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9320" windowHeight="11700" tabRatio="971" activeTab="1"/>
  </bookViews>
  <sheets>
    <sheet name="DIRECCION" sheetId="11" r:id="rId1"/>
    <sheet name="CONTROL INTERNO" sheetId="4" r:id="rId2"/>
    <sheet name="SAF" sheetId="2" r:id="rId3"/>
    <sheet name="CONTABILIDAD" sheetId="3" r:id="rId4"/>
    <sheet name="D.H" sheetId="5" r:id="rId5"/>
    <sheet name="ALMACEN" sheetId="6" r:id="rId6"/>
    <sheet name="TESORERIA" sheetId="7" r:id="rId7"/>
    <sheet name="PRESUPUESTO" sheetId="8" r:id="rId8"/>
    <sheet name="SISTEMAS" sheetId="10" r:id="rId9"/>
    <sheet name="ADM DOCUMENTAL" sheetId="9" r:id="rId10"/>
    <sheet name="TRABAJO CALLE" sheetId="12" r:id="rId11"/>
    <sheet name="LIBERIA" sheetId="1" r:id="rId12"/>
    <sheet name="UPI EDEN" sheetId="13" r:id="rId13"/>
  </sheets>
  <definedNames>
    <definedName name="_xlnm._FilterDatabase" localSheetId="5" hidden="1">ALMACEN!$A$15:$R$226</definedName>
    <definedName name="_xlnm._FilterDatabase" localSheetId="3" hidden="1">CONTABILIDAD!$A$15:$N$1270</definedName>
    <definedName name="_xlnm._FilterDatabase" localSheetId="1" hidden="1">'CONTROL INTERNO'!$A$15:$R$65</definedName>
    <definedName name="_xlnm._FilterDatabase" localSheetId="4" hidden="1">D.H!$A$15:$N$130</definedName>
    <definedName name="_xlnm._FilterDatabase" localSheetId="0" hidden="1">DIRECCION!$A$15:$N$571</definedName>
    <definedName name="_xlnm._FilterDatabase" localSheetId="11" hidden="1">LIBERIA!$A$15:$N$132</definedName>
    <definedName name="_xlnm._FilterDatabase" localSheetId="7" hidden="1">PRESUPUESTO!$A$15:$N$16</definedName>
    <definedName name="_xlnm._FilterDatabase" localSheetId="2" hidden="1">SAF!$A$15:$N$851</definedName>
    <definedName name="_xlnm._FilterDatabase" localSheetId="8" hidden="1">SISTEMAS!$A$15:$N$103</definedName>
    <definedName name="_xlnm._FilterDatabase" localSheetId="6" hidden="1">TESORERIA!$A$15:$R$16</definedName>
    <definedName name="_xlnm._FilterDatabase" localSheetId="10" hidden="1">'TRABAJO CALLE'!$A$15:$R$439</definedName>
    <definedName name="_xlnm._FilterDatabase" localSheetId="12" hidden="1">'UPI EDEN'!$A$15:$R$150</definedName>
    <definedName name="_Toc425496227" localSheetId="11">LIBERIA!$A$15</definedName>
  </definedNames>
  <calcPr calcId="144525"/>
</workbook>
</file>

<file path=xl/calcChain.xml><?xml version="1.0" encoding="utf-8"?>
<calcChain xmlns="http://schemas.openxmlformats.org/spreadsheetml/2006/main">
  <c r="K592" i="9" l="1"/>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268" i="9"/>
  <c r="K267" i="9"/>
  <c r="K266" i="9"/>
  <c r="K265" i="9"/>
  <c r="K264" i="9"/>
  <c r="K32" i="9"/>
  <c r="K31" i="9"/>
  <c r="K30" i="9"/>
  <c r="K29" i="9"/>
  <c r="K24" i="9"/>
  <c r="K23" i="9"/>
  <c r="K22" i="9"/>
  <c r="K21" i="9"/>
  <c r="K20" i="9"/>
  <c r="K19" i="9"/>
</calcChain>
</file>

<file path=xl/sharedStrings.xml><?xml version="1.0" encoding="utf-8"?>
<sst xmlns="http://schemas.openxmlformats.org/spreadsheetml/2006/main" count="37010" uniqueCount="5794">
  <si>
    <t>Nombre de la serie, nombre del expediente, nombre del archivo magnético</t>
  </si>
  <si>
    <t>Inicial</t>
  </si>
  <si>
    <t>Final</t>
  </si>
  <si>
    <t>Caja</t>
  </si>
  <si>
    <t>Carpeta</t>
  </si>
  <si>
    <t>Tomo</t>
  </si>
  <si>
    <t>Serial CPU</t>
  </si>
  <si>
    <t>CD</t>
  </si>
  <si>
    <t>Fechas Extremas</t>
  </si>
  <si>
    <t>Unidad de conservación</t>
  </si>
  <si>
    <t>Soporte</t>
  </si>
  <si>
    <t>Frecuencia de consulta</t>
  </si>
  <si>
    <t>Observaciones</t>
  </si>
  <si>
    <t>No. de folio peso en Kb</t>
  </si>
  <si>
    <t>No. de Orden</t>
  </si>
  <si>
    <t>Entregado por:</t>
  </si>
  <si>
    <t>Revisado por:</t>
  </si>
  <si>
    <t>Cargo:</t>
  </si>
  <si>
    <t>Firma:</t>
  </si>
  <si>
    <t>FORMATO ÚNICO DE INVENTARIO DOCUMENTAL</t>
  </si>
  <si>
    <t>Entidad:</t>
  </si>
  <si>
    <t>Nombre de la dependencia:</t>
  </si>
  <si>
    <t>Objeto del inventario:</t>
  </si>
  <si>
    <t>Recibido por:</t>
  </si>
  <si>
    <r>
      <rPr>
        <b/>
        <sz val="13"/>
        <color indexed="8"/>
        <rFont val="Calibri"/>
        <family val="2"/>
      </rPr>
      <t>Objetivo</t>
    </r>
    <r>
      <rPr>
        <sz val="13"/>
        <color indexed="8"/>
        <rFont val="Calibri"/>
        <family val="2"/>
      </rPr>
      <t xml:space="preserve">: 
Dar cumplimiento al artículo 15 de la ley General de Archivos, relacionando  los documentos y expedientes que contiene un archivo y que se encuentren tanto en las oficinas como en depósitos de archivo central o archivos históricos en todas las sedes con las que pueda contar la entidad y  aquellos depósitos que se tengan en calidad de arrendamiento  sea este de la dependencia o de la entidad, indicando las características de cada uno de estos (volúmenes, fechas, anexos, ubicación)  </t>
    </r>
  </si>
  <si>
    <t>Codigo</t>
  </si>
  <si>
    <t>PAPEL</t>
  </si>
  <si>
    <t>INSTITUTO PARA LA PROTECCION DE LA NIÑEZ Y LA JUVENTUD  -IDIPRON-</t>
  </si>
  <si>
    <t>JOSE DARIO GUERRERO FIGUEROA</t>
  </si>
  <si>
    <t>SANDRA LILIANA CHAVES RODRIGUEZ</t>
  </si>
  <si>
    <t>Responsable Area Administracion Documental</t>
  </si>
  <si>
    <t>Subdirectora Administrativa y Financiera</t>
  </si>
  <si>
    <r>
      <rPr>
        <b/>
        <sz val="13"/>
        <color theme="1"/>
        <rFont val="Calibri"/>
        <family val="2"/>
        <scheme val="minor"/>
      </rPr>
      <t>OBSERVACIONES:</t>
    </r>
    <r>
      <rPr>
        <sz val="13"/>
        <color theme="1"/>
        <rFont val="Calibri"/>
        <family val="2"/>
        <scheme val="minor"/>
      </rPr>
      <t xml:space="preserve"> El inventario documental del fondo acumulado se encuentra en estado natural y en proceso de organización por periodos para implementacion de la tabla de valoracion documental vigente.</t>
    </r>
  </si>
  <si>
    <t>ORIGINAL FIRMADO</t>
  </si>
  <si>
    <t>UNIDAD DE PROTECCION INTEGRAL LIBERIA</t>
  </si>
  <si>
    <t>INFORME DE ENFERMERIA</t>
  </si>
  <si>
    <t>INSTRUMENTOS DE CONTROL DE FUMIGACION</t>
  </si>
  <si>
    <t>INSTRUMENTOS DE CONTROL DE CONVIVENCIA</t>
  </si>
  <si>
    <t>PLANES FORMULACION DE ACCION INSTITUCIONAL</t>
  </si>
  <si>
    <t>BASE DE DATOS DE LOS EGRESADOS</t>
  </si>
  <si>
    <t>PROYECTOS INSTITUCIONALES EDUCATIVOS</t>
  </si>
  <si>
    <t>INFORME DE GESTION</t>
  </si>
  <si>
    <t>SUMINISTRO DE VIVERES Y PREPARACION DE ALIMENTOS</t>
  </si>
  <si>
    <t xml:space="preserve">BASE DE DATOS TRANSLADOS </t>
  </si>
  <si>
    <t>BASE DE DATOS JOVENES ASISTIDOS</t>
  </si>
  <si>
    <t>INSTRUMENTOS DE CONTROL FUMIGACION</t>
  </si>
  <si>
    <t>PLANES DE ABORDAJE EN TERRITORIO</t>
  </si>
  <si>
    <t>PLANES DE MEJORAMIENTO</t>
  </si>
  <si>
    <t>FORMULACION DE ACCION INSTITUCIONAL</t>
  </si>
  <si>
    <t>INFORME DE TALLERES NAVIDEÑOS</t>
  </si>
  <si>
    <t xml:space="preserve">INFORME DE TALLERES  </t>
  </si>
  <si>
    <t>PLANES DE ACCION EN TERRITORIO</t>
  </si>
  <si>
    <t>BASE DE DATOS NIÑOS TRANSLADADOS</t>
  </si>
  <si>
    <t>BASE DE DATOS NIÑOS ASISTIDOS</t>
  </si>
  <si>
    <t>BASE DE DATOS NIÑOS TRANSLADADOS UPI LA VEGA</t>
  </si>
  <si>
    <t>INFORME MEDICO</t>
  </si>
  <si>
    <t>INSTRUMENTOS DE CONTROL DE CONVIVENCIA PLAN DE SANEAMIENTO</t>
  </si>
  <si>
    <t xml:space="preserve">BASE DE DATOS NIÑOS TRANSLADADOS  </t>
  </si>
  <si>
    <t>INSTRUMNETO DE CONTROL DE CONVIVENCIA</t>
  </si>
  <si>
    <t>INSTRUMNETO DE CONTROL DE CONVIVENCIA RUTA SANITARIA</t>
  </si>
  <si>
    <t>INSTRUMENTO DE CONTROL ACTA VISITA FISCAL</t>
  </si>
  <si>
    <t>INSTRUMENTO DE CONTROL FUMIGACION</t>
  </si>
  <si>
    <t>INSTRUMENTO DE CONTROL INSPECCION DE SEGURIDAD</t>
  </si>
  <si>
    <t>INSTRUMENTO DE CONTROL INFORME CONTROL INTERNO</t>
  </si>
  <si>
    <t>INSTRUMENTO DE CONTROL SOPORTE TECNICO</t>
  </si>
  <si>
    <t>INFORME DE CONTROL INTERNO</t>
  </si>
  <si>
    <t>PLAN FORMULACION PLAN DE ACCION</t>
  </si>
  <si>
    <t>PLAN DE MEJORAMIENTO</t>
  </si>
  <si>
    <t>PLAN DE ACCION</t>
  </si>
  <si>
    <t>PLAN MAPA DE RIESGOS</t>
  </si>
  <si>
    <t xml:space="preserve">INFORME DE PSIQUIATRIA </t>
  </si>
  <si>
    <t>ACCIONES DISCIPLINARIAS POR CONVIVENCIA AL ASISITIDO ENTREGA DE ESTIMULOS MONETARIOS</t>
  </si>
  <si>
    <t>HISTORIAL DE DATOS DE LOS ASISTIDOS ACTA DE REUNION FUNCIONARIOS UPI</t>
  </si>
  <si>
    <t>HISTORIA SOCIAL DE LOS ASISTIDOS INFORME DE VALORACION NUTRICIONAL</t>
  </si>
  <si>
    <t xml:space="preserve">PLANES DE ACCION  </t>
  </si>
  <si>
    <t>INSTRUMENTO CONTROL DE CONVIVENCIA</t>
  </si>
  <si>
    <t>INSTRUMENTOS DE CONTROL ACTA DE ENTREGA DE INSUMOS</t>
  </si>
  <si>
    <t>SUMINISTRO DE VIVERES Y PREPARACION DE ALIMENTOS TARJETA DE KARDEX X MURAL</t>
  </si>
  <si>
    <t>SUMINISTRO DE VIVERES Y PREPARACION DE ALIMENTOS CONTROL DE SERVICIOS PUBLICOS</t>
  </si>
  <si>
    <t>SUMINISTRO DE VIVERES Y PREPARACION DE ALIMENTOS CUENTAS DE COBRO</t>
  </si>
  <si>
    <t>SUMINISTRO DE VIVERES Y PREPARACION DE ALIMENTOS FACTURAS DE LACTEOS</t>
  </si>
  <si>
    <t>01/2005/</t>
  </si>
  <si>
    <t>11/2005/</t>
  </si>
  <si>
    <t>2005/</t>
  </si>
  <si>
    <t>03/2002/</t>
  </si>
  <si>
    <t>2002/</t>
  </si>
  <si>
    <t>10/2002/</t>
  </si>
  <si>
    <t>02/2003/</t>
  </si>
  <si>
    <t>12/2003/</t>
  </si>
  <si>
    <t>03/2003/</t>
  </si>
  <si>
    <t>01/2006/</t>
  </si>
  <si>
    <t>12/2006/</t>
  </si>
  <si>
    <t>2006/</t>
  </si>
  <si>
    <t>01/2007/</t>
  </si>
  <si>
    <t>12/2007/</t>
  </si>
  <si>
    <t>2007/</t>
  </si>
  <si>
    <t>12/2008/</t>
  </si>
  <si>
    <t>2008/</t>
  </si>
  <si>
    <t>03/2008/</t>
  </si>
  <si>
    <t>02/2008/</t>
  </si>
  <si>
    <t>11/2008/</t>
  </si>
  <si>
    <t>01/2008/</t>
  </si>
  <si>
    <t>09/2008/</t>
  </si>
  <si>
    <t>10/2008/</t>
  </si>
  <si>
    <t>01/2009/</t>
  </si>
  <si>
    <t>12/2009/</t>
  </si>
  <si>
    <t>2009/</t>
  </si>
  <si>
    <t>02/2009/</t>
  </si>
  <si>
    <t>2010/</t>
  </si>
  <si>
    <t>12/2010/</t>
  </si>
  <si>
    <t>02/2010/</t>
  </si>
  <si>
    <t>11/2010/</t>
  </si>
  <si>
    <t>01/2010/</t>
  </si>
  <si>
    <t>01/2011/</t>
  </si>
  <si>
    <t>12/2011/</t>
  </si>
  <si>
    <t>2011/</t>
  </si>
  <si>
    <t>1</t>
  </si>
  <si>
    <t>2</t>
  </si>
  <si>
    <t>16</t>
  </si>
  <si>
    <t>3</t>
  </si>
  <si>
    <t>BAJA</t>
  </si>
  <si>
    <t>Inventario documental del archivo central, según tabla de retencion documental aprobada por Consejo Distrital de Archivos para entrega de archivos en concordancia con el artículo 15 de la Ley 594 de 2000.</t>
  </si>
  <si>
    <t>SUBDIRECCION ADMINISTRATIVA Y FINANCIERA</t>
  </si>
  <si>
    <t>CONVENIO 080-2005 - IDU</t>
  </si>
  <si>
    <t>CONVENIO 010-2006 - DAMA - DABS</t>
  </si>
  <si>
    <t>CONVENIO DE COORDINACION 003-2005 NARDIPLAS LTDA</t>
  </si>
  <si>
    <t>CONVEIO 071-2006 - MARTIRES</t>
  </si>
  <si>
    <t>CONVENIO 005-2006 ENGATIVA</t>
  </si>
  <si>
    <t>CONVENIO 028-2006 IDU</t>
  </si>
  <si>
    <t>CONVENIO 016-2007 BOSA</t>
  </si>
  <si>
    <t>CONVENIO 077-2007 BARRIOS UNIDOS</t>
  </si>
  <si>
    <t>CONVENIO 321-2007 EAAB</t>
  </si>
  <si>
    <t>CONVENIO 148-2007 EAAB</t>
  </si>
  <si>
    <t>CONVENIO 320-2007 EAAB</t>
  </si>
  <si>
    <t>CONVENIO 836-2007 EAAB</t>
  </si>
  <si>
    <t>CONVENIO 892-2007 EAAB</t>
  </si>
  <si>
    <t>CONVENIO 009-2007 CIUDAD BOLIVAR</t>
  </si>
  <si>
    <t>CONVENIO 078-2007 BARRIOS UNIDOS</t>
  </si>
  <si>
    <t>CONVENIO 008-2007 CIUDAD BOLIVAR</t>
  </si>
  <si>
    <t>CONVENIO 040-2007 CIUDAD BOLIVAR</t>
  </si>
  <si>
    <t>CONVENIO 043-2007 CHAPINERO</t>
  </si>
  <si>
    <t>CONVENIO 006-2007 CIUDAD BOLIVAR , FOPAE, SDA, JBB</t>
  </si>
  <si>
    <t>CONVENIO 044-2007 CHAPINERO</t>
  </si>
  <si>
    <t>CONVENIO 028-2007 KENEDY</t>
  </si>
  <si>
    <t>CONVENIO 027-2007 IDRD</t>
  </si>
  <si>
    <t>CONVENIO 009-2007 IDRD</t>
  </si>
  <si>
    <t>CONVENIO 098-2007 CHAPINERO</t>
  </si>
  <si>
    <t>CONVENIO 004-2007 IDRD</t>
  </si>
  <si>
    <t>CONVENIO 010-2007 PUENTE ARANDA</t>
  </si>
  <si>
    <t>CONVENIO 007-2007 PUENTE ARANDA</t>
  </si>
  <si>
    <t>CONVENIO 005-2007 PUENTE ARANDA</t>
  </si>
  <si>
    <t>CONVENIO 006-2007 PUENTE ARANDA</t>
  </si>
  <si>
    <t>CONVENIO 076-2007 SECRETARIA DE MOVILIDAD</t>
  </si>
  <si>
    <t>CONVENIO 028-2007 SUBA</t>
  </si>
  <si>
    <t>CONVENIO 070-2007 FDL RUU, SDA, FOPAE</t>
  </si>
  <si>
    <t>CONVENIO 001-2007 SUBA</t>
  </si>
  <si>
    <t>CONVENIO 055-2007 SDA</t>
  </si>
  <si>
    <t>CONVENIO 023-2007 SDA</t>
  </si>
  <si>
    <t>CONVENIO 077-2007 SECRETARIA DE MOVILIDAD</t>
  </si>
  <si>
    <t>CONVENIO 001-2007 USAQUEN</t>
  </si>
  <si>
    <t>CONVENIO 002-2007 USAQUEN</t>
  </si>
  <si>
    <t>CONVENIO 193-2007 SAN CRISTOBAL</t>
  </si>
  <si>
    <t>CONVENIO 012-2008 SDA</t>
  </si>
  <si>
    <t>CONVENIO 1050-2008 EAAB</t>
  </si>
  <si>
    <t>CONVENIO 085-2008 ANTONIO NARIÑO</t>
  </si>
  <si>
    <t>CONVENIO 444-2008 EAAB</t>
  </si>
  <si>
    <t>CONVENIO 712-2008 EAAB</t>
  </si>
  <si>
    <t>CONVENIO 1049-2008 EAAB</t>
  </si>
  <si>
    <t>CONVENIO 029-2007 KENEDY</t>
  </si>
  <si>
    <t>CAJA MENOR - LIBROS BANCOS , LIBRO DE CAJA, CONCILIACIONES BANCARIAS, LIBRO DE RUBROS PRESUPUESTALES Y SOPORTES DEL MES DE ENERO A DICIEMBRE DE 2010</t>
  </si>
  <si>
    <t>CONVENIO 1084-2009 SECRETARIA DE EDUCACION</t>
  </si>
  <si>
    <t>INFORMES DE GESTION CONVENIO 1084-2009 SECRETARIA DE EDUCACION</t>
  </si>
  <si>
    <t>CONVENIO 016-2008 COMEDOR CIUDAD BOLIVAR</t>
  </si>
  <si>
    <t>CONVENIO 041-2008 COMEDOR BARRIOS UNIDOS</t>
  </si>
  <si>
    <t>CONVENIO 001-2008 COMEDOR KENEDY</t>
  </si>
  <si>
    <t>CONVENIO 049-2008 COMEDOR BARRIOS UNIDOS</t>
  </si>
  <si>
    <t>CONVENIO 050-2005 COMEDOR BARRIOS UNIDOS</t>
  </si>
  <si>
    <t>CONVENIO 013-2005 COMEDOR PUENTE ARANDA</t>
  </si>
  <si>
    <t>CONVENIO 001-2006 COMEDOR KENEDY</t>
  </si>
  <si>
    <t>CONVENIO 094-2007 COMEDOR FONTIBON</t>
  </si>
  <si>
    <t>CONVENIO 005-2005 TUNJUELITO</t>
  </si>
  <si>
    <t>CONVENIO 008-2009 TEUSAQUILLO</t>
  </si>
  <si>
    <t>CONTRATO DE COMODATO EAAB</t>
  </si>
  <si>
    <t xml:space="preserve">CONVENIO VEEDURIA </t>
  </si>
  <si>
    <t>CONVENIO DE DONACION 008-2001 CHAPINERO</t>
  </si>
  <si>
    <t>CONVENIO DE RECIBO ENTRE BTA Y SECRETARIA DE HACIENDA, DEFENSORIA DEL ESPACIO PUBLICO</t>
  </si>
  <si>
    <t>CONVENIO DE TRANSFERENCIA DE BIENES 226-2002 SECRETARIA DE GOBIERNO</t>
  </si>
  <si>
    <t>CONVENIOS DONACION 2003</t>
  </si>
  <si>
    <t>CONVENIOS DE TRASPASO 001-2002 FDL SANCRISTOBAL</t>
  </si>
  <si>
    <t>CONTRATOS DE COMODATOS Y ACTAS DE ENTREGA INVENTARIO USME</t>
  </si>
  <si>
    <t>CONVENIO DE ENTREGA Nº 35-2002 DEFENSORIA DEL ESPACIO PUBLICO</t>
  </si>
  <si>
    <t>CARPETA DEFENSORIA DEL ESPACIO PUBLICO</t>
  </si>
  <si>
    <t>ODS 162-2006 LOTERIA DE BOGOTA</t>
  </si>
  <si>
    <t>CONVENIO 025-2005 BARRIOS UNIDOS</t>
  </si>
  <si>
    <t xml:space="preserve">CONVENIO 024-2006 BARRIOS UNIDOS </t>
  </si>
  <si>
    <t xml:space="preserve">CONVENIO 1938-2005 </t>
  </si>
  <si>
    <t>CONVENIO 024-2006 IDRD</t>
  </si>
  <si>
    <t>CONVENIO 2011-2005 DABS</t>
  </si>
  <si>
    <t>CONVENIO 112-2004 FONDAT</t>
  </si>
  <si>
    <t>CONVENIO 001-2005 ANTONIO NARIÑO</t>
  </si>
  <si>
    <t>CONVENIO 127-2005 COMEDOR CIUDAD BOLIVAR</t>
  </si>
  <si>
    <t>CONVENIO 142-2005 CAJA DE VIVIENDA POPULAR</t>
  </si>
  <si>
    <t>CONVENIO 008-2005 COMEDOR KENEDY</t>
  </si>
  <si>
    <t>ACTAS DE ENTREGA CONVENIO 113-2000 CAJA DE VIVIENDA POPULAR</t>
  </si>
  <si>
    <t>CONVENIO 113-2000 CAJA DE VIVIENDA POPULAR</t>
  </si>
  <si>
    <t>CONVENIO 005-2005 EAAB, UESP, DABS</t>
  </si>
  <si>
    <t>CONVENIO 035-2005 DAMA</t>
  </si>
  <si>
    <t>CANVENIO 038-2005 FONDAT</t>
  </si>
  <si>
    <t>CONVENIO 1937-2005 DAMA, DABS, IDRD, JARDIN BOTANICO</t>
  </si>
  <si>
    <t xml:space="preserve">WILIAM ORLANDO HERMANDEZ </t>
  </si>
  <si>
    <t>CRUS MARY AYALA</t>
  </si>
  <si>
    <t>LUZ MARY PORRAS</t>
  </si>
  <si>
    <t xml:space="preserve">GLORIA AMPARO SUAREZ </t>
  </si>
  <si>
    <t>ANA INES RAMIREZ</t>
  </si>
  <si>
    <t>FARID ARNOLDO RAMIREZ CASTILLO</t>
  </si>
  <si>
    <t xml:space="preserve">ANA MARIA CUEVAS </t>
  </si>
  <si>
    <t xml:space="preserve">ANA LILIA TOVAR LOPEZ </t>
  </si>
  <si>
    <t xml:space="preserve">MALDONADO RAMOS HECTOR ENRIQUE </t>
  </si>
  <si>
    <t xml:space="preserve">ROSALBA HERNADEZ CONTRERAS </t>
  </si>
  <si>
    <t xml:space="preserve">AMANDA BERNAL </t>
  </si>
  <si>
    <t>EDILBERTO HURTADO ROZO</t>
  </si>
  <si>
    <t xml:space="preserve">WILLIAN MORENO </t>
  </si>
  <si>
    <t xml:space="preserve">GISET FAIR MORENO </t>
  </si>
  <si>
    <t xml:space="preserve">EDGAR JURADO </t>
  </si>
  <si>
    <t xml:space="preserve">HECTOR ALBERTO MARTINEZ CONTRERAS </t>
  </si>
  <si>
    <t xml:space="preserve">JHON JAIRO MARTINEZ SERNA </t>
  </si>
  <si>
    <t xml:space="preserve">ELVIRA AMADOR SALAZAR </t>
  </si>
  <si>
    <t xml:space="preserve">MARIA EUGENIA LANDAZURI </t>
  </si>
  <si>
    <t xml:space="preserve">ANA CRISTELIA MARTINEZ CAMPOS </t>
  </si>
  <si>
    <t xml:space="preserve">AURA ROSA NEHACHAN </t>
  </si>
  <si>
    <t xml:space="preserve">JULIA INES RINCON  RINCON </t>
  </si>
  <si>
    <t xml:space="preserve">MARLEN SUARES GARCIA </t>
  </si>
  <si>
    <t xml:space="preserve">OLGA YANET VILLALOBOS </t>
  </si>
  <si>
    <t xml:space="preserve">YENNY PATRICIA VILLAMIZAR </t>
  </si>
  <si>
    <t>OLGA LUCIA CHACON BOHORQUEZ</t>
  </si>
  <si>
    <t xml:space="preserve">SANDRA PATRICIA FORERO </t>
  </si>
  <si>
    <t>LUIS CARLOS GALINDO</t>
  </si>
  <si>
    <t xml:space="preserve">LUIS FERNEY MARTINEZ GIRALDO </t>
  </si>
  <si>
    <t xml:space="preserve">RUBEN DARIO AVENDAÑO NOVOA </t>
  </si>
  <si>
    <t xml:space="preserve">MARIA RAFAELA MOLINA </t>
  </si>
  <si>
    <t xml:space="preserve">MARCELA MARINES FONCECA </t>
  </si>
  <si>
    <t xml:space="preserve">JUAN CARLOS GARZON YOIMA </t>
  </si>
  <si>
    <t xml:space="preserve">WILLINGTON ARDILA DE LAS SALAS </t>
  </si>
  <si>
    <t xml:space="preserve">DARIO RAMIREZ </t>
  </si>
  <si>
    <t xml:space="preserve">ROSA ELVIA ZAQUE ZAQUE </t>
  </si>
  <si>
    <t>DORIS SANDOVAL</t>
  </si>
  <si>
    <t>EDUVINA PEREZ</t>
  </si>
  <si>
    <t xml:space="preserve">ANA GLADYS NEHACHAN </t>
  </si>
  <si>
    <t xml:space="preserve">LUZ MARINA MONROY </t>
  </si>
  <si>
    <t xml:space="preserve">JULIAN A. ALVAREZ </t>
  </si>
  <si>
    <t xml:space="preserve">CLARA INES JIMENEZ </t>
  </si>
  <si>
    <t xml:space="preserve">MARLEN DUARTE LAZA </t>
  </si>
  <si>
    <t xml:space="preserve">VIVIAN LONDOÑO DANNELLY </t>
  </si>
  <si>
    <t xml:space="preserve">DORA ISABEL RODIRGUEZ PALACIOS </t>
  </si>
  <si>
    <t xml:space="preserve">CLARA STELLA MARTINEZ RUIZ </t>
  </si>
  <si>
    <t xml:space="preserve">NURY RODRIGUEZ DIAZ </t>
  </si>
  <si>
    <t xml:space="preserve">MARIA SUSANA TORRES </t>
  </si>
  <si>
    <t xml:space="preserve">YANET GUZMAN </t>
  </si>
  <si>
    <t xml:space="preserve">MARINA LUZ  LOPEZ </t>
  </si>
  <si>
    <t xml:space="preserve">FRANCY VERGARA </t>
  </si>
  <si>
    <t xml:space="preserve">LUZ MARINA VANEGAS </t>
  </si>
  <si>
    <t xml:space="preserve">KARINA CEBALLOS </t>
  </si>
  <si>
    <t xml:space="preserve">BLANCA MIRIAM ESLAVA ALVARES </t>
  </si>
  <si>
    <t xml:space="preserve">RUTH CRUZ GUERRERO </t>
  </si>
  <si>
    <t xml:space="preserve">LUIS EVELIO GUTIERREZ GUZMAN </t>
  </si>
  <si>
    <t xml:space="preserve">BLANCA BANTIDAS </t>
  </si>
  <si>
    <t xml:space="preserve">ANA GRACIELA BERNAL OLARTE </t>
  </si>
  <si>
    <t xml:space="preserve">DIEGO IVAN ENCISO </t>
  </si>
  <si>
    <t>EDWIN ALBERTO SANDOBAL SANDOVAL</t>
  </si>
  <si>
    <t xml:space="preserve">LUIS ALBERTO CASTRO BERNAL </t>
  </si>
  <si>
    <t xml:space="preserve">MARIA FLOR GONSALEZ TABERA </t>
  </si>
  <si>
    <t xml:space="preserve">YOLANDA VELASQUEZ BARRETO </t>
  </si>
  <si>
    <t xml:space="preserve">KILIAN ARLEY CASTRO PAEZ </t>
  </si>
  <si>
    <t>DENUNCIA POR INTENTO DE FRAUDE Nº 04156</t>
  </si>
  <si>
    <t>DENUNCIA Nº 6944 HURTO CHEQUES</t>
  </si>
  <si>
    <t>SINIESTRO BODEGA DE RECICLAJE</t>
  </si>
  <si>
    <t xml:space="preserve">HURTO CORTADORA DE ASFALTO   </t>
  </si>
  <si>
    <t>CONCILIACION Nº 453/2003</t>
  </si>
  <si>
    <t>HURTO CORTADORA PISO</t>
  </si>
  <si>
    <t>HURTO MOTOR COMPRESOR</t>
  </si>
  <si>
    <t>PROCESO DISCIPLINARIO 005 /2001</t>
  </si>
  <si>
    <t>HURTO GUADAÑA</t>
  </si>
  <si>
    <t>HURTO A PISADORA DE RECEBO</t>
  </si>
  <si>
    <t>SINIESTRO 23241 / 1990</t>
  </si>
  <si>
    <t>SINIESTRO VEHICULO PLACA BST 593</t>
  </si>
  <si>
    <t>SINIESTRO VEHICULO PLACA QFX 471</t>
  </si>
  <si>
    <t>ACCIDENTE TAXI PLACA SHJ 533</t>
  </si>
  <si>
    <t>CENTRAL DE COMPRESORES CTO 451</t>
  </si>
  <si>
    <t>LUIS CARLOS GOMEZ ANDRADE RECLAMACION</t>
  </si>
  <si>
    <t>RECLAMACION POR RAYON VEHICULOS PARTICULARE</t>
  </si>
  <si>
    <t>RECLAMACION POR DAÑOS</t>
  </si>
  <si>
    <t>HURTO RANAS VIBRO COMPACTADORAS</t>
  </si>
  <si>
    <t>ACCIDENTE DE VEHICULO</t>
  </si>
  <si>
    <t>ROBO GUADAÑAS</t>
  </si>
  <si>
    <t>SINIESTRO VEHICULO BXS 057</t>
  </si>
  <si>
    <t>HURTO DE RODILLO Y CORTADORA</t>
  </si>
  <si>
    <t>PEDRO PABLO MORENO PROCESO DISCIPLINARIO</t>
  </si>
  <si>
    <t xml:space="preserve">RECLAMACION SINIESTRO </t>
  </si>
  <si>
    <t>RECLAMACION SINIESTRO VEHICULO</t>
  </si>
  <si>
    <t xml:space="preserve">FOTOCOPIADORA </t>
  </si>
  <si>
    <t>CARTILLA SECRETARIAL PARA LA CORRESPONDENCIA Y EL ARCHIVO</t>
  </si>
  <si>
    <t>PLAN DE INCENTIVOS</t>
  </si>
  <si>
    <t>COMITÉ ADMINISTRACION DOCUMENTAL</t>
  </si>
  <si>
    <t>PROYECTO  TIG</t>
  </si>
  <si>
    <t>PROYECTO 7055</t>
  </si>
  <si>
    <t>CUMPLIMIENTO METAS</t>
  </si>
  <si>
    <t>PROCESO DISCIPLINARIO 3249</t>
  </si>
  <si>
    <t>EXPEDIENTE 143161221</t>
  </si>
  <si>
    <t>PROCESO 132055</t>
  </si>
  <si>
    <t>QUERELLA LA FAVORITA</t>
  </si>
  <si>
    <t>JHON ALEXANDER RODRIGUEZ ESPINEL</t>
  </si>
  <si>
    <t>MIRIAM GOMEZ (Q.E.P.D.)</t>
  </si>
  <si>
    <t>JAVIER LOCHE ( Q.E.P. D.)</t>
  </si>
  <si>
    <t>OSCAR IVAN ROBAYO NUÑEZ</t>
  </si>
  <si>
    <t>JHON CASTILLO (Q.E.P.D)</t>
  </si>
  <si>
    <t>GILBER VELASQUEZ (Q.E.P.D)</t>
  </si>
  <si>
    <t>PLAN DE COMPRAS 2008</t>
  </si>
  <si>
    <t>PLAN DE COMPRAS 2009</t>
  </si>
  <si>
    <t>PLAN DE COMPRAS 2010</t>
  </si>
  <si>
    <t xml:space="preserve">INFORME GESTION  </t>
  </si>
  <si>
    <t>COMITÉ SOSTENIBILIDAD</t>
  </si>
  <si>
    <t>COMITÉ CONCILIACIONES</t>
  </si>
  <si>
    <t>ANALISIS ENCUESTAS A TRAPECIOS</t>
  </si>
  <si>
    <t>ACTA JUNTA DIRECTIVA 2011</t>
  </si>
  <si>
    <t>ACUERDOS JUNTA DIRECTIVA 2011</t>
  </si>
  <si>
    <t>ACTA JUNTA DIRECTIVA 2010</t>
  </si>
  <si>
    <t>ACUERDO GESTION</t>
  </si>
  <si>
    <t>JHON CAICEDO Q.E.P.D</t>
  </si>
  <si>
    <t>CARLOS PINEDA Q.E.P.D</t>
  </si>
  <si>
    <t>CAMILO MONTES Q.E.P.D</t>
  </si>
  <si>
    <t>OSCAR VERA QEPD</t>
  </si>
  <si>
    <t>MARCOS PATIÑO QEPD</t>
  </si>
  <si>
    <t>ALVARO CORDOBA Q.E.P.D</t>
  </si>
  <si>
    <t>JHON CABALLERO QEPD</t>
  </si>
  <si>
    <t>FERNEY CAMARGO QEPD</t>
  </si>
  <si>
    <t>GEFERSON QUIROGA QEPD</t>
  </si>
  <si>
    <t>JOSE LANCHEROS QEPD</t>
  </si>
  <si>
    <t>ANDRES LABASTIDAS QEPD</t>
  </si>
  <si>
    <t>DANIEL OLAYA QEPD</t>
  </si>
  <si>
    <t>FRANCISCO RAMIREZ QEPD</t>
  </si>
  <si>
    <t>CORRESPONDENCIA POLIZA DE VIDA</t>
  </si>
  <si>
    <t>HURTO BAÑOS</t>
  </si>
  <si>
    <t>HURTO RODILLO - CORTADORA</t>
  </si>
  <si>
    <t>HURTO BAÑOS CAMPIN</t>
  </si>
  <si>
    <t>HUTO BAÑOS CLL 84</t>
  </si>
  <si>
    <t>DERECHOS DE PETICION</t>
  </si>
  <si>
    <t>HURTO BAÑOS FONTIBON</t>
  </si>
  <si>
    <t>HURTO TUPARRO</t>
  </si>
  <si>
    <t xml:space="preserve">HURTO DE CANGURO </t>
  </si>
  <si>
    <t>HURTO APISIONADOR</t>
  </si>
  <si>
    <t>HURTO RANA</t>
  </si>
  <si>
    <t>HURTO COMPUTADOR</t>
  </si>
  <si>
    <t>HURTO MAQUINARIA</t>
  </si>
  <si>
    <t>SINIESTRO IDIPRON - IDU</t>
  </si>
  <si>
    <t>PULIDORA AMARILLA</t>
  </si>
  <si>
    <t>HURTO BAÑOS 194</t>
  </si>
  <si>
    <t>HURTO BAÑOS CRA 91</t>
  </si>
  <si>
    <t xml:space="preserve">HURTO RANA </t>
  </si>
  <si>
    <t>HURTO BIENES ENGATIVA</t>
  </si>
  <si>
    <t>HURTO BAÑO CLL 49</t>
  </si>
  <si>
    <t>INCENDIO FLORIDA</t>
  </si>
  <si>
    <t xml:space="preserve">INFORMES DE GESTION  </t>
  </si>
  <si>
    <t>PLANILLAS DE ASISTENCIA FUNCIONARIOS</t>
  </si>
  <si>
    <t>ACTAS DE REUNION</t>
  </si>
  <si>
    <t>ACTA DE INVENTARIOS</t>
  </si>
  <si>
    <t>ACTA INFORME DE GESTION</t>
  </si>
  <si>
    <t>INFORME CONVENIOS</t>
  </si>
  <si>
    <t>PLAN DE TRABAJO</t>
  </si>
  <si>
    <t>COMITÉ SECTORIAL</t>
  </si>
  <si>
    <t>IDIPRON 090000.718.0.2009</t>
  </si>
  <si>
    <t>CUENTAS DE COBRO</t>
  </si>
  <si>
    <t>INFORME FINANCIERO</t>
  </si>
  <si>
    <t>LEGALIZACION CAJA MENOR</t>
  </si>
  <si>
    <t>INFORME CAJA MENOR</t>
  </si>
  <si>
    <t>RECIBOS CAJA MENOR</t>
  </si>
  <si>
    <t>PAPELES DE TRABAJO CAJA MENOR</t>
  </si>
  <si>
    <t>CAJA MENOR</t>
  </si>
  <si>
    <t>EJECUCION PRESUPUESTAL</t>
  </si>
  <si>
    <t>DOCUMENTOS JOVENES ASISTIDOS</t>
  </si>
  <si>
    <t>EXPEDIENTES INVESTIGACIONES</t>
  </si>
  <si>
    <t>CONTRALORIA DE BOGOTA</t>
  </si>
  <si>
    <t>CONTRALORIA DE BOGOTA ACTA VISITA FISCAL</t>
  </si>
  <si>
    <t>INF.AUDITORIA GUBERNAMENTAL CONTRALORIA DE BOGOTA</t>
  </si>
  <si>
    <t>LIDER AUDITORIA CONTRALORIA DE BOGOTA</t>
  </si>
  <si>
    <t>DIRECTORA TEC.SECTOR SALUD Y BIENESTAR SOCIAL CONTRAL</t>
  </si>
  <si>
    <t>CORRESPONDENCIA RECI.Y ENVIADA DOC.ORIGINALES CONTRAL</t>
  </si>
  <si>
    <t>DIRECTORA TECNICA SECTOR SALUD Y BIENESTAR SOCIAL CONT</t>
  </si>
  <si>
    <t>INFORME DE EVALUACION DE PROYECTOS DE INVERSION</t>
  </si>
  <si>
    <t>INFORME PRELIMINAR DE AUDITORIA GUBERNAMENTAL</t>
  </si>
  <si>
    <t>COMENTARIOS AL INFORME PRELIM.AUDITORIA GUBERNAMENTAL</t>
  </si>
  <si>
    <t>INF.DE EVALUACION PROYECTOS DE INVERSION 3 TRIMES.2006</t>
  </si>
  <si>
    <t>INF.DE EVALUACION DE PROYECTOS DE INVERSION MARZO 2007</t>
  </si>
  <si>
    <t>INF.DE AUDITORIA GUBERNAMENTAL CONTRALORIA DE BOGOTA</t>
  </si>
  <si>
    <t>RESPUESTA OFICIO 405 DEL 12/04/2007-RADICADO Nº 2612 IDIPR</t>
  </si>
  <si>
    <t>RESPUESTA SOLICITUD INFORMAC. REG.DE IDIPRON 405 12/04/2007</t>
  </si>
  <si>
    <t>INFORME PRELIMINAR CONTRALORIA DE BOGOTA DOCUM.ORIGINALE</t>
  </si>
  <si>
    <t>ACTA VISITA FISCAL CONTRALORIA BOGOTA DOCUM. ORIGINALES</t>
  </si>
  <si>
    <t>INFORME MES DE AGOSTO CONTRALORIA DE BOGOTA</t>
  </si>
  <si>
    <t>REMISION INFORME FINAL AUDITORIA CONTRALORIA DE BOGOTA</t>
  </si>
  <si>
    <t>AUDITORIA GUBERNAMENTAL CON ENFOQUE INTEGRAL MODALIDAD REGULAR INFORME PRELIMINAR VIGENCIA 2005</t>
  </si>
  <si>
    <t>ACTA DE VISITA FISCAL CONTRALORIA DE BOGOTA DOCUMENTOS ORIGINALRES</t>
  </si>
  <si>
    <t>INFORMACION SEMESTRAL CONTRALORIA DE BOGOTA RADICADO IDIPRON 3258</t>
  </si>
  <si>
    <t>METODOLOGIA BALANCE SOCIAL CONTRALORIA DE BOGOTA</t>
  </si>
  <si>
    <t>ACTA DE VISITA ADMINISTRATIVA CONTRALORIA DE BOGOTA</t>
  </si>
  <si>
    <t>INFORME CONTRALORIA DE BOGOTA</t>
  </si>
  <si>
    <t>INFORME ACTIVIDADES PROGRAMA BOGOTA SIN HAMBRE</t>
  </si>
  <si>
    <t xml:space="preserve">REMISION INFORME FINAL DE AUDITORIA CONTRALORIA DE BOGOTA PLAN DE AUDITORIA DISTRITAL 2005 FASE 1 </t>
  </si>
  <si>
    <t>PLAN DE AUDITORIA DISTRITAL 2005 FASE 1 CONTRALORIA DE BOGOTA</t>
  </si>
  <si>
    <t>AUDITORIA GUBERNAMENTAL CON ENFOQUE INTEGRAL MODALIDAD REGULAR INFORME PRELIMINAR VIGENCIA 2003</t>
  </si>
  <si>
    <t>RESPUESTA A LAS OBSERVACIONES DE LA AUDITORIA GUBERNAMENTAL VIGENCIA FISCAL 2003</t>
  </si>
  <si>
    <t>FISCAL 31SECCIONAL ANTE LOS JUZGADOS DEL CIRCUITO PUERTO CARREÑO VICHADA CASO YILBER ESNEIDES VELASQUEZ</t>
  </si>
  <si>
    <t>POLIZA DE VIDA GRUPO Nº 21-71 1000000209 DEL 26/03/2009 AL 23/06/2010 (COPIA)</t>
  </si>
  <si>
    <t>INFORME DE GESTION CONTRALORIA</t>
  </si>
  <si>
    <t>DOCUMENTOS CONTRALORIA</t>
  </si>
  <si>
    <t>BARBOSA LILIANA JANETH</t>
  </si>
  <si>
    <t>LUZ MATINA BERNAL REY</t>
  </si>
  <si>
    <t>MARIA MARGARITA CAMPOS MENDEZ</t>
  </si>
  <si>
    <t>SILVANA CANO ARENAS</t>
  </si>
  <si>
    <t>CARLOS ALBERTO CELIS MENDEZ</t>
  </si>
  <si>
    <t>RUBBY ESPERANZA CORREA MORENO</t>
  </si>
  <si>
    <t>MIGUEL ANGEL CUEVAS CUEVAS</t>
  </si>
  <si>
    <t>NELVIS LEONOR DIAZ DAZA</t>
  </si>
  <si>
    <t>RAMIRO DUQUE GOMEZ</t>
  </si>
  <si>
    <t>FABIOLA FRANCO ESCOBAR</t>
  </si>
  <si>
    <t>ORALIA FRANCO GOEZ</t>
  </si>
  <si>
    <t>JAIME ANTONIO GUZMAN PANTOJA</t>
  </si>
  <si>
    <t>AIDA ESTER LEON DIAZ</t>
  </si>
  <si>
    <t>JAVIER MORENO RODRIGUEZ</t>
  </si>
  <si>
    <t>ANA ISABEL OLARTE BELTRAN</t>
  </si>
  <si>
    <t>SORAIDA YAZMIN ORGANISTA</t>
  </si>
  <si>
    <t>JEAN PAUL PINZON RIAÑO</t>
  </si>
  <si>
    <t>LUZ AIDA RAMIREZ GOMEZ</t>
  </si>
  <si>
    <t>JOSE FARIO REINA GIL</t>
  </si>
  <si>
    <t>GABRIELA RODRIGUEZ JIMENEZ</t>
  </si>
  <si>
    <t>CARMEN RODRIGUEZ VALENTIERRA</t>
  </si>
  <si>
    <t>JOHANA DEL PILAR SAENZ TORREZ</t>
  </si>
  <si>
    <t>LUIS EDUARDO SARMIENTO</t>
  </si>
  <si>
    <t>SAUL SIERRA BASTIDAS</t>
  </si>
  <si>
    <t>JOSE ALBEIRO SUEZCA PEREZ</t>
  </si>
  <si>
    <t>OLGA VARGAS HURTADO</t>
  </si>
  <si>
    <t>ALVARO ANDRES VANEGAS VILLAR</t>
  </si>
  <si>
    <t>JULIAN ANCIZAR VELEZ AGUDELO</t>
  </si>
  <si>
    <t>ANA MIRIAM VANEGAS BARRERA</t>
  </si>
  <si>
    <t>PEDRO LEON VEGA GARZON</t>
  </si>
  <si>
    <t>MIGUEL ANGEL BERNAL ROJAS</t>
  </si>
  <si>
    <t>JOSE EDGAR BRAVO JIMENEZ</t>
  </si>
  <si>
    <t>WILSON ESTEBAN CASTRO NARVAEZ</t>
  </si>
  <si>
    <t>ANDREA VIVIAN DIAZ GIL</t>
  </si>
  <si>
    <t>CLAUDIA PATRICIA DIAZ SUSA</t>
  </si>
  <si>
    <t>ANGELICA MARIA ESPINO</t>
  </si>
  <si>
    <t>HERNAN ALBERTO FORERO JIMENEZ</t>
  </si>
  <si>
    <t>LIDA FERNANDA GOMEZ VANEGAS</t>
  </si>
  <si>
    <t>GIGLIOLA LONDOÑO GONZALEZ</t>
  </si>
  <si>
    <t>GABRIEL ANTONIO PARRADO MORA</t>
  </si>
  <si>
    <t>INFORME DE GESTION PROYECTO 4006</t>
  </si>
  <si>
    <t>INFORME DE GESTION PROYECTO DE BIENES</t>
  </si>
  <si>
    <t>INFORME DE GESTION FORTALECIMIENTO INFRAESTRUCTURA UPIS</t>
  </si>
  <si>
    <t>INFORME DE SISTEMAS</t>
  </si>
  <si>
    <t>SERVICIO DE APOYO OPERATIVO</t>
  </si>
  <si>
    <t>INFORME DE GESTION 4006</t>
  </si>
  <si>
    <t>INFORME DE CONVENIO 1626-2011</t>
  </si>
  <si>
    <t>INFORME DE GESTION DE PROYECTO</t>
  </si>
  <si>
    <t>INFORME DE GESTION DE CONVENIO</t>
  </si>
  <si>
    <t>CONTROL DE CONTRATOS</t>
  </si>
  <si>
    <t>EVALUACION CICLOPARQUEADERO</t>
  </si>
  <si>
    <t>UNIDADES EDUCATIVAS</t>
  </si>
  <si>
    <t>CENTAUROS MENSAJERIA</t>
  </si>
  <si>
    <t>COMITÉ DE CONCILIACION</t>
  </si>
  <si>
    <t>SERVITEFECTIVO</t>
  </si>
  <si>
    <t>COMUNICACIONES</t>
  </si>
  <si>
    <t>SINDISTRATALES</t>
  </si>
  <si>
    <t>PROCESOS DISCIPLINARIOS</t>
  </si>
  <si>
    <t>QUEJAS Y RECLAMOS</t>
  </si>
  <si>
    <t>PLAN DE COMPRAS</t>
  </si>
  <si>
    <t>INFORME DE GESTION CONVENIO</t>
  </si>
  <si>
    <t>INFORME DE GESTION SUB- FINANCIERA</t>
  </si>
  <si>
    <t>INFORME DE GESTION ALMACEN</t>
  </si>
  <si>
    <t>ESTADOS CONTABLES</t>
  </si>
  <si>
    <t>INFORME DE GESTION AMBIENTAL</t>
  </si>
  <si>
    <t>RESPUESTA MEMORANDO 2012IE9929 CON ANEXOS</t>
  </si>
  <si>
    <t>INFORME GESTION DOCUMENTAL</t>
  </si>
  <si>
    <t>INFORME GESTION ALMACEN</t>
  </si>
  <si>
    <t xml:space="preserve">LIBRO DE BANCOS </t>
  </si>
  <si>
    <t>INFORME DE CAJA MENOR</t>
  </si>
  <si>
    <t>PRESUPUESTO 2009</t>
  </si>
  <si>
    <t>NORMAS PRESUPUESTALES</t>
  </si>
  <si>
    <t>CAMPERO OBD 500</t>
  </si>
  <si>
    <t xml:space="preserve">ORGANIZACIÓN DE ARCHIVO </t>
  </si>
  <si>
    <t>COMUNICACIONES Y ANEXOS</t>
  </si>
  <si>
    <t>DEVOLUCION CONTRATO</t>
  </si>
  <si>
    <t>INFORME DE JURIDICA</t>
  </si>
  <si>
    <t>SEGUIMIENTO FINANCIERO</t>
  </si>
  <si>
    <t xml:space="preserve">PLAN DE ACCION </t>
  </si>
  <si>
    <t>ANTEPROYECTO PRESUPUESTO</t>
  </si>
  <si>
    <t>COMUNICACIÓN Y ANEXOS</t>
  </si>
  <si>
    <t>FALTANTES ORDENES DE PAGO</t>
  </si>
  <si>
    <t>ORDENES DE PAGO</t>
  </si>
  <si>
    <t>PROCESO JURIDICO</t>
  </si>
  <si>
    <t>RESOLUCION E INFORMES</t>
  </si>
  <si>
    <t>INVENTARIO DE BIENES</t>
  </si>
  <si>
    <t>INFORME GESTION</t>
  </si>
  <si>
    <t>INFORME PARQUE AUTOMOTOR</t>
  </si>
  <si>
    <t>INFORME COORPORACION DE GESTION Y DESARROLLO</t>
  </si>
  <si>
    <t>ESTUDIOS DE FORTALECIMIENTOS</t>
  </si>
  <si>
    <t>INFORME DE MATERIALES</t>
  </si>
  <si>
    <t xml:space="preserve">TRANSFERENCIA </t>
  </si>
  <si>
    <t>INPUESTO PREDIAL</t>
  </si>
  <si>
    <t>CONTROL DILIGENCIA</t>
  </si>
  <si>
    <t>PROYECTO PRESUPUESTO</t>
  </si>
  <si>
    <t>PLAN DE COMPRAS 2012</t>
  </si>
  <si>
    <t>CONGLOMERADO GAS NATURAL</t>
  </si>
  <si>
    <t>PAC</t>
  </si>
  <si>
    <t>ACTAS PROYECTO 959</t>
  </si>
  <si>
    <t>CAPACITACION CORDIS</t>
  </si>
  <si>
    <t>CONTROL DE PEAJES</t>
  </si>
  <si>
    <t>CHEQUERAS</t>
  </si>
  <si>
    <t>CONTRATO 1840-2012</t>
  </si>
  <si>
    <t>RESOLUCION 038-2006</t>
  </si>
  <si>
    <t>DIAGNOSTICO DE BIENES</t>
  </si>
  <si>
    <t>LEVANTAMIENTO TOPOGRAFICO</t>
  </si>
  <si>
    <t>DIAGNOSTICO DE ARCHIVO</t>
  </si>
  <si>
    <t>PLAN INSTITUCIONAL</t>
  </si>
  <si>
    <t>INFORME COMITÉ DE ARCHIVO</t>
  </si>
  <si>
    <t>INVENTARIO DE ALMECEN</t>
  </si>
  <si>
    <t>ACTAS DE COMITÉ DE SISTEMAS</t>
  </si>
  <si>
    <t>INFORME CONTABLES</t>
  </si>
  <si>
    <t>ENTREGA DE PUESTO DE TRABAJO</t>
  </si>
  <si>
    <t>INFORME DE CONTRATO</t>
  </si>
  <si>
    <t>CONTRATOS DE OBRAS PUBLICAS</t>
  </si>
  <si>
    <t>INFORME DE GESTION DOCUMENTAL</t>
  </si>
  <si>
    <t>NOVEDADES PERSONAL</t>
  </si>
  <si>
    <t>BASE DE DATOS</t>
  </si>
  <si>
    <t>INFORME GESTION DE PROYECTO</t>
  </si>
  <si>
    <t>SECCION Nº 003-2004</t>
  </si>
  <si>
    <t>CONVENIO 022-2009 (IDU-IDIPRON)</t>
  </si>
  <si>
    <t>ACUERDOS JUNTA DIRECTIVA 2012</t>
  </si>
  <si>
    <t>ACUERDOS JUNTA DIRECTIVA 2013</t>
  </si>
  <si>
    <t>CIRCULARES 2012</t>
  </si>
  <si>
    <t>DIRECTIVAS 2012</t>
  </si>
  <si>
    <t>CIRCULARES 2013</t>
  </si>
  <si>
    <t>CIRCULARES 2011</t>
  </si>
  <si>
    <t>ACUERDO CREACION IDIPRON</t>
  </si>
  <si>
    <t>06/1099</t>
  </si>
  <si>
    <t>1212/03</t>
  </si>
  <si>
    <t>31/06/03</t>
  </si>
  <si>
    <t>S.F</t>
  </si>
  <si>
    <t>12/1998/</t>
  </si>
  <si>
    <t>24/16/2006</t>
  </si>
  <si>
    <t>1 Y 2</t>
  </si>
  <si>
    <t>17 Y 18</t>
  </si>
  <si>
    <t>21 Y 22</t>
  </si>
  <si>
    <t>9</t>
  </si>
  <si>
    <t>5</t>
  </si>
  <si>
    <t>6</t>
  </si>
  <si>
    <t>4</t>
  </si>
  <si>
    <t>11</t>
  </si>
  <si>
    <t>19</t>
  </si>
  <si>
    <t>7</t>
  </si>
  <si>
    <t>8</t>
  </si>
  <si>
    <t>10</t>
  </si>
  <si>
    <t>12</t>
  </si>
  <si>
    <t>13</t>
  </si>
  <si>
    <t>14</t>
  </si>
  <si>
    <t>15</t>
  </si>
  <si>
    <t>17</t>
  </si>
  <si>
    <t>18</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</si>
  <si>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</si>
  <si>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</si>
  <si>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</si>
  <si>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</si>
  <si>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</si>
  <si>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</si>
  <si>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</si>
  <si>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</si>
  <si>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</si>
  <si>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</si>
  <si>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</si>
  <si>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</si>
  <si>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</si>
  <si>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</si>
  <si>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</si>
  <si>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</si>
  <si>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</si>
  <si>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</si>
  <si>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</si>
  <si>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</si>
  <si>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</si>
  <si>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</si>
  <si>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</si>
  <si>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</si>
  <si>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</si>
  <si>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</si>
  <si>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</si>
  <si>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</si>
  <si>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</si>
  <si>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</si>
  <si>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</si>
  <si>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</si>
  <si>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</si>
  <si>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</si>
  <si>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</si>
  <si>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</si>
  <si>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</si>
  <si>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</si>
  <si>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</si>
  <si>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</si>
  <si>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</si>
  <si>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</si>
  <si>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</si>
  <si>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</si>
  <si>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</si>
  <si>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1/1</t>
  </si>
  <si>
    <t>1/2</t>
  </si>
  <si>
    <t>2/2</t>
  </si>
  <si>
    <t>1/3</t>
  </si>
  <si>
    <t>2/3</t>
  </si>
  <si>
    <t>3/3</t>
  </si>
  <si>
    <t>1/10</t>
  </si>
  <si>
    <t>2/10</t>
  </si>
  <si>
    <t>3/10</t>
  </si>
  <si>
    <t>4/10</t>
  </si>
  <si>
    <t>5/10</t>
  </si>
  <si>
    <t>6/10</t>
  </si>
  <si>
    <t>7/10</t>
  </si>
  <si>
    <t>8/10</t>
  </si>
  <si>
    <t>9/10</t>
  </si>
  <si>
    <t>10/10</t>
  </si>
  <si>
    <t>1/4</t>
  </si>
  <si>
    <t>2/4</t>
  </si>
  <si>
    <t>3/4</t>
  </si>
  <si>
    <t>4/4</t>
  </si>
  <si>
    <t>1/5</t>
  </si>
  <si>
    <t>2/5</t>
  </si>
  <si>
    <t>3/5</t>
  </si>
  <si>
    <t>4/5</t>
  </si>
  <si>
    <t>5/5</t>
  </si>
  <si>
    <t>1/16</t>
  </si>
  <si>
    <t>2/16</t>
  </si>
  <si>
    <t>3/16</t>
  </si>
  <si>
    <t>4/16</t>
  </si>
  <si>
    <t>5/16</t>
  </si>
  <si>
    <t>6/16</t>
  </si>
  <si>
    <t>7/16</t>
  </si>
  <si>
    <t>8/16</t>
  </si>
  <si>
    <t>9/16</t>
  </si>
  <si>
    <t>10/16</t>
  </si>
  <si>
    <t>11/16</t>
  </si>
  <si>
    <t>12/16</t>
  </si>
  <si>
    <t>13/16</t>
  </si>
  <si>
    <t>14/16</t>
  </si>
  <si>
    <t>15/16</t>
  </si>
  <si>
    <t>16/16</t>
  </si>
  <si>
    <t>1/18</t>
  </si>
  <si>
    <t>2/18</t>
  </si>
  <si>
    <t>3/18</t>
  </si>
  <si>
    <t>4/18</t>
  </si>
  <si>
    <t>5/18</t>
  </si>
  <si>
    <t>6/18</t>
  </si>
  <si>
    <t>7/18</t>
  </si>
  <si>
    <t>8/18</t>
  </si>
  <si>
    <t>9/18</t>
  </si>
  <si>
    <t>10/18</t>
  </si>
  <si>
    <t>11/18</t>
  </si>
  <si>
    <t>12/18</t>
  </si>
  <si>
    <t>13/18</t>
  </si>
  <si>
    <t>14/18</t>
  </si>
  <si>
    <t>15/18</t>
  </si>
  <si>
    <t>16/18</t>
  </si>
  <si>
    <t>17/18</t>
  </si>
  <si>
    <t>18/18</t>
  </si>
  <si>
    <t>1/13</t>
  </si>
  <si>
    <t>2/13</t>
  </si>
  <si>
    <t>3/13</t>
  </si>
  <si>
    <t>4/13</t>
  </si>
  <si>
    <t>5/13</t>
  </si>
  <si>
    <t>6/13</t>
  </si>
  <si>
    <t>7/13</t>
  </si>
  <si>
    <t>8/13</t>
  </si>
  <si>
    <t>9/13</t>
  </si>
  <si>
    <t>10/13</t>
  </si>
  <si>
    <t>11/13</t>
  </si>
  <si>
    <t>12/13</t>
  </si>
  <si>
    <t>13/13</t>
  </si>
  <si>
    <t>1/11</t>
  </si>
  <si>
    <t>2/11</t>
  </si>
  <si>
    <t>3/11</t>
  </si>
  <si>
    <t>4/11</t>
  </si>
  <si>
    <t>5/11</t>
  </si>
  <si>
    <t>6/11</t>
  </si>
  <si>
    <t>7/11</t>
  </si>
  <si>
    <t>8/11</t>
  </si>
  <si>
    <t>9/11</t>
  </si>
  <si>
    <t>10/11</t>
  </si>
  <si>
    <t>11/11</t>
  </si>
  <si>
    <t>1/15</t>
  </si>
  <si>
    <t>2/15</t>
  </si>
  <si>
    <t>3/15</t>
  </si>
  <si>
    <t>4/15</t>
  </si>
  <si>
    <t>5/15</t>
  </si>
  <si>
    <t>6/15</t>
  </si>
  <si>
    <t>7/15</t>
  </si>
  <si>
    <t>8/15</t>
  </si>
  <si>
    <t>9/15</t>
  </si>
  <si>
    <t>10/15</t>
  </si>
  <si>
    <t>11/15</t>
  </si>
  <si>
    <t>12/15</t>
  </si>
  <si>
    <t>13/15</t>
  </si>
  <si>
    <t>14/15</t>
  </si>
  <si>
    <t>15/15</t>
  </si>
  <si>
    <t>1/12</t>
  </si>
  <si>
    <t>2/12</t>
  </si>
  <si>
    <t>3/12</t>
  </si>
  <si>
    <t>4/12</t>
  </si>
  <si>
    <t>5/12</t>
  </si>
  <si>
    <t>6/12</t>
  </si>
  <si>
    <t>7/12</t>
  </si>
  <si>
    <t>8/12</t>
  </si>
  <si>
    <t>9/12</t>
  </si>
  <si>
    <t>10/12</t>
  </si>
  <si>
    <t>11/12</t>
  </si>
  <si>
    <t>12/12</t>
  </si>
  <si>
    <t>1/9</t>
  </si>
  <si>
    <t>2/9</t>
  </si>
  <si>
    <t>3/9</t>
  </si>
  <si>
    <t>4/9</t>
  </si>
  <si>
    <t>5/9</t>
  </si>
  <si>
    <t>6/9</t>
  </si>
  <si>
    <t>7/9</t>
  </si>
  <si>
    <t>8/9</t>
  </si>
  <si>
    <t>9/9</t>
  </si>
  <si>
    <t>AREA DE CONTABILIDAD</t>
  </si>
  <si>
    <t xml:space="preserve"> comprobantes de diario y ordenes de pago de 00001 a la 00030</t>
  </si>
  <si>
    <t>ordenes de pago de la  00031 a la 00056</t>
  </si>
  <si>
    <t xml:space="preserve">comprobante de diario </t>
  </si>
  <si>
    <t xml:space="preserve"> comprobantes de diario y ordenes de pago de 00057 a la  00069</t>
  </si>
  <si>
    <t>ordenes de pago de la 00070 a la 00087</t>
  </si>
  <si>
    <t>ordenes de pago de la 00088 a la 00103</t>
  </si>
  <si>
    <t>ordenes de pago de la 00104 a la 00118</t>
  </si>
  <si>
    <t>ordenes de pago de la 00119 a la 00133</t>
  </si>
  <si>
    <t>ordenes de pago de la 00134 a la 00149</t>
  </si>
  <si>
    <t>ordenes de pago de la 00150 a la 00166</t>
  </si>
  <si>
    <t>ordenes de pago de la 00167 a la 00183</t>
  </si>
  <si>
    <t>ordenes de pago de la 00184 a la 00198</t>
  </si>
  <si>
    <t>ordenes de pago de la 00199 a la 00215</t>
  </si>
  <si>
    <t>ordenes de pago de la 00216 a la 00235</t>
  </si>
  <si>
    <t>ordenes de pago de la 00236 a la 00253</t>
  </si>
  <si>
    <t>ordenes de pago de la 00254 a la 00269</t>
  </si>
  <si>
    <t>ordenes de pago de la 00270 a la 00286</t>
  </si>
  <si>
    <t>ordenes de pago de la 00287 a la 00305</t>
  </si>
  <si>
    <t>ordenes de pago de la 00306 a la 00325</t>
  </si>
  <si>
    <t>ordenes de pago de la 00326 a la 00343</t>
  </si>
  <si>
    <t>ordenes de pago de la 00344 a la 00364</t>
  </si>
  <si>
    <t>ordenes de pago de la 00365 a la 00382</t>
  </si>
  <si>
    <t>ordenes de pago de la 00383 a la 00404</t>
  </si>
  <si>
    <t>ordenes de pago de la 00405 a la 00427</t>
  </si>
  <si>
    <t>ordenes de pago de la 00428 a la 00446</t>
  </si>
  <si>
    <t>ordenes de pago de la 00447 a la 00463</t>
  </si>
  <si>
    <t>ordenes de pago de la 00464 a la 00478</t>
  </si>
  <si>
    <t>ordenes de pago de la 00479 a la 00490</t>
  </si>
  <si>
    <t>ordenes de pago de la 00491 a la 00502</t>
  </si>
  <si>
    <t>ordenes de pago de la 00503 a la 00515</t>
  </si>
  <si>
    <t>ordenes de pago de la 00516 a la 00527</t>
  </si>
  <si>
    <t>ordenes de pago de la 00528 a la00540</t>
  </si>
  <si>
    <t>ordenes de pago de la 00541 a la 00556</t>
  </si>
  <si>
    <t>ordenes de pago de la 00553 al a 00574</t>
  </si>
  <si>
    <t>ordenes de pago de la 00575 a la 00591</t>
  </si>
  <si>
    <t>ordenes de pago de la 00592 a la 00612</t>
  </si>
  <si>
    <t>ordenes de pago de la 00613 a la 00629</t>
  </si>
  <si>
    <t>ordenes de pago de la 00630 a la 00648</t>
  </si>
  <si>
    <t>ordenes de pago de la 00649 a la 00663</t>
  </si>
  <si>
    <t>ordenes de pago de la 00664 a la 00678</t>
  </si>
  <si>
    <t>ordenes de pago de la 00679 a la 00696</t>
  </si>
  <si>
    <t>ordenes de pago de la 00697 a la 00712</t>
  </si>
  <si>
    <t>ordenes de pago de la 00713 a la 00729</t>
  </si>
  <si>
    <t>ordenes de pago de la 00730 a la 00751</t>
  </si>
  <si>
    <t>ordenes de pago de la 00752 a la 00766</t>
  </si>
  <si>
    <t>ordenes de pago de la 00767 a la 00782</t>
  </si>
  <si>
    <t>ordenes de pago de la 00783 a la00800</t>
  </si>
  <si>
    <t>ordenes de pago de la 00801 a la 00816</t>
  </si>
  <si>
    <t>ordenes de pago de la 00817 a la 00833</t>
  </si>
  <si>
    <t>ordenes de pago de la 00834 a la 00853</t>
  </si>
  <si>
    <t>ordenes de pago de la 00854 a la 00871</t>
  </si>
  <si>
    <t>ordenes de pago de la 00872 a la 00890</t>
  </si>
  <si>
    <t>ordenes de pago de la 00891 a la 00905</t>
  </si>
  <si>
    <t>ordenes de pago de la 00906 a la 00921</t>
  </si>
  <si>
    <t>ordenes de pago de la 00922 a la 00940</t>
  </si>
  <si>
    <t>ordenes de pago de la 00941 a la 00960</t>
  </si>
  <si>
    <t>ordenes de pago de la 00961 a la 00976</t>
  </si>
  <si>
    <t>ordenes de pago de la 00977 a la 00993</t>
  </si>
  <si>
    <t>ordenes de pago de la 00994 a la 01011</t>
  </si>
  <si>
    <t>ordenes de pago de la 01012 a la 01030</t>
  </si>
  <si>
    <t>ordenes de pago de la 01031 a la 01048</t>
  </si>
  <si>
    <t>ordenes de pago de la 01049 a la 01064</t>
  </si>
  <si>
    <t>ordenes de pago de la 01065 a la 01080</t>
  </si>
  <si>
    <t>ordenes de pago de la 01081 a la 01095</t>
  </si>
  <si>
    <t>ordenes de pago de la 01096 a la 01112</t>
  </si>
  <si>
    <t>ordenes de pago de la 01113 a la 01129</t>
  </si>
  <si>
    <t>ordenes de pago de la 00130 a la 01148</t>
  </si>
  <si>
    <t>ordenes de pago de la 01149 a la 01169</t>
  </si>
  <si>
    <t>ordenes de pago de la 01170 a la 01184</t>
  </si>
  <si>
    <t>ordenes de pago de la 01185 a la 01200</t>
  </si>
  <si>
    <t>ordenes de pago de la 01201 a la 01212</t>
  </si>
  <si>
    <t>ordenes de pago de la 01213 a la 01228</t>
  </si>
  <si>
    <t>ordenes de pago de la 01229 a la 01244</t>
  </si>
  <si>
    <t>ordenes de pago de la 01245 a la 01258</t>
  </si>
  <si>
    <t>ordenes de pago de la 01259 a la 01274</t>
  </si>
  <si>
    <t>ordenes de pago de la 01275 a la 01288</t>
  </si>
  <si>
    <t>ordenes de pago de la 01289 a la 01306</t>
  </si>
  <si>
    <t>ordenes de pago de la 01307 a la 01321</t>
  </si>
  <si>
    <t>ordenes de pago de la 01322 a la 01337</t>
  </si>
  <si>
    <t>ordenes de pago de la 01338 a la 01358</t>
  </si>
  <si>
    <t>ordenes de pago de la 01359 a la 01379</t>
  </si>
  <si>
    <t>ordenes de pago de la 01380 a la 01398</t>
  </si>
  <si>
    <t>ordenes de pago de la 01399 a la 01413</t>
  </si>
  <si>
    <t>ordenes de pago de la 01414 a la 01429</t>
  </si>
  <si>
    <t>ordenes de pago de la 01430 a la 01446</t>
  </si>
  <si>
    <t>ordenes de pago de la 01447 a la 01463</t>
  </si>
  <si>
    <t>ordenes de pago de la 01464 a la 01480</t>
  </si>
  <si>
    <t xml:space="preserve">ordenes de pago de la 01481 a la 01497 </t>
  </si>
  <si>
    <t>ordenes de pago de la 01498 a la 01516</t>
  </si>
  <si>
    <t>ordenes de pago de la 01517 a la 01533</t>
  </si>
  <si>
    <t>ordenes de pago de la 01534 a la 01547</t>
  </si>
  <si>
    <t>ordenes de pago de la 01548 a la 01567</t>
  </si>
  <si>
    <t>ordenes de pago de la 01568 a la 01585</t>
  </si>
  <si>
    <t>ordenes de pago de la 01586 a la 01599</t>
  </si>
  <si>
    <t>ordenes de pago de la 01600 a la 01615</t>
  </si>
  <si>
    <t xml:space="preserve">ordenes de pago de la 01616 a la 01628 </t>
  </si>
  <si>
    <t>ordenes de pago de la 01629 a la 01646</t>
  </si>
  <si>
    <t>ordenes de pago de la 01647 a la 01663</t>
  </si>
  <si>
    <t xml:space="preserve">ordenes de pago de la 01664 a la 01680 </t>
  </si>
  <si>
    <t>ordenes de pago de la 01681 a la 01699</t>
  </si>
  <si>
    <t>ordenes de pago de la 01700 a la 01714</t>
  </si>
  <si>
    <t>ordenes de pago de la 01715 a la 01735</t>
  </si>
  <si>
    <t>ordenes de pago de la 01736 a la 01750</t>
  </si>
  <si>
    <t>ordenes de pago de la 01751 a la 01766</t>
  </si>
  <si>
    <t>ordenes de pago de la 01767 a la 01783</t>
  </si>
  <si>
    <t>ordenes de pago de la 01784 a la 01800</t>
  </si>
  <si>
    <t>ordenes de pago de la 01801 a la 01819</t>
  </si>
  <si>
    <t>ordenes de pago de la 01820 a la 01836</t>
  </si>
  <si>
    <t>ordenes de pago de la 01837 a la 01852</t>
  </si>
  <si>
    <t>ordenes de pago de la 01853 a la 01865</t>
  </si>
  <si>
    <t xml:space="preserve">ordenes de pago de la 01866 a la 01881 </t>
  </si>
  <si>
    <t>ordenes de pago de la 01882 a la 01898</t>
  </si>
  <si>
    <t>ordenes de pago de la 01899 a la 01915</t>
  </si>
  <si>
    <t>ordenes de pago de la 01916 a la 01930</t>
  </si>
  <si>
    <t>ordenes de pago de la 01931 a la 01944</t>
  </si>
  <si>
    <t>ordenes de pago de la 01945 a la 01961</t>
  </si>
  <si>
    <t>ordenes de pago de la 01962 a la 01975</t>
  </si>
  <si>
    <t>ordenes de pago de la 01976 a la 01988</t>
  </si>
  <si>
    <t>ordenes de pago de la 01989 a la 02004</t>
  </si>
  <si>
    <t>ordenes de pago de la 02005 a la 02021</t>
  </si>
  <si>
    <t>ordenes de pago de la 02022 a la 02033</t>
  </si>
  <si>
    <t>comprobantes de diario y ordenes de pago de la                             02034 a la 02043</t>
  </si>
  <si>
    <t>ordenes de pago de la 02044 a la 02060</t>
  </si>
  <si>
    <t>ordenes de pago de la 02061 a la 02075</t>
  </si>
  <si>
    <t>ordenes de pago de la 02076 a la 02091</t>
  </si>
  <si>
    <t>ordenes de pago de la 02092 a la 02108</t>
  </si>
  <si>
    <t>ordenes de pago de la 02109 a la 02124</t>
  </si>
  <si>
    <t>ordenes de pago de la 02125 a la 02139</t>
  </si>
  <si>
    <t>ordenes de pago de la 02140 a la 02156</t>
  </si>
  <si>
    <t>ordenes de pago de la 02157 a la 02174</t>
  </si>
  <si>
    <t>ordenes de pago de la 02175 a la 02189</t>
  </si>
  <si>
    <t>ordenes de pago de la 02190 a la 02204</t>
  </si>
  <si>
    <t>ordenes de pago de la 02205 a la 02220</t>
  </si>
  <si>
    <t xml:space="preserve">ordenes de pago de la 02221 a la 02234 </t>
  </si>
  <si>
    <t>ordenes de pago de la 02235 a la 02252</t>
  </si>
  <si>
    <t>ordenes de pago de la 02253 a la 02266</t>
  </si>
  <si>
    <t xml:space="preserve">ordenes de pago de la 02267 a la 02280 </t>
  </si>
  <si>
    <t>ordenes de pago de la 02281 a la 02292</t>
  </si>
  <si>
    <t>ordenes de pago de la 02293 a la 02307</t>
  </si>
  <si>
    <t>ordenes de pago de la 02308 a la 02324</t>
  </si>
  <si>
    <t>ordenes de pago de la 02325 a la 02337</t>
  </si>
  <si>
    <t>ordenes de pago de la 20338 a la 02350</t>
  </si>
  <si>
    <t>ordenes de pago de la 20351 a la 02367</t>
  </si>
  <si>
    <t>ordenes de pago de la 02368 a la 02382</t>
  </si>
  <si>
    <t>ordenes de pago de la 02383 a la 02398</t>
  </si>
  <si>
    <t>ordenes de pago de la 02399 a la 02411</t>
  </si>
  <si>
    <t>ordenes de pago de la 02412 a la 02423</t>
  </si>
  <si>
    <t>ordenes de pago de la 02424 a la 02442</t>
  </si>
  <si>
    <t>ordenes de pago de la 02443 a la 02455</t>
  </si>
  <si>
    <t>ordenes de pago de la 02456 a la 02471</t>
  </si>
  <si>
    <t>ordenes de pago de la 02472 a la 02486</t>
  </si>
  <si>
    <t>ordenes de pago de la 02487 a la 02501</t>
  </si>
  <si>
    <t>ordenes de pago de la 02502 a la 02514</t>
  </si>
  <si>
    <t>ordenes de pago de la 02515 a la 02528</t>
  </si>
  <si>
    <t>ordenes de pago de la 02529 a la 02544</t>
  </si>
  <si>
    <t>ordenes de pago de la 02545 a la 02560</t>
  </si>
  <si>
    <t>ordenes de pago de la 02561 a la 02576</t>
  </si>
  <si>
    <t>ordenes de pago de la 02577 a la 02598</t>
  </si>
  <si>
    <t>ordenes de pago de la 02599 a la 02618</t>
  </si>
  <si>
    <t>ordenes de pago de la 02619 a la 02635</t>
  </si>
  <si>
    <t>ordenes de pago de la 02636 a la 02649</t>
  </si>
  <si>
    <t>ordenes de pago de la 02650 a la 02664</t>
  </si>
  <si>
    <t>ordenes de pago de la 02665 a la 02681</t>
  </si>
  <si>
    <t>ordenes de pago de la 02682 a la 02696</t>
  </si>
  <si>
    <t>ordenes de pago de la 02697 a la 02711</t>
  </si>
  <si>
    <t>ordenes de pago de la 02712 a la 02722</t>
  </si>
  <si>
    <t>ordenes de pago de la 02723 a la 02735</t>
  </si>
  <si>
    <t>ordenes de pago de la 02736 a la 02747</t>
  </si>
  <si>
    <t>ordenes de pago de la 02748 a la 02760</t>
  </si>
  <si>
    <t>ordenes de pago de la 02761 a la 02773</t>
  </si>
  <si>
    <t>ordenes de pago de la 02774 a la 02785</t>
  </si>
  <si>
    <t>ordenes de pago de la 02786 a la 02797</t>
  </si>
  <si>
    <t>ordenes de pago de la 02798 a la 02810</t>
  </si>
  <si>
    <t>ordenes de pago de la 02811 a la 02821</t>
  </si>
  <si>
    <t>ordenes de pago de la 02822 a la 02832</t>
  </si>
  <si>
    <t>ordenes de pago de la 02833 a la 02852</t>
  </si>
  <si>
    <t>ordenes de pago de la 02853 a la 02864</t>
  </si>
  <si>
    <t>ordenes de pago de la 02865 a la 02877</t>
  </si>
  <si>
    <t>ordenes de pago de la 02878 a la 02887</t>
  </si>
  <si>
    <t>ordenes de pago de la 02888 a la 02900</t>
  </si>
  <si>
    <t>ordenes de pago de la 02901 a la 02912</t>
  </si>
  <si>
    <t>ordenes de pago de la 02913 a la 02923</t>
  </si>
  <si>
    <t>ordenes de pago de la 02924 a la 02934</t>
  </si>
  <si>
    <t>ordenes de pago de la 02935 a la 02944</t>
  </si>
  <si>
    <t>ordenes de pago de la 02945 a la 02954</t>
  </si>
  <si>
    <t>ordenes de pago de la 02955 a la 02964</t>
  </si>
  <si>
    <t>ordenes de pago de la 02965 a la 02974</t>
  </si>
  <si>
    <t>ordenes de pago de la 02975 a la 02981</t>
  </si>
  <si>
    <t>ordenes de pago de la 02982 a la 02993</t>
  </si>
  <si>
    <t xml:space="preserve">ordenes de pago de la 02994 a la 03007 </t>
  </si>
  <si>
    <t>ordenes de pago de la 03008 a la 03018</t>
  </si>
  <si>
    <t>ordenes de pago de la 03019 a la 03030</t>
  </si>
  <si>
    <t xml:space="preserve">ordenes de pago de la 03031 a la 03041 </t>
  </si>
  <si>
    <t>ordenes de pago de la 03042 a la 03057</t>
  </si>
  <si>
    <t xml:space="preserve">ordenes de pago de la 03058 a la 03070 </t>
  </si>
  <si>
    <t>ordenes de pago de la 03071 a la 03082</t>
  </si>
  <si>
    <t xml:space="preserve">ordenes de pago de la 03083 a la 03095 </t>
  </si>
  <si>
    <t xml:space="preserve">ordenes de pago de la 03096 a la 03109 </t>
  </si>
  <si>
    <t>ordenes de pago de la 03110 a la 03122</t>
  </si>
  <si>
    <t xml:space="preserve">ordenes de pago de la 03123 a la 03135 </t>
  </si>
  <si>
    <t>ordenes de pago de la 03136 a la 03145</t>
  </si>
  <si>
    <t>ordenes de pago de la 03146 a la 03158</t>
  </si>
  <si>
    <t>ordenes de pago de la 03159 a la 03171</t>
  </si>
  <si>
    <t>ordenes de pago de la 03172 a la 03184</t>
  </si>
  <si>
    <t>ordenes de pago de la 03185 a la 03196</t>
  </si>
  <si>
    <t>ordenes de pago de la 03197 a la 03209</t>
  </si>
  <si>
    <t>ordenes de pago de la 03210 a la 03222</t>
  </si>
  <si>
    <t xml:space="preserve">ordenes de pago de la 03223 a la 03234 </t>
  </si>
  <si>
    <t>ordenes de pago de la 03235 a la 03247</t>
  </si>
  <si>
    <t>ordenes de pago de la 03248 a la 03259</t>
  </si>
  <si>
    <t>ordenes de pago de la 03260 a la 03276</t>
  </si>
  <si>
    <t>ordenes de pago de la 03277 a la 03291</t>
  </si>
  <si>
    <t>ordenes de pago de la 03292 a la 03304</t>
  </si>
  <si>
    <t>ordenes de pago de la 03305 a la 03309</t>
  </si>
  <si>
    <t xml:space="preserve">BALANCE DE PRUEBA MES DE ENERO </t>
  </si>
  <si>
    <t xml:space="preserve">BALANCE DE PRUEBA MES DE FEBRERO </t>
  </si>
  <si>
    <t>BALANCE DE PRUEBA MES DE MARZO</t>
  </si>
  <si>
    <t xml:space="preserve">AUXILIARES CON SALDO MES DE ENERO </t>
  </si>
  <si>
    <t>AUXILIARES CON SALDO MES DE FEBRERO</t>
  </si>
  <si>
    <t>AUXILIARES CON SALDO MES DE MARZO</t>
  </si>
  <si>
    <t>COMPROBANTE DE DIARIO MES DE ABRIL</t>
  </si>
  <si>
    <t>COMPROBANTE DE DIARIO Y OP DE 3310 A 3317</t>
  </si>
  <si>
    <t>ORDENES DE PAGO DE LA  03318 A LA 03334</t>
  </si>
  <si>
    <t>ORDENES DE PAGO DE LA  03335 A LA 03350</t>
  </si>
  <si>
    <t>ORDENES DE PAGO DE LA  03351 A LA 03366</t>
  </si>
  <si>
    <t>ORDENES DE PAGO DE LA  03367 A LA 03383</t>
  </si>
  <si>
    <t>ORDENES DE PAGO DE LA  03384 A LA 03400</t>
  </si>
  <si>
    <t>ORDENES DE PAGO DE LA  03401 A LA 03416</t>
  </si>
  <si>
    <t>ORDENES DE PAGO DE LA  03417 A LA 03432</t>
  </si>
  <si>
    <t>ORDENES DE PAGO DE LA  03433 A LA 03451</t>
  </si>
  <si>
    <t>ORDENES DE PAGO DE LA  03452 A LA 03465</t>
  </si>
  <si>
    <t>ORDENES DE PAGO DE LA  03466 A LA 03479</t>
  </si>
  <si>
    <t>ORDENES DE PAGO DE LA  03480 A LA 03496</t>
  </si>
  <si>
    <t>ORDENES DE PAGO DE LA  03497 A LA 03512</t>
  </si>
  <si>
    <t>ORDENES DE PAGO DE LA  03513 A LA 03527</t>
  </si>
  <si>
    <t>ORDENES DE PAGO DE LA  03528 A LA 03543</t>
  </si>
  <si>
    <t>ORDENES DE PAGO DE LA  03544 A LA 03561</t>
  </si>
  <si>
    <t>ORDENES DE PAGO DE LA  03562 A LA 03573</t>
  </si>
  <si>
    <t>ORDENES DE PAGO DE LA  03574 A LA 03590</t>
  </si>
  <si>
    <t>ORDENES DE PAGO DE LA  03591 A LA 03602</t>
  </si>
  <si>
    <t>ORDENES DE PAGO DE LA  03603 A LA 03620</t>
  </si>
  <si>
    <t>ORDENES DE PAGO DE LA  03621 A LA 03634</t>
  </si>
  <si>
    <t>ORDENES DE PAGO DE LA  03635 A LA 03649</t>
  </si>
  <si>
    <t>ORDENES DE PAGO DE LA  03650 A LA 03666</t>
  </si>
  <si>
    <t>ORDENES DE PAGO DE LA  03667 A LA 03679</t>
  </si>
  <si>
    <t>ORDENES DE PAGO DE LA  03680 A LA 03692</t>
  </si>
  <si>
    <t>ORDENES DE PAGO DE LA  03993 A LA 03707</t>
  </si>
  <si>
    <t>ORDENES DE PAGO DE LA  03708 A LA 03723</t>
  </si>
  <si>
    <t>ORDENES DE PAGO DE LA  03724 A LA 03737</t>
  </si>
  <si>
    <t>ORDENES DE PAGO DE LA  03738 A  LA 03749</t>
  </si>
  <si>
    <t>ORDENES DE PAGO DE LA  03750 A LA 03765</t>
  </si>
  <si>
    <t>ORDENES DE PAGO DE LA  03766 A LA 03779</t>
  </si>
  <si>
    <t>ORDENES DE PAGO DE LA  03780 A LA 03793</t>
  </si>
  <si>
    <t>ORDENES DE PAGO DE LA  03794 A LA 03809</t>
  </si>
  <si>
    <t>ORDENES DE PAGO DE LA  03810 A LA 03824</t>
  </si>
  <si>
    <t>ORDENES DE PAGO DE LA  03825 A LA 03843</t>
  </si>
  <si>
    <t>ORDENES DE PAGO DE LA  03844 A LA 03859</t>
  </si>
  <si>
    <t>ORDENES DE PAGO DE LA  03860 A LA 03874</t>
  </si>
  <si>
    <t>ORDENES DE PAGO DE LA  03875 A LA 03887</t>
  </si>
  <si>
    <t>ORDENES DE PAGO DE LA  03888 A LA 03899</t>
  </si>
  <si>
    <t>ORDENES DE PAGO DE LA  03900 A LA 03916</t>
  </si>
  <si>
    <t>ORDENES DE PAGO DE LA  03917 A LA 03932</t>
  </si>
  <si>
    <t>ORDENES DE PAGO DE LA  03933 A LA 03949</t>
  </si>
  <si>
    <t>ORDENES DE PAGO DE LA  03950 A LA 03963</t>
  </si>
  <si>
    <t>ORDENES DE PAGO DE LA  03964 A LA 03973</t>
  </si>
  <si>
    <t>ORDENES DE PAGO DE LA  03974 A LA 03985</t>
  </si>
  <si>
    <t>ORDENES DE PAGO DE LA  03986 A LA 03998</t>
  </si>
  <si>
    <t>ORDENES DE PAGO DE LA  03999 A LA 04013</t>
  </si>
  <si>
    <t>ORDENES DE PAGO DE LA  04014 A LA 04026</t>
  </si>
  <si>
    <t>ORDENES DE PAGO DE LA  04027 A LA 04037</t>
  </si>
  <si>
    <t>ORDENES DE PAGO DE LA  04038 A LA 04048</t>
  </si>
  <si>
    <t>ORDENES DE PAGO DE LA  04049 A LA 04063</t>
  </si>
  <si>
    <t>ORDENES DE PAGO DE LA  04064 A LA 04074</t>
  </si>
  <si>
    <t>ORDENES DE PAGO DE LA  04075 A LA 04086</t>
  </si>
  <si>
    <t>ORDENES DE PAGO DE LA  04087 A LA 04099</t>
  </si>
  <si>
    <t>ORDENES DE PAGO DE LA  04100 A LA 04115</t>
  </si>
  <si>
    <t>ORDENES DE PAGO DE LA  04116 A LA 04132</t>
  </si>
  <si>
    <t>ORDENES DE PAGO DE LA  04133 A LA 04146</t>
  </si>
  <si>
    <t>ORDENES DE PAGO DE LA  04147 A LA 04161</t>
  </si>
  <si>
    <t>ORDENES DE PAGO DE LA  04162 A LA 04177</t>
  </si>
  <si>
    <t>ORDENES DE PAGO DE LA  04178 A LA 04192</t>
  </si>
  <si>
    <t>ORDENES DE PAGO DE LA  04193 A LA 04206</t>
  </si>
  <si>
    <t>ORDENES DE PAGO DE LA  04207 A LA 04218</t>
  </si>
  <si>
    <t>ORDENES DE PAGO DE LA  04219 A LA 04236</t>
  </si>
  <si>
    <t xml:space="preserve">ORDENES DE PAGO DE LA  04237 A LA 04252 </t>
  </si>
  <si>
    <t>ORDENES DE PAGO DE LA  04253 A LA 04267</t>
  </si>
  <si>
    <t>ORDENES DE PAGO DE LA  04268 A LA 04284</t>
  </si>
  <si>
    <t>ORDENES DE PAGO DE LA  04285 A LA 04298</t>
  </si>
  <si>
    <t>ORDENES DE PAGO DE LA  04299 A LA 04314</t>
  </si>
  <si>
    <t>ORDENES DE PAGO DE LA  04315 A LA 04328</t>
  </si>
  <si>
    <t>ORDENES DE PAGO DE LA  04329 A LA 04348</t>
  </si>
  <si>
    <t>ORDENES DE PAGO DE LA  04349 A LA 04363</t>
  </si>
  <si>
    <t>ORDENES DE PAGO DE LA  04364 A LA 04378</t>
  </si>
  <si>
    <t>ORDENES DE PAGO DE LA  04379 A LA 04391</t>
  </si>
  <si>
    <t>ORDENES DE PAGO DE LA  04392 A LA 04404</t>
  </si>
  <si>
    <t>ORDENES DE PAGO DE LA  04405 A LA 04418</t>
  </si>
  <si>
    <t>ORDENES DE PAGO DE LA  04419 A LA 04430</t>
  </si>
  <si>
    <t>ORDENES DE PAGO DE LA  04431 A LA 04445</t>
  </si>
  <si>
    <t>ORDENES DE PAGO DE LA  04446 A LA 04458</t>
  </si>
  <si>
    <t>ORDENES DE PAGO DE LA  04459 A LA 04473</t>
  </si>
  <si>
    <t>ORDENES DE PAGO DE LA  04474 A LA 04485</t>
  </si>
  <si>
    <t>ORDENES DE PAGO DE LA  04486 A LA 04498</t>
  </si>
  <si>
    <t>ORDENES DE PAGO DE LA  04499 A LA 04512</t>
  </si>
  <si>
    <t>ORDENES DE PAGO DE LA  04513 A LA 04522</t>
  </si>
  <si>
    <t>ORDENES DE PAGO DE LA  04523 A LA 04537</t>
  </si>
  <si>
    <t>ORDENES DE PAGO DE LA  04538 A LA 04552</t>
  </si>
  <si>
    <t>ORDENES DE PAGO DE LA  04553 A LA 04569</t>
  </si>
  <si>
    <t>ORDENES DE PAGO DE LA  04570 A LA 04580</t>
  </si>
  <si>
    <t>ORDENES DE PAGO DE LA  04581 A LA 04591</t>
  </si>
  <si>
    <t>ORDENES DE PAGO DE LA  04592 A LA 04607</t>
  </si>
  <si>
    <t>ORDENES DE PAGO DE LA  04608 A LA 04626</t>
  </si>
  <si>
    <t>ORDENES DE PAGO DE LA  04627 A LA 04646</t>
  </si>
  <si>
    <t>ORDENES DE PAGO DE LA  04647 A LA 04652</t>
  </si>
  <si>
    <t>COMPROBANTE DE DIARIO MES DE MAYO</t>
  </si>
  <si>
    <t>COMPROBANTE DE DIARIO Y OP DE 04653 A LA 04660</t>
  </si>
  <si>
    <t>ORDENES DE PAGO DE LA  04661 A LA 04676</t>
  </si>
  <si>
    <t>ORDENES DE PAGO DE LA  04677 A LA 04688</t>
  </si>
  <si>
    <t>ORDENES DE PAGO DE LA  04689 A LA 04705</t>
  </si>
  <si>
    <t>ORDENES DE PAGO DE LA  04706 A LA 04724</t>
  </si>
  <si>
    <t>ORDENES DE PAGO DE LA  04725 A LA 04744</t>
  </si>
  <si>
    <t>ORDENES DE PAGO DE LA  04745 A LA 04763</t>
  </si>
  <si>
    <t>ORDENES DE PAGO DE LA  04764 A LA 04783</t>
  </si>
  <si>
    <t>ORDENES DE PAGO DE LA  04784 A LA 04803</t>
  </si>
  <si>
    <t>ORDENES DE PAGO DE LA  04804 A LA 04821</t>
  </si>
  <si>
    <t>ORDENES DE PAGO DE LA  04822 A LA 04839</t>
  </si>
  <si>
    <t>ORDENES DE PAGO DE LA  04840 A LA 04858</t>
  </si>
  <si>
    <t>ORDENES DE PAGO DE LA  04859 A LA 04880</t>
  </si>
  <si>
    <t>ORDENES DE PAGO DE LA  04881 A LA 04898</t>
  </si>
  <si>
    <t>ORDENES DE PAGO DE LA  04899 A LA 04914</t>
  </si>
  <si>
    <t>ORDENES DE PAGO DE LA  04915 A LA 04930</t>
  </si>
  <si>
    <t>ORDENES DE PAGO DE LA  04931 A LA 04947</t>
  </si>
  <si>
    <t>ORDENES DE PAGO DE LA  04948 A LA 04967</t>
  </si>
  <si>
    <t>ORDENES DE PAGO DE LA  04968 A LA 04987</t>
  </si>
  <si>
    <t>ORDENES DE PAGO DE LA  04988 A LA 05005</t>
  </si>
  <si>
    <t>ORDENES DE PAGO DE LA  05006 A LA 05023</t>
  </si>
  <si>
    <t>ORDENES DE PAGO DE LA  05024 A LA 05043</t>
  </si>
  <si>
    <t>ORDENES DE PAGO DE LA  05044 A LA 05062</t>
  </si>
  <si>
    <t>ORDENES DE PAGO DE LA  05063 A LA 05081</t>
  </si>
  <si>
    <t>ORDENES DE PAGO DE LA  05082 A LA 05097</t>
  </si>
  <si>
    <t>ORDENES DE PAGO DE LA  05098 A LA 05117</t>
  </si>
  <si>
    <t>ORDENES DE PAGO DE LA  05118 A LA 05137</t>
  </si>
  <si>
    <t>ORDENES DE PAGO DE LA  05138 A LA 05155</t>
  </si>
  <si>
    <t>ORDENES DE PAGO DE LA  05156 A LA 05174</t>
  </si>
  <si>
    <t>ORDENES DE PAGO DE LA  05175 A LA 05193</t>
  </si>
  <si>
    <t>ORDENES DE PAGO DE LA  05194 A LA 05211</t>
  </si>
  <si>
    <t>ORDENES DE PAGO DE LA  05212 A LA 05230</t>
  </si>
  <si>
    <t>ORDENES DE PAGO DE LA  05231 A LA 05247</t>
  </si>
  <si>
    <t>ORDENES DE PAGO DE LA  05248 A LA 05267</t>
  </si>
  <si>
    <t>ORDENES DE PAGO DE LA  05268 A LA 05284</t>
  </si>
  <si>
    <t>ORDENES DE PAGO DE LA  05285 A LA 05299</t>
  </si>
  <si>
    <t>ORDENES DE PAGO DE LA  05300 A LA 05317</t>
  </si>
  <si>
    <t>ORDENES DE PAGO DE LA  05318 A LA 05337</t>
  </si>
  <si>
    <t>ORDENES DE PAGO DE LA  05338 A LA 05358</t>
  </si>
  <si>
    <t>ORDENES DE PAGO DE LA  05359 A LA 05377</t>
  </si>
  <si>
    <t>ORDENES DE PAGO DE LA  05378 A LA 05396</t>
  </si>
  <si>
    <t>ORDENES DE PAGO DE LA  05397 A LA 05410</t>
  </si>
  <si>
    <t>ORDENES DE PAGO DE LA  05411 A LA 05424</t>
  </si>
  <si>
    <t>ORDENES DE PAGO DE LA  05425 A LA 05441</t>
  </si>
  <si>
    <t>ORDENES DE PAGO DE LA  05442 A LA 05461</t>
  </si>
  <si>
    <t>ORDENES DE PAGO DE LA  05462 A LA 05479</t>
  </si>
  <si>
    <t>ORDENES DE PAGO DE LA  05480 A LA 05496</t>
  </si>
  <si>
    <t>ORDENES DE PAGO DE LA  05497 A LA 05514</t>
  </si>
  <si>
    <t>ORDENES DE PAGO DE LA  05515 A LA 05533</t>
  </si>
  <si>
    <t>ORDENES DE PAGO DE LA  05534 A LA 05549</t>
  </si>
  <si>
    <t>ORDENES DE PAGO DE LA  05550 A LA 05567</t>
  </si>
  <si>
    <t>ORDENES DE PAGO DE LA  05568 A LA 05586</t>
  </si>
  <si>
    <t>ORDENES DE PAGO DE LA  05587 A LA 05606</t>
  </si>
  <si>
    <t>ORDENES DE PAGO DE LA  05607 A LA 05624</t>
  </si>
  <si>
    <t>ORDENES DE PAGO DE LA  05625 A LA 05642</t>
  </si>
  <si>
    <t>ORDENES DE PAGO DE LA  05643 A LA 05659</t>
  </si>
  <si>
    <t>ORDENES DE PAGO DE LA  05660 A LA 05676</t>
  </si>
  <si>
    <t>ORDENES DE PAGO DE LA  05677 A LA 05694</t>
  </si>
  <si>
    <t>ORDENES DE PAGO DE LA  05695 A LA 05712</t>
  </si>
  <si>
    <t>ORDENES DE PAGO DE LA  05713 A LA 05729</t>
  </si>
  <si>
    <t>ORDENES DE PAGO DE LA  05730 A LA 05744</t>
  </si>
  <si>
    <t>ORDENES DE PAGO DE LA  05745 A LA 05759</t>
  </si>
  <si>
    <t>ORDENES DE PAGO DE LA  05760 A LA 05773</t>
  </si>
  <si>
    <t>ORDENES DE PAGO DE LA  05774 A LA 05794</t>
  </si>
  <si>
    <t>ORDENES DE PAGO DE LA  05795 A LA 05818</t>
  </si>
  <si>
    <t>ORDENES DE PAGO DE LA  05819 A LA 05836</t>
  </si>
  <si>
    <t>ORDENES DE PAGO DE LA  05837 A LA 05855</t>
  </si>
  <si>
    <t>ORDENES DE PAGO DE LA  05856 A LA 05871</t>
  </si>
  <si>
    <t>ORDENES DE PAGO DE LA  05872 A LA 05894</t>
  </si>
  <si>
    <t>ORDENES DE PAGO DE LA  05895 A LA 05915</t>
  </si>
  <si>
    <t>ORDENES DE PAGO DE LA  05916 A LA 05931</t>
  </si>
  <si>
    <t>ORDENES DE PAGO DE LA  05932 A LA 05945</t>
  </si>
  <si>
    <t>ORDENES DE PAGO DE LA  05946 A LA 05957</t>
  </si>
  <si>
    <t>ORDENES DE PAGO DE LA  05958 A LA 05969</t>
  </si>
  <si>
    <t>ORDENES DE PAGO DE LA  05970 A LA 05977</t>
  </si>
  <si>
    <t>ORDENES DE PAGO DE LA  05978 A LA 05994</t>
  </si>
  <si>
    <t>ORDENES DE PAGO DE LA  05995 A LA 06013</t>
  </si>
  <si>
    <t>COMPROBANTES DE DIARIO MES DE JUNIO</t>
  </si>
  <si>
    <t>COMPROBAMTES DE DIARIO Y O,P DE LA 06014  A LA 06025</t>
  </si>
  <si>
    <t>ORDENES DE PAGO DE LA 06026 A LA 06041</t>
  </si>
  <si>
    <t>ORDENES DE PAGO DE LA 06042 A LA 06056</t>
  </si>
  <si>
    <t>ORDENES DE PAGO DE LA 06057 A LA 06076</t>
  </si>
  <si>
    <t>ORDENES DE PAGO DE LA 06077 A LA 06088</t>
  </si>
  <si>
    <t>ORDENES DE PAGO DE LA 06089 A LA 06100</t>
  </si>
  <si>
    <t>ORDENES DE PAGO DE LA 06101 A LA 06117</t>
  </si>
  <si>
    <t>ORDENES DE PAGO DE LA 06118 A LA 06135</t>
  </si>
  <si>
    <t>ORDENES DE PAGO DE LA 06136 A  LA 06150</t>
  </si>
  <si>
    <t>ORDENES DE PAGO DE LA 06151 A LA 06165</t>
  </si>
  <si>
    <t>ORDENES DE PAGO DE LA 06166 A LA 06182</t>
  </si>
  <si>
    <t>ORDENES DE PAGO DE LA 06183 A LA 06198</t>
  </si>
  <si>
    <t>ORDENES DE PAGO DE LA 06199 A LA 06214</t>
  </si>
  <si>
    <t>ORDENES DE PAGO DE LA 06215 A LA 06231</t>
  </si>
  <si>
    <t>ORDENES DE PAGO DE LA 06232 A LA 06247</t>
  </si>
  <si>
    <t>ORDENES DE PAGO DE LA 06248 A LA 06263</t>
  </si>
  <si>
    <t>ORDENES DE PAGO DE LA 06264 A LA 06279</t>
  </si>
  <si>
    <t>ORDENES DE PAGO DE LA 06280 A LA 06298</t>
  </si>
  <si>
    <t>ORDENES DE PAGO DE LA 06299 A LA 06320</t>
  </si>
  <si>
    <t>ORDENES DE PAGO DE LA 06321 A LA 06339</t>
  </si>
  <si>
    <t>ORDENES DE PAGO DE LA 06340 A LA 06358</t>
  </si>
  <si>
    <t>ORDENES DE PAGO DE LA 06359 A LA 06376</t>
  </si>
  <si>
    <t>ORDENES DE PAGO DE LA 06377 A LA 06395</t>
  </si>
  <si>
    <t>ORDENES DE PAGO DE LA 06396 A LA 06414</t>
  </si>
  <si>
    <t>ORDENES DE PAGO DE LA 06415 A LA 06433</t>
  </si>
  <si>
    <t>ORDENES DE PAGO DE LA 06434 A LA 06451</t>
  </si>
  <si>
    <t>ORDENES DE PAGO DE LA 06452 A LA 06468</t>
  </si>
  <si>
    <t>ORDENES DE PAGO DE LA 06469 A LA 06487</t>
  </si>
  <si>
    <t>ORDENES DE PAGO DE LA 06488 A LA 06507</t>
  </si>
  <si>
    <t>ORDENES DE PAGO DE LA 06508 A LA 06523</t>
  </si>
  <si>
    <t>ORDENES DE PAGO DE LA 06524 A LA 06543</t>
  </si>
  <si>
    <t>ORDENES DE PAGO DE LA 06544 A LA 06563</t>
  </si>
  <si>
    <t>ORDENES DE PAGO DE LA 06564 A LA 06581</t>
  </si>
  <si>
    <t>ORDENES DE PAGO DE LA 06582 A LA 06599</t>
  </si>
  <si>
    <t>ORDENES DE PAGO DE LA 06600 A LA 06616</t>
  </si>
  <si>
    <t>ORDENES DE PAGO DE LA 06617 A LA 06637</t>
  </si>
  <si>
    <t>ORDENES DE PAGO DE LA 06638 A LA 06657</t>
  </si>
  <si>
    <t>ORDENES DE PAGO DE LA 06658 A LA 06675</t>
  </si>
  <si>
    <t>ORDENES DE PAGO DE LA 06676 A LA 06692</t>
  </si>
  <si>
    <t>ORDENES DE PAGO DE LA 06693 A LA 06709</t>
  </si>
  <si>
    <t>ORDENES DE PAGO DE LA 06710 A LA 06727</t>
  </si>
  <si>
    <t>ORDENES DE PAGO DE LA 06728 A LA 06749</t>
  </si>
  <si>
    <t>ORDENES DE PAGO DE LA 06750 A LA 06711</t>
  </si>
  <si>
    <t>ORDENES DE PAGO DE LA 06772 A LA 06789</t>
  </si>
  <si>
    <t>ORDENES DE PAGO DE LA 06790 A LA 06806</t>
  </si>
  <si>
    <t>ORDENES DE PAGO DE LA 06807 A LA 06822</t>
  </si>
  <si>
    <t>ORDENES DE PAGO DE LA 06823 A LA 06841</t>
  </si>
  <si>
    <t>ORDENES DE PAGO DE LA 06842 A LA 06863</t>
  </si>
  <si>
    <t>ORDENES DE PAGO DE LA 06864 A LA 06879</t>
  </si>
  <si>
    <t>ORDENES DE PAGO DE LA 06880 A LA 06895</t>
  </si>
  <si>
    <t>ORDENES DE PAGO DE LA 06896 A LA 06915</t>
  </si>
  <si>
    <t>ORDENES DE PAGO DE LA 06916 A LA 06935</t>
  </si>
  <si>
    <t>ORDENES DE PAGO DE LA 06936 A LA 06952</t>
  </si>
  <si>
    <t>ORDENES DE PAGO DE LA 06953 A LA 06969</t>
  </si>
  <si>
    <t>ORDENES DE PAGO DE LA 06970 A LA 06987</t>
  </si>
  <si>
    <t>ORDENES DE PAGO DE LA 06988 A LA 07005</t>
  </si>
  <si>
    <t>ORDENES DE PAGO DE LA 07006 A LA07021</t>
  </si>
  <si>
    <t>ORDENES DE PAGO DE LA 07022 A LA 07037</t>
  </si>
  <si>
    <t>ORDENES DE PAGO DE LA 07038 A LA 07054</t>
  </si>
  <si>
    <t>ORDENES DE PAGO DE LA 07055 A LA 07069</t>
  </si>
  <si>
    <t>ORDENES DE PAGO DE LA 07070 A LA 07086</t>
  </si>
  <si>
    <t>ORDENES DE PAGO DE LA 07087 A LA 07103</t>
  </si>
  <si>
    <t>ORDENES DE PAGO DE LA 07104 A LA 07119</t>
  </si>
  <si>
    <t>ORDENES DE PAGO DE LA 07120 A LA 07136</t>
  </si>
  <si>
    <t>ORDENES DE PAGO DE LA 07137 A LA 07153</t>
  </si>
  <si>
    <t>ORDENES DE PAGO DE LA 07154 A LA 07170</t>
  </si>
  <si>
    <t>ORDENES DE PAGO DE LA 07171 A LA 07182</t>
  </si>
  <si>
    <t>ORDENES DE PAGO DE LA 07183 A LA 07194</t>
  </si>
  <si>
    <t>ORDENES DE PAGO DE LA 07195 A LA 07206</t>
  </si>
  <si>
    <t>ORDENES DE PAGO DE LA 07207 A LA 07219</t>
  </si>
  <si>
    <t>ORDENES DE PAGO DE LA 07220 A LA 07231</t>
  </si>
  <si>
    <t>ORDENES DE PAGO DE LA 07232 A LA 07247</t>
  </si>
  <si>
    <t>ORDENES DE PAGO DE LA 07248 A LA 07257</t>
  </si>
  <si>
    <t>ORDENES DE PAGO DE LA 07258 A LA 07268</t>
  </si>
  <si>
    <t>ORDENES DE PAGO DE LA 07269 A LA 07280</t>
  </si>
  <si>
    <t>ORDENES DE PAGO DE LA 07281 A LA 07291</t>
  </si>
  <si>
    <t>ORDENES DE PAGO DE LA 07292 A LA 07302</t>
  </si>
  <si>
    <t>ORDENES DE PAGO DE LA 07303 A LA 07315</t>
  </si>
  <si>
    <t>ORDENES DE PAGO DE LA 07316 A LA 07326</t>
  </si>
  <si>
    <t>ORDENES DE PAGO DE LA 07327 A LA 07338</t>
  </si>
  <si>
    <t>ORDENES DE PAGO DE LA 07339 A LA 07352</t>
  </si>
  <si>
    <t>ORDENES DE PAGO DE LA 07353 A LA 07366</t>
  </si>
  <si>
    <t>ORDENES DE PAGO DE LA 07367 A LA 07379</t>
  </si>
  <si>
    <t>ORDENES DE PAGO DE LA 07380 A LA 07391</t>
  </si>
  <si>
    <t>ORDENES DE PAGO DE LA 07392 A LA 07404</t>
  </si>
  <si>
    <t>ORDENES DE PAGO DE LA 07405 A LA 07416</t>
  </si>
  <si>
    <t>ORDENES DE PAGO DE LA 07417 A LA 07427</t>
  </si>
  <si>
    <t>ORDENES DE PAGO DE LA 07428 A LA 07437</t>
  </si>
  <si>
    <t>ORDENES DE PAGO DE LA 07438 A LA 07448</t>
  </si>
  <si>
    <t>ORDENES DE PAGO DE LA 07449 A LA 07460</t>
  </si>
  <si>
    <t>ORDENES DE PAGO DE LA 07461 A LA 07474</t>
  </si>
  <si>
    <t>ORDENES DE PAGO DE LA 07475 A LA 07486</t>
  </si>
  <si>
    <t>ORDENES DE PAGO DE LA 07487 A LA 07497</t>
  </si>
  <si>
    <t>ORDENES DE PAGO DE LA 07498 A LA 07511</t>
  </si>
  <si>
    <t>ORDENES DE PAGO DE LA 07512 A LA 07523</t>
  </si>
  <si>
    <t>ORDENES DE PAGO DE LA 07524 A LA 07534</t>
  </si>
  <si>
    <t>ORDENES DE PAGO DE LA 07535 A LA 07545</t>
  </si>
  <si>
    <t>ORDENES DE PAGO DE LA 07546 A LA 07558</t>
  </si>
  <si>
    <t>ORDENES DE PAGO DE LA 07559 A LA 07570</t>
  </si>
  <si>
    <t>ORDENES DE PAGO DE LA 07571 A LA 07580</t>
  </si>
  <si>
    <t>ORDENES DE PAGO DE LA 07581 A LA 07590</t>
  </si>
  <si>
    <t>ORDENES DE PAGO DE LA 07591 A LA  07602</t>
  </si>
  <si>
    <t>ORDENES DE PAGO DE LA 07603 A LA 07612</t>
  </si>
  <si>
    <t>ORDENES DE PAGO DE LA 07613 A LA 07622</t>
  </si>
  <si>
    <t>ORDENES DE PAGO DE LA 07623 A LA 07634</t>
  </si>
  <si>
    <t>ORDENES DE PAGO DE LA 07635 A LA 07645</t>
  </si>
  <si>
    <t>ORDENES DE PAGO DE LA 07646 A LA 07659</t>
  </si>
  <si>
    <t>ORDENES DE PAGO DE LA 07660 A LA 07674</t>
  </si>
  <si>
    <t>ORDENES DE PAGO DE LA 07675 A LA 07686</t>
  </si>
  <si>
    <t>ORDENES DE PAGO DE LA 07687 A LA 07697</t>
  </si>
  <si>
    <t>ORDENES DE PAGO DE LA 07698 A LA 07711</t>
  </si>
  <si>
    <t>ORDENES DE PAGO DE LA 07712 A LA 07722</t>
  </si>
  <si>
    <t>ORDENES DE PAGO DE LA 07723 A LA 07733</t>
  </si>
  <si>
    <t>ORDENES DE PAGO DE LA 07734 A LA 07744</t>
  </si>
  <si>
    <t>ORDENES DE PAGO DE LA 07745 A LA 07754</t>
  </si>
  <si>
    <t>ORDENES DE PAGO DE LA 07755 A LA 07763</t>
  </si>
  <si>
    <t>ORDENES DE PAGO DE LA 07764 A LA 07783</t>
  </si>
  <si>
    <t>ORDENES DE PAGO DE LA 07784 A LA 07794</t>
  </si>
  <si>
    <t>ORDENES DE PAGO DE LA 07795 A LA 07810</t>
  </si>
  <si>
    <t>ORDENES DE PAGO DE LA 07811 A LA 07824</t>
  </si>
  <si>
    <t>ORDENES DE PAGO DE LA 07825 A LA 07841</t>
  </si>
  <si>
    <t>ORDENES DE PAGO DE LA 07842 A LA 07853</t>
  </si>
  <si>
    <t>BALANCES DE PRUEBA PERIODO ABRIL</t>
  </si>
  <si>
    <t>BALANCES DE PRUEBA PERIODO MAYO</t>
  </si>
  <si>
    <t>BALANCES DE PRUEBA PERIODO JUNIO</t>
  </si>
  <si>
    <t>AUXILIARES CON SALDO PERIODO ABRIL</t>
  </si>
  <si>
    <t>AUXILIARES CON SALDO PERIODO MAYO</t>
  </si>
  <si>
    <t>AUXILIARES CON SALDO PERIODO JUNIO</t>
  </si>
  <si>
    <t>1 DE 6</t>
  </si>
  <si>
    <t>2 DE 6</t>
  </si>
  <si>
    <t>3 DE 6</t>
  </si>
  <si>
    <t>4 DE 6</t>
  </si>
  <si>
    <t>5 DE 6</t>
  </si>
  <si>
    <t>6 DE 6</t>
  </si>
  <si>
    <t>1 DE 8</t>
  </si>
  <si>
    <t>2 DE 8</t>
  </si>
  <si>
    <t>3 DE 8</t>
  </si>
  <si>
    <t>4 DE 8</t>
  </si>
  <si>
    <t>5 DE 8</t>
  </si>
  <si>
    <t>6 DE 8</t>
  </si>
  <si>
    <t>7 DE 8</t>
  </si>
  <si>
    <t>8 DE 8</t>
  </si>
  <si>
    <t>1 DE 7</t>
  </si>
  <si>
    <t>2 DE 7</t>
  </si>
  <si>
    <t>3 DE 7</t>
  </si>
  <si>
    <t>4 DE 7</t>
  </si>
  <si>
    <t>5 DE 7</t>
  </si>
  <si>
    <t>6 DE 7</t>
  </si>
  <si>
    <t>7 DE 7</t>
  </si>
  <si>
    <t>COMPROBANTES DE DIARIO MES JULIO</t>
  </si>
  <si>
    <t>COMPROBANTES DE DIARIO Y O,P DE 07854 A LA 07860</t>
  </si>
  <si>
    <t>ORDENES DE PAGO DE 07861 A LA 07871</t>
  </si>
  <si>
    <t>ORDENES DE PAGO DE 07872 A LA 07887</t>
  </si>
  <si>
    <t>ORDENES DE PAGO DE 07888 A LA 07903</t>
  </si>
  <si>
    <t>ORDENES DE PAGO DE 07904 A LA 07917</t>
  </si>
  <si>
    <t>ORDENES DE PAGO DE 07918 A LA 07933</t>
  </si>
  <si>
    <t>ORDENES DE PAGO DE 07934 A LA 07947</t>
  </si>
  <si>
    <t>ORDENES DE PAGO DE 07948 A LA 07964</t>
  </si>
  <si>
    <t>ORDENES DE PAGO DE 07965 A LA 07979</t>
  </si>
  <si>
    <t>ORDENES DE PAGO DE 07980 A LA 07995</t>
  </si>
  <si>
    <t>ORDENES DE PAGO DE 07996 A LA 08013</t>
  </si>
  <si>
    <t>ORDENES DE PAGO DE 08014 A LA 08033</t>
  </si>
  <si>
    <t>ORDENES DE PAGO DE 08034 A LA 08054</t>
  </si>
  <si>
    <t>ORDENES DE PAGO DE 08055 A LA 08071</t>
  </si>
  <si>
    <t>ORDENES DE PAGO DE 08072 A LA 08089</t>
  </si>
  <si>
    <t>ORDENES DE PAGO DE 08090 A LA 08105</t>
  </si>
  <si>
    <t>ORDENES DE PAGO DE 08106 A LA 08124</t>
  </si>
  <si>
    <t>ORDENES DE PAGO DE 08125 A LA 08140</t>
  </si>
  <si>
    <t>ORDENES DE PAGO DE 08141 A LA 08155</t>
  </si>
  <si>
    <t>ORDENES DE PAGO DE 08156 A LA 08170</t>
  </si>
  <si>
    <t>ORDENES DE PAGO DE 08171 A LA 08184</t>
  </si>
  <si>
    <t>ORDENES DE PAGO DE 08185 A LA 08199</t>
  </si>
  <si>
    <t>ORDENES DE PAGO DE 08200 A LA 08215</t>
  </si>
  <si>
    <t>ORDENES DE PAGO DE 08216 A LA 08234</t>
  </si>
  <si>
    <t>ORDENES DE PAGO DE 08235 A LA 08251</t>
  </si>
  <si>
    <t>ORDENES DE PAGO DE 08252 A LA 08268</t>
  </si>
  <si>
    <t>ORDENES DE PAGO DE 08269 A LA 08287</t>
  </si>
  <si>
    <t>ORDENES DE PAGO DE 08288 A LA 08307</t>
  </si>
  <si>
    <t>ORDENES DE PAGO DE 08308 A LA 08323</t>
  </si>
  <si>
    <t>ORDENES DE PAGO DE 08324 A LA 08340</t>
  </si>
  <si>
    <t xml:space="preserve">ORDENES DE PAGO DE 08341 A LA 08358 </t>
  </si>
  <si>
    <t>ORDENES DE PAGO DE 08359 A LA 08377</t>
  </si>
  <si>
    <t>ORDENES DE PAGO DE 08378 A LA 08397</t>
  </si>
  <si>
    <t>ORDENES DE PAGO DE 08398 A LA 08417</t>
  </si>
  <si>
    <t>ORDENES DE PAGO DE 08418 A LA 08435</t>
  </si>
  <si>
    <t>ORDENES DE PAGO DE 08436 A LA 08455</t>
  </si>
  <si>
    <t>ORDENES DE PAGO DE 08456 A LA 08474</t>
  </si>
  <si>
    <t>ORDENES DE PAGO DE 08475 A LA 08495</t>
  </si>
  <si>
    <t>ORDENES DE PAGO DE 08496 A LA 08514</t>
  </si>
  <si>
    <t>ORDENES DE PAGO DE 08515 A LA 08532</t>
  </si>
  <si>
    <t>ORDENES DE PAGO DE 08533 A LA 08553</t>
  </si>
  <si>
    <t>ORDENES DE PAGO DE 08554 A LA 08570</t>
  </si>
  <si>
    <t>ORDENES DE PAGO DE 08571 A LA 08590</t>
  </si>
  <si>
    <t>ORDENES DE PAGO DE 08591 A  LA 08606</t>
  </si>
  <si>
    <t>ORDENES DE PAGO DE 08607 A LA 08621</t>
  </si>
  <si>
    <t>ORDENES DE PAGO DE 08622 A LA 08639</t>
  </si>
  <si>
    <t>ORDENES DE PAGO DE 08640 A LA 08654</t>
  </si>
  <si>
    <t>ORDENES DE PAGO DE 08655 A LA 08670</t>
  </si>
  <si>
    <t>ORDENES DE PAGO DE 08671 A LA 08685</t>
  </si>
  <si>
    <t>ORDENES DE PAGO DE 08686 A LA 08698</t>
  </si>
  <si>
    <t>ORDENES DE PAGO DE 08699 A LA 08714</t>
  </si>
  <si>
    <t>ORDENES DE PAGO DE 08715 A LA 08730</t>
  </si>
  <si>
    <t>ORDENES DE PAGO DE 08731 A LA 08748</t>
  </si>
  <si>
    <t>ORDENES DE PAGO DE 08749 A LA 08763</t>
  </si>
  <si>
    <t>ORDENES DE PAGO DE 08764 A LA 08782</t>
  </si>
  <si>
    <t>ORDENES DE PAGO DE 08783 A LA 08802</t>
  </si>
  <si>
    <t>ORDENES DE PAGO DE 08803 A LA 08818</t>
  </si>
  <si>
    <t>ORDENES DE PAGO DE 08819 A LA 08836</t>
  </si>
  <si>
    <t>ORDENES DE PAGO DE 08837 A LA 08853</t>
  </si>
  <si>
    <t>ORDENES DE PAGO DE 08854 A LA 08871</t>
  </si>
  <si>
    <t>ORDENES DE PAGO DE 08872 A LA 08887</t>
  </si>
  <si>
    <t>ORDENES DE PAGO DE 08888 A LA 08903</t>
  </si>
  <si>
    <t>ORDENES DE PAGO DE 08904 A LA 08916</t>
  </si>
  <si>
    <t>ORDENES DE PAGO DE 08917 A LA 08934</t>
  </si>
  <si>
    <t>ORDENES DE PAGO DE 08935 A LA 08950</t>
  </si>
  <si>
    <t>ORDENES DE PAGO DE 08951 A LA 08966</t>
  </si>
  <si>
    <t>ORDENES DE PAGO DE 08967 A LA 08980</t>
  </si>
  <si>
    <t>ORDENES DE PAGO DE 08981 A LA 08993</t>
  </si>
  <si>
    <t>ORDENES DE PAGO DE 08993 A LA 09009</t>
  </si>
  <si>
    <t>ORDENES DE PAGO DE 09010 A LA 09026</t>
  </si>
  <si>
    <t>ORDENES DE PAGO DE 09027 A LA 09045</t>
  </si>
  <si>
    <t>ORDENES DE PAGO DE 09046 A LA 09073</t>
  </si>
  <si>
    <t>ORDENES DE PAGO DE 09074 A LA 09082</t>
  </si>
  <si>
    <t>ORDENES DE PAGO DE 09083 A LA 09090</t>
  </si>
  <si>
    <t>ORDENES DE PAGO DE 09091 A LA 09111</t>
  </si>
  <si>
    <t>ORDENES DE PAGO DE 09112 A LA 09124</t>
  </si>
  <si>
    <t>ORDENES DE PAGO DE 09125 A LA 09145</t>
  </si>
  <si>
    <t>ORDENES DE PAGO DE 09146 A LA 09165</t>
  </si>
  <si>
    <t>ORDENES DE PAGO DE 09166 A LA 09183</t>
  </si>
  <si>
    <t>COMPROBANTES DE DIARIO</t>
  </si>
  <si>
    <t>COMPROBANTES DE DIARIO Y O,P DE 09184 A LA 09191</t>
  </si>
  <si>
    <t>ORDENES DE PAGO DE 09192 A LA 09208</t>
  </si>
  <si>
    <t>ORDENES DE PAGO DE 09209 A LA 09231</t>
  </si>
  <si>
    <t>ORDENES DE PAGO DE 09232 A LA 09255</t>
  </si>
  <si>
    <t>ORDENES DE PAGO DE 09256 A LA 09278</t>
  </si>
  <si>
    <t>ORDENES DE PAGO DE 09279 A LA 09297</t>
  </si>
  <si>
    <t>ORDENES DE PAGO DE 09298 A LA 09318</t>
  </si>
  <si>
    <t>ORDENES DE PAGO DE 09319 A LA 09340</t>
  </si>
  <si>
    <t>ORDENES DE PAGO DE 09341 A LA 09361</t>
  </si>
  <si>
    <t>ORDENES DE PAGO DE 09362 A LA 09381</t>
  </si>
  <si>
    <t>ORDENES DE PAGO DE 09382 A LA 09401</t>
  </si>
  <si>
    <t>ORDENES DE PAGO DE 09402 A LA 09422</t>
  </si>
  <si>
    <t>ORDENES DE PAGO DE 09423 A LA 09447</t>
  </si>
  <si>
    <t>ORDENES DE PAGO DE 09448 A LA 09472</t>
  </si>
  <si>
    <t>ORDENES DE PAGO DE 09473 A LA 09494</t>
  </si>
  <si>
    <t>ORDENES DE PAGO DE 09495 A LA 09516</t>
  </si>
  <si>
    <t>ORDENES DE PAGO DE 09517 A LA 09536</t>
  </si>
  <si>
    <t>ORDENES DE PAGO DE 09537 A LA 09556</t>
  </si>
  <si>
    <t>ORDENES DE PAGO DE 09557 A LA 09576</t>
  </si>
  <si>
    <t>ORDENES DE PAGO DE 09577 A LA 09596</t>
  </si>
  <si>
    <t>ORDENES DE PAGO DE 09597 A LA 09616</t>
  </si>
  <si>
    <t>ORDENES DE PAGO DE 09617A LA 09638</t>
  </si>
  <si>
    <t>ORDENES DE PAGO DE 09639 A LA 09658</t>
  </si>
  <si>
    <t>ORDENES DE PAGO DE 09659 A LA 09678</t>
  </si>
  <si>
    <t>ORDENES DE PAGO DE 09679 A LA 09698</t>
  </si>
  <si>
    <t>ORDENES DE PAGO DE 09699 A LA 09718</t>
  </si>
  <si>
    <t>ORDENES DE PAGO DE 09719 A LA 09738</t>
  </si>
  <si>
    <t>ORDENES DE PAGO DE 09739 A LA 09760</t>
  </si>
  <si>
    <t>ORDENES DE PAGO DE 09761 A LA 09781</t>
  </si>
  <si>
    <t>ORDENES DE PAGO DE 09782 A LA 09803</t>
  </si>
  <si>
    <t>ORDENES DE PAGO DE 09804 A LA 09823</t>
  </si>
  <si>
    <t>ORDENES DE PAGO DE 09824 A LA 09844</t>
  </si>
  <si>
    <t>ORDENES DE PAGO DE 09845 A LA 09865</t>
  </si>
  <si>
    <t>ORDENES DE PAGO DE 09866 A LA 09885</t>
  </si>
  <si>
    <t>ORDENES DE PAGO DE 09886 A LA 09905</t>
  </si>
  <si>
    <t>ORDENES DE PAGO DE 09906 A LA 09926</t>
  </si>
  <si>
    <t>ORDENES DE PAGO DE 09927 A LA 09943</t>
  </si>
  <si>
    <t>ORDENES DE PAGO DE 09944 A LA 09959</t>
  </si>
  <si>
    <t>ORDENES DE PAGO DE 09960 A LA 09977</t>
  </si>
  <si>
    <t>ORDENES DE PAGO DE 09978 A LA 09997</t>
  </si>
  <si>
    <t>ORDENES DE PAGO DE 09998 A LA 10018</t>
  </si>
  <si>
    <t>ORDENES DE PAGO DE 10019 A LA 10037</t>
  </si>
  <si>
    <t>ORDENES DE PAGO DE 10038 A LA 10055</t>
  </si>
  <si>
    <t>ORDENES DE PAGO DE 10056 A LA 10073</t>
  </si>
  <si>
    <t>ORDENES DE PAGO DE 10074 A LA 10094</t>
  </si>
  <si>
    <t>ORDENES DE PAGO DE 10095 A LA 10116</t>
  </si>
  <si>
    <t>ORDENES DE PAGO DE 10117 A LA 10136</t>
  </si>
  <si>
    <t>ORDENES DE PAGO DE 10137 A LA 10155</t>
  </si>
  <si>
    <t>ORDENES DE PAGO DE 10156 A LA 10172</t>
  </si>
  <si>
    <t>ORDENES DE PAGO DE 10173 A LA 10191</t>
  </si>
  <si>
    <t>ORDENES DE PAGO DE 10192 A LA 10210</t>
  </si>
  <si>
    <t>ORDENES DE PAGO DE 10211 A LA 10221</t>
  </si>
  <si>
    <t>ORDENES DE PAGO DE 10222 A LA 10233</t>
  </si>
  <si>
    <t>ORDENES DE PAGO DE 10234 A LA 10248</t>
  </si>
  <si>
    <t>ORDENES DE PAGO DE 10249 A LA 10266</t>
  </si>
  <si>
    <t>ORDENES DE PAGO DE 10267 A LA 10284</t>
  </si>
  <si>
    <t>ORDENES DE PAGO DE 10285 A LA 10302</t>
  </si>
  <si>
    <t>ORDENES DE PAGO DE 10303 A LA 10319</t>
  </si>
  <si>
    <t>ORDENES DE PAGO DE 10320 A LA 10339</t>
  </si>
  <si>
    <t>ORDENES DE PAGO DE 10340 A LA 10349</t>
  </si>
  <si>
    <t>ORDENES DE PAGO DE 10350 A LA 10365</t>
  </si>
  <si>
    <t>ORDENES DE PAGO DE 10366 A LA 10384</t>
  </si>
  <si>
    <t>ORDENES DE PAGO DE 10385 A LA 10396</t>
  </si>
  <si>
    <t>ORDENES DE PAGO DE 10397 A LA 10411</t>
  </si>
  <si>
    <t>COMPROBANTES DE DIARIO Y OP DE 10412 A LA 10419</t>
  </si>
  <si>
    <t>ORDENES DE PAGO DE 10420 A LA 10434</t>
  </si>
  <si>
    <t>ORDENES DE PAGO DE 10435 A LA 10447</t>
  </si>
  <si>
    <t>ORDENES DE PAGO DE 10448 A LA 10470</t>
  </si>
  <si>
    <t>ORDENES DE PAGO DE 10471 A LA 10492</t>
  </si>
  <si>
    <t>ORDENES DE PAGO DE 10493 A LA 10512</t>
  </si>
  <si>
    <t>ORDENES DE PAGO DE 10513 A LA 10532</t>
  </si>
  <si>
    <t>ORDENES DE PAGO DE 10533 A LA 10552</t>
  </si>
  <si>
    <t>ORDENES DE PAGO DE 10553 A LA 10578</t>
  </si>
  <si>
    <t>ORDENES DE PAGO DE 10579 A LA 10600</t>
  </si>
  <si>
    <t>ORDENES DE PAGO DE 10601 A LA 10617</t>
  </si>
  <si>
    <t>ORDENES DE PAGO DE 10618 A LA 10634</t>
  </si>
  <si>
    <t>ORDENES DE PAGO DE 10635 A LA 10652</t>
  </si>
  <si>
    <t>ORDENES DE PAGO DE 10653 A LA 10673</t>
  </si>
  <si>
    <t>ORDENES DE PAGO DE 10674 A LA 10692</t>
  </si>
  <si>
    <t>ORDENES DE PAGO DE 10693 A LA 10712</t>
  </si>
  <si>
    <t>ORDENES DE PAGO DE 10713 A LA 10733</t>
  </si>
  <si>
    <t>ORDENES DE PAGO DE 10734 A LA 10755</t>
  </si>
  <si>
    <t>ORDENES DE PAGO DE 10756 A LA 10776</t>
  </si>
  <si>
    <t>ORDENES DE PAGO DE 10777 A LA 10793</t>
  </si>
  <si>
    <t>ORDENES DE PAGO DE 10794 A LA 10812</t>
  </si>
  <si>
    <t>ORDENES DE PAGO DE 10813 A LA 10831</t>
  </si>
  <si>
    <t>ORDENES DE PAGO DE 10832 A LA 10849</t>
  </si>
  <si>
    <t>ORDENES DE PAGO DE 10850 A LA 10863</t>
  </si>
  <si>
    <t>ORDENES DE PAGO DE 10864 A LA 10876</t>
  </si>
  <si>
    <t>ORDENES DE PAGO DE 10877 A LA 10892</t>
  </si>
  <si>
    <t>ORDENES DE PAGO DE 10893 A LA 10903</t>
  </si>
  <si>
    <t>ORDENES DE PAGO DE 10904 A LA 10917</t>
  </si>
  <si>
    <t>ORDENES DE PAGO DE 10918 A LA 10940</t>
  </si>
  <si>
    <t>ORDENES DE PAGO DE 10941 A LA 10957</t>
  </si>
  <si>
    <t>ORDENES DE PAGO DE 10958 A LA 10978</t>
  </si>
  <si>
    <t>ORDENES DE PAGO DE 10979 A LA 10997</t>
  </si>
  <si>
    <t>ORDENES DE PAGO DE 10998 A LA 11011</t>
  </si>
  <si>
    <t>ORDENES DE PAGO DE 11012 A LA 11025</t>
  </si>
  <si>
    <t>ORDENES DE PAGO DE 11026 A LA 11036</t>
  </si>
  <si>
    <t>ORDENES DE PAGO DE 11037 A LA 11047</t>
  </si>
  <si>
    <t>ORDENES DE PAGO DE 11048 A LA 11060</t>
  </si>
  <si>
    <t>ORDENES DE PAGO DE 11061 A LA 11073</t>
  </si>
  <si>
    <t>ORDENES DE PAGO DE 11074 A LA 11084</t>
  </si>
  <si>
    <t>ORDENES DE PAGO DE 11085 A LA 11096</t>
  </si>
  <si>
    <t>ORDENES DE PAGO DE 11097 A LA 11116</t>
  </si>
  <si>
    <t>ORDENES DE PAGO DE 11117 A LA 11130</t>
  </si>
  <si>
    <t>ORDENES DE PAGO DE 11131 A LA 11146</t>
  </si>
  <si>
    <t>ORDENES DE PAGO DE 11147 A LA 11161</t>
  </si>
  <si>
    <t>ORDENES DE PAGO DE 11162 A LA 11176</t>
  </si>
  <si>
    <t>ORDENES DE PAGO DE 11177 A LA 11195</t>
  </si>
  <si>
    <t>ORDENES DE PAGO DE 11196 A LA 11210</t>
  </si>
  <si>
    <t>ORDENES DE PAGO DE 11211 A LA 11223</t>
  </si>
  <si>
    <t>ORDENES DE PAGO DE 11224 A LA 11238</t>
  </si>
  <si>
    <t>ORDENES DE PAGO DE 11239 A LA 11250</t>
  </si>
  <si>
    <t>ORDENES DE PAGO DE 11251 A LA 11264</t>
  </si>
  <si>
    <t>ORDENES DE PAGO DE 11265 A LA 11284</t>
  </si>
  <si>
    <t>ORDENES DE PAGO DE 11285 A LA 11294</t>
  </si>
  <si>
    <t>ORDENES DE PAGO DE 11295 A LA 11307</t>
  </si>
  <si>
    <t>ORDENES DE PAGO DE 11308 A LA 11320</t>
  </si>
  <si>
    <t>ORDENES DE PAGO DE 11321 A LA 11333</t>
  </si>
  <si>
    <t>ORDENES DE PAGO DE 11334 A LA 11345</t>
  </si>
  <si>
    <t>ORDENES DE PAGO DE 11346 A LA 11362</t>
  </si>
  <si>
    <t>ORDENES DE PAGO DE 11363 A LA 11374</t>
  </si>
  <si>
    <t>ORDENES DE PAGO DE 11375 A LA 11391</t>
  </si>
  <si>
    <t>ORDENES DE PAGO DE 11392 A LA 11403</t>
  </si>
  <si>
    <t>ORDENES DE PAGO DE 11404 A LA 11418</t>
  </si>
  <si>
    <t>ORDENES DE PAGO DE 11419 A LA 11430</t>
  </si>
  <si>
    <t>ORDENES DE PAGO DE 11431 A LA 11445</t>
  </si>
  <si>
    <t>ORDENES DE PAGO DE 11446 A LA 11463</t>
  </si>
  <si>
    <t>ORDENES DE PAGO DE 11464 A LA 11476</t>
  </si>
  <si>
    <t>ORDENES DE PAGO DE 11477 A LA 11490</t>
  </si>
  <si>
    <t>ORDENES DE PAGO DE 11491 A LA 11504</t>
  </si>
  <si>
    <t>ORDENES DE PAGO DE 11505 A LA 11518</t>
  </si>
  <si>
    <t>ORDENES DE PAGO DE 11519 A LA 11533</t>
  </si>
  <si>
    <t>ORDENES DE PAGO DE 11534 A LA 11557</t>
  </si>
  <si>
    <t>ORDENES DE PAGO DE 11558 A LA 11578</t>
  </si>
  <si>
    <t>ORDENES DE PAGO DE 11579 A LA 11593</t>
  </si>
  <si>
    <t>ORDENES DE PAGO DE 11594 A LA 11610</t>
  </si>
  <si>
    <t>ORDENES DE PAGO DE 11611 A LA 11627</t>
  </si>
  <si>
    <t>ORDENES DE PAGO DE 11628 A LA 11643</t>
  </si>
  <si>
    <t>ORDENES DE PAGO DE 11644 A LA 11654</t>
  </si>
  <si>
    <t>ORDENES DE PAGO DE 11655 A LA 11665</t>
  </si>
  <si>
    <t>INVENTARIO DISKETTES</t>
  </si>
  <si>
    <t>comprobantes de diario periodo octubre</t>
  </si>
  <si>
    <t>comprobantes de diario y comprobantes de cuentas por pagar de 11666 a la11712</t>
  </si>
  <si>
    <t>comprobantes de cuentas por pagar de 11713 a la 11812</t>
  </si>
  <si>
    <t>comprobantes de cuentas por pagar de 11813 a la 11909</t>
  </si>
  <si>
    <t>comprobantes de cuentas por pagar de 11910 a la 12014</t>
  </si>
  <si>
    <t>comprobantes de cuentas por pagar de 12015 a la 12114</t>
  </si>
  <si>
    <t>comprobantes de cuentas por pagar de 12115 a la 12212</t>
  </si>
  <si>
    <t>comprobantes de cuentas por pagar de 12213 a la 12312</t>
  </si>
  <si>
    <t>comprobantes de cuentas por pagar de 12313 a la 12411</t>
  </si>
  <si>
    <t>comprobantes de cuentas por pagar de 12412 a la 12509</t>
  </si>
  <si>
    <t>comprobantes de cuentas por pagar de 12510 a la 12589</t>
  </si>
  <si>
    <t>comprobantes de cuentas por pagar de 12590 a la 12679</t>
  </si>
  <si>
    <t>comprobantes de cuentas por pagar de 12680 a la 12769</t>
  </si>
  <si>
    <t>comprobantes de cuentas por pagar de 12770 a la 12856</t>
  </si>
  <si>
    <t>comprobantes de cuentas por pagar de 12857 a la 12935</t>
  </si>
  <si>
    <t>comprobantes de cuentas por pagar de 12936 a la 12963</t>
  </si>
  <si>
    <t>comprobantes de cuentas por pagar de 12964 a la 13001</t>
  </si>
  <si>
    <t>comprobantes de cuentas por pagar de 13002 a la 13016</t>
  </si>
  <si>
    <t>comprobantes de diario periodo noviembre</t>
  </si>
  <si>
    <t>comprobantes de diario y comprobantes de cuentas por pagar de 13017 a la 13047</t>
  </si>
  <si>
    <t>comprobantes de cuentas por pagar de 13048 a la 13148</t>
  </si>
  <si>
    <t>comprobantes de cuentas por pagar de 13149 a la 13247</t>
  </si>
  <si>
    <t>comprobantes de cuentas por pagar de 13248 a la 13347</t>
  </si>
  <si>
    <t>comprobantes de cuentas por pagar de 13348 a la 13446</t>
  </si>
  <si>
    <t>comprobantes de cuentas por pagar de 13447 a la 13545</t>
  </si>
  <si>
    <t>comprobantes de cuentas por pagar de 13546 a la 13644</t>
  </si>
  <si>
    <t>comprobantes de cuentas por pagar de 13645 a la 13742</t>
  </si>
  <si>
    <t>comprobantes de cuentas por pagar de 13743 a la 13842</t>
  </si>
  <si>
    <t>comprobantes de cuentas por pagar de 13843 a la 13942</t>
  </si>
  <si>
    <t>comprobantes de cuentas por pagar de 13943 a la 14041</t>
  </si>
  <si>
    <t>comprobantes de cuentas por pagar de 14042 a la 14123</t>
  </si>
  <si>
    <t>comprobantes de cuentas por pagar de 14124 a la 14207</t>
  </si>
  <si>
    <t>comprobantes de cuentas por pagar de 14208 a la 14283</t>
  </si>
  <si>
    <t>comprobantes de cuentas por pagar de 14284 a la 14360</t>
  </si>
  <si>
    <t>comprobantes de cuentas por pagar de 14361 a la 14403</t>
  </si>
  <si>
    <t>comprobantes de cuentas por pagar de 14404 a la 14444</t>
  </si>
  <si>
    <t>comprobantes de cuentas por pagar de 14445 a la 14469</t>
  </si>
  <si>
    <t>comprobantes de cuentas por pagar de 14471 a la 14476</t>
  </si>
  <si>
    <t>comprobantes de diario periodo diciembre</t>
  </si>
  <si>
    <t>comprobantes de diario y comprobantes de cuentas por pagar de 14477 a la 14518</t>
  </si>
  <si>
    <t>comprobantes de cuentas por pagar de 14519 a la 14601</t>
  </si>
  <si>
    <t>comprobantes de cuentas por pagar de 14602 a la 14701</t>
  </si>
  <si>
    <t>comprobantes de cuentas por pagar de 14702 a la 14801</t>
  </si>
  <si>
    <t>comprobantes de cuentas por pagar de 14801 a la 14901</t>
  </si>
  <si>
    <t>comprobantes de cuentas por pagar de 14902 a la 15001</t>
  </si>
  <si>
    <t>comprobantes de cuentas por pagar de 15002 a la 15100</t>
  </si>
  <si>
    <t>comprobantes de cuentas por pagar de 15101 a la 15200</t>
  </si>
  <si>
    <t>comprobantes de cuentas por pagar de 15201 a la 15300</t>
  </si>
  <si>
    <t>comprobantes de cuentas por pagar de 15301 a la 15400</t>
  </si>
  <si>
    <t>comprobantes de cuentas por pagar de 15401 a la 15500</t>
  </si>
  <si>
    <t>comprobantes de cuentas por pagar de 15501 a la 15600</t>
  </si>
  <si>
    <t>comprobantes de cuentas por pagar de 15601 a la 15699</t>
  </si>
  <si>
    <t>comprobantes de cuentas por pagar de 15700 a la 15779</t>
  </si>
  <si>
    <t>comprobantes de cuentas por pagar de 15780 a la 15877</t>
  </si>
  <si>
    <t>comprobantes de cuentas por pagar de 15878 a la 15975</t>
  </si>
  <si>
    <t>comprobantes de cuentas por pagar de 15976 a la 16072</t>
  </si>
  <si>
    <t>comprobantes de cuentas por pagar de 16073 a la 16167</t>
  </si>
  <si>
    <t>comprobantes de cuentas por pagar de 16168 a la 16263</t>
  </si>
  <si>
    <t>comprobantes de cuentas por pagar de 16264 a la 16362</t>
  </si>
  <si>
    <t>comprobantes de cuentas por pagar de 16363 a la 16449</t>
  </si>
  <si>
    <t>comprobantes de cuentas por pagar de 16450 a la 16539</t>
  </si>
  <si>
    <t>comprobantes de cuentas por pagar de 16540 a la 16638</t>
  </si>
  <si>
    <t>comprobantes de cuentas por pagar de 16639 a la 16737</t>
  </si>
  <si>
    <t>comprobantes de cuentas por pagar de 16738 a la 16834</t>
  </si>
  <si>
    <t>comprobantes de cuentas por pagar de 16835 a la 16859</t>
  </si>
  <si>
    <t>comprobantes de cuentas por pagar de 16860 a la 16949</t>
  </si>
  <si>
    <t>comprobantes de cuentas por pagar de 16950 a la 17001</t>
  </si>
  <si>
    <t>comprobantes de cuentas por pagar de 17002 a la 17060</t>
  </si>
  <si>
    <t>comprobantes de cuentas por pagar de 17061 a la 17144</t>
  </si>
  <si>
    <t>comprobantes de cuentas por pagar de 17145 a la 17199</t>
  </si>
  <si>
    <t>comprobantes de cuentas por pagar de 17200 a la 17243</t>
  </si>
  <si>
    <t>comprobantes de cuentas por pagar de 17244 a la 17271</t>
  </si>
  <si>
    <t>comprobantes de contabilidad periodo enero</t>
  </si>
  <si>
    <t>comprobantes de contabilidad periodo febrero</t>
  </si>
  <si>
    <t>comprobantes de contabilidad periodo marzo</t>
  </si>
  <si>
    <t>comprobantes de contabilidad periodo abril</t>
  </si>
  <si>
    <t>comprobantes de contabilidad periodo mayo</t>
  </si>
  <si>
    <t>comprobantes de contabilidad periodo junio</t>
  </si>
  <si>
    <t>comprobantes de contabilidad periodo julio</t>
  </si>
  <si>
    <t>comprobantes de contabilidad periodo agosto</t>
  </si>
  <si>
    <t>comprobantes de contabilidad periodo septiembre</t>
  </si>
  <si>
    <t>comprobantes de contabilidad periodo octubre</t>
  </si>
  <si>
    <t>comprobantes de contabilidad periodo noviembre</t>
  </si>
  <si>
    <t>comprobantes de contabilidad periodo diciembre</t>
  </si>
  <si>
    <t>impuesto de ica periodo enero y febrero</t>
  </si>
  <si>
    <t>impuesto de ica periodo marzo y abril</t>
  </si>
  <si>
    <t>impuesto de ica periodo mayo y junio</t>
  </si>
  <si>
    <t>impuesto de ica periodo julio y agosto</t>
  </si>
  <si>
    <t>impuesto de ica periodo septiembre y octubre</t>
  </si>
  <si>
    <t>impuesto de ica periodo noviembre y diciembre</t>
  </si>
  <si>
    <t>impuesto de retencion en la fuente periodo enero</t>
  </si>
  <si>
    <t>impuesto de retencion en la fuente periodo febrero</t>
  </si>
  <si>
    <t>impuesto de retencion en la fuente periodo marzo</t>
  </si>
  <si>
    <t>impuesto de retencion en la fuente periodo abril</t>
  </si>
  <si>
    <t>impuesto de retencion en la fuente periodo mayo</t>
  </si>
  <si>
    <t>impuesto de retencion en la fuente periodo junio</t>
  </si>
  <si>
    <t>impuesto de retencion en la fuente periodo julio</t>
  </si>
  <si>
    <t>impuesto de retencion en la fuente periodo agosto</t>
  </si>
  <si>
    <t>impuesto de retencion en la fuente periodo septiembre</t>
  </si>
  <si>
    <t>impuesto de retencion en la fuente periodo octubre</t>
  </si>
  <si>
    <t>impuesto de retencion en la fuente periodo noviembre</t>
  </si>
  <si>
    <t>impuesto de retencion en la fuente periodo diciembre</t>
  </si>
  <si>
    <t>impuesto de estampillas periodo enero</t>
  </si>
  <si>
    <t>impuesto de estampillas periodo febrero</t>
  </si>
  <si>
    <t>impuesto de estampillas periodo marzo</t>
  </si>
  <si>
    <t>impuesto de estampillas periodo abril</t>
  </si>
  <si>
    <t>impuesto de estampillas periodo mayo</t>
  </si>
  <si>
    <t>impuesto de estampillas periodo junio</t>
  </si>
  <si>
    <t>impuesto de estampillas periodo julio</t>
  </si>
  <si>
    <t>impuesto de estampillas periodo agosto</t>
  </si>
  <si>
    <t>impuesto de estampillas periodo septiembre</t>
  </si>
  <si>
    <t>impuesto de estampillas periodo octubre</t>
  </si>
  <si>
    <t>impuesto de estampillas periodo noviembre</t>
  </si>
  <si>
    <t>impuesto de estampillas periodo diciembre</t>
  </si>
  <si>
    <t>balances de prueba periodo julio</t>
  </si>
  <si>
    <t>balances de prueba periodo agosto</t>
  </si>
  <si>
    <t>balances de prueba periodo septiembre</t>
  </si>
  <si>
    <t>balances de prueba periodo octubre</t>
  </si>
  <si>
    <t>balances de prueba periodo noviembre</t>
  </si>
  <si>
    <t>balances de prueba periodo diciembre</t>
  </si>
  <si>
    <t>auxiliar con saldo periodo julio</t>
  </si>
  <si>
    <t>auxiliar con saldo periodo agosto</t>
  </si>
  <si>
    <t>auxiliar con saldo periodo septiembre</t>
  </si>
  <si>
    <t>auxiliar con saldo periodo octubre</t>
  </si>
  <si>
    <t>auxiliar con saldo periodo noviembre</t>
  </si>
  <si>
    <t>auxiliar con saldo periodo diciembre</t>
  </si>
  <si>
    <t>2012/17/12</t>
  </si>
  <si>
    <t>N/A</t>
  </si>
  <si>
    <t>1 de 6</t>
  </si>
  <si>
    <t>2 de 6</t>
  </si>
  <si>
    <t>3 de 6</t>
  </si>
  <si>
    <t>4 de 6</t>
  </si>
  <si>
    <t>5 de 6</t>
  </si>
  <si>
    <t>6 de 6</t>
  </si>
  <si>
    <t>1 de 7</t>
  </si>
  <si>
    <t>2 de 7</t>
  </si>
  <si>
    <t>3 de 7</t>
  </si>
  <si>
    <t>4 de 7</t>
  </si>
  <si>
    <t>5 de 7</t>
  </si>
  <si>
    <t>6 de 7</t>
  </si>
  <si>
    <t>7 de 7</t>
  </si>
  <si>
    <t>1 de 5</t>
  </si>
  <si>
    <t>2 de 5</t>
  </si>
  <si>
    <t>3 de 5</t>
  </si>
  <si>
    <t>4 de 5</t>
  </si>
  <si>
    <t>5 de 5</t>
  </si>
  <si>
    <t>1 de 8</t>
  </si>
  <si>
    <t>2 de 8</t>
  </si>
  <si>
    <t>3 de 8</t>
  </si>
  <si>
    <t>4 de 8</t>
  </si>
  <si>
    <t>5 de 8</t>
  </si>
  <si>
    <t>6 de 8</t>
  </si>
  <si>
    <t>7 de 8</t>
  </si>
  <si>
    <t>8 de 8</t>
  </si>
  <si>
    <t>1 de 11</t>
  </si>
  <si>
    <t>2 de 11</t>
  </si>
  <si>
    <t>3 de 11</t>
  </si>
  <si>
    <t>4 de 11</t>
  </si>
  <si>
    <t>5 de 11</t>
  </si>
  <si>
    <t>6 de 11</t>
  </si>
  <si>
    <t>7 de 11</t>
  </si>
  <si>
    <t>8 de 11</t>
  </si>
  <si>
    <t>9 de 11</t>
  </si>
  <si>
    <t>10 de 11</t>
  </si>
  <si>
    <t>11 de 11</t>
  </si>
  <si>
    <t>1 de 3</t>
  </si>
  <si>
    <t>2 de 3</t>
  </si>
  <si>
    <t>3 de 3</t>
  </si>
  <si>
    <t>INFORME DIRECCION GENERA</t>
  </si>
  <si>
    <t>INFORME SUBDIRECCION ADMINISTRATIVA</t>
  </si>
  <si>
    <t>1(3)</t>
  </si>
  <si>
    <t>2(3)</t>
  </si>
  <si>
    <t>3(3)</t>
  </si>
  <si>
    <t>INFORME PLANEACION</t>
  </si>
  <si>
    <t>INFORME SUBDIRECCION DE METODOS EDUCATIVOS</t>
  </si>
  <si>
    <t>CORRESPONDENCIA DE DESARROLLO HUMANO</t>
  </si>
  <si>
    <t>1(2)</t>
  </si>
  <si>
    <t>2(2)</t>
  </si>
  <si>
    <t>INFORME INTEGRAL</t>
  </si>
  <si>
    <t>INFORME PROYECTO CONVIVENCIA</t>
  </si>
  <si>
    <t xml:space="preserve">ENTES DE CONTROL DE LA VEDURIA </t>
  </si>
  <si>
    <t>ENTES DE CONTROL CONTRALORIA</t>
  </si>
  <si>
    <t>ENTES DE  CONTROL CONTRALORIA</t>
  </si>
  <si>
    <t>ENTES DE CONTROL EXTERNOS</t>
  </si>
  <si>
    <t>AUDITORIA INTERNA  PAPELES DE TRABAJO</t>
  </si>
  <si>
    <t>1(4)</t>
  </si>
  <si>
    <t>2(4)</t>
  </si>
  <si>
    <t>3(4)</t>
  </si>
  <si>
    <t>4(4)</t>
  </si>
  <si>
    <t>AUDITORIAS PAPELES DE TRABAJO Q.Y.S</t>
  </si>
  <si>
    <t>AUDITORIAS PAPELES DE TRABAJO GESTION Y CONTROL</t>
  </si>
  <si>
    <t>AUDITORIA GESTION JURIDICA</t>
  </si>
  <si>
    <t>AUDITORIA BIENES Y RENTAS</t>
  </si>
  <si>
    <t>AUDITORIA FINANCIERA PRESUPUESTO</t>
  </si>
  <si>
    <t>AUDITORIA  CAJAS MENORES</t>
  </si>
  <si>
    <t xml:space="preserve">INFORME Q.Y.S INCONSISTENCIAS PAGOS </t>
  </si>
  <si>
    <t xml:space="preserve">INFORME DOUGLAS TRADE </t>
  </si>
  <si>
    <t xml:space="preserve">INFORME BAJAS HURTO </t>
  </si>
  <si>
    <t xml:space="preserve">INFORME DENUNCIAS DE IDIPRON </t>
  </si>
  <si>
    <t xml:space="preserve">INFORME METODOS EDUCATIVOS OPERATIVOS </t>
  </si>
  <si>
    <t>INFORMES METODOS EDUCATIVOS OPERATIVOS</t>
  </si>
  <si>
    <t>INFORME VEDURIA DISTRITAL</t>
  </si>
  <si>
    <t>INFORME COTRALORIA PRESTACION DE SERVICIOS</t>
  </si>
  <si>
    <t>INFORME ACTUALIZACION DE CODIGO ETICO</t>
  </si>
  <si>
    <t>ENCUESTA DE SOSTENIBILIDAD S.C.I 2011</t>
  </si>
  <si>
    <t>INFORME EJECUCION CONTRATO GAS</t>
  </si>
  <si>
    <t>INFORME CONVENIO 001/2010.</t>
  </si>
  <si>
    <t>1(7)</t>
  </si>
  <si>
    <t>2(7)</t>
  </si>
  <si>
    <t>3(7)</t>
  </si>
  <si>
    <t xml:space="preserve">INFORME CONVENIO 001/2010 BALANCES </t>
  </si>
  <si>
    <t>4(7)</t>
  </si>
  <si>
    <t>INFORME AUDITORIA ESPECIAL 001/2010</t>
  </si>
  <si>
    <t>5(7)</t>
  </si>
  <si>
    <t>INFORME AUDITORIA CONVENIO 001/2010</t>
  </si>
  <si>
    <t>6(7)</t>
  </si>
  <si>
    <t>7(7)</t>
  </si>
  <si>
    <t>INFORME DE ACCION SOCIAL 022/4021</t>
  </si>
  <si>
    <t>INFORME DE VEDURIAS</t>
  </si>
  <si>
    <t>OFICINA ASESORA DE CONTROL INTERNO</t>
  </si>
  <si>
    <t>SUBDIRECCION DE DESARROLLO HUMANO</t>
  </si>
  <si>
    <t>RESUMEN NOMINA  ENE-JUN</t>
  </si>
  <si>
    <t>RESUMEN NOMINA  JUL-DIC</t>
  </si>
  <si>
    <t>BANCOS  ENE-DIC</t>
  </si>
  <si>
    <t>PLANILLAS UNIFICADAS ENE-JUL</t>
  </si>
  <si>
    <t>RTE. FTE ENE-DIC</t>
  </si>
  <si>
    <t xml:space="preserve">CERTIFICADOS RTE.FTE </t>
  </si>
  <si>
    <t>PLAN COMPLEMENTARIO</t>
  </si>
  <si>
    <t>SALUD ENE-JUN</t>
  </si>
  <si>
    <t>SALUD JUL-DIC</t>
  </si>
  <si>
    <t>PENSION ENE-JUN</t>
  </si>
  <si>
    <t>PENSION JUL-DIC</t>
  </si>
  <si>
    <t>RIESGOS ENE-DIC</t>
  </si>
  <si>
    <t>OFICIOS FONCEP</t>
  </si>
  <si>
    <t xml:space="preserve">CESANTIAS CANCELADAS </t>
  </si>
  <si>
    <t>APORTES FONCEP ENE-DIC</t>
  </si>
  <si>
    <t>PARAFISCALES ENE-DIC</t>
  </si>
  <si>
    <t>CESANTIAS FONDO P.</t>
  </si>
  <si>
    <t>APORTES VOLUNT. ENE-OCT</t>
  </si>
  <si>
    <t>F.N.A ENE-DIC</t>
  </si>
  <si>
    <t>CREDITOS ENE-DIC</t>
  </si>
  <si>
    <t>AFILIACIONES P.C</t>
  </si>
  <si>
    <t>FONIDIPRON ENE-DIC</t>
  </si>
  <si>
    <t>EMERMEDICA ENE-DIC</t>
  </si>
  <si>
    <t>INFORMES DE PERSONAL ENE-MAR</t>
  </si>
  <si>
    <t>JUZGADOS ENE-DIC</t>
  </si>
  <si>
    <t>LINBRANZAS</t>
  </si>
  <si>
    <t>FONDO CYP FONCEP ENE-DIC</t>
  </si>
  <si>
    <t xml:space="preserve">CESANTIAS FON. PRIVADOS </t>
  </si>
  <si>
    <t xml:space="preserve">CESANTIAS CANCELADAS FONCEP </t>
  </si>
  <si>
    <t xml:space="preserve">CERTIFI. INSUFI.PERSONAL DE PLANTA </t>
  </si>
  <si>
    <t>APORTES F.N.A ENE-DIC</t>
  </si>
  <si>
    <t>APORTES PARAFISCALES ENE-DIC</t>
  </si>
  <si>
    <t>APORTES PENSION ENE-JUN</t>
  </si>
  <si>
    <t>APORTES PENSION JUL-DIC</t>
  </si>
  <si>
    <t>PLAN COMPLEMENTARIO ENE-DIC</t>
  </si>
  <si>
    <t>PLANILLAS UNIFICADAS ENE-DIC</t>
  </si>
  <si>
    <t>APORTES SALUD ENE-JUN</t>
  </si>
  <si>
    <t>APORTES SALUD JUL-DIC</t>
  </si>
  <si>
    <t>APORTES RIESGOS ENE-DIC</t>
  </si>
  <si>
    <t>INFORMES DE PERSONAL ENE-DIC</t>
  </si>
  <si>
    <t>COMUNIDAD SALECIANA ENE-DIC</t>
  </si>
  <si>
    <t xml:space="preserve">APORTES SIN DISTRITALES </t>
  </si>
  <si>
    <t>CREDITOS COMPENSAR ENE-DIC</t>
  </si>
  <si>
    <t>EMERMEDICAS ENE-DIC</t>
  </si>
  <si>
    <t>RETENCION EN LA FUENTE ENE-DIC</t>
  </si>
  <si>
    <t>RESUMEN NOMINA ENE-JUN</t>
  </si>
  <si>
    <t>RESUMEN NOMINA JUL-DIC</t>
  </si>
  <si>
    <t xml:space="preserve">DOTACION </t>
  </si>
  <si>
    <t>DONA MORAL DE SUEÑOS</t>
  </si>
  <si>
    <t xml:space="preserve">DONA UN MORROL ESCOLAR </t>
  </si>
  <si>
    <t>PANDEMIA AH1N1</t>
  </si>
  <si>
    <t xml:space="preserve">PROGRAMACION VACACIONES </t>
  </si>
  <si>
    <t xml:space="preserve">IMPLEMENTACION SI CAPITAL </t>
  </si>
  <si>
    <t xml:space="preserve">INTERVENCIONES HISTORIAS LABORALES </t>
  </si>
  <si>
    <t xml:space="preserve">NOMINA </t>
  </si>
  <si>
    <t>RESUMEN</t>
  </si>
  <si>
    <t xml:space="preserve">INFORME DE BANCOS </t>
  </si>
  <si>
    <t xml:space="preserve">RETENCION EN LA FUENTE </t>
  </si>
  <si>
    <t xml:space="preserve">SOPORTES RETENCION EN LA FUENTE </t>
  </si>
  <si>
    <t>SALUD</t>
  </si>
  <si>
    <t xml:space="preserve">PENSION </t>
  </si>
  <si>
    <t xml:space="preserve">RIESGOS LABORALES </t>
  </si>
  <si>
    <t xml:space="preserve">RESUMEN PARAFISCAL </t>
  </si>
  <si>
    <t xml:space="preserve">PLANILLAS UNIFICADAS </t>
  </si>
  <si>
    <t>EMERMEDICA</t>
  </si>
  <si>
    <t xml:space="preserve">RENOVACION PLAN COMPLEMENTARIO COMPENSAR </t>
  </si>
  <si>
    <t>INFORME DE PERSONAL</t>
  </si>
  <si>
    <t xml:space="preserve">PLAN COMPLEMENTARIO  </t>
  </si>
  <si>
    <t xml:space="preserve">CREDITOS COMPENSAR </t>
  </si>
  <si>
    <t xml:space="preserve">SINDISTRALES </t>
  </si>
  <si>
    <t xml:space="preserve">DOTACION SERVICIOS GENERAL </t>
  </si>
  <si>
    <t>RESUMEN GENERAL POR  CONCEPTO</t>
  </si>
  <si>
    <t xml:space="preserve">DOTACION ACTIVOS Y DONDUCTORES BONOS </t>
  </si>
  <si>
    <t xml:space="preserve">APORTES FONCEP </t>
  </si>
  <si>
    <t xml:space="preserve">CESANTIAS CANCELADAS A FONCEP </t>
  </si>
  <si>
    <t xml:space="preserve">F.N.A </t>
  </si>
  <si>
    <t>CESANTIAS FONDES PRIVADOS 2011</t>
  </si>
  <si>
    <t xml:space="preserve">CONTROL VACACION </t>
  </si>
  <si>
    <t xml:space="preserve">CERTIFICADOS DE INSUFICIENCIA E INEFICIENCIA DEL PERSONAL </t>
  </si>
  <si>
    <t>INFORME PERSONERIA DE BOGOTA</t>
  </si>
  <si>
    <t>INFORME PLAN COMPRAS 2013 INFORME GENERAL</t>
  </si>
  <si>
    <t>INFORME PROCESOS DISCIPLINARIOS</t>
  </si>
  <si>
    <t>INFORME QUEJAS Y RECLAMOS</t>
  </si>
  <si>
    <t>INFORME SISTEMAS</t>
  </si>
  <si>
    <t>INFORME SUBDIRECCION DE METODOS</t>
  </si>
  <si>
    <t>INFORME TESORERIA</t>
  </si>
  <si>
    <t>INFORME ALCADIA MAYOR</t>
  </si>
  <si>
    <t>INFORME DERECHOS DE PETICION</t>
  </si>
  <si>
    <t>INFORME SECRETARIA DE HACIENDA</t>
  </si>
  <si>
    <t>INFORME UPIS</t>
  </si>
  <si>
    <t>INFORME MAPA RIESGOS GESTION CONTRACTUAL</t>
  </si>
  <si>
    <t>TRANSFERENCIA DOCUMENTOS RESPUESTA</t>
  </si>
  <si>
    <t>INFORME ADMINISTRACION DOCUMENTAL</t>
  </si>
  <si>
    <t>INFORME CONTABILIDAD</t>
  </si>
  <si>
    <t>INFORME CONTROL INTERNO</t>
  </si>
  <si>
    <t>INFORME DIRECCION</t>
  </si>
  <si>
    <t>INFORME RELACION TRAMITES ASIGNADOS 2013</t>
  </si>
  <si>
    <t>INFORME SERVICIOS PUBLICOS</t>
  </si>
  <si>
    <t>INFORME PLAN DE ACCION 2013</t>
  </si>
  <si>
    <t>INFORME PLAN DE MEJORAMIENTO</t>
  </si>
  <si>
    <t>INFORME SUBDIRECCION FINANCIERA</t>
  </si>
  <si>
    <t>INFORME CORDIS 2013</t>
  </si>
  <si>
    <t>INFORME ESTUDIOS PREVIOS LOTE SUBA</t>
  </si>
  <si>
    <t>INFORME RECAUDO BOGOTA</t>
  </si>
  <si>
    <t>INFORME COMITÉ LABORAL</t>
  </si>
  <si>
    <t>INFORME CONTROL ASISTENCIA PLANTA</t>
  </si>
  <si>
    <t>INFORME DESARROLLO HUMANO</t>
  </si>
  <si>
    <t>INFORME ALMACEN E INVENTARIOS</t>
  </si>
  <si>
    <t>INFORME INVENTARIOS SUBFINANCIERA</t>
  </si>
  <si>
    <t>INFORME PRELIMINAR AUDITORIA GUBERNAMENTAL</t>
  </si>
  <si>
    <t>INFORME PLAN DE AUDITORIA DISTRITAL - PAD</t>
  </si>
  <si>
    <t>ACTA JUNTA DIRECTIVA VIRTUAL</t>
  </si>
  <si>
    <t>INFORME AUDITORIA REGULAR</t>
  </si>
  <si>
    <t>AVALUO VALUPERIAUTOS SAS</t>
  </si>
  <si>
    <t>ACTA REUNION CONVENIO G&amp;D 1626/2011</t>
  </si>
  <si>
    <t>INFORME PROYECTO 959 INFRAESTRUCTURA</t>
  </si>
  <si>
    <t>INFORME PRESUPUESTO</t>
  </si>
  <si>
    <t xml:space="preserve">INFORME EJECUCIONES PRESUPUESTALES </t>
  </si>
  <si>
    <t>INFORME RESERVAS PRESUPUESTALES E INVERSIONES</t>
  </si>
  <si>
    <t>INFORME PROYECTO 724</t>
  </si>
  <si>
    <t>INFORME AUSTERIDAD DEL GASTO 2012</t>
  </si>
  <si>
    <t>1 DE 2</t>
  </si>
  <si>
    <t>2 DE 2</t>
  </si>
  <si>
    <t>AREA DE ALMACEN E INVENTARIOS</t>
  </si>
  <si>
    <t>INGRESOS ALMACEN 001 A 010</t>
  </si>
  <si>
    <t>INGRESOS ALMACEN 011 A 020</t>
  </si>
  <si>
    <t>INGRESOS ALMACEN 021 A 024</t>
  </si>
  <si>
    <t>INGRESOS ALMACEN 025 A 028</t>
  </si>
  <si>
    <t>INGRESOS ALMACEN 029 A 050</t>
  </si>
  <si>
    <t>INGRESOS ALMACEN 051 A 066</t>
  </si>
  <si>
    <t>INGRESOS ALMACEN 067 A 080</t>
  </si>
  <si>
    <t>INGRESOS ALMACEN 081 A 089</t>
  </si>
  <si>
    <t>INGRESOS ALMACEN 090 A 093</t>
  </si>
  <si>
    <t>INGRESOS ALMACEN 094 A 105</t>
  </si>
  <si>
    <t>INGRESOS ALMACEN 106 A 120</t>
  </si>
  <si>
    <t>INGRESOS ALMACEN 121 A 135</t>
  </si>
  <si>
    <t>INGRESOS ALMACEN 136 A 136</t>
  </si>
  <si>
    <t>INGRESOS ALMACEN 137 A 154</t>
  </si>
  <si>
    <t>INGRESOS ALMACEN 155 A 168</t>
  </si>
  <si>
    <t>INGRESOS ALMACEN 169 A 191</t>
  </si>
  <si>
    <t>INGRESOS ALMACEN 192 A 207</t>
  </si>
  <si>
    <t>INGRESOS ALMACEN 208 A 222</t>
  </si>
  <si>
    <t>INGRESOS ALMACEN 223 A 242</t>
  </si>
  <si>
    <t>INGRESOS ALMACEN 243 A 258</t>
  </si>
  <si>
    <t>INGRESOS ALMACEN 259 A 283</t>
  </si>
  <si>
    <t>INGRESOS ALMACEN 284 A 304</t>
  </si>
  <si>
    <t>INGRESOS ALMACEN 305 A 322</t>
  </si>
  <si>
    <t>INGRESOS ALMACEN 323 A 346</t>
  </si>
  <si>
    <t>INGRESOS ALMACEN 347 A 356</t>
  </si>
  <si>
    <t>INGRESOS ALMACEN 357 A 371</t>
  </si>
  <si>
    <t>INGRESOS ALMACEN 372 A 400</t>
  </si>
  <si>
    <t>INGRESOS ALMACEN 401 A 435</t>
  </si>
  <si>
    <t>EGRESOS ALMACEN 001 A 049</t>
  </si>
  <si>
    <t>EGRESOS ALMACEN 050 A 139</t>
  </si>
  <si>
    <t>EGRESOS ALMACEN 140 A 215</t>
  </si>
  <si>
    <t>EGRESOS ALMACEN 216 A 240</t>
  </si>
  <si>
    <t>EGRESOS ALMACEN 241 A 280</t>
  </si>
  <si>
    <t>EGRESOS ALMACEN 281 A 352</t>
  </si>
  <si>
    <t>EGRESOS ALMACEN 353 A 423</t>
  </si>
  <si>
    <t>EGRESOS ALMACEN 424 A 466</t>
  </si>
  <si>
    <t>EGRESOS ALMACEN 467 A 501</t>
  </si>
  <si>
    <t>EGRESOS ALMACEN 502 A 532</t>
  </si>
  <si>
    <t>EGRESOS ALMACEN 533 A 569</t>
  </si>
  <si>
    <t>EGRESOS ALMACEN 570 A 600</t>
  </si>
  <si>
    <t>EGRESOS ALMACEN 601 A 607</t>
  </si>
  <si>
    <t>EGRESOS ALMACEN 608 A 622</t>
  </si>
  <si>
    <t>EGRESOS ALMACEN 623 A 656</t>
  </si>
  <si>
    <t>EGRESOS ALMACEN 657 A 710</t>
  </si>
  <si>
    <t>EGRESOS ALMACEN 711 A 745</t>
  </si>
  <si>
    <t>EGRESOS ALMACEN 746 A 831</t>
  </si>
  <si>
    <t>EGRESOS ALMACEN 832 A 846</t>
  </si>
  <si>
    <t>EGRESOS ALMACEN 847 A 885</t>
  </si>
  <si>
    <t>EGRESOS ALMACEN 886 A 933</t>
  </si>
  <si>
    <t>TRASPASOS ALMACEN 001 A 030</t>
  </si>
  <si>
    <t>TRASPASOS ALMACEN 031 A 053</t>
  </si>
  <si>
    <t>TRASPASOS ALMACEN 054 A 099</t>
  </si>
  <si>
    <t>TRASPASOS ALMACEN 100 A 121</t>
  </si>
  <si>
    <t>TRASPASOS ALMACEN 122 A 160</t>
  </si>
  <si>
    <t>TRASPASOS ALMACEN 161 A 177</t>
  </si>
  <si>
    <t>TRASPASOS ALMACEN 178 A 200</t>
  </si>
  <si>
    <t>TRASPASOS ALMACEN 201 A 215</t>
  </si>
  <si>
    <t>TRASPASOS ALMACEN 216 A 249</t>
  </si>
  <si>
    <t>TRASPASOS ALMACEN 250 A 256</t>
  </si>
  <si>
    <t>TRASPASOS ALMACEN 257 A 281</t>
  </si>
  <si>
    <t>TRASPASOS ALMACEN 282 A 295</t>
  </si>
  <si>
    <t>TRASPASOS ALMACEN 296 A 306</t>
  </si>
  <si>
    <t>TRASPASOS ALMACEN 307 A 309</t>
  </si>
  <si>
    <t>1 DE 4</t>
  </si>
  <si>
    <t>2 DE 4</t>
  </si>
  <si>
    <t>3 DE 4</t>
  </si>
  <si>
    <t>4 DE 4</t>
  </si>
  <si>
    <t xml:space="preserve">2 DE 4 </t>
  </si>
  <si>
    <t>1 DE 3</t>
  </si>
  <si>
    <t>2 DE 3</t>
  </si>
  <si>
    <t>3 DE 3</t>
  </si>
  <si>
    <t>1 DE 1</t>
  </si>
  <si>
    <t>1 DE 5</t>
  </si>
  <si>
    <t>2 DE 5</t>
  </si>
  <si>
    <t>3 DE 5</t>
  </si>
  <si>
    <t>4 DE 5</t>
  </si>
  <si>
    <t>5 DE 5</t>
  </si>
  <si>
    <t>FEB</t>
  </si>
  <si>
    <t>MAR</t>
  </si>
  <si>
    <t>ABR</t>
  </si>
  <si>
    <t>MAY</t>
  </si>
  <si>
    <t>JUN</t>
  </si>
  <si>
    <t>JUL</t>
  </si>
  <si>
    <t>AGO</t>
  </si>
  <si>
    <t>SEP</t>
  </si>
  <si>
    <t>OCT</t>
  </si>
  <si>
    <t>NOV</t>
  </si>
  <si>
    <t>DIC</t>
  </si>
  <si>
    <t>AREA DE TESORERIA</t>
  </si>
  <si>
    <t>EGRESOS ENERO 2012   1- 11</t>
  </si>
  <si>
    <t>EGRESOS ENERO 2012   12- 21</t>
  </si>
  <si>
    <t>EGRESOS ENERO 2012   22- 35</t>
  </si>
  <si>
    <t>EGRESOS ENERO 2012   36 - 48</t>
  </si>
  <si>
    <t>EGRESOS ENERO 2012   49 - 60</t>
  </si>
  <si>
    <t>EGRESOS ENERO 2012   61 - 88</t>
  </si>
  <si>
    <t>EGRESOS ENERO 2012   89 - 102</t>
  </si>
  <si>
    <t>EGRESOS ENERO 2012   103 - 115</t>
  </si>
  <si>
    <t>EGRESOS ENERO 2012   116 - 129</t>
  </si>
  <si>
    <t>EGRESOS ENERO 2012   136 - 144</t>
  </si>
  <si>
    <t>EGRESOS ENERO 2012   186 - 199</t>
  </si>
  <si>
    <t>EGRESOS ENERO 2012   159 - 170</t>
  </si>
  <si>
    <t>EGRESOS ENERO 2012   171 - 185</t>
  </si>
  <si>
    <t>EGRESOS ENERO 2012   200 - 212</t>
  </si>
  <si>
    <t>EGRESOS ENERO 2012   213 - 225</t>
  </si>
  <si>
    <t>EGRESOS ENERO 2012   226 - 239</t>
  </si>
  <si>
    <t>EGRESOS ENERO 2012   240 - 252</t>
  </si>
  <si>
    <t>EGRESOS ENERO 2012   253 - 266</t>
  </si>
  <si>
    <t>EGRESOS ENERO 2012   267 - 280</t>
  </si>
  <si>
    <t>EGRESOS ENERO 2012   281 - 293</t>
  </si>
  <si>
    <t>EGRESOS ENERO 2012   294 - 305</t>
  </si>
  <si>
    <t>EGRESOS ENERO 2012   306 - 316</t>
  </si>
  <si>
    <t>EGRESOS ENERO 2012   317 - 328</t>
  </si>
  <si>
    <t>EGRESOS ENERO 2012   329 - 341</t>
  </si>
  <si>
    <t>EGRESOS ENERO 2012   342 - 355</t>
  </si>
  <si>
    <t>EGRESOS ENERO 2012   356 - 371</t>
  </si>
  <si>
    <t>EGRESOS ENERO 2012   372 - 394</t>
  </si>
  <si>
    <t>EGRESOS ENERO 2012   395 - 417</t>
  </si>
  <si>
    <t>EGRESOS ENERO 2012   418 - 437</t>
  </si>
  <si>
    <t>EGRESOS ENERO 2012   438 - 446</t>
  </si>
  <si>
    <t>EGRESOS FEBRERO 2012   447 - 459</t>
  </si>
  <si>
    <t>EGRESOS FEBRERO 2012   460 - 472</t>
  </si>
  <si>
    <t>EGRESOS FEBRERO 2012   473 - 486</t>
  </si>
  <si>
    <t>EGRESOS FEBRERO 2012   487 - 500</t>
  </si>
  <si>
    <t>EGRESOS FEBRERO 2012   501 - 514</t>
  </si>
  <si>
    <t>EGRESOS FEBRERO 2012   515 - 530</t>
  </si>
  <si>
    <t>EGRESOS FEBRERO 2012   531 - 543</t>
  </si>
  <si>
    <t>EGRESOS FEBRERO 2012   544 - 556</t>
  </si>
  <si>
    <t>EGRESOS FEBRERO 2012   557 - 572</t>
  </si>
  <si>
    <t>EGRESOS FEBRERO 2012   573 - 587</t>
  </si>
  <si>
    <t>EGRESOS FEBRERO 2012   588 - 601</t>
  </si>
  <si>
    <t>EGRESOS FEBRERO 2012   602 - 616</t>
  </si>
  <si>
    <t>EGRESOS FEBRERO 2012   617 - 630</t>
  </si>
  <si>
    <t>EGRESOS FEBRERO 2012   631 - 645</t>
  </si>
  <si>
    <t>EGRESOS FEBRERO 2012   646 - 660</t>
  </si>
  <si>
    <t>EGRESOS FEBRERO 2012   661 - 678</t>
  </si>
  <si>
    <t>EGRESOS FEBRERO 2012   679 - 693</t>
  </si>
  <si>
    <t>EGRESOS FEBRERO 2012   694 - 708</t>
  </si>
  <si>
    <t>EGRESOS FEBRERO 2012   709 - 721</t>
  </si>
  <si>
    <t>EGRESOS FEBRERO 2012   722 - 736</t>
  </si>
  <si>
    <t>EGRESOS FEBRERO 2012   737 - 753</t>
  </si>
  <si>
    <t>EGRESOS FEBRERO 2012   754 - 770</t>
  </si>
  <si>
    <t>EGRESOS FEBRERO 2012   771 - 789</t>
  </si>
  <si>
    <t>EGRESOS FEBRERO 2012   790 - 805</t>
  </si>
  <si>
    <t>EGRESOS FEBRERO 2012   806 - 820</t>
  </si>
  <si>
    <t>EGRESOS FEBRERO 2012   821 - 839</t>
  </si>
  <si>
    <t>EGRESOS FEBRERO 2012   840 - 858</t>
  </si>
  <si>
    <t>EGRESOS FEBRERO 2012   859 - 874</t>
  </si>
  <si>
    <t>EGRESOS FEBRERO 2012   875 - 890</t>
  </si>
  <si>
    <t>EGRESOS FEBRERO 2012   891 - 905</t>
  </si>
  <si>
    <t>EGRESOS FEBRERO 2012   906 - 921</t>
  </si>
  <si>
    <t>EGRESOS FEBRERO 2012   922 - 937</t>
  </si>
  <si>
    <t>EGRESOS FEBRERO 2012   938 - 950</t>
  </si>
  <si>
    <t>EGRESOS FEBRERO 2012   951 - 961</t>
  </si>
  <si>
    <t>EGRESOS FEBRERO 2012   962 - 972</t>
  </si>
  <si>
    <t>EGRESOS FEBRERO 2012   973 - 985</t>
  </si>
  <si>
    <t>EGRESOS FEBRERO 2012   986 - 996</t>
  </si>
  <si>
    <t>EGRESOS FEBRERO 2012   997 - 1008</t>
  </si>
  <si>
    <t>EGRESOS FEBRERO 2012   1009 - 1020</t>
  </si>
  <si>
    <t>EGRESOS FEBRERO 2012   1021 - 1036</t>
  </si>
  <si>
    <t>EGRESOS FEBRERO 2012   1037 - 1054</t>
  </si>
  <si>
    <t>EGRESOS FEBRERO 2012   1055 - 1072</t>
  </si>
  <si>
    <t>EGRESOS FEBRERO 2012   1073 - 1087</t>
  </si>
  <si>
    <t>EGRESOS FEBRERO 2012   1088 - 1102</t>
  </si>
  <si>
    <t>EGRESOS FEBRERO 2012   1103 - 1116</t>
  </si>
  <si>
    <t>EGRESOS FEBRERO 2012   1117 - 1133</t>
  </si>
  <si>
    <t>EGRESOS FEBRERO 2012   1134 - 1144</t>
  </si>
  <si>
    <t>EGRESOS FEBRERO 2012   1145 - 1162</t>
  </si>
  <si>
    <t>EGRESOS FEBRERO 2012   1163 - 1179</t>
  </si>
  <si>
    <t>EGRESOS FEBRERO 2012   1180 - 1195</t>
  </si>
  <si>
    <t>EGRESOS FEBRERO 2012   1196 - 1212</t>
  </si>
  <si>
    <t>EGRESOS FEBRERO 2012   1213 - 1230</t>
  </si>
  <si>
    <t>EGRESOS FEBRERO 2012   1231 - 1245</t>
  </si>
  <si>
    <t>EGRESOS FEBRERO 2012   1246 - 1262</t>
  </si>
  <si>
    <t>EGRESOS FEBRERO 2012   1263 - 1276</t>
  </si>
  <si>
    <t>EGRESOS FEBRERO 2012   1277 - 1293</t>
  </si>
  <si>
    <t>EGRESOS FEBRERO 2012   1294 - 1309</t>
  </si>
  <si>
    <t>EGRESOS FEBRERO 2012   1310 - 1323</t>
  </si>
  <si>
    <t>EGRESOS FEBRERO 2012   1324 - 1337</t>
  </si>
  <si>
    <t>EGRESOS FEBRERO 2012   1338 - 1353</t>
  </si>
  <si>
    <t>EGRESOS FEBRERO 2012   1354 - 1369</t>
  </si>
  <si>
    <t>EGRESOS FEBRERO 2012   1370 - 1385</t>
  </si>
  <si>
    <t>EGRESOS FEBRERO 2012   1386 - 1399</t>
  </si>
  <si>
    <t>EGRESOS FEBRERO 2012   1400 - 1413</t>
  </si>
  <si>
    <t>EGRESOS FEBRERO 2012   1414 - 1429</t>
  </si>
  <si>
    <t>EGRESOS FEBRERO 2012   1430 - 1443</t>
  </si>
  <si>
    <t>EGRESOS FEBRERO 2012   1444 - 1457</t>
  </si>
  <si>
    <t>EGRESOS FEBRERO 2012   1458 - 1472</t>
  </si>
  <si>
    <t>EGRESOS FEBRERO 2012   1473 - 1487</t>
  </si>
  <si>
    <t>EGRESOS FEBRERO 2012   1488 - 1502</t>
  </si>
  <si>
    <t>EGRESOS FEBRERO 2012   1503 - 1517</t>
  </si>
  <si>
    <t>EGRESOS FEBRERO 2012   1518 - 1530</t>
  </si>
  <si>
    <t>EGRESOS FEBRERO 2012   1531 - 1544</t>
  </si>
  <si>
    <t>EGRESOS FEBRERO 2012   1545 - 1557</t>
  </si>
  <si>
    <t>EGRESOS FEBRERO 2012   1558 - 1571</t>
  </si>
  <si>
    <t>EGRESOS FEBRERO 2012   1572 - 1586</t>
  </si>
  <si>
    <t>EGRESOS FEBRERO 2012   1587 - 1602</t>
  </si>
  <si>
    <t>EGRESOS FEBRERO 2012   1603 - 1621</t>
  </si>
  <si>
    <t>EGRESOS FEBRERO 2012   1622 - 1633</t>
  </si>
  <si>
    <t>EGRESOS FEBRERO 2012   1634 - 1647</t>
  </si>
  <si>
    <t>EGRESOS FEBRERO 2012   1648 - 1661</t>
  </si>
  <si>
    <t>EGRESOS FEBRERO 2012   1662 - 1676</t>
  </si>
  <si>
    <t>EGRESOS FEBRERO 2012   1677 - 1689</t>
  </si>
  <si>
    <t>EGRESOS FEBRERO 2012   1690 - 1699</t>
  </si>
  <si>
    <t>EGRESOS FEBRERO 2012   1700 - 1716</t>
  </si>
  <si>
    <t>EGRESOS FEBRERO 2012   1717 - 1729</t>
  </si>
  <si>
    <t>EGRESOS FEBRERO 2012   1730 - 1739</t>
  </si>
  <si>
    <t>EGRESOS FEBRERO 2012   1740 - 1754</t>
  </si>
  <si>
    <t>EGRESOS FEBRERO 2012   1755 - 1770</t>
  </si>
  <si>
    <t>EGRESOS FEBRERO 2012   1771 - 1787</t>
  </si>
  <si>
    <t>EGRESOS FEBRERO 2012   1788 - 1805</t>
  </si>
  <si>
    <t>EGRESOS FEBRERO 2012   1806 - 1816</t>
  </si>
  <si>
    <t>EGRESOS FEBRERO 2012   1817 - 1822</t>
  </si>
  <si>
    <t>EGRESOS FEBRERO 2012   1823 - 1838</t>
  </si>
  <si>
    <t>EGRESOS FEBRERO 2012   1839 - 1851</t>
  </si>
  <si>
    <t>EGRESOS FEBRERO 2012   1852 - 1864</t>
  </si>
  <si>
    <t>EGRESOS FEBRERO 2012   1865 - 1877</t>
  </si>
  <si>
    <t>EGRESOS FEBRERO 2012   1878 - 1890</t>
  </si>
  <si>
    <t>EGRESOS FEBRERO 2012   1891 - 1902</t>
  </si>
  <si>
    <t>EGRESOS FEBRERO 2012   1137 - 1138</t>
  </si>
  <si>
    <t>EGRESOS FEBRERO 2012   1137 - 1138  parte A</t>
  </si>
  <si>
    <t>EGRESOS MARZO 2012   1903 - 1916</t>
  </si>
  <si>
    <t>EGRESOS MARZO 2012   1917 - 1932</t>
  </si>
  <si>
    <t>EGRESOS MARZO 2012   1933 - 1946</t>
  </si>
  <si>
    <t>EGRESOS MARZO 2012   1947 - 1959</t>
  </si>
  <si>
    <t>EGRESOS MARZO 2012   1960 - 1972</t>
  </si>
  <si>
    <t>EGRESOS MARZO 2012   1973 - 1987</t>
  </si>
  <si>
    <t>EGRESOS MARZO 2012   1988 - 2003</t>
  </si>
  <si>
    <t>EGRESOS MARZO 2012   2004 - 2019</t>
  </si>
  <si>
    <t>EGRESOS MARZO 2012   2020 - 2036</t>
  </si>
  <si>
    <t>EGRESOS MARZO 2012   2037 - 2051</t>
  </si>
  <si>
    <t>EGRESOS MARZO 2012   2052 - 2066</t>
  </si>
  <si>
    <t>EGRESOS MARZO 2012   2067 - 2082</t>
  </si>
  <si>
    <t>EGRESOS MARZO 2012   2083 - 2099</t>
  </si>
  <si>
    <t>EGRESOS MARZO 2012   2100 - 2115</t>
  </si>
  <si>
    <t>EGRESOS MARZO 2012   2116 - 2132</t>
  </si>
  <si>
    <t>EGRESOS MARZO 2012   2133 - 2149</t>
  </si>
  <si>
    <t xml:space="preserve">EGRESOS MARZO 2012   2150 - 2165 </t>
  </si>
  <si>
    <t>EGRESOS MARZO 2012   2166 - 2182</t>
  </si>
  <si>
    <t>EGRESOS MARZO 2012   2183 - 2199</t>
  </si>
  <si>
    <t>EGRESOS MARZO 2012   2200 - 2210</t>
  </si>
  <si>
    <t>EGRESOS MARZO 2012   2211 - 2226</t>
  </si>
  <si>
    <t>EGRESOS MARZO 2012   2227 - 2241</t>
  </si>
  <si>
    <t>EGRESOS MARZO 2012   2242 - 2254</t>
  </si>
  <si>
    <t>EGRESOS MARZO 2012   2255 - 2273</t>
  </si>
  <si>
    <t>EGRESOS MARZO 2012   2274 - 2289</t>
  </si>
  <si>
    <t>EGRESOS MARZO 2012   2290 - 2305</t>
  </si>
  <si>
    <t>EGRESOS MARZO 2012   2306 - 2321</t>
  </si>
  <si>
    <t>EGRESOS MARZO 2012   2322 - 2336</t>
  </si>
  <si>
    <t>EGRESOS MARZO 2012   2337 - 2353</t>
  </si>
  <si>
    <t>EGRESOS MARZO 2012   2354 - 2370</t>
  </si>
  <si>
    <t>EGRESOS MARZO 2012   2371 - 2384</t>
  </si>
  <si>
    <t>EGRESOS MARZO 2012   2385 - 2396</t>
  </si>
  <si>
    <t>EGRESOS MARZO 2012   2397 - 2411</t>
  </si>
  <si>
    <t>EGRESOS MARZO 2012   2412 - 2426</t>
  </si>
  <si>
    <t>EGRESOS MARZO 2012   2427 - 2441</t>
  </si>
  <si>
    <t>EGRESOS MARZO 2012  2442 - 2455</t>
  </si>
  <si>
    <t>EGRESOS MARZO 2012   2456 - 2470</t>
  </si>
  <si>
    <t>EGRESOS MARZO 2012   2471 - 2482</t>
  </si>
  <si>
    <t>EGRESOS MARZO 2012   2483 - 2497</t>
  </si>
  <si>
    <t>EGRESOS MARZO 2012   2498 - 2514</t>
  </si>
  <si>
    <t>EGRESOS MARZO 2012   2515 - 2528</t>
  </si>
  <si>
    <t>EGRESOS MARZO 2012   2529 - 2544</t>
  </si>
  <si>
    <t>EGRESOS MARZO 2012   2545 - 2560</t>
  </si>
  <si>
    <t>EGRESOS MARZO 2012   2561 - 2574</t>
  </si>
  <si>
    <t>EGRESOS MARZO 2012   2575 - 2593</t>
  </si>
  <si>
    <t>EGRESOS MARZO 2012   2594 - 2607</t>
  </si>
  <si>
    <t>EGRESOS MARZO 2012   2608 - 2619</t>
  </si>
  <si>
    <t xml:space="preserve">EGRESOS MARZO 2012   2620 - 2633 </t>
  </si>
  <si>
    <t>EGRESOS MARZO 2012   2634 - 2648</t>
  </si>
  <si>
    <t>EGRESOS MARZO 2012   2649 - 2659</t>
  </si>
  <si>
    <t>EGRESOS MARZO 2012   2660 - 2673</t>
  </si>
  <si>
    <t>EGRESOS MARZO 2012   2674 - 2686</t>
  </si>
  <si>
    <t>EGRESOS MARZO 2012   2687 - 2699</t>
  </si>
  <si>
    <t>EGRESOS MARZO 2012   2700 - 2715</t>
  </si>
  <si>
    <t>EGRESOS MARZO 2012   2716 - 2727</t>
  </si>
  <si>
    <t>EGRESOS MARZO 2012   2728 - 2743</t>
  </si>
  <si>
    <t>EGRESOS MARZO 2012   2744 - 2759</t>
  </si>
  <si>
    <t>EGRESOS MARZO 2012   2760 - 2772</t>
  </si>
  <si>
    <t>EGRESOS MARZO 2012   2773 - 2783</t>
  </si>
  <si>
    <t>EGRESOS MARZO 2012  2784 - 2795</t>
  </si>
  <si>
    <t>EGRESOS MARZO 2012   2796 - 2806</t>
  </si>
  <si>
    <t>EGRESOS MARZO 2012   2807 - 2820</t>
  </si>
  <si>
    <t>EGRESOS MARZO 2012   2821 - 2841</t>
  </si>
  <si>
    <t>EGRESOS MARZO 2012   2842 - 2852</t>
  </si>
  <si>
    <t>EGRESOS MARZO 2012   2853 - 2862</t>
  </si>
  <si>
    <t>EGRESOS MARZO 2012   2863 - 2873</t>
  </si>
  <si>
    <t>EGRESOS MARZO 2012   2874 - 2885</t>
  </si>
  <si>
    <t>EGRESOS MARZO 2012   2886 - 2902</t>
  </si>
  <si>
    <t>EGRESOS MARZO 2012   2903 - 2918</t>
  </si>
  <si>
    <t>EGRESOS MARZO 2012   2919 - 2935</t>
  </si>
  <si>
    <t>EGRESOS MARZO 2012   2936 - 2947</t>
  </si>
  <si>
    <t>EGRESOS MARZO 2012   2948 - 2959</t>
  </si>
  <si>
    <t>EGRESOS MARZO 2012   2960 - 2974</t>
  </si>
  <si>
    <t>EGRESOS MARZO 2012   2975 - 2989</t>
  </si>
  <si>
    <t>EGRESOS MARZO 2012  2990 - 2996</t>
  </si>
  <si>
    <t>EGRESOS MARZO 2012  2997 - 3010</t>
  </si>
  <si>
    <t>EGRESOS MARZO 2012   3011 - 3024</t>
  </si>
  <si>
    <t>EGRESOS MARZO 2012   3025 - 3036</t>
  </si>
  <si>
    <t>EGRESOS MARZO 2012   3037 - 3052</t>
  </si>
  <si>
    <t>EGRESOS MARZO 2012   3053 - 3063</t>
  </si>
  <si>
    <t>EGRESOS MARZO 2012   3064 - 3077</t>
  </si>
  <si>
    <t>EGRESOS MARZO 2012   3077- parte A 3087</t>
  </si>
  <si>
    <t>EGRESOS MARZO 2012   3088 - 3102</t>
  </si>
  <si>
    <t>EGRESOS MARZO 2012   3013 - 3113</t>
  </si>
  <si>
    <t>EGRESOS MARZO 2012   3114 - 3125</t>
  </si>
  <si>
    <t>EGRESOS MARZO 2012   3126 - 3137</t>
  </si>
  <si>
    <t>EGRESOS MARZO 2012   3138 -. 3151</t>
  </si>
  <si>
    <t>EGRESOS MARZO 2012   3152 - 3167</t>
  </si>
  <si>
    <t>EGRESOS MARZO 2012   3168 - 3185</t>
  </si>
  <si>
    <t>EGRESOS MARZO 2012   3186 - 3195</t>
  </si>
  <si>
    <t>EGRESOS MARZO 2012   3196 - 3205</t>
  </si>
  <si>
    <t>EGRESOS MARZO 2012   3206 - 3215</t>
  </si>
  <si>
    <t>EGRESOS MARZO 2012   3216 - 3225</t>
  </si>
  <si>
    <t>EGRESOS MARZO 2012   3226 - 3235</t>
  </si>
  <si>
    <t>EGRESOS MARZO 2012   3236 - 3245</t>
  </si>
  <si>
    <t>EGRESOS MARZO 2012   3246 - 3256</t>
  </si>
  <si>
    <t>EGRESOS MARZO 2012   3257 - 3266</t>
  </si>
  <si>
    <t>EGRESOS MARZO 2012   3267 - 3276</t>
  </si>
  <si>
    <t>EGRESOS MARZO 2012   3277 - 3286</t>
  </si>
  <si>
    <t>EGRESOS MARZO 2012   3287 - 3296</t>
  </si>
  <si>
    <t>EGRESOS MARZO 2012   3297 - 3306</t>
  </si>
  <si>
    <t>EGRESOS MARZO 2012   3307 - 3316</t>
  </si>
  <si>
    <t>EGRESOS MARZO 2012   3317 - 3329</t>
  </si>
  <si>
    <t>EGRESOS MARZO 2012   3330 - 3340</t>
  </si>
  <si>
    <t>EGRESOS MARZO 2012   3341 - 3359</t>
  </si>
  <si>
    <t>EGRESOS MARZO 2012   3360 - 3371</t>
  </si>
  <si>
    <t>EGRESOS MARZO 2012   3372 - 3381</t>
  </si>
  <si>
    <t>EGRESOS MARZO 2012   3382 - 3391</t>
  </si>
  <si>
    <t>EGRESOS MARZO 2012   3392 - 3403</t>
  </si>
  <si>
    <t>EGRESOS MARZO 2012   3404 - 3416</t>
  </si>
  <si>
    <t>EGRESOS MARZO 2012   3417 - 3426</t>
  </si>
  <si>
    <t>EGRESOS MARZO 2012   3427 - 3436</t>
  </si>
  <si>
    <t>EGRESOS MARZO 2012   3437 - 3447</t>
  </si>
  <si>
    <t>EGRESOS MARZO 2012   3448 - 3458</t>
  </si>
  <si>
    <t>EGRESOS MARZO 2012   3459 - 3469</t>
  </si>
  <si>
    <t>EGRESOS MARZO 2012   3470 - 3480</t>
  </si>
  <si>
    <t>EGRESOS MARZO 2012   3481 - 3491</t>
  </si>
  <si>
    <t>EGRESOS MARZO 2012   3492 - 3503</t>
  </si>
  <si>
    <t>EGRESOS MARZO 2012   3504 - 3515</t>
  </si>
  <si>
    <t>EGRESOS MARZO 2012   3516 - 3525</t>
  </si>
  <si>
    <t>EGRESOS MARZO 2012   3525 parte A 3535</t>
  </si>
  <si>
    <t>EGRESOS MARZO 2012   3536 - 3548</t>
  </si>
  <si>
    <t>EGRESOS MARZO 2012   3549 - 3559</t>
  </si>
  <si>
    <t>EGRESOS MARZO 2012   3560 - 3572</t>
  </si>
  <si>
    <t>EGRESOS MARZO 2012   3573 - 3584</t>
  </si>
  <si>
    <t>EGRESOS MARZO 2012   3585 - 3593</t>
  </si>
  <si>
    <t>EGRESOS MARZO 2012   3594 - 3603</t>
  </si>
  <si>
    <t>EGRESOS MARZO 2012   3604 - 3617</t>
  </si>
  <si>
    <t>EGRESOS MARZO 2012   3617 - 3627</t>
  </si>
  <si>
    <t>EGRESOS MARZO 2012   3628 - 3643</t>
  </si>
  <si>
    <t>EGRESOS MARZO 2012   3644 - 3652</t>
  </si>
  <si>
    <t xml:space="preserve">EGRESOS MARZO 2012   3652 - parte A </t>
  </si>
  <si>
    <t>EGRESOS MARZO 2012   3652 - parte B  3654</t>
  </si>
  <si>
    <t>EGRESOS MARZO 2012   2270 ESTIMULOS</t>
  </si>
  <si>
    <t>EGRESOS MARZO 2012   1968 - 1969 apoyo febrero</t>
  </si>
  <si>
    <t>EGRESOS MARZO 2012   3645 - 3646 apoyo marzo</t>
  </si>
  <si>
    <t>EGRESOS ABRIL 2012   3662 - 3676</t>
  </si>
  <si>
    <t>EGRESOS ABRIL 2012   3677 - 3692</t>
  </si>
  <si>
    <t>EGRESOS ABRIL 2012   3693 - 3708</t>
  </si>
  <si>
    <t>EGRESOS ABRIL 2012   3709 - 3724</t>
  </si>
  <si>
    <t>EGRESOS ABRIL 2012   3725 - 3737</t>
  </si>
  <si>
    <t>EGRESOS ABRIL 2012   3738 - 3749</t>
  </si>
  <si>
    <t>EGRESOS ABRIL 2012   3750 - 3764</t>
  </si>
  <si>
    <t>EGRESOS ABRIL 2012   3765 - 3779</t>
  </si>
  <si>
    <t>EGRESOS ABRIL 2012   3780 - 3795</t>
  </si>
  <si>
    <t>EGRESOS ABRIL 2012   3796 - 3812</t>
  </si>
  <si>
    <t>EGRESOS ABRIL 2012   3813 - 3830</t>
  </si>
  <si>
    <t>EGRESOS ABRIL 2012   3831 - 3843</t>
  </si>
  <si>
    <t>EGRESOS ABRIL 2012   3844 - 3857</t>
  </si>
  <si>
    <t>EGRESOS ABRIL 2012   3858 - 3869</t>
  </si>
  <si>
    <t>EGRESOS ABRIL 2012   3870 - 3880</t>
  </si>
  <si>
    <t>EGRESOS ABRIL 2012   3881 - 3895</t>
  </si>
  <si>
    <t>EGRESOS ABRIL 2012   3896 - 3906</t>
  </si>
  <si>
    <t>EGRESOS ABRIL 2012   3907 - 3917</t>
  </si>
  <si>
    <t>EGRESOS ABRIL 2012   3918 - 3924</t>
  </si>
  <si>
    <t>EGRESOS ABRIL 2012   3925 - 3936</t>
  </si>
  <si>
    <t>EGRESOS ABRIL 2012   3937 - 3949</t>
  </si>
  <si>
    <t>EGRESOS ABRIL 2012   3950 - 3967</t>
  </si>
  <si>
    <t>EGRESOS ABRIL 2012   3968 - 3980</t>
  </si>
  <si>
    <t>EGRESOS ABRIL 2012   3981 - 3995</t>
  </si>
  <si>
    <t>EGRESOS ABRIL 2012   3996 - 4010</t>
  </si>
  <si>
    <t>EGRESOS ABRIL 2012   4011 - 4023</t>
  </si>
  <si>
    <t>EGRESOS ABRIL 2012   4024 - 4036</t>
  </si>
  <si>
    <t>EGRESOS ABRIL 2012   4037 - 4053</t>
  </si>
  <si>
    <t>EGRESOS ABRIL 2012   4054 - 4066</t>
  </si>
  <si>
    <t>EGRESOS ABRIL 2012   4067 - 4079</t>
  </si>
  <si>
    <t>EGRESOS ABRIL 2012   4080  - 4092</t>
  </si>
  <si>
    <t>EGRESOS ABRIL 2012   4093 - 4104</t>
  </si>
  <si>
    <t>EGRESOS ABRIL 2012   4105 - 4119</t>
  </si>
  <si>
    <t>EGRESOS ABRIL 2012   4120 - 4133</t>
  </si>
  <si>
    <t>EGRESOS ABRIL 2012   4134 - 4143</t>
  </si>
  <si>
    <t>EGRESOS ABRIL 2012   4144 - 4155</t>
  </si>
  <si>
    <t>EGRESOS ABRIL 2012   4156 - 4167</t>
  </si>
  <si>
    <t>EGRESOS ABRIL 2012   4168 - 4178</t>
  </si>
  <si>
    <t>EGRESOS ABRIL 2012   4179 - 4190</t>
  </si>
  <si>
    <t>EGRESOS ABRIL 2012   4191 - 4205</t>
  </si>
  <si>
    <t>EGRESOS ABRIL 2012   4206 - 4219</t>
  </si>
  <si>
    <t>EGRESOS ABRIL 2012   4220 - 4234</t>
  </si>
  <si>
    <t>EGRESOS ABRIL 2012   4235 - 4246</t>
  </si>
  <si>
    <t>EGRESOS ABRIL 2012   4247 - 4259</t>
  </si>
  <si>
    <t>EGRESOS ABRIL 2012   2460 - 4275</t>
  </si>
  <si>
    <t>EGRESOS ABRIL 2012   4276 - 4290</t>
  </si>
  <si>
    <t>EGRESOS ABRIL 2012   4291 - 4304</t>
  </si>
  <si>
    <t>EGRESOS ABRIL 2012   4305 - 4316</t>
  </si>
  <si>
    <t>EGRESOS ABRIL 2012   4317 - 4331</t>
  </si>
  <si>
    <t>EGRESOS ABRIL 2012   4332 - 4343</t>
  </si>
  <si>
    <t>EGRESOS ABRIL 2012   4344 - 4357</t>
  </si>
  <si>
    <t>EGRESOS ABRIL 2012   4358 - 4369</t>
  </si>
  <si>
    <t>EGRESOS ABRIL 2012   4370 - 4381</t>
  </si>
  <si>
    <t>EGRESOS ABRIL 2012   4382 - 4391</t>
  </si>
  <si>
    <t>EGRESOS ABRIL 2012   4392 - 4400</t>
  </si>
  <si>
    <t>EGRESOS ABRIL 2012   4401 - 4410</t>
  </si>
  <si>
    <t>EGRESOS ABRIL 2012   4411 - 4420</t>
  </si>
  <si>
    <t>EGRESOS ABRIL 2012   4421 - 4436</t>
  </si>
  <si>
    <t>EGRESOS ABRIL 2012   4437 - 4449</t>
  </si>
  <si>
    <t>EGRESOS ABRIL 2012   4450 - 4459</t>
  </si>
  <si>
    <t>EGRESOS ABRIL 2012   4460 - 4469</t>
  </si>
  <si>
    <t>EGRESOS ABRIL 2012   4470 - 4482</t>
  </si>
  <si>
    <t>EGRESOS ABRIL 2012   4483 - 4492</t>
  </si>
  <si>
    <t>EGRESOS ABRIL 2012   4493 - 4508</t>
  </si>
  <si>
    <t>EGRESOS ABRIL 2012   4509 - 4523</t>
  </si>
  <si>
    <t>EGRESOS ABRIL 2012   4524 - 4535</t>
  </si>
  <si>
    <t>EGRESOS ABRIL 2012   4536 - 4550</t>
  </si>
  <si>
    <t>EGRESOS ABRIL 2012   4551 - 4563</t>
  </si>
  <si>
    <t>EGRESOS ABRIL 2012   4564 - 4579</t>
  </si>
  <si>
    <t>EGRESOS ABRIL 2012   4580 - 4596</t>
  </si>
  <si>
    <t>EGRESOS ABRIL 2012   4597 - 4609</t>
  </si>
  <si>
    <t>EGRESOS ABRIL 2012   4610 - 4621</t>
  </si>
  <si>
    <t>EGRESOS ABRIL 2012   4622 - 4635</t>
  </si>
  <si>
    <t>EGRESOS ABRIL 2012   4636 - 4647</t>
  </si>
  <si>
    <t>EGRESOS ABRIL 2012   4648 - 4659</t>
  </si>
  <si>
    <t>EGRESOS ABRIL 2012   4660 - 4672</t>
  </si>
  <si>
    <t>EGRESOS ABRIL 2012   4673 - 4687</t>
  </si>
  <si>
    <t>EGRESOS ABRIL 2012   4688 - 4695</t>
  </si>
  <si>
    <t>EGRESOS ABRIL 2012   4696 - 4709</t>
  </si>
  <si>
    <t>EGRESOS ABRIL 2012   4710 - 4724</t>
  </si>
  <si>
    <t>EGRESOS ABRIL 2012   4725 - 4736</t>
  </si>
  <si>
    <t>EGRESOS ABRIL 2012   4737 - 4756</t>
  </si>
  <si>
    <t>EGRESOS ABRIL 2012   4757 - 4769</t>
  </si>
  <si>
    <t>EGRESOS ABRIL 2012   4770 - 4781</t>
  </si>
  <si>
    <t>EGRESOS ABRIL 2012   4782 - 4794</t>
  </si>
  <si>
    <t>EGRESOS ABRIL 2012   4795 - 4809</t>
  </si>
  <si>
    <t>EGRESOS ABRIL 2012   4810 - 4821</t>
  </si>
  <si>
    <t>EGRESOS ABRIL 2012   4822 - 4836</t>
  </si>
  <si>
    <t>EGRESOS ABRIL 2012   4837 - 4847</t>
  </si>
  <si>
    <t>EGRESOS ABRIL 2012   4848 - 4858</t>
  </si>
  <si>
    <t>EGRESOS ABRIL 2012   4859 - 4871</t>
  </si>
  <si>
    <t>EGRESOS ABRIL 2012   4872 - 4883</t>
  </si>
  <si>
    <t>EGRESOS ABRIL 2012   4884 - 4895</t>
  </si>
  <si>
    <t>EGRESOS ABRIL 2012   4896 - 4906</t>
  </si>
  <si>
    <t>EGRESOS ABRIL 2012   4907 - 4917</t>
  </si>
  <si>
    <t>EGRESOS ABRIL 2012   4918 - 4929</t>
  </si>
  <si>
    <t>EGRESOS ABRIL 2012   4930 - 4939</t>
  </si>
  <si>
    <t>EGRESOS ABRIL 2012   4939 - 4950</t>
  </si>
  <si>
    <t>EGRESOS ABRIL 2012   4951 - 4962</t>
  </si>
  <si>
    <t>EGRESOS ABRIL 2012   4963 - 4975</t>
  </si>
  <si>
    <t>EGRESOS ABRIL 2012   4976 - 4987</t>
  </si>
  <si>
    <t>EGRESOS ABRIL 2012   4988 - 5000</t>
  </si>
  <si>
    <t>EGRESOS ABRIL 2012   5001 - 5016</t>
  </si>
  <si>
    <t>EGRESOS ABRIL 2012   5017 - 5034</t>
  </si>
  <si>
    <t>EGRESOS ABRIL 2012   5035 - 5042</t>
  </si>
  <si>
    <t>EGRESOS ABRIL 2012   5043 - 5050</t>
  </si>
  <si>
    <t>EGRESOS ABRIL 2012   5051 - 5070</t>
  </si>
  <si>
    <t>EGRESOS ABRIL 2012   5071 - 5080</t>
  </si>
  <si>
    <t>EGRESOS ABRIL 2012   5080 parte A 5082</t>
  </si>
  <si>
    <t>EGRESOS ABRIL 2012   5083 5104</t>
  </si>
  <si>
    <t>EGRESOS ABRIL 2012   4550 estimulos abril</t>
  </si>
  <si>
    <t>EGRESOS ABRIL 2012   4550 estimulos abril parte A</t>
  </si>
  <si>
    <t>EGRESOS ABRIL 2012   5093 - 5094 apoyo abril</t>
  </si>
  <si>
    <t>EGRESOS ABRIL 2012   5093 - 5094 apoyo abril parte A</t>
  </si>
  <si>
    <t>EGRESOS MAYO 2012   5105 -5119</t>
  </si>
  <si>
    <t>EGRESOS MAYO 2012   5120 - 5134</t>
  </si>
  <si>
    <t>EGRESOS MAYO 2012   5135 - 5149</t>
  </si>
  <si>
    <t>EGRESOS MAYO 2012   5150 - 5165</t>
  </si>
  <si>
    <t>EGRESOS MAYO 2012   5166 - 5180</t>
  </si>
  <si>
    <t>EGRESOS MAYO 2012   5181 - 5196</t>
  </si>
  <si>
    <t>EGRESOS MAYO 2012   5197 - 5213</t>
  </si>
  <si>
    <t>EGRESOS MAYO 2012   5214 - 5230</t>
  </si>
  <si>
    <t>EGRESOS MAYO 2012   5231 - 5247</t>
  </si>
  <si>
    <t>EGRESOS MAYO 2012   5248 - 5261</t>
  </si>
  <si>
    <t>EGRESOS MAYO 2012   5262 - 5278</t>
  </si>
  <si>
    <t>EGRESOS MAYO 2012   5279 - 5293</t>
  </si>
  <si>
    <t>EGRESOS MAYO 2012   5294 - 5309</t>
  </si>
  <si>
    <t>EGRESOS MAYO 2012   5310 - 5326</t>
  </si>
  <si>
    <t>EGRESOS MAYO 2012   5327 - 5343</t>
  </si>
  <si>
    <t>EGRESOS MAYO 2012   5344 - 5360</t>
  </si>
  <si>
    <t>EGRESOS MAYO 2012   5361 - 5376</t>
  </si>
  <si>
    <t>EGRESOS MAYO 2012   5377 - 5392</t>
  </si>
  <si>
    <t>EGRESOS MAYO 2012   5393 - 5408</t>
  </si>
  <si>
    <t>EGRESOS MAYO 2012   5409 - 5421</t>
  </si>
  <si>
    <t>EGRESOS MAYO 2012   5422 - 5431</t>
  </si>
  <si>
    <t>EGRESOS MAYO 2012   5432 - 5447</t>
  </si>
  <si>
    <t>EGRESOS MAYO 2012   5448 - 5466</t>
  </si>
  <si>
    <t>EGRESOS MAYO 2012   5467 - 5483</t>
  </si>
  <si>
    <t>EGRESOS MAYO 2012   5484 - 5499</t>
  </si>
  <si>
    <t>EGRESOS MAYO 2012   5500 - 5517</t>
  </si>
  <si>
    <t>EGRESOS MAYO 2012   5518 - 5533</t>
  </si>
  <si>
    <t>EGRESOS MAYO 2012   5534 - 5549</t>
  </si>
  <si>
    <t>EGRESOS MAYO 2012   5550 - 5565</t>
  </si>
  <si>
    <t>EGRESOS MAYO 2012   5566 - 5582</t>
  </si>
  <si>
    <t>EGRESOS MAYO 2012   5583 - 5599</t>
  </si>
  <si>
    <t>EGRESOS MAYO 2012   5600 - 5615</t>
  </si>
  <si>
    <t>EGRESOS MAYO 2012   5616 - 5629</t>
  </si>
  <si>
    <t>EGRESOS MAYO 2012   5630 - 5646</t>
  </si>
  <si>
    <t>EGRESOS MAYO 2012   5647 - 5664</t>
  </si>
  <si>
    <t>EGRESOS MAYO 2012   5665 - 5682</t>
  </si>
  <si>
    <t>EGRESOS MAYO 2012   5683 - 5697</t>
  </si>
  <si>
    <t>EGRESOS MAYO 2012   5698 - 5715</t>
  </si>
  <si>
    <t>EGRESOS MAYO 2012   5716 - 5733</t>
  </si>
  <si>
    <t>EGRESOS MAYO 2012   5734 - 5749</t>
  </si>
  <si>
    <t>EGRESOS MAYO 2012   5750 - 5767</t>
  </si>
  <si>
    <t>EGRESOS MAYO 2012   5768 - 5781</t>
  </si>
  <si>
    <t>EGRESOS MAYO 2012   5782 - 5799</t>
  </si>
  <si>
    <t>EGRESOS MAYO 2012   5800 - 5816</t>
  </si>
  <si>
    <t>EGRESOS MAYO 2012   5817 - 5832</t>
  </si>
  <si>
    <t>EGRESOS MAYO 2012   5833 - 5845</t>
  </si>
  <si>
    <t>EGRESOS MAYO 2012   5846 - 5861</t>
  </si>
  <si>
    <t>EGRESOS MAYO 2012   5862 - 5882</t>
  </si>
  <si>
    <t>EGRESOS MAYO 2012   5883 - 5900</t>
  </si>
  <si>
    <t>EGRESOS MAYO 2012   5901 - 5917</t>
  </si>
  <si>
    <t>EGRESOS MAYO 2012   5918 - 5940</t>
  </si>
  <si>
    <t>EGRESOS MAYO 2012   5941 - 5955</t>
  </si>
  <si>
    <t>EGRESOS MAYO 2012   5956 - 5970</t>
  </si>
  <si>
    <t>EGRESOS MAYO 2012   5971 - 5986</t>
  </si>
  <si>
    <t>EGRESOS MAYO 2012   5987 - 6002</t>
  </si>
  <si>
    <t>EGRESOS MAYO 2012   6003 - 6018</t>
  </si>
  <si>
    <t>EGRESOS MAYO 2012   6019 - 6034</t>
  </si>
  <si>
    <t>EGRESOS MAYO 2012   6035 - 6050</t>
  </si>
  <si>
    <t>EGRESOS MAYO 2012   6051 - 6065</t>
  </si>
  <si>
    <t>EGRESOS MAYO 2012   6066 - 6078</t>
  </si>
  <si>
    <t>EGRESOS MAYO 2012   6079 - 6091</t>
  </si>
  <si>
    <t>EGRESOS MAYO 2012   6092 - 6105</t>
  </si>
  <si>
    <t>EGRESOS MAYO 2012   6106 - 6121</t>
  </si>
  <si>
    <t>EGRESOS MAYO 2012   6122 - 6136</t>
  </si>
  <si>
    <t>EGRESOS MAYO 2012   6137 - 6150</t>
  </si>
  <si>
    <t>EGRESOS MAYO 2012   6151 - 6165</t>
  </si>
  <si>
    <t>EGRESOS MAYO 2012   6166 - 6185</t>
  </si>
  <si>
    <t>EGRESOS MAYO 2012   6186 - 6205</t>
  </si>
  <si>
    <t>EGRESOS MAYO 2012   6206 - 6221</t>
  </si>
  <si>
    <t>EGRESOS MAYO 2012   6222 - 6233</t>
  </si>
  <si>
    <t>EGRESOS MAYO 2012   6234 - 6247</t>
  </si>
  <si>
    <t>EGRESOS MAYO 2012   6248 - 6264</t>
  </si>
  <si>
    <t>EGRESOS MAYO 2012   6265 - 6281</t>
  </si>
  <si>
    <t>EGRESOS MAYO 2012   6282 - 6291</t>
  </si>
  <si>
    <t>EGRESOS MAYO 2012   6292 - 6299</t>
  </si>
  <si>
    <r>
      <t xml:space="preserve">EGRESOS MAYO 2012   6299 parte A caja M </t>
    </r>
    <r>
      <rPr>
        <i/>
        <sz val="8"/>
        <rFont val="Arial"/>
        <family val="2"/>
      </rPr>
      <t># 1 abril</t>
    </r>
  </si>
  <si>
    <t>EGRESOS MAYO 2012   6299 parte B 6310</t>
  </si>
  <si>
    <t>EGRESOS MAYO 2012   6311 - 6324</t>
  </si>
  <si>
    <t>EGRESOS MAYO 2012   6325 - 6343</t>
  </si>
  <si>
    <t>EGRESOS MAYO 2012   6344 - 6357</t>
  </si>
  <si>
    <t>EGRESOS MAYO 2012   6358 - 6378</t>
  </si>
  <si>
    <t>EGRESOS MAYO 2012   6379 - 6391</t>
  </si>
  <si>
    <t>EGRESOS MAYO 2012   6392 - 6404</t>
  </si>
  <si>
    <t>EGRESOS MAYO 2012   6405 - 6416</t>
  </si>
  <si>
    <t>EGRESOS MAYO 2012   6417 - 6428</t>
  </si>
  <si>
    <t>EGRESOS MAYO 2012   6429 - 6435</t>
  </si>
  <si>
    <t xml:space="preserve">EGRESOS MAYO 2012   6436 - </t>
  </si>
  <si>
    <t>EGRESOS MAYO 2012   6436 - parte A caja M # 1 mayo</t>
  </si>
  <si>
    <t>EGRESOS MAYO 2012   6436 - parte B 6441</t>
  </si>
  <si>
    <t>EGRESOS MAYO 2012   6442 - 6459</t>
  </si>
  <si>
    <t>EGRESOS MAYO 2012   6460 - 6466</t>
  </si>
  <si>
    <t>EGRESOS MAYO 2012   6467 - 6481</t>
  </si>
  <si>
    <t>EGRESOS MAYO 2012   6482 - 6493</t>
  </si>
  <si>
    <t xml:space="preserve">EGRESOS MAYO 2012   6434 - estimulos mayo </t>
  </si>
  <si>
    <t xml:space="preserve">EGRESOS MAYO 2012   6434 - estimulos mayo parte A </t>
  </si>
  <si>
    <t>EGRESOS MAYO 2012   6434 - estimulos mayo parte B</t>
  </si>
  <si>
    <t xml:space="preserve">EGRESOS MAYO 2012   apoyo mayo </t>
  </si>
  <si>
    <t xml:space="preserve">EGRESOS MAYO 2012   apoyo mayo parte A </t>
  </si>
  <si>
    <t>EGRESOS JUNIO 2012   6494 - 6507</t>
  </si>
  <si>
    <t>EGRESOS JUNIO 2012   6508 - 6522</t>
  </si>
  <si>
    <t>EGRESOS JUNIO 2012  6523 - 6535</t>
  </si>
  <si>
    <t>EGRESOS JUNIO 2012   3536 - 6550</t>
  </si>
  <si>
    <t>EGRESOS JUNIO 2012   6551 - 6565</t>
  </si>
  <si>
    <t>EGRESOS JUNIO 2012   6566 - 6580</t>
  </si>
  <si>
    <t>EGRESOS JUNIO 2012   6581 - 6595</t>
  </si>
  <si>
    <t>EGRESOS JUNIO 2012   6596 - 6610</t>
  </si>
  <si>
    <t>EGRESOS JUNIO 2012   6611 - 6625</t>
  </si>
  <si>
    <t>EGRESOS JUNIO 2012   6626 - 6639</t>
  </si>
  <si>
    <t>EGRESOS JUNIO 2012   6640 - 6654</t>
  </si>
  <si>
    <t>EGRESOS JUNIO 2012   6655 - 6669</t>
  </si>
  <si>
    <t>EGRESOS JUNIO 2012   6670 - 6683</t>
  </si>
  <si>
    <t>EGRESOS JUNIO 2012   6684 - 6698</t>
  </si>
  <si>
    <t>EGRESOS JUNIO 2012   6699 - 6714</t>
  </si>
  <si>
    <t>EGRESOS JUNIO 2012   6715 - 6729</t>
  </si>
  <si>
    <t>EGRESOS JUNIO 2012   6730 - 6744</t>
  </si>
  <si>
    <t>EGRESOS JUNIO 2012   6745 - 6757</t>
  </si>
  <si>
    <t>EGRESOS JUNIO 2012   6758 - 6774</t>
  </si>
  <si>
    <t>EGRESOS JUNIO 2012   6775 - 6791</t>
  </si>
  <si>
    <t>EGRESOS JUNIO 2012   6792 - 6809</t>
  </si>
  <si>
    <t>EGRESOS JUNIO 2012   6810 - 6825</t>
  </si>
  <si>
    <t>EGRESOS JUNIO 2012   6826 - 6841</t>
  </si>
  <si>
    <t>EGRESOS JUNIO 2012   6842 - 6857</t>
  </si>
  <si>
    <t>EGRESOS JUNIO 2012   6858 - 6873</t>
  </si>
  <si>
    <t>EGRESOS JUNIO 2012   6874 - 6889</t>
  </si>
  <si>
    <t>EGRESOS JUNIO 2012   6890 - 6907</t>
  </si>
  <si>
    <t>EGRESOS JUNIO 2012   6908 - 6924</t>
  </si>
  <si>
    <t>EGRESOS JUNIO 2012   6925 - 6941</t>
  </si>
  <si>
    <t>EGRESOS JUNIO 2012   6942 - 6957</t>
  </si>
  <si>
    <t>EGRESOS JUNIO 2012   6958 - 6973</t>
  </si>
  <si>
    <t>EGRESOS JUNIO 2012   6974 - 6988</t>
  </si>
  <si>
    <t>EGRESOS JUNIO 2012   6989 - 7002</t>
  </si>
  <si>
    <t>EGRESOS JUNIO 2012   7003 - 7019</t>
  </si>
  <si>
    <t>EGRESOS JUNIO 2012   7020 - 7036</t>
  </si>
  <si>
    <t>EGRESOS JUNIO 2012   7037 - 7053</t>
  </si>
  <si>
    <t>EGRESOS JUNIO 2012   7054 - 7074</t>
  </si>
  <si>
    <t>EGRESOS JUNIO 2012   7075 - 7090</t>
  </si>
  <si>
    <t>EGRESOS JUNIO 2012   7091 - 7107</t>
  </si>
  <si>
    <t>EGRESOS JUNIO 2012   7108 - 7124</t>
  </si>
  <si>
    <t>EGRESOS JUNIO 2012   7125 - 7140</t>
  </si>
  <si>
    <t>EGRESOS JUNIO 2012   7141 - 7155</t>
  </si>
  <si>
    <t>EGRESOS JUNIO 2012   7156 - 7171</t>
  </si>
  <si>
    <t>EGRESOS JUNIO 2012   7172 - 7189</t>
  </si>
  <si>
    <t>EGRESOS JUNIO 2012  7190 - 7206</t>
  </si>
  <si>
    <t>EGRESOS JUNIO 2012   7207 - 7223</t>
  </si>
  <si>
    <t>EGRESOS JUNIO 2012   7224 - 7244</t>
  </si>
  <si>
    <t>EGRESOS JUNIO 2012   7245 - 7262</t>
  </si>
  <si>
    <t>EGRESOS JUNIO 2012   7263 - 7280</t>
  </si>
  <si>
    <t>EGRESOS JUNIO 2012   7281 - 7296</t>
  </si>
  <si>
    <t>EGRESOS JUNIO 2012   7297 - 7312</t>
  </si>
  <si>
    <t>EGRESOS JUNIO 2012   7313 - 7328</t>
  </si>
  <si>
    <t>EGRESOS JUNIO 2012   7329 - 7342</t>
  </si>
  <si>
    <t>EGRESOS JUNIO 2012   7343 - 7356</t>
  </si>
  <si>
    <t>EGRESOS JUNIO 2012   7357 - 7372</t>
  </si>
  <si>
    <t>EGRESOS JUNIO 2012   7373 - 7388</t>
  </si>
  <si>
    <t>EGRESOS JUNIO 2012   7389 - 7403</t>
  </si>
  <si>
    <t>EGRESOS JUNIO 2012   7404 - 7422</t>
  </si>
  <si>
    <t>EGRESOS JUNIO 2012   7423 - 7437</t>
  </si>
  <si>
    <t>EGRESOS JUNIO 2012   7438 - 7452</t>
  </si>
  <si>
    <t>EGRESOS JUNIO 2012   7453 - 7467</t>
  </si>
  <si>
    <t>EGRESOS JUNIO 2012   7468 - 7482</t>
  </si>
  <si>
    <t>EGRESOS JUNIO 2012   7483 - 7497</t>
  </si>
  <si>
    <t>EGRESOS JUNIO 2012   7498 - 7515</t>
  </si>
  <si>
    <t>EGRESOS JUNIO 2012   7516 - 7528</t>
  </si>
  <si>
    <t>EGRESOS JUNIO 2012   7529 - 7543</t>
  </si>
  <si>
    <t>EGRESOS JUNIO 2012   7544 - 7559</t>
  </si>
  <si>
    <t>EGRESOS JUNIO 2012   7560 - 7576</t>
  </si>
  <si>
    <t>EGRESOS JUNIO 2012   7577 - 7589</t>
  </si>
  <si>
    <t>EGRESOS JUNIO 2012   7590 - 7601</t>
  </si>
  <si>
    <t>EGRESOS JUNIO 2012   7602 - 7617</t>
  </si>
  <si>
    <t>EGRESOS JUNIO 2012   7618 - 7631</t>
  </si>
  <si>
    <t>EGRESOS JUNIO 2012   7632 - 7643</t>
  </si>
  <si>
    <t>EGRESOS JUNIO 2012   7644 - 7654</t>
  </si>
  <si>
    <t>EGRESOS JUNIO 2012   7655 - 7564</t>
  </si>
  <si>
    <t>EGRESOS JUNIO 2012   7665 - 7676</t>
  </si>
  <si>
    <t>EGRESOS JUNIO 2012   7677 - 7686</t>
  </si>
  <si>
    <t>EGRESOS JUNIO 2012   7687 - 7695</t>
  </si>
  <si>
    <t>EGRESOS JUNIO 2012   7696 - 7708</t>
  </si>
  <si>
    <t>EGRESOS JUNIO 2012   7709 - 7722</t>
  </si>
  <si>
    <t>EGRESOS JUNIO 2012   7723 - 7733</t>
  </si>
  <si>
    <t>EGRESOS JUNIO 2012   7734 - 7744</t>
  </si>
  <si>
    <t>EGRESOS JUNIO 2012   7745 - 7755</t>
  </si>
  <si>
    <t>EGRESOS JUNIO 2012   7756 - 7766</t>
  </si>
  <si>
    <t>EGRESOS JUNIO 2012   7767 - 7776</t>
  </si>
  <si>
    <t>EGRESOS JUNIO 2012   7777 - 7788</t>
  </si>
  <si>
    <t>EGRESOS JUNIO 2012   7789 - 7799</t>
  </si>
  <si>
    <t>EGRESOS JUNIO 2012   7800 - 7810</t>
  </si>
  <si>
    <t>EGRESOS JUNIO 2012   7811 - 7821</t>
  </si>
  <si>
    <t>EGRESOS JUNIO 2012   7822 - 7832</t>
  </si>
  <si>
    <t>EGRESOS JUNIO 2012   7833 - 7843</t>
  </si>
  <si>
    <t>EGRESOS JUNIO 2012   7844 - 7852</t>
  </si>
  <si>
    <t>EGRESOS JUNIO 2012   7853 - 7862</t>
  </si>
  <si>
    <t>EGRESOS JUNIO 2012   7863 - 7872</t>
  </si>
  <si>
    <t>EGRESOS JUNIO 2012   7873 - 7886</t>
  </si>
  <si>
    <t>EGRESOS JUNIO 2012   7887 - 7896</t>
  </si>
  <si>
    <t>EGRESOS JUNIO 2012   7897 - 7906</t>
  </si>
  <si>
    <t>EGRESOS JUNIO 2012   7907 - 7917</t>
  </si>
  <si>
    <t>EGRESOS JUNIO 2012   7918 - 7928</t>
  </si>
  <si>
    <t>EGRESOS JUNIO 2012   7929 - 7939</t>
  </si>
  <si>
    <t>EGRESOS JUNIO 2012   7940 - 7949</t>
  </si>
  <si>
    <t>EGRESOS JUNIO 2012   7950 - 7959</t>
  </si>
  <si>
    <t>EGRESOS JUNIO 2012   7960 - 7970</t>
  </si>
  <si>
    <t>EGRESOS JUNIO 2012   7971 - 7980</t>
  </si>
  <si>
    <t>EGRESOS JUNIO 2012   7981 - 7991</t>
  </si>
  <si>
    <t>EGRESOS JUNIO 2012   7992 - 8005</t>
  </si>
  <si>
    <t>EGRESOS JUNIO 2012   8006 - 8014</t>
  </si>
  <si>
    <t>EGRESOS JUNIO 2012   8015 - 8024</t>
  </si>
  <si>
    <t>EGRESOS JUNIO 2012   8025 - 8038</t>
  </si>
  <si>
    <t>EGRESOS JUNIO 2012   8039 - 8050</t>
  </si>
  <si>
    <t>EGRESOS JUNIO 2012   8051 - 8061</t>
  </si>
  <si>
    <t>EGRESOS JUNIO 2012   8062 - 8072</t>
  </si>
  <si>
    <t>EGRESOS JUNIO 2012   8073 - 8082</t>
  </si>
  <si>
    <t>EGRESOS JUNIO 2012   8083 - 8092</t>
  </si>
  <si>
    <t>EGRESOS JUNIO 2012   8093 - 8103</t>
  </si>
  <si>
    <t>EGRESOS JUNIO 2012   8104 - 8114</t>
  </si>
  <si>
    <t>EGRESOS JUNIO 2012   8115 - 8125</t>
  </si>
  <si>
    <t>EGRESOS JUNIO 2012   8126 - 8135</t>
  </si>
  <si>
    <t>EGRESOS JUNIO 2012   8136 - 8145</t>
  </si>
  <si>
    <t>EGRESOS JUNIO 2012   8146 - 8155</t>
  </si>
  <si>
    <t>EGRESOS JUNIO 2012   8156 - 8168</t>
  </si>
  <si>
    <t>EGRESOS JUNIO 2012   8169 - 8176</t>
  </si>
  <si>
    <t>EGRESOS JUNIO 2012   8177 - 8187</t>
  </si>
  <si>
    <t>EGRESOS JUNIO 2012   8188 - 8198</t>
  </si>
  <si>
    <t>EGRESOS JUNIO 2012   8199 - 8208</t>
  </si>
  <si>
    <t>EGRESOS JUNIO 2012   8209 - 8221</t>
  </si>
  <si>
    <t>EGRESOS JUNIO 2012   8222 - 8241</t>
  </si>
  <si>
    <t>EGRESOS JUNIO 2012   8242 - 8250</t>
  </si>
  <si>
    <t xml:space="preserve">EGRESOS JUNIO 2012   8250 parte A </t>
  </si>
  <si>
    <t>EGRESOS JUNIO 2012  8250 - parte B 8254</t>
  </si>
  <si>
    <t>EGRESOS JUNIO 2012   8255 - 8267</t>
  </si>
  <si>
    <t>EGRESOS JUNIO 2012   6892 - incentivos florida junio</t>
  </si>
  <si>
    <t>EGRESOS JUNIO 2012   6892 parte A incentivo florida junio</t>
  </si>
  <si>
    <t>EGRESOS JULIO 2012   8268 - 8287</t>
  </si>
  <si>
    <t>EGRESOS JULIO 2012   8288 - 8301</t>
  </si>
  <si>
    <t>EGRESOS JULIO 2012   8302 - 8316</t>
  </si>
  <si>
    <t>EGRESOS JULIO 2012   8317 - 8330</t>
  </si>
  <si>
    <t>EGRESOS JULIO 2012   8331 - 8347</t>
  </si>
  <si>
    <t>EGRESOS JULIO 2012   8348 - 8366</t>
  </si>
  <si>
    <t>EGRESOS JULIO 2012   8367 - 8385</t>
  </si>
  <si>
    <t>EGRESOS JULIO 2012   8386 - 8401</t>
  </si>
  <si>
    <t>EGRESOS JULIO 2012    8402 - 8418</t>
  </si>
  <si>
    <t>EGRESOS JULIO 2012   8419 - 8436</t>
  </si>
  <si>
    <t>EGRESOS JULIO 2012   8437 - 8449</t>
  </si>
  <si>
    <t>EGRESOS JULIO 2012   8450 - 8469</t>
  </si>
  <si>
    <t>EGRESOS JULIO 2012   8470 - 8487</t>
  </si>
  <si>
    <t>EGRESOS JULIO 2012   8488 - 8503</t>
  </si>
  <si>
    <t>EGRESOS JULIO 2012   8504 - 8521</t>
  </si>
  <si>
    <t>EGRESOS JULIO 2012   8522 - 8538</t>
  </si>
  <si>
    <t>EGRESOS JULIO 2012   8539 - 8555</t>
  </si>
  <si>
    <t>EGRESOS JULIO 2012   8556 - 8574</t>
  </si>
  <si>
    <t>EGRESOS JULIO 2012   8575 - 8593</t>
  </si>
  <si>
    <t>EGRESOS JULIO 2012   8594 - 8609</t>
  </si>
  <si>
    <t>EGRESOS JULIO 2012   8610 - 8626</t>
  </si>
  <si>
    <t>EGRESOS JULIO 2012   8627 - 8644</t>
  </si>
  <si>
    <t>EGRESOS JULIO 2012   8645 - 8662</t>
  </si>
  <si>
    <t>EGRESOS JULIO 2012   8663 - 8672</t>
  </si>
  <si>
    <t>EGRESOS JULIO 2012   8673 - 8682</t>
  </si>
  <si>
    <t>EGRESOS JULIO 2012   8683 - 8692</t>
  </si>
  <si>
    <t>EGRESOS JULIO 2012   8693 - 8702</t>
  </si>
  <si>
    <t>EGRESOS JULIO 2012   8703 - 8712</t>
  </si>
  <si>
    <t>EGRESOS JULIO 2012   8713 - 8721</t>
  </si>
  <si>
    <t>EGRESOS JULIO 2012   8722 - 8733</t>
  </si>
  <si>
    <t>EGRESOS JULIO 2012   8734 - 8749</t>
  </si>
  <si>
    <t>EGRESOS JULIO 2012   8750 - 8763</t>
  </si>
  <si>
    <t>EGRESOS JULIO 2012   8764 - 8779</t>
  </si>
  <si>
    <t>EGRESOS JULIO 2012   8780 - 8792</t>
  </si>
  <si>
    <t>EGRESOS JULIO 2012   8793 - 8806</t>
  </si>
  <si>
    <t>EGRESOS JULIO 2012   8807 - 8821</t>
  </si>
  <si>
    <t>EGRESOS JULIO 2012   8822 - 8836</t>
  </si>
  <si>
    <t>EGRESOS JULIO 2012   8837 - 8851</t>
  </si>
  <si>
    <t>EGRESOS JULIO 2012   8852 - 8867</t>
  </si>
  <si>
    <t>EGRESOS JULIO 2012   8868 - 8884</t>
  </si>
  <si>
    <t>EGRESOS JULIO 2012   8885 - 8900</t>
  </si>
  <si>
    <t>EGRESOS JULIO 2012   8901 - 8919</t>
  </si>
  <si>
    <t>EGRESOS JULIO 2012   8920 - 8932</t>
  </si>
  <si>
    <t>EGRESOS JULIO 2012   8933 - 8945</t>
  </si>
  <si>
    <t>EGRESOS JULIO 2012   8946 - 8958</t>
  </si>
  <si>
    <t>EGRESOS JULIO 2012   8959 - 8974</t>
  </si>
  <si>
    <t>EGRESOS JULIO 2012   8975 - 8990</t>
  </si>
  <si>
    <t>EGRESOS JULIO 2012   8991 - 9002</t>
  </si>
  <si>
    <t>EGRESOS JULIO 2012   9003 - 9019</t>
  </si>
  <si>
    <t>EGRESOS JULIO 2012   9020 - 9034</t>
  </si>
  <si>
    <t>EGRESOS JULIO 2012   9035 - 9051</t>
  </si>
  <si>
    <t>EGRESOS JULIO 2012   9052 - 9066</t>
  </si>
  <si>
    <t>EGRESOS JULIO 2012   9067 - 9078</t>
  </si>
  <si>
    <t>EGRESOS JULIO 2012   9079 - 9090</t>
  </si>
  <si>
    <t>EGRESOS JULIO 2012   9091 - 9104</t>
  </si>
  <si>
    <t>EGRESOS JULIO 2012   9105 - 9119</t>
  </si>
  <si>
    <t>EGRESOS JULIO 2012   9120 - 9136</t>
  </si>
  <si>
    <t>EGRESOS JULIO 2012   9137 - 9151</t>
  </si>
  <si>
    <t>EGRESOS JULIO 2012   9152 - 9172</t>
  </si>
  <si>
    <t>EGRESOS JULIO 2012   9173 - 9192</t>
  </si>
  <si>
    <t xml:space="preserve">EGRESOS JULIO 2012   9193 - 9208 </t>
  </si>
  <si>
    <t>EGRESOS JULIO 2012   9209 - 9223</t>
  </si>
  <si>
    <t>EGRESOS JULIO 2012   9224 - 9238</t>
  </si>
  <si>
    <t>EGRESOS JULIO 2012   9239 - 9251</t>
  </si>
  <si>
    <t>EGRESOS JULIO 2012   9252 - 9261</t>
  </si>
  <si>
    <t>EGRESOS JULIO 2012   9262 - 9272</t>
  </si>
  <si>
    <t>EGRESOS JULIO 2012   9273 - 9285</t>
  </si>
  <si>
    <t>EGRESOS JULIO 2012   9286 - 9297</t>
  </si>
  <si>
    <t>EGRESOS JULIO 2012   9298 - 9311</t>
  </si>
  <si>
    <t>EGRESOS JULIO 2012   9312 - 9325</t>
  </si>
  <si>
    <t>EGRESOS JULIO 2012   9326 - 9339</t>
  </si>
  <si>
    <t>EGRESOS JULIO 2012   9340 - 9352</t>
  </si>
  <si>
    <t>EGRESOS JULIO 2012   9353 - 9365</t>
  </si>
  <si>
    <t>EGRESOS JULIO 2012   9366 - 9378</t>
  </si>
  <si>
    <t>EGRESOS JULIO 2012   9379 - 9391</t>
  </si>
  <si>
    <t>EGRESOS JULIO 2012   9392 - 9407</t>
  </si>
  <si>
    <t>EGRESOS JULIO 2012   9408 - 9420</t>
  </si>
  <si>
    <t>EGRESOS JULIO 2012   9421 - 9433</t>
  </si>
  <si>
    <t>EGRESOS JULIO 2012   9434 - 9447</t>
  </si>
  <si>
    <t>EGRESOS JULIO 2012   9448 - 9460</t>
  </si>
  <si>
    <t>EGRESOS JULIO 2012   9461 - 9482</t>
  </si>
  <si>
    <t>EGRESOS JULIO 2012   9483 - 9496</t>
  </si>
  <si>
    <t>EGRESOS JULIO 2012   9497 - 9515</t>
  </si>
  <si>
    <t>EGRESOS JULIO 2012   9516 - 9528</t>
  </si>
  <si>
    <t>EGRESOS JULIO 2012   9529 - 9543</t>
  </si>
  <si>
    <t>EGRESOS JULIO 2012   9544 - 9554</t>
  </si>
  <si>
    <t>EGRESOS JULIO 2012   9555 - 9572</t>
  </si>
  <si>
    <t>EGRESOS JULIO 2012   9573 - 9587</t>
  </si>
  <si>
    <t>EGRESOS JULIO 2012   9588 - 9593</t>
  </si>
  <si>
    <t>EGRESOS JULIO 2012   9594 - 9613</t>
  </si>
  <si>
    <t>EGRESOS JULIO 2012   9614 - 9623</t>
  </si>
  <si>
    <t>EGRESOS JULIO 2012   9624 - 9633</t>
  </si>
  <si>
    <t>EGRESOS JULIO 2012   9634 - legal caja menor</t>
  </si>
  <si>
    <t xml:space="preserve">EGRESOS JULIO 2012   9634 - 9637 legal caja menor </t>
  </si>
  <si>
    <t>EGRESOS JULIO 2012   9638 - 9661</t>
  </si>
  <si>
    <t>EGRESOS JULIO 2012   9662 - 9671</t>
  </si>
  <si>
    <t>EGRESOS JULIO 2012   9672 - 9681</t>
  </si>
  <si>
    <t xml:space="preserve">EGRESOS JULIO 2012   9669 - incentivos jovenes </t>
  </si>
  <si>
    <t>EGRESOS JULIO 2012   9669 - incentivos jovenes B</t>
  </si>
  <si>
    <t>EGRESOS JULIO 2012   9669 incentivos jovenes C</t>
  </si>
  <si>
    <t xml:space="preserve">EGRESOS JULIO 2012   9678  estimulos jovenes </t>
  </si>
  <si>
    <t>EGRESOS AGOSTO 2012   9682 - 9700</t>
  </si>
  <si>
    <t>EGRESOS AGOSTO 2012   9701 - 9720</t>
  </si>
  <si>
    <t>EGRESOS AGOSTO 2012   9721 - 9740</t>
  </si>
  <si>
    <t>EGRESOS AGOSTO 2012   9741 - 9763</t>
  </si>
  <si>
    <t>EGRESOS AGOSTO 2012   9764 - 9786</t>
  </si>
  <si>
    <t>EGRESOS AGOSTO 2012   9787 - 9807</t>
  </si>
  <si>
    <t>EGRESOS AGOSTO 2012   9808 - 9820</t>
  </si>
  <si>
    <t>EGRESOS AGOSTO 2012   9821 - 9834</t>
  </si>
  <si>
    <t>EGRESOS AGOSTO 2012   9835 - 9852</t>
  </si>
  <si>
    <t>EGRESOS AGOSTO 2012   9853 - 9863</t>
  </si>
  <si>
    <t>EGRESOS AGOSTO 2012   9864 - 9878</t>
  </si>
  <si>
    <t>EGRESOS AGOSTO 2012   9874 - 9896</t>
  </si>
  <si>
    <t>EGRESOS AGOSTO 2012   9897 - 9915</t>
  </si>
  <si>
    <t>EGRESOS AGOSTO 2012   9916 - 9935</t>
  </si>
  <si>
    <t>EGRESOS AGOSTO 2012   9936 - 9955</t>
  </si>
  <si>
    <t>EGRESOS AGOSTO 2012   9956 - 9975</t>
  </si>
  <si>
    <t>EGRESOS AGOSTO 2012   9976 - 9994</t>
  </si>
  <si>
    <t>EGRESOS AGOSTO 2012   9995 -   10014</t>
  </si>
  <si>
    <t>EGRESOS AGOSTO 2012   10015 - 10033</t>
  </si>
  <si>
    <t>EGRESOS AGOSTO 2012   10034 - 10052</t>
  </si>
  <si>
    <t>EGRESOS AGOSTO 2012   10053 - 10071</t>
  </si>
  <si>
    <t>EGRESOS AGOSTO 2012   10072 - 10088</t>
  </si>
  <si>
    <t>EGRESOS AGOSTO 2012   10089 - 10106</t>
  </si>
  <si>
    <t>EGRESOS AGOSTO 2012   10107 - 10124</t>
  </si>
  <si>
    <t>EGRESOS AGOSTO 2012   10125 - 10141</t>
  </si>
  <si>
    <t>EGRESOS AGOSTO 2012   10142 - 10158</t>
  </si>
  <si>
    <t>EGRESOS AGOSTO 2012   10159 - 10173</t>
  </si>
  <si>
    <t>EGRESOS AGOSTO 2012   10174 - 10190</t>
  </si>
  <si>
    <t>EGRESOS AGOSTO 2012   10191 - 10207</t>
  </si>
  <si>
    <t>EGRESOS AGOSTO 2012   10208 - 10224</t>
  </si>
  <si>
    <t>EGRESOS AGOSTO 2012   10225 - 10242</t>
  </si>
  <si>
    <t>EGRESOS AGOSTO 2012   10243 - 10262</t>
  </si>
  <si>
    <t>EGRESOS AGOSTO 2012   10263 - 10279</t>
  </si>
  <si>
    <t>EGRESOS AGOSTO 2012   10280 - 10296</t>
  </si>
  <si>
    <t>EGRESOS AGOSTO 2012   10297 - 10314</t>
  </si>
  <si>
    <t>EGRESOS AGOSTO 2012   10315 - 10331</t>
  </si>
  <si>
    <t>EGRESOS AGOSTO 2012   10332 - 10348</t>
  </si>
  <si>
    <t>EGRESOS AGOSTO 2012   10349 - 10367</t>
  </si>
  <si>
    <t>EGRESOS AGOSTO 2012   10368 - 10387</t>
  </si>
  <si>
    <t>EGRESOS AGOSTO 2012   10388 - 10406</t>
  </si>
  <si>
    <t>EGRESOS AGOSTO 2012   10407 - 10423</t>
  </si>
  <si>
    <t>EGRESOS AGOSTO 2012   10424 - 10438</t>
  </si>
  <si>
    <t>EGRESOS AGOSTO 2012   10439 - 10454</t>
  </si>
  <si>
    <t>EGRESOS AGOSTO 2012   10455 - 10475</t>
  </si>
  <si>
    <t>EGRESOS AGOSTO 2012   10476 - 10494</t>
  </si>
  <si>
    <t>EGRESOS AGOSTO 2012   10495 - 10515</t>
  </si>
  <si>
    <t>EGRESOS AGOSTO 2012   10516 - 10533</t>
  </si>
  <si>
    <t>EGRESOS AGOSTO 2012   10534 - 10551</t>
  </si>
  <si>
    <t>EGRESOS AGOSTO 2012   10552 - 10563</t>
  </si>
  <si>
    <t>EGRESOS AGOSTO 2012   10564 - 10576</t>
  </si>
  <si>
    <t>EGRESOS AGOSTO 2012   10577 - 10593</t>
  </si>
  <si>
    <t>EGRESOS AGOSTO 2012   10594 - 10611</t>
  </si>
  <si>
    <t>EGRESOS AGOSTO 2012   10612 - 10629</t>
  </si>
  <si>
    <t>EGRESOS AGOSTO 2012   10630 - 10648</t>
  </si>
  <si>
    <t>EGRESOS AGOSTO 2012   10649 - 10666</t>
  </si>
  <si>
    <t>EGRESOS AGOSTO 2012   10667 - 10685</t>
  </si>
  <si>
    <t>EGRESOS AGOSTO 2012   10686 - 10703</t>
  </si>
  <si>
    <t>EGRESOS AGOSTO 2012   10704 - 10720</t>
  </si>
  <si>
    <t>EGRESOS AGOSTO 2012   10721 - 10741</t>
  </si>
  <si>
    <t>EGRESOS AGOSTO 2012   10742 - 10756</t>
  </si>
  <si>
    <t>EGRESOS AGOSTO 2012   10757 - 10773</t>
  </si>
  <si>
    <t>EGRESOS AGOSTO 2012   10774 - 10789</t>
  </si>
  <si>
    <t>EGRESOS AGOSTO 2012   10790 - 10799</t>
  </si>
  <si>
    <t>EGRESOS AGOSTO 2012   10800 - 10815</t>
  </si>
  <si>
    <t>EGRESOS AGOSTO 2012   10816 - 10827</t>
  </si>
  <si>
    <t>EGRESOS AGOSTO 2012   10828 - 10842</t>
  </si>
  <si>
    <t>EGRESOS AGOSTO 2012   10843 - 10859</t>
  </si>
  <si>
    <t>EGRESOS AGOSTO 2012   10860 - 10874</t>
  </si>
  <si>
    <t>EGRESOS AGOSTO 2012   10875 - 10885</t>
  </si>
  <si>
    <t>EGRESOS AGOSTO 2012   10886 - 10904</t>
  </si>
  <si>
    <t>EGRESOS AGOSTO 2012   10905 - 10917</t>
  </si>
  <si>
    <t>EGRESOS AGOSTO 2012   10918 - 10918</t>
  </si>
  <si>
    <t>EGRESOS AGOSTO 2012   10918 parte A caja menor 10926</t>
  </si>
  <si>
    <t>EGRESOS AGOSTO 2012   10917 - estimulo florida</t>
  </si>
  <si>
    <t>EGRESOS AGOSTO 2012   10917 - estimulo florida carp A</t>
  </si>
  <si>
    <t>EGRESOS AGOSTO 2012   10917 -estimulo florida carp B</t>
  </si>
  <si>
    <t>EGRESOS AGOSTO 2012   10917 - estimulo florida carp C</t>
  </si>
  <si>
    <t xml:space="preserve">EGRESOS AGOSTO 2012   10920 - estimulo jovenes </t>
  </si>
  <si>
    <t>EGRESOS SEPTIEMBRE 2012   10927 - 10949</t>
  </si>
  <si>
    <t>EGRESOS SEPTIEMBRE 2012   10950 - 10967</t>
  </si>
  <si>
    <t>EGRESOS SEPTIEMBRE 2012   10968 - 10984</t>
  </si>
  <si>
    <t>EGRESOS SEPTIEMBRE 2012   10985 - 11001</t>
  </si>
  <si>
    <t>EGRESOS SEPTIEMBRE 2012   11002 - 11017</t>
  </si>
  <si>
    <t>EGRESOS SEPTIEMBRE 2012   11018 - 11036</t>
  </si>
  <si>
    <t>EGRESOS SEPTIEMBRE 2012   11037 - 11057</t>
  </si>
  <si>
    <t>EGRESOS SEPTIEMBRE 2012   11058 - 11076</t>
  </si>
  <si>
    <t>EGRESOS SEPTIEMBRE 2012   11077 - 11086</t>
  </si>
  <si>
    <t>EGRESOS SEPTIEMBRE 2012   11087 - 11104</t>
  </si>
  <si>
    <t>EGRESOS SEPTIEMBRE 2012   11105 - 11122</t>
  </si>
  <si>
    <t>EGRESOS SEPTIEMBRE 2012   11123 - 11141</t>
  </si>
  <si>
    <t>EGRESOS SEPTIEMBRE 2012   11142 - 11162</t>
  </si>
  <si>
    <t>EGRESOS SEPTIEMBRE 2012   11163 - 11178</t>
  </si>
  <si>
    <t>EGRESOS SEPTIEMBRE 2012   11179 - 11197</t>
  </si>
  <si>
    <t>EGRESOS SEPTIEMBRE 2012   11198 - 11215</t>
  </si>
  <si>
    <t>EGRESOS SEPTIEMBRE 2012   11216 - 11229</t>
  </si>
  <si>
    <t>EGRESOS SEPTIEMBRE 2012   11230 - 11249</t>
  </si>
  <si>
    <t>EGRESOS SEPTIEMBRE 2012   11250 - 11267</t>
  </si>
  <si>
    <t>EGRESOS SEPTIEMBRE 2012   11268 - 11284</t>
  </si>
  <si>
    <t>EGRESOS SEPTIEMBRE 2012   11285 - 11299</t>
  </si>
  <si>
    <t>EGRESOS SEPTIEMBRE 2012   11300 - 11308</t>
  </si>
  <si>
    <t>EGRESOS SEPTIEMBRE 2012   11309 - 11318</t>
  </si>
  <si>
    <t>EGRESOS SEPTIEMBRE 2012   11319 - 11328</t>
  </si>
  <si>
    <t>EGRESOS SEPTIEMBRE 2012   11329 - 11338</t>
  </si>
  <si>
    <t>EGRESOS SEPTIEMBRE 2012   11339 - 11349</t>
  </si>
  <si>
    <t>EGRESOS SEPTIEMBRE 2012   11350 - 11367</t>
  </si>
  <si>
    <t>EGRESOS SEPTIEMBRE 2012   11368 - 11387</t>
  </si>
  <si>
    <t>EGRESOS SEPTIEMBRE 2012   11388 - 11405</t>
  </si>
  <si>
    <t>EGRESOS SEPTIEMBRE 2012   11406 - 11416</t>
  </si>
  <si>
    <t>EGRESOS SEPTIEMBRE 2012   11417 - 11425</t>
  </si>
  <si>
    <t>EGRESOS SEPTIEMBRE 2012   11426 - 11434</t>
  </si>
  <si>
    <t>EGRESOS SEPTIEMBRE 2012   11435 - 11444</t>
  </si>
  <si>
    <t>EGRESOS SEPTIEMBRE 2012   11445 - 11454</t>
  </si>
  <si>
    <t>EGRESOS SEPTIEMBRE 2012   11455 - 11468</t>
  </si>
  <si>
    <t>EGRESOS SEPTIEMBRE 2012   11469 - 11487</t>
  </si>
  <si>
    <t>EGRESOS SEPTIEMBRE 2012   11488 - 11508</t>
  </si>
  <si>
    <t>EGRESOS SEPTIEMBRE 2012   11509 - 11528</t>
  </si>
  <si>
    <t>EGRESOS SEPTIEMBRE 2012   11529 - 11549</t>
  </si>
  <si>
    <t>EGRESOS SEPTIEMBRE 2012   11550 - 11564</t>
  </si>
  <si>
    <t>EGRESOS SEPTIEMBRE 2012   11565 - 11576</t>
  </si>
  <si>
    <t>EGRESOS SEPTIEMBRE 2012   11577 - 11586</t>
  </si>
  <si>
    <t>EGRESOS SEPTIEMBRE 2012   11587 - 11596</t>
  </si>
  <si>
    <t>EGRESOS SEPTIEMBRE 2012   11596 - 11607</t>
  </si>
  <si>
    <t>EGRESOS SEPTIEMBRE 2012   11608 - 11620</t>
  </si>
  <si>
    <t>EGRESOS SEPTIEMBRE 2012   11621 - 11638</t>
  </si>
  <si>
    <t>EGRESOS SEPTIEMBRE 2012   11639 - 11658</t>
  </si>
  <si>
    <t>EGRESOS SEPTIEMBRE 2012   11659 - 11675</t>
  </si>
  <si>
    <t>EGRESOS SEPTIEMBRE 2012   11676 - 11693</t>
  </si>
  <si>
    <t>EGRESOS SEPTIEMBRE 2012   11694 - 11704</t>
  </si>
  <si>
    <t>EGRESOS SEPTIEMBRE 2012   11705 - 11714</t>
  </si>
  <si>
    <t>EGRESOS SEPTIEMBRE 2012   11715 - 11724</t>
  </si>
  <si>
    <t>EGRESOS SEPTIEMBRE 2012   11725 - 11735</t>
  </si>
  <si>
    <t>EGRESOS SEPTIEMBRE 2012   11736 - 11746</t>
  </si>
  <si>
    <t>EGRESOS SEPTIEMBRE 2012   11747 - 11756</t>
  </si>
  <si>
    <t>EGRESOS SEPTIEMBRE 2012   11757 - 11766</t>
  </si>
  <si>
    <t>EGRESOS SEPTIEMBRE 2012   11767 - 11776</t>
  </si>
  <si>
    <t>EGRESOS SEPTIEMBRE 2012   11777 - 11786</t>
  </si>
  <si>
    <t>EGRESOS SEPTIEMBRE 2012   11787 - 11796</t>
  </si>
  <si>
    <t>EGRESOS SEPTIEMBRE 2012   11797 - 11806</t>
  </si>
  <si>
    <t>EGRESOS SEPTIEMBRE 2012   11807 - 11826</t>
  </si>
  <si>
    <t>EGRESOS SEPTIEMBRE 2012   11827 - 11844</t>
  </si>
  <si>
    <t>EGRESOS SEPTIEMBRE 2012   11845 - 11864</t>
  </si>
  <si>
    <t>EGRESOS SEPTIEMBRE 2012   11864 - 11883</t>
  </si>
  <si>
    <t>EGRESOS SEPTIEMBRE 2012   11884 - 11898</t>
  </si>
  <si>
    <t>EGRESOS SEPTIEMBRE 2012   11899 - 11913</t>
  </si>
  <si>
    <t>EGRESOS SEPTIEMBRE 2012   11914 - 11929</t>
  </si>
  <si>
    <t>EGRESOS SEPTIEMBRE 2012   11930 - 11945</t>
  </si>
  <si>
    <t>EGRESOS SEPTIEMBRE 2012   11946 - 11955</t>
  </si>
  <si>
    <t>EGRESOS SEPTIEMBRE 2012   11956 - 11967</t>
  </si>
  <si>
    <t>EGRESOS SEPTIEMBRE 2012   11968 - 11977</t>
  </si>
  <si>
    <t>EGRESOS SEPTIEMBRE 2012   11978 - 11992</t>
  </si>
  <si>
    <t>EGRESOS SEPTIEMBRE 2012   11993 - 12006</t>
  </si>
  <si>
    <t>EGRESOS SEPTIEMBRE 2012   12007 - 12018</t>
  </si>
  <si>
    <t>EGRESOS SEPTIEMBRE 2012   12019 - 12032</t>
  </si>
  <si>
    <t>EGRESOS SEPTIEMBRE 2012   12033 - 12052</t>
  </si>
  <si>
    <t>EGRESOS SEPTIEMBRE 2012   12053 - 12066</t>
  </si>
  <si>
    <t>EGRESOS SEPTIEMBRE 2012   12067 - 12080</t>
  </si>
  <si>
    <t>EGRESOS SEPTIEMBRE 2012   12081 - 12093</t>
  </si>
  <si>
    <t>EGRESOS SEPTIEMBRE 2012   12094 - 12110</t>
  </si>
  <si>
    <t>EGRESOS SEPTIEMBRE 2012   12111 - 12124</t>
  </si>
  <si>
    <t>EGRESOS SEPTIEMBRE 2012   12125 - 12136</t>
  </si>
  <si>
    <t>EGRESOS SEPTIEMBRE 2012   12137 - 12153</t>
  </si>
  <si>
    <t>EGRESOS SEPTIEMBRE 2012   12154 - 12169</t>
  </si>
  <si>
    <t>EGRESOS SEPTIEMBRE 2012   12170 - 12176</t>
  </si>
  <si>
    <t>EGRESOS SEPTIEMBRE 2012   12170 leg. Estimulo jovenes</t>
  </si>
  <si>
    <t>EGRESOS SEPTIEMBRE 2012 12170 - leg estimulo jovenes A</t>
  </si>
  <si>
    <t>EGRESOS SEPTIEMBRE 2012   12171   caja menor nº 1</t>
  </si>
  <si>
    <t>EGRESOS SEPTIEMBRE 2012   12171   caja menor nº 1  A</t>
  </si>
  <si>
    <t>EGRESOS SEPTIEMBRE 2012   12171   caja menor nº  1  B</t>
  </si>
  <si>
    <t>EGRESOS OCTUBRE 2012   12177 - 12204</t>
  </si>
  <si>
    <t>EGRESOS OCTUBRE 2012   12205 - 12225</t>
  </si>
  <si>
    <t>EGRESOS OCTUBRE 2012   12229 - 12256</t>
  </si>
  <si>
    <t>EGRESOS OCTUBRE 2012   12257 - 12295</t>
  </si>
  <si>
    <t>EGRESOS OCTUBRE 2012   12296 - 12326</t>
  </si>
  <si>
    <t>EGRESOS OCTUBRE 2012   12327 - 12364</t>
  </si>
  <si>
    <t>EGRESOS OCTUBRE 2012   12365 - 12402</t>
  </si>
  <si>
    <t>EGRESOS OCTUBRE 2012   12403 - 12438</t>
  </si>
  <si>
    <t>EGRESOS OCTUBRE 2012   12439 - 12467</t>
  </si>
  <si>
    <t>EGRESOS OCTUBRE 2012   12468 - 12493</t>
  </si>
  <si>
    <t>EGRESOS OCTUBRE 2012   12494 - 12515</t>
  </si>
  <si>
    <t>EGRESOS OCTUBRE 2012   12516 - 12543</t>
  </si>
  <si>
    <t>EGRESOS OCTUBRE 2012   12544 - 12554</t>
  </si>
  <si>
    <t>EGRESOS OCTUBRE 2012   12555 - 12588</t>
  </si>
  <si>
    <t>EGRESOS OCTUBRE 2012   12589 - 12627</t>
  </si>
  <si>
    <t>EGRESOS OCTUBRE 2012   12628 - 12653</t>
  </si>
  <si>
    <t>EGRESOS OCTUBRE 2012   12654 - 12675</t>
  </si>
  <si>
    <t>EGRESOS OCTUBRE 2012   12676 - 12694</t>
  </si>
  <si>
    <t>EGRESOS OCTUBRE 2012   12695 - 12729</t>
  </si>
  <si>
    <t>EGRESOS OCTUBRE 2012   12730 - 12747</t>
  </si>
  <si>
    <t>EGRESOS OCTUBRE 2012   12748 - 12774</t>
  </si>
  <si>
    <t>EGRESOS OCTUBRE 2012   12775 - 12799</t>
  </si>
  <si>
    <t>EGRESOS OCTUBRE 2012   12800 - 12834</t>
  </si>
  <si>
    <t>EGRESOS OCTUBRE 2012   12835 - 12865</t>
  </si>
  <si>
    <t>EGRESOS OCTUBRE 2012   12866 - 12898</t>
  </si>
  <si>
    <t>EGRESOS OCTUBRE 2012   12899 - 12932</t>
  </si>
  <si>
    <t>EGRESOS OCTUBRE 2012   12933 - 12959</t>
  </si>
  <si>
    <t>EGRESOS OCTUBRE 2012   12960 - 12987</t>
  </si>
  <si>
    <t>EGRESOS OCTUBRE 2012   12988 - 13007</t>
  </si>
  <si>
    <t>EGRESOS OCTUBRE 2012   13008 - 13030</t>
  </si>
  <si>
    <t>EGRESOS OCTUBRE 2012   13031 - 13052</t>
  </si>
  <si>
    <t>EGRESOS OCTUBRE 2012   13053 - 13077</t>
  </si>
  <si>
    <t>EGRESOS OCTUBRE 2012   13078 - 13115</t>
  </si>
  <si>
    <t>EGRESOS OCTUBRE 2012   13116 - 13144</t>
  </si>
  <si>
    <t>EGRESOS OCTUBRE 2012   13145 - 13175</t>
  </si>
  <si>
    <t>EGRESOS OCTUBRE 2012   13176 - 13193</t>
  </si>
  <si>
    <t>EGRESOS OCTUBRE 2012   13194 - 13216</t>
  </si>
  <si>
    <t>EGRESOS OCTUBRE 2012   13217 - 13241</t>
  </si>
  <si>
    <t>EGRESOS OCTUBRE 2012   13242 - 13269</t>
  </si>
  <si>
    <t>EGRESOS OCTUBRE 2012   13270 - 13297</t>
  </si>
  <si>
    <t>EGRESOS OCTUBRE 2012   13298 - 13315</t>
  </si>
  <si>
    <t>EGRESOS OCTUBRE 2012   13316 - 13333</t>
  </si>
  <si>
    <t>EGRESOS OCTUBRE 2012   13334 - 13351</t>
  </si>
  <si>
    <t>EGRESOS OCTUBRE 2012   13352 - 13368</t>
  </si>
  <si>
    <t>EGRESOS OCTUBRE 2012   13369 - 13398</t>
  </si>
  <si>
    <t>EGRESOS OCTUBRE 2012   13399 - 13419</t>
  </si>
  <si>
    <t>EGRESOS OCTUBRE 2012   13420 - 13438</t>
  </si>
  <si>
    <t>EGRESOS OCTUBRE 2012   13439 - 13457</t>
  </si>
  <si>
    <t>EGRESOS OCTUBRE 2012   13458 - 13472</t>
  </si>
  <si>
    <t>EGRESOS OCTUBRE 2012   13472 parte A 13474</t>
  </si>
  <si>
    <t xml:space="preserve">EGRESOS OCTUBRE 2012   13474 - parte A </t>
  </si>
  <si>
    <t>EGRESOS OCTUBRE 2012   13474 - parte B 13485</t>
  </si>
  <si>
    <t>EGRESOS OCTUBRE 2012   13486 - 13501</t>
  </si>
  <si>
    <t>EGRESOS OCTUBRE 2012   13502 - 13514</t>
  </si>
  <si>
    <t>EGRESOS OCTUBRE 2012   13515 - 13529</t>
  </si>
  <si>
    <t>EGRESOS OCTUBRE 2012   13530 - 13554</t>
  </si>
  <si>
    <t>EGRESOS OCTUBRE 2012   12774 - 12774 est. Florida</t>
  </si>
  <si>
    <t>EGRESOS OCTUBRE 2012   12774 - est.florida carp.A</t>
  </si>
  <si>
    <t>EGRESOS OCTUBRE 2012   12774 - est.florida carp.B</t>
  </si>
  <si>
    <t>EGRESOS OCTUBRE 2012   13540 - estimulo jovenes</t>
  </si>
  <si>
    <t>EGRESOS NOVIEMBRE 2012   13555 - 13584</t>
  </si>
  <si>
    <t>EGRESOS NOVIEMBRE 2012   13585 - 13612</t>
  </si>
  <si>
    <t>EGRESOS NOVIEMBRE 2012   13613 - 13648</t>
  </si>
  <si>
    <t>EGRESOS NOVIEMBRE 2012   13649 - 13671</t>
  </si>
  <si>
    <t>EGRESOS NOVIEMBRE 2012   13672 - 13691</t>
  </si>
  <si>
    <t>EGRESOS NOVIEMBRE 2012   13692 - 13712</t>
  </si>
  <si>
    <t>EGRESOS NOVIEMBRE 2012   13713 - 13750</t>
  </si>
  <si>
    <t>EGRESOS NOVIEMBRE 2012   13751 - 13787</t>
  </si>
  <si>
    <t>EGRESOS NOVIEMBRE 2012   13788 - 13826</t>
  </si>
  <si>
    <t>EGRESOS NOVIEMBRE 2012   13827 - 13864</t>
  </si>
  <si>
    <t>EGRESOS NOVIEMBRE 2012   13865 - 13906</t>
  </si>
  <si>
    <t>EGRESOS NOVIEMBRE 2012   13907 - 13948</t>
  </si>
  <si>
    <t>EGRESOS NOVIEMBRE 2012   13949 - 13990</t>
  </si>
  <si>
    <t>EGRESOS NOVIEMBRE 2012   13991 - 14041</t>
  </si>
  <si>
    <t>EGRESOS NOVIEMBRE 2012   14042 - 14079</t>
  </si>
  <si>
    <t>EGRESOS NOVIEMBRE 2012   14080 - 14119</t>
  </si>
  <si>
    <t>EGRESOS NOVIEMBRE 2012   14120 - 14155</t>
  </si>
  <si>
    <t>EGRESOS NOVIEMBRE 2012   14156 - 14196</t>
  </si>
  <si>
    <t>EGRESOS NOVIEMBRE 2012   14197 - 14233</t>
  </si>
  <si>
    <t>EGRESOS NOVIEMBRE 2012   14234 - 14271</t>
  </si>
  <si>
    <t>EGRESOS NOVIEMBRE 2012   14272 - 14312</t>
  </si>
  <si>
    <t>EGRESOS NOVIEMBRE 2012   14313 - 14345</t>
  </si>
  <si>
    <t>EGRESOS NOVIEMBRE 2012   14346 - 14383</t>
  </si>
  <si>
    <t>EGRESOS NOVIEMBRE 2012   14384 - 14422</t>
  </si>
  <si>
    <t>EGRESOS NOVIEMBRE 2012   14423 - 14455</t>
  </si>
  <si>
    <t>EGRESOS NOVIEMBRE 2012   14456 - 14484</t>
  </si>
  <si>
    <t>EGRESOS NOVIEMBRE 2012   14485 - 14521</t>
  </si>
  <si>
    <t>EGRESOS NOVIEMBRE 2012   14522 - 14554</t>
  </si>
  <si>
    <t>EGRESOS NOVIEMBRE 2012   14555 - 14585</t>
  </si>
  <si>
    <t>EGRESOS NOVIEMBRE 2012   14586 - 14622</t>
  </si>
  <si>
    <t>EGRESOS NOVIEMBRE 2012   14623 - 14661</t>
  </si>
  <si>
    <t>EGRESOS NOVIEMBRE 2012   14662 - 14698</t>
  </si>
  <si>
    <t>EGRESOS NOVIEMBRE 2012   14699 - 14739</t>
  </si>
  <si>
    <t xml:space="preserve">EGRESOS NOVIEMBRE 2012   14740 - 14766 </t>
  </si>
  <si>
    <t>EGRESOS NOVIEMBRE 2012   14767 - 14799</t>
  </si>
  <si>
    <t>EGRESOS NOVIEMBRE 2012   14800 - 14831</t>
  </si>
  <si>
    <t>EGRESOS NOVIEMBRE 2012   14832 - 14853</t>
  </si>
  <si>
    <t>EGRESOS NOVIEMBRE 2012   14854 - 14880</t>
  </si>
  <si>
    <t>EGRESOS NOVIEMBRE 2012   14881 - 14902</t>
  </si>
  <si>
    <t>EGRESOS NOVIEMBRE 2012   14903 - 14920</t>
  </si>
  <si>
    <t>EGRESOS NOVIEMBRE 2012   14921 - 14936</t>
  </si>
  <si>
    <t>EGRESOS NOVIEMBRE 2012   14937 - 14968</t>
  </si>
  <si>
    <t>EGRESOS NOVIEMBRE 2012   14969 - 14978</t>
  </si>
  <si>
    <t>EGRESOS NOVIEMBRE 2012   14979 - 14991</t>
  </si>
  <si>
    <t>EGRESOS NOVIEMBRE 2012   14992 - 15004</t>
  </si>
  <si>
    <t>EGRESOS NOVIEMBRE 2012   15005 - 15014</t>
  </si>
  <si>
    <t>EGRESOS NOVIEMBRE 2012   15015 - 15020</t>
  </si>
  <si>
    <t xml:space="preserve">EGRESOS NOVIEMBRE 2012   15015 - estimulo jovenes </t>
  </si>
  <si>
    <t>EGRESOS NOVIEMBRE 2012   13600 - est. Florida</t>
  </si>
  <si>
    <t>EGRESOS NOVIEMBRE 2012   13600 - est. Florida A</t>
  </si>
  <si>
    <t>EGRESOS NOVIEMBRE 2012   13600 - est. Florida B</t>
  </si>
  <si>
    <t>EGRESOS DICIEMBRE 2012   15021 - 15051</t>
  </si>
  <si>
    <t>EGRESOS DICIEMBRE 2012   15052 - 15087</t>
  </si>
  <si>
    <t>EGRESOS DICIEMBRE 2012   15088 - 15092</t>
  </si>
  <si>
    <t>EGRESOS DICIEMBRE 2012   15092 - parte A</t>
  </si>
  <si>
    <t>EGRESOS DICIEMBRE 2012   15092 - parte B - 15114</t>
  </si>
  <si>
    <t>EGRESOS DICIEMBRE 2012   15115 - 15145</t>
  </si>
  <si>
    <t>EGRESOS DICIEMBRE 2012   15146 - 15177</t>
  </si>
  <si>
    <t>EGRESOS DICIEMBRE 2012   15178 - 15217</t>
  </si>
  <si>
    <t>EGRESOS DICIEMBRE 2012   15218 - 15256</t>
  </si>
  <si>
    <t>EGRESOS DICIEMBRE 2012   15257 - 15276</t>
  </si>
  <si>
    <t>EGRESOS DICIEMBRE 2012   15277 - 15318</t>
  </si>
  <si>
    <t>EGRESOS DICIEMBRE 2012   15319 - 15353</t>
  </si>
  <si>
    <t>EGRESOS DICIEMBRE 2012   15354 - 15388</t>
  </si>
  <si>
    <t>EGRESOS DICIEMBRE 2012   15389 - 15412</t>
  </si>
  <si>
    <t>EGRESOS DICIEMBRE 2012   15413 - 15449</t>
  </si>
  <si>
    <t>EGRESOS DICIEMBRE 2012   15450 - 15490</t>
  </si>
  <si>
    <t>EGRESOS DICIEMBRE 2012   15491 - 15532</t>
  </si>
  <si>
    <t>EGRESOS DICIEMBRE 2012   15533 - 15574</t>
  </si>
  <si>
    <t>EGRESOS DICIEMBRE 2012   15575 - 15606</t>
  </si>
  <si>
    <t>EGRESOS DICIEMBRE 2012   15607 - 15644</t>
  </si>
  <si>
    <t>EGRESOS DICIEMBRE 2012   15645 - 15687</t>
  </si>
  <si>
    <t>EGRESOS DICIEMBRE 2012   15688 - 15713</t>
  </si>
  <si>
    <t>EGRESOS DICIEMBRE 2012   15714 - 15754</t>
  </si>
  <si>
    <t>EGRESOS DICIEMBRE 2012   15755 - 15793</t>
  </si>
  <si>
    <t>EGRESOS DICIEMBRE 2012   15794 - 15826</t>
  </si>
  <si>
    <t>EGRESOS DICIEMBRE 2012   15827 - 15852</t>
  </si>
  <si>
    <t>EGRESOS DICIEMBRE 2012   15853 - 15889</t>
  </si>
  <si>
    <t>EGRESOS DICIEMBRE 2012   15890 - 15926</t>
  </si>
  <si>
    <t>EGRESOS DICIEMBRE 2012   15927 - 15958</t>
  </si>
  <si>
    <t>EGRESOS DICIEMBRE 2012   15959 - 15994</t>
  </si>
  <si>
    <t>EGRESOS DICIEMBRE 2012   15995 - 16028</t>
  </si>
  <si>
    <t>EGRESOS DICIEMBRE 2012   16029 - 16069</t>
  </si>
  <si>
    <t>EGRESOS DICIEMBRE 2012   16070 - 16104</t>
  </si>
  <si>
    <t>EGRESOS DICIEMBRE 2012   16105 - 16132</t>
  </si>
  <si>
    <t>EGRESOS DICIEMBRE 2012   16133 - 16165</t>
  </si>
  <si>
    <t>EGRESOS DICIEMBRE 2012   16166 - 16192</t>
  </si>
  <si>
    <t>EGRESOS DICIEMBRE 2012   16193 - 16221</t>
  </si>
  <si>
    <t>EGRESOS DICIEMBRE 2012   16222 - 16259</t>
  </si>
  <si>
    <t>EGRESOS DICIEMBRE 2012   16260 - 16288</t>
  </si>
  <si>
    <t>EGRESOS DICIEMBRE 2012   16289 - 16307</t>
  </si>
  <si>
    <t>EGRESOS DICIEMBRE 2012   16308 - 16337</t>
  </si>
  <si>
    <t>EGRESOS DICIEMBRE 2012   16338 - 16351</t>
  </si>
  <si>
    <t>EGRESOS DICIEMBRE 2012   16352 - 16381</t>
  </si>
  <si>
    <t>EGRESOS DICIEMBRE 2012   16382 - 16423</t>
  </si>
  <si>
    <t xml:space="preserve">EGRESOS DICIEMBRE 2012   16424 - 16460 </t>
  </si>
  <si>
    <t>EGRESOS DICIEMBRE 2012   16461 - 16496</t>
  </si>
  <si>
    <t>EGRESOS DICIEMBRE 2012   16497 - 16537</t>
  </si>
  <si>
    <t>EGRESOS DICIEMBRE 2012   16358 - 16576</t>
  </si>
  <si>
    <t>EGRESOS DICIEMBRE 2012   16577 - 16614</t>
  </si>
  <si>
    <t>EGRESOS DICIEMBRE 2012   16615 - 16643</t>
  </si>
  <si>
    <t>EGRESOS DICIEMBRE 2012   16644 - 16667</t>
  </si>
  <si>
    <t>EGRESOS DICIEMBRE 2012   16668 - 16699</t>
  </si>
  <si>
    <t>EGRESOS DICIEMBRE 2012   16700 - 16718</t>
  </si>
  <si>
    <t>EGRESOS DICIEMBRE 2012   16719 - 16736</t>
  </si>
  <si>
    <t>EGRESOS DICIEMBRE 2012   16737 - 16754</t>
  </si>
  <si>
    <t>EGRESOS DICIEMBRE 2012   16755 - 16774</t>
  </si>
  <si>
    <t>EGRESOS DICIEMBRE 2012   16775 - 16808</t>
  </si>
  <si>
    <t>EGRESOS DICIEMBRE 2012   16809 - 16847</t>
  </si>
  <si>
    <t>EGRESOS DICIEMBRE 2012   16848 - 16874</t>
  </si>
  <si>
    <t>EGRESOS DICIEMBRE 2012   16875 - 16900</t>
  </si>
  <si>
    <t>EGRESOS DICIEMBRE 2012   16901 - 16922</t>
  </si>
  <si>
    <t>EGRESOS DICIEMBRE 2012   16923 - 16930</t>
  </si>
  <si>
    <t>EGRESOS DICIEMBRE 2012   16931 - 16949</t>
  </si>
  <si>
    <t>EGRESOS DICIEMBRE 2012   16949 parte A - 16977</t>
  </si>
  <si>
    <t>EGRESOS DICIEMBRE 2012   16978 - 17014</t>
  </si>
  <si>
    <t>EGRESOS DICIEMBRE 2012   17015 - 17053</t>
  </si>
  <si>
    <t>EGRESOS DICIEMBRE 2012   17054 - 17092</t>
  </si>
  <si>
    <t>EGRESOS DICIEMBRE 2012   17093 - 17133</t>
  </si>
  <si>
    <t>EGRESOS DICIEMBRE 2012   17134 - 17170</t>
  </si>
  <si>
    <t>EGRESOS DICIEMBRE 2012   17171 - 17206</t>
  </si>
  <si>
    <t>EGRESOS DICIEMBRE 2012   17207 - 17248</t>
  </si>
  <si>
    <t>EGRESOS DICIEMBRE 2012   17249 - 17282</t>
  </si>
  <si>
    <t>EGRESOS DICIEMBRE 2012   17283 - 17315</t>
  </si>
  <si>
    <t>EGRESOS DICIEMBRE 2012   17316 - 17354</t>
  </si>
  <si>
    <t xml:space="preserve">EGRESOS DICIEMBRE 2012   17355 - 17394 </t>
  </si>
  <si>
    <t>EGRESOS DICIEMBRE 2012   17395 - 17420</t>
  </si>
  <si>
    <t>EGRESOS DICIEMBRE 2012   17421 - 17462</t>
  </si>
  <si>
    <t>EGRESOS DICIEMBRE 2012   17463 - 17493</t>
  </si>
  <si>
    <t>EGRESOS DICIEMBRE 2012   17494 - 17525</t>
  </si>
  <si>
    <t>EGRESOS DICIEMBRE 2012   17526 - 17544</t>
  </si>
  <si>
    <t>EGRESOS DICIEMBRE 2012   17545 - 17568</t>
  </si>
  <si>
    <t>EGRESOS DICIEMBRE 2012   17569 - 17601</t>
  </si>
  <si>
    <t>EGRESOS DICIEMBRE 2012   17602 - 17620</t>
  </si>
  <si>
    <t>EGRESOS DICIEMBRE 2012   17621 - 17642</t>
  </si>
  <si>
    <t>EGRESOS DICIEMBRE 2012   15091 - florida</t>
  </si>
  <si>
    <t>EGRESOS DICIEMBRE 2012   15091 - est.florida carp. A</t>
  </si>
  <si>
    <t>EGRESOS DICIEMBRE 2012   15091 - est.florida carp. B</t>
  </si>
  <si>
    <t>EGRESOS DICIEMBRE 2012   17267 - estimulo jovenes</t>
  </si>
  <si>
    <t>EGRESOS DICIEMBRE 2012   17267 - estimulo jovenes A</t>
  </si>
  <si>
    <t>BOLETIN DIARIO TESORERIA Y ANEXO MES ENERO 2012</t>
  </si>
  <si>
    <t>BOLETIN DIARIO TESORERIA Y ANEXO MES FEBRERO 2012</t>
  </si>
  <si>
    <t>BOLETIN DIARIO TESORERIA Y ANEXO MES MARZO 2012</t>
  </si>
  <si>
    <t>BOLETIN DIARIO TESORERIA Y ANEXO MES ABRIL 2012</t>
  </si>
  <si>
    <t>BOLETIN DIARIO TESORERIA Y ANEXO MES MAYO 2012</t>
  </si>
  <si>
    <t>BOLETIN DIARIO TESORERIA Y ANEXO MES JUNIO 2012</t>
  </si>
  <si>
    <t>BOLETIN DIARIO TESORERIA Y ANEXO MES JULIO 2012</t>
  </si>
  <si>
    <t>BOLETIN DIARIO TESORERIA Y ANEXO MES AGOSTO 2012</t>
  </si>
  <si>
    <t>BOLETIN DIARIO TESORERIA Y ANEXO MES SEPTIEMB 2012</t>
  </si>
  <si>
    <t>BOLETIN DIARIO TESORERIA Y ANEXO MES OCTUBRE 2012</t>
  </si>
  <si>
    <t>BOLETIN DIARIO TESORERIA Y ANEXO MES NOVIEMB 2012</t>
  </si>
  <si>
    <t>BOLETIN DIARIO TESORERIA Y ANEXO MES DICIEMBR 2012</t>
  </si>
  <si>
    <t>CONCILIACIONES BANCARIAS AÑO   2004</t>
  </si>
  <si>
    <t>CONCILIACIONES BANCARIAS AÑO   2005</t>
  </si>
  <si>
    <t>CONCILIACIONES BANCARIAS AÑO   2006</t>
  </si>
  <si>
    <t>CONCILIACIONES BANCARIAS AÑO   2007</t>
  </si>
  <si>
    <t>CONCILIACIONES BANCARIAS AÑO   2008</t>
  </si>
  <si>
    <t>CONCILIACIONES BANCARIAS AÑO   2009</t>
  </si>
  <si>
    <t>CONCILIACIONES BANCARIAS AÑO   2010</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</si>
  <si>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</si>
  <si>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</si>
  <si>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</si>
  <si>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</si>
  <si>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</si>
  <si>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</si>
  <si>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</si>
  <si>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</si>
  <si>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</si>
  <si>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</si>
  <si>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</si>
  <si>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</si>
  <si>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</si>
  <si>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</si>
  <si>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</si>
  <si>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</si>
  <si>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</si>
  <si>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</si>
  <si>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</si>
  <si>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</si>
  <si>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</si>
  <si>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</si>
  <si>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</si>
  <si>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</si>
  <si>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</si>
  <si>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</si>
  <si>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</si>
  <si>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</si>
  <si>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</si>
  <si>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</si>
  <si>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</si>
  <si>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</si>
  <si>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</si>
  <si>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</si>
  <si>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</si>
  <si>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</si>
  <si>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</si>
  <si>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</si>
  <si>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</si>
  <si>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</si>
  <si>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</si>
  <si>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</si>
  <si>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</si>
  <si>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</si>
  <si>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</si>
  <si>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</si>
  <si>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</si>
  <si>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</si>
  <si>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</si>
  <si>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</si>
  <si>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</si>
  <si>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</si>
  <si>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</si>
  <si>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</si>
  <si>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</si>
  <si>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</si>
  <si>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</si>
  <si>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</si>
  <si>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</si>
  <si>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</si>
  <si>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</si>
  <si>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</si>
  <si>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</si>
  <si>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</si>
  <si>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</si>
  <si>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</si>
  <si>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</si>
  <si>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</si>
  <si>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</si>
  <si>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</si>
  <si>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</si>
  <si>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</si>
  <si>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</si>
  <si>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</si>
  <si>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</si>
  <si>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RETENCION EN LA FUENTE</t>
  </si>
  <si>
    <t>INFORMES BANCOS</t>
  </si>
  <si>
    <t>PLANILLA UNIFICADA</t>
  </si>
  <si>
    <t>AFILIACION SURATEP</t>
  </si>
  <si>
    <t>APORTES COOPEBIS</t>
  </si>
  <si>
    <t>SINDISTRITALES</t>
  </si>
  <si>
    <t>LIBRANZAS DAVIVIENDA</t>
  </si>
  <si>
    <t>CREDITOS COMPENSAR</t>
  </si>
  <si>
    <t>INFORMES DE PERSONAL</t>
  </si>
  <si>
    <t>CONTROL DE VACACIONES</t>
  </si>
  <si>
    <t>DOTACION BONOS</t>
  </si>
  <si>
    <t>DOTACION</t>
  </si>
  <si>
    <t>APORTES FONCEP</t>
  </si>
  <si>
    <t>FONDO NACIONAL DEL AHORRO</t>
  </si>
  <si>
    <t>RESUMEN DE NOMINA</t>
  </si>
  <si>
    <t>TOMA FISICA SERVITA DICIEMBRE 2010/2011</t>
  </si>
  <si>
    <t>TOMA FISICA BELEN DICIEMBRE  (2009-2010-2011)</t>
  </si>
  <si>
    <t>TOMA FISICA ARCADIA DICIEMBRE (2010-2011)</t>
  </si>
  <si>
    <t>TOMA FISICA UPI SAN FRANCISCO 2010-2011</t>
  </si>
  <si>
    <t>TOMA FISICA LA VEGA DICIEMBRE ( 2010-2011)</t>
  </si>
  <si>
    <t>TOMA FISICA UPI LA RIOJA DICIEMBRE (2010-2011)</t>
  </si>
  <si>
    <t>TOMA FISICA ARBORIZADORA ALTA (2010-2011)</t>
  </si>
  <si>
    <t>TOMA FISICA OASIS DICIEMBRE (2010-2011)</t>
  </si>
  <si>
    <t>TOMA FISICA UPI LA 2O (2010-2011)</t>
  </si>
  <si>
    <t>TOMA FISICA FLORIDA DICIEMBRE (2010)</t>
  </si>
  <si>
    <t>TOMA FISICA APULO CAMPAMENTO II 2011</t>
  </si>
  <si>
    <t>TOMA FISICA UPI LA  FLORIDA DICIEMBRE (2010-2011)</t>
  </si>
  <si>
    <t>TOMA FISICA EL EDEN DICIEMBRE/2010 (2010-2011)</t>
  </si>
  <si>
    <t>TOMA FISICA UPI LA FAVORITA 2010</t>
  </si>
  <si>
    <t>TOMA FISICA TRABAJO CALLE (2010-2011)</t>
  </si>
  <si>
    <t>TOMA FISICA LUNA PARK (2007-2010-2011)</t>
  </si>
  <si>
    <t>TOMA FISICA ASUNTOS LOCALES 2010</t>
  </si>
  <si>
    <t>TOMA FISICA VOCEADORAS 2010</t>
  </si>
  <si>
    <t>INVENTARIO DE VEHICULOS 2010</t>
  </si>
  <si>
    <t>TOMA FISICA PARQUE AUTOMOTOR 2009-2010</t>
  </si>
  <si>
    <t>TOMA FISICA TRABAJO SOCIAL 2010-2011</t>
  </si>
  <si>
    <t>NUTRICION Y ALIMENTACION</t>
  </si>
  <si>
    <t>TOMA FISICA UPI LIBERIA 2010</t>
  </si>
  <si>
    <t>TOMA FISICA BODEGA LA FAVORITA 2010-2011</t>
  </si>
  <si>
    <t>TOMA FISICA UPI SANTA LUCIA 2010-2011</t>
  </si>
  <si>
    <t>TOMA FISICA UPI EL CUJA 2010-2011</t>
  </si>
  <si>
    <t>TOMA FISICA UPI PERDOMO 2010-2011</t>
  </si>
  <si>
    <t>TOMA FISICA UPI BOSA 2010-2011</t>
  </si>
  <si>
    <t>TOMA FISICA PATIO LA 27 SUR 2010-2011</t>
  </si>
  <si>
    <t>TOMA FISICA BAÑOS PUBLICOS 2010-2011</t>
  </si>
  <si>
    <t>TOMA FISICA COMEDORES F.D.L 2010-2011</t>
  </si>
  <si>
    <t>TOMA  FISICA INVENTARIO COMEDOR USME 2010</t>
  </si>
  <si>
    <t>TOMA FISICA INVENTARIO COMEDOR PERDOMO</t>
  </si>
  <si>
    <t>TOMA FISICA INVENTARIO COMEDOR LA RIOJA 2010</t>
  </si>
  <si>
    <t>TOMA FISICA INVENTARIO COMEDOR BOSA</t>
  </si>
  <si>
    <t>TOMA FISICA CENTRO DE ACOPLO SAN BLAS 2010-2011</t>
  </si>
  <si>
    <t>TOMA FISICA INVENTARIO SAN CRISTOBAL 2010-2011</t>
  </si>
  <si>
    <t>LA 32 DICIEMBRE 2010</t>
  </si>
  <si>
    <t>TOMAS FISICAS INFORME FINAL 2011 INVENTARIO 2010</t>
  </si>
  <si>
    <t>TOMAS FISICAS 2011 INVENTARIOS DE LAS AREAS</t>
  </si>
  <si>
    <t xml:space="preserve">TOMAS FISICAS 2011 INVENTARIOS  DE LAS UPIS </t>
  </si>
  <si>
    <t xml:space="preserve">TOMAS FISICAS 2011 INVENTARIOS  COMEDORES Y UPIS </t>
  </si>
  <si>
    <t xml:space="preserve">TOMAS FISICAS 2011 INVENTARIOS UPIS </t>
  </si>
  <si>
    <t>TOMAS FISICAS 2011 INVENTARIOS BODEGA LA FAVORITA, PROYECTO 4021 EDIFICIO LA 15</t>
  </si>
  <si>
    <t xml:space="preserve">TOMAS FISICAS 2011 INVENTARIO PERDOMO, KFW, SAN FRANCISCO, SANTA LUCIA Y SERVITA </t>
  </si>
  <si>
    <t>TOMAS FISICAS 2011 INVENTARIOS LA FLORIDA ADMINISTRACION</t>
  </si>
  <si>
    <t>TOMAS FISICAS 2011 INVENTARIOS AREA DE SISTEMAS</t>
  </si>
  <si>
    <t>TOMAS FISICAS 2011 INVENTARIOS ACANDI</t>
  </si>
  <si>
    <t xml:space="preserve">TOMA FISICA 2011 INVENTARIO FISICO PARQUE AUTOMOTOR </t>
  </si>
  <si>
    <t xml:space="preserve">TOMA FISICA OFICINAS ADMINISTRATIVAS </t>
  </si>
  <si>
    <t>TOMA  FISICA 2012  INVENTARIOS PROYECTOS BODEGA FAVORITA CONVENIO 080/05 PROYECTO 4021 TRABAJO DE CALLE SALUD Y NUTRICION ASUNTOS LOCALES Y TRABAJO SOCIAL MADRES</t>
  </si>
  <si>
    <t>TOMA FISICA 2012 INVENTARIOS SEDE ADMINISTRATIVA</t>
  </si>
  <si>
    <t>TOMA FISICA 2012 INVENTARIOS PERDOMO KFW SAN FRANCISCO SANTA LUCIA Y SERVITA</t>
  </si>
  <si>
    <t>TOMA DE INVENTARIOS 2012 COMEDORES Y CENTRO DE ACOPLO</t>
  </si>
  <si>
    <t>TOMA FISICA 2012 INVENTARIO FLORIDA BOSA</t>
  </si>
  <si>
    <t>TOMA FISICA 2012 INVENTARIO UPI LA FLORIDA</t>
  </si>
  <si>
    <t>TOMA FISICA VARIAS UNIDADES 2012 INVENTARIO</t>
  </si>
  <si>
    <t>TOMA FISICA INVENTARIO 2012 OASIS II PATIO LA 27 SUR -LA 27 SUR MUSICA Y PERDOMO</t>
  </si>
  <si>
    <t xml:space="preserve">TOMA DE INVENTARIO 2012 CLUB DE EXTERNADO LA 12 EL EDEN LA FAVORITA LA VEGA LA RIOJA LIBERIA LUNA PARK OASIS I </t>
  </si>
  <si>
    <t>TOMA FISICA 2012 INVENTARIO AREA DE SISTEMAS</t>
  </si>
  <si>
    <t>TOMA FISICA 2013</t>
  </si>
  <si>
    <t xml:space="preserve">TOMA FISICA 2013 INVENTARIO  CENTRO DE ACOPIO Y COMEDORES </t>
  </si>
  <si>
    <t xml:space="preserve">TOMA FISICA 2013 INVENTARIO UNIDADES DE PROTECCION INTEGRAL </t>
  </si>
  <si>
    <t xml:space="preserve">TOMA FISICA 2013 INVENTARIO  UNIDADES DE PROTECCION INTEGRAL </t>
  </si>
  <si>
    <t>TOMA FISISCA 2013 INVENTARIO SEDE ADMINISTRATIVA CALLE 63</t>
  </si>
  <si>
    <t>TOMA FISICA 2013 INVENTARIO  SEDE ADMINISTRATIVA CALLE 63</t>
  </si>
  <si>
    <t>TOMA FISICA 2013 INVENTARIO FISICO 2013 SEDE CALLE 15</t>
  </si>
  <si>
    <t xml:space="preserve">TOMA FISICA 2013 INVENTARIO PARQUE AUTOMOTOR </t>
  </si>
  <si>
    <t xml:space="preserve">TOMA FISICA 2013 INVENTARIO INFORME FINAL </t>
  </si>
  <si>
    <t>SALIDA ALMACEN ENE 001-003</t>
  </si>
  <si>
    <t>SALIDA ALMACEN MAR 003-093</t>
  </si>
  <si>
    <t>SALIDA ALMACEN MAR 094-179</t>
  </si>
  <si>
    <t>SALIDA ALMACEN MAR 180-259</t>
  </si>
  <si>
    <t>SALIDA ALMACEN MAR 260-264</t>
  </si>
  <si>
    <t>SALIDA ALMACEN ABR   265-338</t>
  </si>
  <si>
    <t>SALIDA ALMACEN ABR  339-410</t>
  </si>
  <si>
    <t>SALIDA ALMACEN ABR  411-416</t>
  </si>
  <si>
    <t>SALIDA ALMACEN ABR  417-468</t>
  </si>
  <si>
    <t>SALIDA ALMACEN MAY 469-503</t>
  </si>
  <si>
    <t>SALIDA ALMACEN MAY 504-554</t>
  </si>
  <si>
    <t>SALIDA ALMACEN MAY 555-621</t>
  </si>
  <si>
    <t>SALIDA ALMACEN MAY 622-686</t>
  </si>
  <si>
    <t>SALIDA ALMACEN MAY 687-744</t>
  </si>
  <si>
    <t>SALIDA ALMACEN JUN  745-826</t>
  </si>
  <si>
    <t>SALIDA ALMACEN JUN  827-858</t>
  </si>
  <si>
    <t>SALIDA ALMACEN JUL 859-920</t>
  </si>
  <si>
    <t>SALIDA ALMACEN JUL 921-966</t>
  </si>
  <si>
    <t>SALIDA ALMACEN AGOS 967-1037</t>
  </si>
  <si>
    <t>SALIDA ALMACEN AGOS 1038-1074</t>
  </si>
  <si>
    <t>SALIDA ALMACEN AGOS 1075-1121</t>
  </si>
  <si>
    <t xml:space="preserve">SALIDA ALMACEN SEPT 1122-1193 </t>
  </si>
  <si>
    <t>SALIDA ALMACEN SEPT 1194-1212</t>
  </si>
  <si>
    <t>SALIDA ALMACEN OCT   1213-1295</t>
  </si>
  <si>
    <t>SALIDA ALMACEN NOV   1296-1358</t>
  </si>
  <si>
    <t>SALIDA ALMACEN NOV   1359-1426</t>
  </si>
  <si>
    <t>SALIDA ALMACEN NOV   1427-1466</t>
  </si>
  <si>
    <t>SALIDA ALMACEN DIC    1467-1530</t>
  </si>
  <si>
    <t>SALIDA ALMACEN DIC    1531-1573</t>
  </si>
  <si>
    <t>SALIDA ALMACEN DIC     1574-1606</t>
  </si>
  <si>
    <t xml:space="preserve">3 DE 4 </t>
  </si>
  <si>
    <t xml:space="preserve">3 DE 3 </t>
  </si>
  <si>
    <t>ENTRADA ALMACEN ENE  001-004</t>
  </si>
  <si>
    <t>ENTRADA ALMACEN FEB   005-037</t>
  </si>
  <si>
    <t>ENTRADA ALMACEN FEB   038-050</t>
  </si>
  <si>
    <t>ENTRADA ALMACEN MAR  051-090</t>
  </si>
  <si>
    <t>ENTRADA ALMACEN ABR  091-115</t>
  </si>
  <si>
    <t>ENTRADA ALMACEN ABR  116-134</t>
  </si>
  <si>
    <t>ENTRADA ALMACEN MAY   135-153</t>
  </si>
  <si>
    <t>ENTRADA ALMACEN MAY   154-175</t>
  </si>
  <si>
    <t>ENTRADA ALMACEN JUN   176-199</t>
  </si>
  <si>
    <t>ENTRADA ALMACEN JUN   200-222</t>
  </si>
  <si>
    <t>ENTRADA ALMACEN JUL    223-249</t>
  </si>
  <si>
    <t>ENTRADA ALMACEN JUL    250-269</t>
  </si>
  <si>
    <t>ENTRADA ALMACEN AGOS  270-293</t>
  </si>
  <si>
    <t>ENTRADA ALMACEN AGOS  294-311</t>
  </si>
  <si>
    <t>ENTRADA ALMACEN SEPT  312-330</t>
  </si>
  <si>
    <t>ENTRADA ALMACEN SEPT  331-347</t>
  </si>
  <si>
    <t>ENTRADA ALMACEN OCT    348-363</t>
  </si>
  <si>
    <t>ENTRADA ALMACEN OCT    364-379</t>
  </si>
  <si>
    <t>ENTRADA ALMACEN NOV    380-406</t>
  </si>
  <si>
    <t>ENTRADA ALMACEN DIC     407-428</t>
  </si>
  <si>
    <t>ENTRADA ALMACEN DIC     429-440</t>
  </si>
  <si>
    <t>ENTRADA ALMACEN DIC     441-460</t>
  </si>
  <si>
    <t>ENTRADA ALMACEN DIC     461-484</t>
  </si>
  <si>
    <t>ACTA DE TRASPASO FEBRERO 2013  001-003</t>
  </si>
  <si>
    <t>ACTA DE TRASPASO MARZO 2013  004-019</t>
  </si>
  <si>
    <t>ACTA DE TRASPASO MARZO 2013 020-062</t>
  </si>
  <si>
    <t>ACTA DE TRASPASO ABRIL 2013 063-089</t>
  </si>
  <si>
    <t>ACTA DE TRASPASO ABRIL 2013 090-109</t>
  </si>
  <si>
    <t>ACTA DE TRASPASO MAYO 2013 110-118</t>
  </si>
  <si>
    <t>ACTA DE TRASPASO MAYO 2013 119-169</t>
  </si>
  <si>
    <t>ACTA DE TRASPASO JUNIO 2013 170-212</t>
  </si>
  <si>
    <t>ACTA DE TRASPASO JULIO 2013 213-244</t>
  </si>
  <si>
    <t>ACTA DE TRASPASO AGOSTO 2013 245-269</t>
  </si>
  <si>
    <t>ACTA DE TRASPASO SEPTIEMBRE 2013 270-296</t>
  </si>
  <si>
    <t>ACTA DE TRASPASO SEPTIEMBRE 2013 297</t>
  </si>
  <si>
    <t>ACTA DE TRASPASO SEPTIEMBRE 2013 298-301</t>
  </si>
  <si>
    <t>ACTA DE TRASPASO OCTUBRE 2013  302-335</t>
  </si>
  <si>
    <t>ACTA DE TRASPASO NOVIEMBRE 2013  336-349</t>
  </si>
  <si>
    <t>ACTA DE TRASPASO NOVIEMBRE 2013  350-373</t>
  </si>
  <si>
    <t>ACTA DE TRASPASO DICIEMBRE 2013  374-427</t>
  </si>
  <si>
    <t>ACTA DE TRASPASO DICIEMBRE 2013  428-449</t>
  </si>
  <si>
    <t xml:space="preserve">1 DE 1 </t>
  </si>
  <si>
    <t xml:space="preserve">1 DE 2 </t>
  </si>
  <si>
    <t>EJECUCION PRESUPUESTAL 2007</t>
  </si>
  <si>
    <t>EJECUCION PRESUPUESTAL 2008</t>
  </si>
  <si>
    <t>CIERRE 2006</t>
  </si>
  <si>
    <t>CIERRE 2007</t>
  </si>
  <si>
    <t>ANTEPROYECTO PRESUPUESTO INFORMES VARIOS</t>
  </si>
  <si>
    <t>ANTEPROYECTO PRESUPUESTO INGRESOS 2005</t>
  </si>
  <si>
    <t>ANTEPROYECTO PRESUPUESTO INVERSION 2005</t>
  </si>
  <si>
    <t>ANTEPROYECTO PRESUPUESTO FUNCIONAMIENTO</t>
  </si>
  <si>
    <t>ANTEPROYECTO PRESUPUESTO GASTOS GENERALES 2006</t>
  </si>
  <si>
    <t>ANTEPROYECTO PRELIMINAR INGRESO 2006</t>
  </si>
  <si>
    <t>ANTEPROYECTO INFORMES VARIOS 2006</t>
  </si>
  <si>
    <t>ANTEPROYECTO GASTOS GENERALES ESENCIALES 2007</t>
  </si>
  <si>
    <t>ANTEPROYECTOS DE INGRESOS 2007</t>
  </si>
  <si>
    <t>ANTEPROYECTO INFORMES VARIOS 2007</t>
  </si>
  <si>
    <t>ANTEPROYECTOS DE INGRESOS 2008</t>
  </si>
  <si>
    <t>ANTEPROYECTO INFORMES PROYECCION RESERVAS 2008</t>
  </si>
  <si>
    <t>ANTEPROYECTOS INFORMES VARIOS 2008</t>
  </si>
  <si>
    <t>ANTEPROYECTO INFORMES KFW 2009</t>
  </si>
  <si>
    <t>ANTEPROYECTO GASTOS DE INVERCION 2009</t>
  </si>
  <si>
    <t>ANTEPROYECTO GASTOS DE FUNCIONAMIENTO 2009</t>
  </si>
  <si>
    <t>ANTEPROYECTO INGRESOS 2009</t>
  </si>
  <si>
    <t>ANTEPROYECTO FINAL 2009</t>
  </si>
  <si>
    <t>ANTEPORYECTO INFORME CHIP-FUT-2010</t>
  </si>
  <si>
    <t>ANTEPORYECTO GASTOS DE INVERCION 2010</t>
  </si>
  <si>
    <t>ANTEPORYECTO GASTOS  GENERALES 2010</t>
  </si>
  <si>
    <t>ANTEPORYECTO GASTOS DE INGRESOS 2010</t>
  </si>
  <si>
    <t>ANTEPORYECTO FINAL 2010</t>
  </si>
  <si>
    <t>ANTEPORYECTO GASTOS DE FUNCIONAMIENTO 2011</t>
  </si>
  <si>
    <t>ANTEPORYECTO GASTOS DE INVERCION D.VARIOS 2011</t>
  </si>
  <si>
    <t>ANTEPORYECTO INGRESOS 2011</t>
  </si>
  <si>
    <t>ANTEPORYECTO INFO. RESERVAS PRESU 2011</t>
  </si>
  <si>
    <t>ANTEPORYECTO FINAL 2011</t>
  </si>
  <si>
    <t>ANTEPORYECTO GASTOS DE FUNCIONAMIENTO 2012</t>
  </si>
  <si>
    <t>ANTEPORYECTO DOCUMENTOS VARIOS 2012</t>
  </si>
  <si>
    <t>ANTEPORYECTO INDRESOS 2012</t>
  </si>
  <si>
    <t>ANTEPORYECTO INFO.RESERVAS PRESU 2012</t>
  </si>
  <si>
    <t>ANTEPORYECTO FINAL 2012</t>
  </si>
  <si>
    <t>CIERRE PRESUPUIESTAL 2008</t>
  </si>
  <si>
    <t xml:space="preserve">CIERRE 2008 CONTRALORIA DE BOGOTA </t>
  </si>
  <si>
    <t xml:space="preserve">CIERRE 2008-VARIOS </t>
  </si>
  <si>
    <t>CIERRE PRESUPUESTAL 2009</t>
  </si>
  <si>
    <t>CIERRE PRESUPUESTAL CONTRA BOGOTA 2009</t>
  </si>
  <si>
    <t>CIERRE PRESUPUESTAL 2010</t>
  </si>
  <si>
    <t>CIERRE PRESUPUESTAL 2011</t>
  </si>
  <si>
    <t>EJECUCION ORIGINALES 2009</t>
  </si>
  <si>
    <t>EJECUCION ORIGINALES 2010</t>
  </si>
  <si>
    <t>EJECUCION ORIGINALES 2011</t>
  </si>
  <si>
    <t>ANULACION RESERVAS PRESUPÙESTALES 2008</t>
  </si>
  <si>
    <t>ANULACION RESERVAS PRESUPUESTALES 2009</t>
  </si>
  <si>
    <t>ANULACION RESERVAS PRESUPUESTALES 2010</t>
  </si>
  <si>
    <t>1/</t>
  </si>
  <si>
    <t>Correspondencia externa 1-100</t>
  </si>
  <si>
    <t>Correspondencia externa 101-200</t>
  </si>
  <si>
    <t>Correspondencia externa 201-300</t>
  </si>
  <si>
    <t>Correspondencia externa 301-400</t>
  </si>
  <si>
    <t>Correspondencia externa 401-500</t>
  </si>
  <si>
    <t>Correspondencia externa 501-600</t>
  </si>
  <si>
    <t>Correspondencia externa 601-700</t>
  </si>
  <si>
    <t>Correspondencia externa 701-800</t>
  </si>
  <si>
    <t>Correspondencia externa 801-900</t>
  </si>
  <si>
    <t>Correspondencia externa 901-1000</t>
  </si>
  <si>
    <t>Correspondencia externa 1001-1100</t>
  </si>
  <si>
    <t>Correspondencia externa 1101-1200</t>
  </si>
  <si>
    <t>Correspondencia externa 1201-1300</t>
  </si>
  <si>
    <t>Correspondencia externa 1301-1400</t>
  </si>
  <si>
    <t>Correspondencia externa 1401-1500</t>
  </si>
  <si>
    <t>Correspondencia externa 1501-1600</t>
  </si>
  <si>
    <t>Correspondencia externa 1601-1700</t>
  </si>
  <si>
    <t>Correspondencia externa 1701-1800</t>
  </si>
  <si>
    <t>Correspondencia externa 1801-1900</t>
  </si>
  <si>
    <t>Correspondencia externa 1901-2000</t>
  </si>
  <si>
    <t>Correspondencia externa 2001-2100</t>
  </si>
  <si>
    <t>Correspondencia externa 2101-2000</t>
  </si>
  <si>
    <t>Correspondencia externa 2201-2300</t>
  </si>
  <si>
    <t>Correspondencia externa 2301-2400</t>
  </si>
  <si>
    <t>Correspondencia externa 2401-2500</t>
  </si>
  <si>
    <t>Correspondencia externa 2501-2600</t>
  </si>
  <si>
    <t>Correspondencia externa 2601-2700</t>
  </si>
  <si>
    <t>Correspondencia externa 2701-2800</t>
  </si>
  <si>
    <t>Correspondencia externa 2801-2900</t>
  </si>
  <si>
    <t>Correspondencia externa 2901-3000</t>
  </si>
  <si>
    <t>Correspondencia externa 3002-3100</t>
  </si>
  <si>
    <t>Correspondencia externa 3101-3199</t>
  </si>
  <si>
    <t>Correspondencia externa 3201-3300</t>
  </si>
  <si>
    <t>Correspondencia externa 3301-3400</t>
  </si>
  <si>
    <t>Correspondencia externa 3401-3500</t>
  </si>
  <si>
    <t>Correspondencia externa 3501-3600</t>
  </si>
  <si>
    <t>Correspondencia externa 3601-3700</t>
  </si>
  <si>
    <t>Correspondencia externa 3701-3800</t>
  </si>
  <si>
    <t>Correspondencia externa 3801-3900</t>
  </si>
  <si>
    <t>Correspondencia externa 3901-3910</t>
  </si>
  <si>
    <t>CONSECUTIVO DE 001 - 100</t>
  </si>
  <si>
    <t>CONSECUTIVO DE 101 - 200</t>
  </si>
  <si>
    <t>CONSECUTIVO DE 201 - 300</t>
  </si>
  <si>
    <t>CONSECUTIVO DE 301 - 400</t>
  </si>
  <si>
    <t>CONSECUTIVO DE 401 - 500</t>
  </si>
  <si>
    <t>CONSECUTIVO DE 501 - 600</t>
  </si>
  <si>
    <t>CONSECUTIVO DE 601 - 700</t>
  </si>
  <si>
    <t>CONSECUTIVO DE 701 - 800</t>
  </si>
  <si>
    <t>CONSECUTIVO DE 801 - 900</t>
  </si>
  <si>
    <t>CONSECUTIVO DE 901 - 1000</t>
  </si>
  <si>
    <t>CONSECUTIVO DE 1001 - 1100</t>
  </si>
  <si>
    <t>CONSECUTIVO DE 1101 - 1200</t>
  </si>
  <si>
    <t>CONSECUTIVO DE 1201 - 1300</t>
  </si>
  <si>
    <t>CONSECUTIVO DE 1301 - 1400</t>
  </si>
  <si>
    <t>CONSECUTIVO DE 1401 - 1500</t>
  </si>
  <si>
    <t>CONSECUTIVO DE 1501 - 1600</t>
  </si>
  <si>
    <t>CONSECUTIVO DE 1601 - 1700</t>
  </si>
  <si>
    <t>CONSECUTIVO DE 1701 - 1800</t>
  </si>
  <si>
    <t>CONSECUTIVO DE 1801 - 1900</t>
  </si>
  <si>
    <t>CONSECUTIVO DE 1901 - 2000</t>
  </si>
  <si>
    <t>CONSECUTIVO DE 2001 - 2100</t>
  </si>
  <si>
    <t>CONSECUTIVO DE 2101 - 2200</t>
  </si>
  <si>
    <t>CONSECUTIVO DE 2201 - 2300</t>
  </si>
  <si>
    <t>CONSECUTIVO DE 2301 - 2400</t>
  </si>
  <si>
    <t>CONSECUTIVO DE 2401 - 2500</t>
  </si>
  <si>
    <t>CONSECUTIVO DE 2501 - 2600</t>
  </si>
  <si>
    <t>CONSECUTIVO DE 2601 - 2700</t>
  </si>
  <si>
    <t>CONSECUTIVO DE 2701 - 2800</t>
  </si>
  <si>
    <t>CONSECUTIVO DE 2801 - 2900</t>
  </si>
  <si>
    <t>CONSECUTIVO DE 2901 - 3000</t>
  </si>
  <si>
    <t>CONSECUTIVO DE 3001 - 3100</t>
  </si>
  <si>
    <t>CONSECUTIVO DE 3101 - 3200</t>
  </si>
  <si>
    <t>CONSECUTIVO DE 3201 - 3300</t>
  </si>
  <si>
    <t>CONSECUTIVO DE 3301 - 3400</t>
  </si>
  <si>
    <t>CONSECUTIVO DE 3401 - 3500</t>
  </si>
  <si>
    <t>CONSECUTIVO DE 3501 - 3600</t>
  </si>
  <si>
    <t>CONSECUTIVO DE 3601 - 3700</t>
  </si>
  <si>
    <t>CONSECUTIVO DE 3701 - 3800</t>
  </si>
  <si>
    <t>CONSECUTIVO DE 3801 - 3900</t>
  </si>
  <si>
    <t>CONSECUTIVO DE 3901 - 4000</t>
  </si>
  <si>
    <t>CONSECUTIVO DE 4001 - 4100</t>
  </si>
  <si>
    <t>CONSECUTIVO DE 4101 - 4200</t>
  </si>
  <si>
    <t>CONSECUTIVO DE 4201 - 4300</t>
  </si>
  <si>
    <t>CONSECUTIVO DE 4301 - 4400</t>
  </si>
  <si>
    <t>CONSECUTIVO DE 4401 - 4500</t>
  </si>
  <si>
    <t>CONSECUTIVO DE 4501 - 4600</t>
  </si>
  <si>
    <t>CONSECUTIVO DE 4601 - 4700</t>
  </si>
  <si>
    <t>CONSECUTIVO DE 4701 - 4800</t>
  </si>
  <si>
    <t>CONSECUTIVO DE 4801 - 4900</t>
  </si>
  <si>
    <t>CONSECUTIVO DE 4901 - 5000</t>
  </si>
  <si>
    <t>CONSECUTIVO DE 5001 - 5100</t>
  </si>
  <si>
    <t>CONSECUTIVO DE 5101 - 5200</t>
  </si>
  <si>
    <t>CONSECUTIVO DE 5201 - 5300</t>
  </si>
  <si>
    <t>CONSECUTIVO DE 5301 - 5400</t>
  </si>
  <si>
    <t>CONSECUTIVO DE 5401 - 5500</t>
  </si>
  <si>
    <t>CONSECUTIVO DE 5501 - 5600</t>
  </si>
  <si>
    <t>CONSECUTIVO DE 5601 - 5700</t>
  </si>
  <si>
    <t>CONSECUTIVO DE 5701 - 5800</t>
  </si>
  <si>
    <t>CONSECUTIVO DE 5801 - 5900</t>
  </si>
  <si>
    <t>CONSECUTIVO DE 5901 - 6000</t>
  </si>
  <si>
    <t>CONSECUTIVO DE 6001 - 6100</t>
  </si>
  <si>
    <t>CONSECUTIVO DE 6101 - 6200</t>
  </si>
  <si>
    <t>CONSECUTIVO DE 6201 - 6300</t>
  </si>
  <si>
    <t>CONSECUTIVO DE 6301 - 6400</t>
  </si>
  <si>
    <t>CONSECUTIVO DE 6401 - 6500</t>
  </si>
  <si>
    <t>CONSECUTIVO DE 6501 - 6600</t>
  </si>
  <si>
    <t>CONSECUTIVO DE 6601 - 6700</t>
  </si>
  <si>
    <t>CONSECUTIVO DE 6701 - 6800</t>
  </si>
  <si>
    <t>CONSECUTIVO DE 6801 - 6900</t>
  </si>
  <si>
    <t>CONSECUTIVO DE 6901 - 7000</t>
  </si>
  <si>
    <t>CONSECUTIVO DE 7001 - 7100</t>
  </si>
  <si>
    <t>CONSECUTIVO DE 7101 - 7200</t>
  </si>
  <si>
    <t>CONSECUTIVO DE 7201 - 7300</t>
  </si>
  <si>
    <t>CONSECUTIVO DE 7301 - 7400</t>
  </si>
  <si>
    <t>CONSECUTIVO DE 7401 - 7500</t>
  </si>
  <si>
    <t>CONSECUTIVO DE 7501 - 7600</t>
  </si>
  <si>
    <t>CONSECUTIVO DE 7601 - 7700</t>
  </si>
  <si>
    <t>CONSECUTIVO DE 7701 - 7800</t>
  </si>
  <si>
    <t>CONSECUTIVO DE 7801 - 7900</t>
  </si>
  <si>
    <t>CONSECUTIVO DE 7901 - 8000</t>
  </si>
  <si>
    <t>CONSECUTIVO DE 8001 - 8100</t>
  </si>
  <si>
    <t>CONSECUTIVO DE 8101 - 8200</t>
  </si>
  <si>
    <t>CONSECUTIVO DE 8201 - 8300</t>
  </si>
  <si>
    <t>CONSECUTIVO DE 8301 - 8400</t>
  </si>
  <si>
    <t>CONSECUTIVO DE 8401 - 8500</t>
  </si>
  <si>
    <t>CONSECUTIVO DE 8501 - 8600</t>
  </si>
  <si>
    <t>CONSECUTIVO DE 8601 - 8700</t>
  </si>
  <si>
    <t>CONSECUTIVO DE 8701 - 8800</t>
  </si>
  <si>
    <t>CONSECUTIVO DE 8801 - 8900</t>
  </si>
  <si>
    <t>CONSECUTIVO DE 8901 - 9000</t>
  </si>
  <si>
    <t>CONSECUTIVO DE 9001 - 9100</t>
  </si>
  <si>
    <t>CONSECUTIVO DE 9101 - 9200</t>
  </si>
  <si>
    <t>CONSECUTIVO DE 9201 - 9300</t>
  </si>
  <si>
    <t>CONSECUTIVO DE 9301 - 9400</t>
  </si>
  <si>
    <t>CONSECUTIVO DE 9401 - 9500</t>
  </si>
  <si>
    <t>CONSECUTIVO DE 9501 - 9600</t>
  </si>
  <si>
    <t>CONSECUTIVO DE 9601 - 9700</t>
  </si>
  <si>
    <t>CONSECUTIVO DE 9701 - 9800</t>
  </si>
  <si>
    <t>CONSECUTIVO DE 9801 - 9900</t>
  </si>
  <si>
    <t>CONSECUTIVO DE 9901 - 10000</t>
  </si>
  <si>
    <t>CONSECUTIVO DE 10001 - 10100</t>
  </si>
  <si>
    <t>CONSECUTIVO DE 10101 - 10200</t>
  </si>
  <si>
    <t>CONSECUTIVO DE 10201 - 10300</t>
  </si>
  <si>
    <t>CONSECUTIVO DE 10301 - 10400</t>
  </si>
  <si>
    <t>CONSECUTIVO DE 10401 - 10500</t>
  </si>
  <si>
    <t>CONSECUTIVO DE 10501 - 10600</t>
  </si>
  <si>
    <t>CONSECUTIVO DE 10601 - 10700</t>
  </si>
  <si>
    <t>CONSECUTIVO DE 10701 - 10800</t>
  </si>
  <si>
    <t>CONSECUTIVO DE 10801 - 10900</t>
  </si>
  <si>
    <t>CONSECUTIVO DE 10901 - 11000</t>
  </si>
  <si>
    <t>CONSECUTIVO DE 11001 - 11100</t>
  </si>
  <si>
    <t>CONSECUTIVO DE 11101 - 11200</t>
  </si>
  <si>
    <t>CONSECUTIVO DE 11201 - 11300</t>
  </si>
  <si>
    <t>CONSECUTIVO DE 11301 - 11400</t>
  </si>
  <si>
    <t>CONSECUTIVO DE 11401 - 11500</t>
  </si>
  <si>
    <t>CONSECUTIVO DE 11501 - 11600</t>
  </si>
  <si>
    <t>CONSECUTIVO DE 11601 - 11700</t>
  </si>
  <si>
    <t>CONSECUTIVO DE 11701-  11800</t>
  </si>
  <si>
    <t>CONSECUTIVO DE 11801 - 11900</t>
  </si>
  <si>
    <t>CONSECUTIVO DE 11901 - 12000</t>
  </si>
  <si>
    <t>CONSECUTIVO DE 12001 - 12100</t>
  </si>
  <si>
    <t>CONSECUTIVO DE 12101-  12200</t>
  </si>
  <si>
    <t>CONSECUTIVO DE 12201 - 12300</t>
  </si>
  <si>
    <t>CONSECUTIVO DE 12301 - 12400</t>
  </si>
  <si>
    <t>CONSECUTIVO DE 12401 - 12500</t>
  </si>
  <si>
    <t>CONSECUTIVO DE 12501 - 12600</t>
  </si>
  <si>
    <t>CONSECUTIVO DE 12601 - 12700</t>
  </si>
  <si>
    <t>CONSECUTIVO DE 12701 - 12800</t>
  </si>
  <si>
    <t>CONSECUTIVO DE 12801 - 12900</t>
  </si>
  <si>
    <t>CONSECUTIVO DE 12901 - 13000</t>
  </si>
  <si>
    <t>CONSECUTIVO DE 13001 - 13100</t>
  </si>
  <si>
    <t>CONSECUTIVO DE 13101 - 13200</t>
  </si>
  <si>
    <t>CONSECUTIVO DE 13201 - 13300</t>
  </si>
  <si>
    <t>CONSECUTIVO DE 13301 - 13400</t>
  </si>
  <si>
    <t>CONSECUTIVO DE 13401 - 13500</t>
  </si>
  <si>
    <t>CONSECUTIVO DE 13501 - 13600</t>
  </si>
  <si>
    <t>CONSECUTIVO DE 13601 - 13700</t>
  </si>
  <si>
    <t>CONSECUTIVO DE 13701 - 13800</t>
  </si>
  <si>
    <t>CONSECUTIVO DE 13801 - 13900</t>
  </si>
  <si>
    <t>CONSECUTIVO DE 13901 - 14000</t>
  </si>
  <si>
    <t>CONSECUTIVO DE 14001 - 14100</t>
  </si>
  <si>
    <t>CONSECUTIVO DE 14101 - 14200</t>
  </si>
  <si>
    <t>CONSECUTIVO DE 14201 - 14300</t>
  </si>
  <si>
    <t>CONSECUTIVO DE 14301 - 14400</t>
  </si>
  <si>
    <t>CONSECUTIVO DE 14401 - 14500</t>
  </si>
  <si>
    <t>CONSECUTIVO DE 14501 - 14600</t>
  </si>
  <si>
    <t>CONSECUTIVO DE 14601 - 14700</t>
  </si>
  <si>
    <t>CONSECUTIVO DE 14701 - 14800</t>
  </si>
  <si>
    <t>CONSECUTIVO DE 14801 - 14900</t>
  </si>
  <si>
    <t>CONSECUTIVO DE 14901 - 15000</t>
  </si>
  <si>
    <t>CONSECUTIVO DE 15001 - 15100</t>
  </si>
  <si>
    <t>CONSECUTIVO DE 15101 - 15200</t>
  </si>
  <si>
    <t>CONSECUTIVO DE 15201 - 15300</t>
  </si>
  <si>
    <t>CONSECUTIVO DE 15301 - 15400</t>
  </si>
  <si>
    <t>CONSECUTIVO DE 15401 - 15500</t>
  </si>
  <si>
    <t>CONSECUTIVO DE 15501 - 15552</t>
  </si>
  <si>
    <t>Planillas correspondencia Interna</t>
  </si>
  <si>
    <t>Planillas correspondencia en la ciudad</t>
  </si>
  <si>
    <t>Planillas correspondencia tesoreria</t>
  </si>
  <si>
    <t>Actas reunion administracion documental</t>
  </si>
  <si>
    <t>Actas cmite de archivo 2008</t>
  </si>
  <si>
    <t>Estudio previo para daquisicion de cajas y carpetas</t>
  </si>
  <si>
    <t>Memorandos enviados (Copias)</t>
  </si>
  <si>
    <t>Actas de informe de gestion</t>
  </si>
  <si>
    <t>Proceso estanteria metalica</t>
  </si>
  <si>
    <t>Proceso de papeleria</t>
  </si>
  <si>
    <t>Memorandos recibidos administracion documental (Copias)</t>
  </si>
  <si>
    <t>Planillas solicitud de copias</t>
  </si>
  <si>
    <t>Planillas tesoreria</t>
  </si>
  <si>
    <t>RESOLUCIONES 1-60</t>
  </si>
  <si>
    <t>RESOLUCIONES 61-100</t>
  </si>
  <si>
    <t>RESOLUCIONES 101-160</t>
  </si>
  <si>
    <t>RESOLUCIONES 161202</t>
  </si>
  <si>
    <t>RESOLUCIONES 203-265</t>
  </si>
  <si>
    <t>RESOLUCIONES 1-50</t>
  </si>
  <si>
    <t>RESOLUCIONES 51-100</t>
  </si>
  <si>
    <t>RESOLUCIONES 101-150</t>
  </si>
  <si>
    <t>RESOLUCIONES 255-357</t>
  </si>
  <si>
    <t>RESOLUCIONES 358-420</t>
  </si>
  <si>
    <t>RESOLUCIONES 421-473</t>
  </si>
  <si>
    <t>RESOLUCIONES 151-200</t>
  </si>
  <si>
    <t>RESOLUCIONES 201-250</t>
  </si>
  <si>
    <t>RESOLUCIONES 251-300</t>
  </si>
  <si>
    <t>RESOLUCIONES 301-350</t>
  </si>
  <si>
    <t>RESOLUCIONES 351-400</t>
  </si>
  <si>
    <t>RESOLUCIONES 401-450</t>
  </si>
  <si>
    <t>RESOLUCIONES 451-500</t>
  </si>
  <si>
    <t>RESOLUCIONES 501-550</t>
  </si>
  <si>
    <t>RESOLUCIONES 551-600</t>
  </si>
  <si>
    <t>RESOLUCIONES 601-650</t>
  </si>
  <si>
    <t>RESOLUCIONES 651-700</t>
  </si>
  <si>
    <t>RESOLUCIONES 701-750</t>
  </si>
  <si>
    <t>RESOLUCIONES 751-800</t>
  </si>
  <si>
    <t>RESOLUCIONES 801-850</t>
  </si>
  <si>
    <t>RESOLUCIONES 851-900</t>
  </si>
  <si>
    <t>RESOLUCIONES 901-950</t>
  </si>
  <si>
    <t>RESOLUCIONES 951-986</t>
  </si>
  <si>
    <t>RESOLUCIONES 601-657</t>
  </si>
  <si>
    <t>RESOLUCIONES 304-350</t>
  </si>
  <si>
    <t>RESOLUCIONES 401-434</t>
  </si>
  <si>
    <t>RESOLUCIONES 351-358</t>
  </si>
  <si>
    <t>CONSECUTIVO 1-100</t>
  </si>
  <si>
    <t>CONSECUTIVO 101-200</t>
  </si>
  <si>
    <t>CONSECUTIVO 201-300</t>
  </si>
  <si>
    <t>CONSECUTIVO 301-400</t>
  </si>
  <si>
    <t>CONSECUTIVO 401-500</t>
  </si>
  <si>
    <t>CONSECUTIVO 501-600</t>
  </si>
  <si>
    <t>CONSECUTIVO 601-700</t>
  </si>
  <si>
    <t>CONSECUTIVO 701-800</t>
  </si>
  <si>
    <t>CONSECUTIVO 801-900</t>
  </si>
  <si>
    <t>CONSECUTIVO 901-1000</t>
  </si>
  <si>
    <t>CONSECUTIVO 1001-1100</t>
  </si>
  <si>
    <t>CONSECUTIVO 1101-1200</t>
  </si>
  <si>
    <t>CONSECUTIVO 1201-1300</t>
  </si>
  <si>
    <t>CONSECUTIVO 1301-1400</t>
  </si>
  <si>
    <t>CONSECUTIVO 1401-1500</t>
  </si>
  <si>
    <t>CONSECUTIVO 1501-1600</t>
  </si>
  <si>
    <t>CONSECUTIVO 1601-1700</t>
  </si>
  <si>
    <t>CONSECUTIVO 1701-1800</t>
  </si>
  <si>
    <t>CONSECUTIVO 1801-1900</t>
  </si>
  <si>
    <t>CONSECUTIVO 1901-2000</t>
  </si>
  <si>
    <t>CONSECUTIVO 2001-2100</t>
  </si>
  <si>
    <t>CONSECUTIVO 2101-2200</t>
  </si>
  <si>
    <t>CONSECUTIVO 2201-2300</t>
  </si>
  <si>
    <t>CONSECUTIVO 2301-2400</t>
  </si>
  <si>
    <t>CONSECUTIVO 2401-2500</t>
  </si>
  <si>
    <t>CONSECUTIVO 2501-2600</t>
  </si>
  <si>
    <t>CONSECUTIVO 2601-2700</t>
  </si>
  <si>
    <t>CONSECUTIVO 2701-2800</t>
  </si>
  <si>
    <t>CONSECUTIVO 2081-2900</t>
  </si>
  <si>
    <t>CONSECUTIVO 2901-3000</t>
  </si>
  <si>
    <t>CONSECUTIVO 3001-3100</t>
  </si>
  <si>
    <t>CONSECUTIVO 301-3200</t>
  </si>
  <si>
    <t>CONSECUTIVO 3201-3300</t>
  </si>
  <si>
    <t>CONSECUTIVO 3301-3400</t>
  </si>
  <si>
    <t>CONSECUTIVO 3401-3500</t>
  </si>
  <si>
    <t>CONSECUTIVO 3501-3600</t>
  </si>
  <si>
    <t>CONSECUTIVO 3601-3700</t>
  </si>
  <si>
    <t>CONSECUTIVO 3701-3800</t>
  </si>
  <si>
    <t>CONSECUTIVO 3801-3900</t>
  </si>
  <si>
    <t>CONSECUTIVO 3901-4000</t>
  </si>
  <si>
    <t>CONSECUTIVO 4001-4100</t>
  </si>
  <si>
    <t>CONSECUTIVO 4101-4200</t>
  </si>
  <si>
    <t>CONSECUTIVO 4201-4300</t>
  </si>
  <si>
    <t>CONSECUTIVO 4301-4400</t>
  </si>
  <si>
    <t>CONSECUTIVO 401-4500</t>
  </si>
  <si>
    <t>CONSECUTIVO 4501-4600</t>
  </si>
  <si>
    <t>CONSECUTIVO 4601-4700</t>
  </si>
  <si>
    <t>CONSECUTIVO 4701-4800</t>
  </si>
  <si>
    <t>CONSECUTIVO 4801-4900</t>
  </si>
  <si>
    <t>CONSECUTIVO 4901-5000</t>
  </si>
  <si>
    <t>Consecutivo 5001-5100</t>
  </si>
  <si>
    <t>CONSECUTIVO 5101-5200</t>
  </si>
  <si>
    <t>CONSECUTIVO 5201-5300</t>
  </si>
  <si>
    <t>CONSECUTIVO 5301-5400</t>
  </si>
  <si>
    <t>CONSECUTIVO 5401-5500</t>
  </si>
  <si>
    <t>CONSECUTIVO 5501-5600</t>
  </si>
  <si>
    <t>CONSECUTIVO 5601-5700</t>
  </si>
  <si>
    <t>CONSECUTIVO 5701-5800</t>
  </si>
  <si>
    <t>CONSECUTIVO 5801-5900</t>
  </si>
  <si>
    <t>CONSECUTIVO 5901-6000</t>
  </si>
  <si>
    <t>CONSECUTIVO 6001-6100</t>
  </si>
  <si>
    <t>CONSECUTIVO 6101-6200</t>
  </si>
  <si>
    <t>Consecutivo 6201-6300</t>
  </si>
  <si>
    <t>CONSECUTIVO 6301-6400</t>
  </si>
  <si>
    <t>CONSECUTIVO 6401-6500</t>
  </si>
  <si>
    <t>CONSECUTIVO 6501-6600</t>
  </si>
  <si>
    <t>CONSECUTIVO 6601-6700</t>
  </si>
  <si>
    <t>CONSECUTIVO 6701-6800</t>
  </si>
  <si>
    <t>CONSECUTIVO 6801-6900</t>
  </si>
  <si>
    <t>CONSECUTIVO 6901-7000</t>
  </si>
  <si>
    <t>CONSECUTIVO 7001-7100</t>
  </si>
  <si>
    <t>CONSECUTIVO 7101-7200</t>
  </si>
  <si>
    <t>CONSECUTIVO 7201-7300</t>
  </si>
  <si>
    <t>CONSECUTIVO 7301-7400</t>
  </si>
  <si>
    <t>CONSECUTIVO 7401-7500</t>
  </si>
  <si>
    <t>CONSECUTIVO 7501-7600</t>
  </si>
  <si>
    <t>CONSECUTIVO 7601-7700</t>
  </si>
  <si>
    <t>CONSECUTIVO 7701-7800</t>
  </si>
  <si>
    <t>CONSECUTIVO 7801-7900</t>
  </si>
  <si>
    <t>CONSECUTIVO 7901-8000</t>
  </si>
  <si>
    <t>CONSECUTIVO 8001-8100</t>
  </si>
  <si>
    <t>CONSECUTIVO 8101-8200</t>
  </si>
  <si>
    <t>CONSECUTIVO 8201-8230</t>
  </si>
  <si>
    <t>CONSECUTIVO 8231-8300</t>
  </si>
  <si>
    <t>CONSECUTIVO 8301-8400</t>
  </si>
  <si>
    <t>CONSECUTIVO 8401-8500</t>
  </si>
  <si>
    <t>CONSECUTIVO 8501-8600</t>
  </si>
  <si>
    <t>CONSECUTIVO 8601-8700</t>
  </si>
  <si>
    <t>CONSECUTIVO 8701-8800</t>
  </si>
  <si>
    <t>CONSECUTIVO 8801-8900</t>
  </si>
  <si>
    <t>CONSECUTIVO 8901-9000</t>
  </si>
  <si>
    <t>CONSECUTIVO 9001-9100</t>
  </si>
  <si>
    <t>CONSECUTIVO 9101-9200</t>
  </si>
  <si>
    <t>CONSECUTIVO 9201-9300</t>
  </si>
  <si>
    <t>CONSECUTIVO 9301-9400</t>
  </si>
  <si>
    <t>CONSECUTIVO 9401-9500</t>
  </si>
  <si>
    <t>CONSECUTIVO 9501-9600</t>
  </si>
  <si>
    <t>CONSECUTIVO 9601-9700</t>
  </si>
  <si>
    <t>CONSECUTIVO 9701-9800</t>
  </si>
  <si>
    <t>CONSECUTIVO 9801-9900</t>
  </si>
  <si>
    <t>CONSECUTIVO 9901-10000</t>
  </si>
  <si>
    <t>CONSECUTIVO 10001-10100</t>
  </si>
  <si>
    <t>CONSECUTIVO 10102-10202</t>
  </si>
  <si>
    <t>CONSECUTIVO 10203-10302</t>
  </si>
  <si>
    <t>CONSECUTIVO 10301-10400</t>
  </si>
  <si>
    <t>CONSECUTIVO 10303-10359</t>
  </si>
  <si>
    <t>CONSECUTIVO 10360-10500</t>
  </si>
  <si>
    <t>CONSECUTIVO 10501-10600</t>
  </si>
  <si>
    <t>CONSECUTIVO 10601-10700</t>
  </si>
  <si>
    <t>CONSECUTIVO 10701-10800</t>
  </si>
  <si>
    <t>CONSECUTIVO 10801-10900</t>
  </si>
  <si>
    <t>CONSECUTIVO 10901-10979</t>
  </si>
  <si>
    <t>CONSECUTIVO 10981-11000</t>
  </si>
  <si>
    <t>CONSECUTIVO 11001-11100</t>
  </si>
  <si>
    <t>CONSECUTIVO 11101-11200</t>
  </si>
  <si>
    <t>CONSECUTIVO 11201-11300</t>
  </si>
  <si>
    <t>CONSECUTIVO 11301-11400</t>
  </si>
  <si>
    <t>CONSECUTIVO 11401-11500</t>
  </si>
  <si>
    <t>CONSECUTIVO 11501-11700</t>
  </si>
  <si>
    <t>CONSECUTIVO 11701-11800</t>
  </si>
  <si>
    <t>CONSECUTIVO 11801-11828</t>
  </si>
  <si>
    <t>CONSECUTIVO 11829-11900</t>
  </si>
  <si>
    <t>CONSECUTIVO 11901-12000</t>
  </si>
  <si>
    <t>CONSECUTIVO 12001-12100</t>
  </si>
  <si>
    <t>CONSECUTIVO 12101-12200</t>
  </si>
  <si>
    <t>CONSECUTIVO 12201-12300</t>
  </si>
  <si>
    <t>CONSECUTIVO 12301-12400</t>
  </si>
  <si>
    <t>CONSECUTIVO 12401-12500</t>
  </si>
  <si>
    <t>CONSECUTIVO 12501-12600</t>
  </si>
  <si>
    <t>CONSECUTIVO 12601-12700</t>
  </si>
  <si>
    <t>CONSECUTIVO 12701-12800</t>
  </si>
  <si>
    <t>CONSECUTIVO 12801-12900</t>
  </si>
  <si>
    <t>CONSECUTIVO 12901-13000</t>
  </si>
  <si>
    <t>CONSECUTIVO 13001-13100</t>
  </si>
  <si>
    <t>CONSECUTIVO 13101-13200</t>
  </si>
  <si>
    <t>CONSECUTIVO 13201-13300</t>
  </si>
  <si>
    <t>CONSECUTIVO 13301-13400</t>
  </si>
  <si>
    <t>CONSECUTIVO 13401-13500</t>
  </si>
  <si>
    <t>CONSECUTIVO 13501-13550</t>
  </si>
  <si>
    <t>CONSECUTIVO 13551-13600</t>
  </si>
  <si>
    <t>CONSECUTIVO 13601-13704</t>
  </si>
  <si>
    <t>CONSECUTIVO 13705-13799</t>
  </si>
  <si>
    <t>CONSECUTIVO 13800-13849</t>
  </si>
  <si>
    <t>CONSECUTIVO 13850-13958</t>
  </si>
  <si>
    <t>CONSECUTIVO 13959-14064</t>
  </si>
  <si>
    <t>CONSECUTIVO 14065-14131</t>
  </si>
  <si>
    <t>CONSECUTIVO 14135-14230</t>
  </si>
  <si>
    <t>CONSECUTIVO 14231-14307</t>
  </si>
  <si>
    <t>CONSECUTIVO 14308-14390</t>
  </si>
  <si>
    <t>CONSECUTIVO 14391-14504</t>
  </si>
  <si>
    <t>CONSECUTIVO 14505-14660</t>
  </si>
  <si>
    <t>CONSECUTIVO 14661-14759</t>
  </si>
  <si>
    <t>CONSECUTIVO 14760-14867</t>
  </si>
  <si>
    <t>CONSECUTIVO 14868-14997</t>
  </si>
  <si>
    <t>CONSECUTIVO 14998-15040</t>
  </si>
  <si>
    <t>CONSECUTIVO 15041-15152</t>
  </si>
  <si>
    <t>CONSECUTIVO 15153-15270</t>
  </si>
  <si>
    <t>CONSECUTIVO 15271-15371</t>
  </si>
  <si>
    <t>CONSECUTIVO 15372-15485</t>
  </si>
  <si>
    <t>CONSECUTIVO 15486-15599</t>
  </si>
  <si>
    <t>CONSECUTIVO 15600-15720</t>
  </si>
  <si>
    <t>CONSECUTIVO 15721-15841</t>
  </si>
  <si>
    <t>CONSECUTIVO 15842-15960</t>
  </si>
  <si>
    <t>CONSECUTIVO 15961-16069</t>
  </si>
  <si>
    <t>CONSECUTIVO 16070-16160</t>
  </si>
  <si>
    <t>CONSECUTIVO 16161-16300</t>
  </si>
  <si>
    <t>CONSECUTIVO 16301-16400</t>
  </si>
  <si>
    <t>CONSECUTIVO 16401-16543</t>
  </si>
  <si>
    <t>CONSECUTIVO 16544-16660</t>
  </si>
  <si>
    <t>CONSECUTIVO 16661-16803</t>
  </si>
  <si>
    <t>CONSECUTIVO 16804-16938</t>
  </si>
  <si>
    <t>CONSECUTIVO 16939-17057</t>
  </si>
  <si>
    <t>CONSECUTIVO 17058-17220</t>
  </si>
  <si>
    <t>CONSECUTIVO 17221-17309</t>
  </si>
  <si>
    <t>CONSECUTIVO 17311-17445</t>
  </si>
  <si>
    <t>CONSECUTIVO 17446-17527</t>
  </si>
  <si>
    <t>LIBROS CORRESPONDENCIA ENTREGADA</t>
  </si>
  <si>
    <t>PROYECTO DE NORMA TECNICA DE CALIDAD DE GESTION</t>
  </si>
  <si>
    <t>CORRESPONDENCIA EXTERNA 1-100</t>
  </si>
  <si>
    <t>CORRESPONDENCIA EXTERNA 101-200</t>
  </si>
  <si>
    <t>CORRESPONDENCIA EXTERNA 201-300</t>
  </si>
  <si>
    <t>CORRESPONDENCIA EXTERNA 301-400</t>
  </si>
  <si>
    <t>CORRESPONDENCIA EXTERNA 401-500</t>
  </si>
  <si>
    <t>CORRESPONDENCIA EXTERNA 501-600</t>
  </si>
  <si>
    <t>CORRESPONDENCIA EXTERNA 601-700</t>
  </si>
  <si>
    <t>CORRESPONDENCIA EXTERNA 701-800</t>
  </si>
  <si>
    <t>CORRESPONDENCIA EXTERNA 801-900</t>
  </si>
  <si>
    <t>CORRESPONDENCIA EXTERNA 901-1000</t>
  </si>
  <si>
    <t>CORRESPONDENCIA EXTERNA 1001-1100</t>
  </si>
  <si>
    <t>CORRESPONDENCIA EXTERNA 1101-1200</t>
  </si>
  <si>
    <t>CORRESPONDENCIA EXTERNA 1201-1300</t>
  </si>
  <si>
    <t>CORRESPONDENCIA EXTERNA 1301-1400</t>
  </si>
  <si>
    <t>CORRESPONDENCIA EXTERNA 1401-1500</t>
  </si>
  <si>
    <t>CORRESPONDENCIA EXTERNA 1501-1600</t>
  </si>
  <si>
    <t>CORRESPONDENCIA EXTERNA 1701-1750</t>
  </si>
  <si>
    <t>CORRESPONDENCIA EXTERNA 1751-1800</t>
  </si>
  <si>
    <t>CORRESPONDENCIA EXTERNA 1801-1900</t>
  </si>
  <si>
    <t>CORRESPONDENCIA EXTERNA 1901-2000</t>
  </si>
  <si>
    <t>CORRESPONDENCIA EXTERNA 2001-2100</t>
  </si>
  <si>
    <t>CORRESPONDENCIA EXTERNA 2101-2170</t>
  </si>
  <si>
    <t>CORRESPONDENCIA EXTERNA 2171-2200</t>
  </si>
  <si>
    <t>CORRESPONDENCIA EXTERNA 2201-2300</t>
  </si>
  <si>
    <t>CORRESPONDENCIA EXTERNA 2301-2400</t>
  </si>
  <si>
    <t>CORRESPONDENCIA EXTERNA 2401-2500</t>
  </si>
  <si>
    <t>CORRESPONDENCIA EXTERNA 2464-2498</t>
  </si>
  <si>
    <t>CORRESPONDENCIA EXTERNA 2501-2600</t>
  </si>
  <si>
    <t>CORRESPONDENCIA EXTERNA 2601-2650</t>
  </si>
  <si>
    <t>CORRESPONDENCIA EXTERNA 2651-2700</t>
  </si>
  <si>
    <t>CORRESPONDENCIA EXTERNA 2701-2800</t>
  </si>
  <si>
    <t>CORRESPONDENCIA EXTERNA 2801-2899</t>
  </si>
  <si>
    <t>CORRESPONDENCIA EXTERNA 3053-3123</t>
  </si>
  <si>
    <t>CORRESPONDENCIA EXTERNA 3124-3244</t>
  </si>
  <si>
    <t>CORRESPONDENCIA EXTERNA 3245-3287</t>
  </si>
  <si>
    <t>CORRESPONDENCIA EXTERNA 3288-3365</t>
  </si>
  <si>
    <t>CORRESPONDENCIA EXTERNA 2901-2959</t>
  </si>
  <si>
    <t>CORRESPONDENCIA EXTERNA 2961-3000</t>
  </si>
  <si>
    <t>CORRESPONDENCIA EXTERNA 3001-3052</t>
  </si>
  <si>
    <t>CORRESPONDENCIA EXTERNA 3366-3449</t>
  </si>
  <si>
    <t>CORRESPONDENCIA EXTERNA 3451-3530</t>
  </si>
  <si>
    <t>CORRESPONDENCIA EXTERNA 3531-3601</t>
  </si>
  <si>
    <t>CORRESPONDENCIA EXTERNA 3602-3653</t>
  </si>
  <si>
    <t>CORRESPONDENCIA EXTERNA 3655-3731</t>
  </si>
  <si>
    <t>CORRESPONDENCIA EXTERNA 3732-3820</t>
  </si>
  <si>
    <t>CORRESPONDENCIA EXTERNA 3821-3930</t>
  </si>
  <si>
    <t>CORRESPONDENCIA EXTERNA 3931-4025</t>
  </si>
  <si>
    <t>CORRESPONDENCIA EXTERNA 4026-4135</t>
  </si>
  <si>
    <t>CORRESPONDENCIA EXTERNA 4136-4213</t>
  </si>
  <si>
    <t>CORRESPONDENCIA EXTERNA 4214-4296</t>
  </si>
  <si>
    <t>CORRESPONDENCIA EXTERNA 4297-4354</t>
  </si>
  <si>
    <t>CORRESPONDENCIA EXTERNA 1-123</t>
  </si>
  <si>
    <t>CORRESPONDENCIA EXTERNA 124-209</t>
  </si>
  <si>
    <t>CORRESPONDENCIA EXTERNA 210-323</t>
  </si>
  <si>
    <t>CORRESPONDENCIA EXTERNA 324-427</t>
  </si>
  <si>
    <t>CORRESPONDENCIA EXTERNA 428-576</t>
  </si>
  <si>
    <t>CORRESPONDENCIA EXTERNA 577-694</t>
  </si>
  <si>
    <t>CORRESPONDENCIA EXTERNA 695-824</t>
  </si>
  <si>
    <t>CORRESPONDENCIA EXTERNA 825-948</t>
  </si>
  <si>
    <t>CORRESPONDENCIA EXTERNA 949-1045</t>
  </si>
  <si>
    <t>CORRESPONDENCIA EXTERNA 1046-1160</t>
  </si>
  <si>
    <t>CORRESPONDENCIA EXTERNA 1161-1245</t>
  </si>
  <si>
    <t>CORRESPONDENCIA EXTERNA 1246-1323</t>
  </si>
  <si>
    <t>CORRESPONDENCIA EXTERNA 1324-1436</t>
  </si>
  <si>
    <t>CORRESPONDENCIA EXTERNA 1437-1546</t>
  </si>
  <si>
    <t>CORRESPONDENCIA EXTERNA 1547-1687</t>
  </si>
  <si>
    <t>CORRESPONDENCIA EXTERNA 1688-1838</t>
  </si>
  <si>
    <t>CORRESPONDENCIA EXTERNA 1839-1952</t>
  </si>
  <si>
    <t>CORRESPONDENCIA EXTERNA 1953-2112</t>
  </si>
  <si>
    <t>CORRESPONDENCIA EXTERNA 2113-2241</t>
  </si>
  <si>
    <t>CORRESPONDENCIA EXTERNA 2242-2349</t>
  </si>
  <si>
    <t>CORRESPONDENCIA EXTERNA 2350-2524</t>
  </si>
  <si>
    <t>CORRESPONDENCIA EXTERNA 2525-2657</t>
  </si>
  <si>
    <t>CORRESPONDENCIA EXTERNA 2658-2802</t>
  </si>
  <si>
    <t>CORRESPONDENCIA EXTERNA 2803-2926</t>
  </si>
  <si>
    <t>CORRESPONDENCIA EXTERNA 2927-3086</t>
  </si>
  <si>
    <t>CORRESPONDENCIA EXTERNA 3087-3209</t>
  </si>
  <si>
    <t>CORRESPONDENCIA EXTERNA 3210-3348</t>
  </si>
  <si>
    <t>CORRESPONDENCIA EXTERNA 3349-3505</t>
  </si>
  <si>
    <t>CORRESPONDENCIA EXTERNA 3506-3660</t>
  </si>
  <si>
    <t>CORRESPONDENCIA EXTERNA 3661-3767</t>
  </si>
  <si>
    <t>01/0772011</t>
  </si>
  <si>
    <t>18/18/2011</t>
  </si>
  <si>
    <t>XXX</t>
  </si>
  <si>
    <t>1\53</t>
  </si>
  <si>
    <t>2\53</t>
  </si>
  <si>
    <t>3\53</t>
  </si>
  <si>
    <t>4\53</t>
  </si>
  <si>
    <t>5\53</t>
  </si>
  <si>
    <t>6\53</t>
  </si>
  <si>
    <t>7\53</t>
  </si>
  <si>
    <t>8\53</t>
  </si>
  <si>
    <t>9\53</t>
  </si>
  <si>
    <t>10\53</t>
  </si>
  <si>
    <t>11\53</t>
  </si>
  <si>
    <t>12\53</t>
  </si>
  <si>
    <t>13/53</t>
  </si>
  <si>
    <t>13\53</t>
  </si>
  <si>
    <t>14/53</t>
  </si>
  <si>
    <t>15\53</t>
  </si>
  <si>
    <t>16\53</t>
  </si>
  <si>
    <t>17\53</t>
  </si>
  <si>
    <t>17/53</t>
  </si>
  <si>
    <t>18\53</t>
  </si>
  <si>
    <t>19\53</t>
  </si>
  <si>
    <t>20/53</t>
  </si>
  <si>
    <t>21\53</t>
  </si>
  <si>
    <t>22\53</t>
  </si>
  <si>
    <t>23\53</t>
  </si>
  <si>
    <t>24\53</t>
  </si>
  <si>
    <t>25\53</t>
  </si>
  <si>
    <t>26\53</t>
  </si>
  <si>
    <t>27\53</t>
  </si>
  <si>
    <t>28\53</t>
  </si>
  <si>
    <t>29\53</t>
  </si>
  <si>
    <t>30\53</t>
  </si>
  <si>
    <t>31\53</t>
  </si>
  <si>
    <t>32\53</t>
  </si>
  <si>
    <t>33\53</t>
  </si>
  <si>
    <t>34\53</t>
  </si>
  <si>
    <t>35\53</t>
  </si>
  <si>
    <t>36\53</t>
  </si>
  <si>
    <t>37\53</t>
  </si>
  <si>
    <t>38\53</t>
  </si>
  <si>
    <t>39\53</t>
  </si>
  <si>
    <t>40\53</t>
  </si>
  <si>
    <t>41\53</t>
  </si>
  <si>
    <t>42\53</t>
  </si>
  <si>
    <t>43\53</t>
  </si>
  <si>
    <t>43/53</t>
  </si>
  <si>
    <t>44\53</t>
  </si>
  <si>
    <t>45\53</t>
  </si>
  <si>
    <t>46\53</t>
  </si>
  <si>
    <t>47\53</t>
  </si>
  <si>
    <t>48\53</t>
  </si>
  <si>
    <t>49\53</t>
  </si>
  <si>
    <t>50\53</t>
  </si>
  <si>
    <t>51\53</t>
  </si>
  <si>
    <t>52\53</t>
  </si>
  <si>
    <t>53\53</t>
  </si>
  <si>
    <t>1\4</t>
  </si>
  <si>
    <t>2\4</t>
  </si>
  <si>
    <t>3\4</t>
  </si>
  <si>
    <t>4\4</t>
  </si>
  <si>
    <t>COMPROBANTES DE GARANTIA TELMEX 2009</t>
  </si>
  <si>
    <t>GARANTIA HP 2009</t>
  </si>
  <si>
    <t>ACTAS DE CAPACITACION 2009</t>
  </si>
  <si>
    <t>ACTAS DE SALIDAS ELEMENTOS AREA DE SISTEMAS</t>
  </si>
  <si>
    <t>ACTAS DE SUBCOMITE 2009</t>
  </si>
  <si>
    <t>PRESTAMO DE VIDEO BEAM</t>
  </si>
  <si>
    <t>SOPORTES ENTREGA DE ELEMENTOS /REPUESTOS ) 2009</t>
  </si>
  <si>
    <t>ACTAS DE REUNIONES AREA DE SISTEMAS 2009</t>
  </si>
  <si>
    <t xml:space="preserve">ORDENES DE ENTREGA UPI  EDEN </t>
  </si>
  <si>
    <t>ORDENES DE ENTREGA UPI LA FLORIDA (BIBLIOTECA)</t>
  </si>
  <si>
    <t xml:space="preserve">ORDENES DE ENTREGA UPI LA 12 </t>
  </si>
  <si>
    <t>ORDENES DE ENTREGA UPI TUPARRO</t>
  </si>
  <si>
    <t xml:space="preserve">ORDENES DE ENTREGA UPI  LA RIOJA </t>
  </si>
  <si>
    <t>ORDENES DE ENTREGA UPI SAN FRANCISCO</t>
  </si>
  <si>
    <t>ORDENES DE ENTREGA UPI SERVITA</t>
  </si>
  <si>
    <t>ORDENES DE ENTREGA UNIDAD DE ALIMENTOS</t>
  </si>
  <si>
    <t>ORDENES DE ENTREGA UPI OASIS 4</t>
  </si>
  <si>
    <t>ORDENES DE ENTREGA UPI OASIS 2</t>
  </si>
  <si>
    <t>ORDENES DE ENTREGA UPI OASIS 1</t>
  </si>
  <si>
    <t xml:space="preserve">ORDENES DE ENTREGA UPI SANTA LUCIA </t>
  </si>
  <si>
    <t>ORDENES DE ENTREGA TRABAJO SOCIAL</t>
  </si>
  <si>
    <t>ORDENES DE ENTREGA UPI LA FLORIDA (ARCHIVO CENTRAL )</t>
  </si>
  <si>
    <t>ORDENES DE ENTREGA UPI LIBERIA</t>
  </si>
  <si>
    <t>ORDENES DE ENTREGA UPI LA FLORIDA (DIRECCION GENERAL)</t>
  </si>
  <si>
    <t>ORDENES DE ENTREGA UPI LA FLORIDA (SALA DE SISTEMAS 1)</t>
  </si>
  <si>
    <t>ORDENES DE ENTREGA UPI LA FLORIDA (SALA DE SISTEMAS 2)</t>
  </si>
  <si>
    <t>ORDENES DE ENTREGA UPI LA VEGA</t>
  </si>
  <si>
    <t>ORDENES DE ENTREGA UPI LA FLORIDA (SECRETARIA GENERAL)</t>
  </si>
  <si>
    <t>ORDENES DE ENTREGA UPI PERDOMO</t>
  </si>
  <si>
    <t xml:space="preserve">ACTAS DE TRANSPASO UPI LA FLORIDA </t>
  </si>
  <si>
    <t>SOPORTE DE MANTENIMIENTO SEDES ADMINISTRATIVO 2009</t>
  </si>
  <si>
    <t>ORDENES DE ENTREGA UPI BELEN</t>
  </si>
  <si>
    <t>ORDENES DE ENTREGA UPI ARBORIZADORA ALTA</t>
  </si>
  <si>
    <t>ORDENES DE ENTREGA UPI LA FLORIDA (COORDINACIÓN ACADEMICA)</t>
  </si>
  <si>
    <t>ORDENES DE ENTREGA SERVICIO MEDICO</t>
  </si>
  <si>
    <t>ORDENES DE ENTREGA OFICINA BAÑOS PUBLICOS</t>
  </si>
  <si>
    <t>ORDENES DE ENTREGA OFICINA NUTRICION</t>
  </si>
  <si>
    <t>ORDENES DE ENTREGA OFICINA DE DOCUMENTACION UPI PERDOMO</t>
  </si>
  <si>
    <t>ORDENES DE ENTREGA OFICINA PROYECTO MADRES</t>
  </si>
  <si>
    <t>ORDENES DE ENTREGA OFICINA TRABAJO CALLE</t>
  </si>
  <si>
    <t>ORDENES DE ENTREGA UPI LA FLORIDA (COOPERATIVA)</t>
  </si>
  <si>
    <t xml:space="preserve">ORDENES DE ENTREGA UPI LA FLORIDA </t>
  </si>
  <si>
    <t>ORDENES DE ENTREGA UPI ACANDI</t>
  </si>
  <si>
    <t>ORDENES DE ENTREGA UPI LA 27 SUR</t>
  </si>
  <si>
    <t>ORDENES DE ENTREGA UPI LA 32</t>
  </si>
  <si>
    <t>ORDENES DE ENTREGA UPI LA ARCADIA</t>
  </si>
  <si>
    <t>ORDENES DE ENTREGA UPI ECONOMATO</t>
  </si>
  <si>
    <t>SOPORTE Y GARANTIA DE PROVEEDORES 2009</t>
  </si>
  <si>
    <t>INFORME DE AUDITORIA AL AREA DE SISTEMAS</t>
  </si>
  <si>
    <t>PLAN DE ACCION Y HOJA DE VIDA DE INDICADORES 2009</t>
  </si>
  <si>
    <t>INFORMES ENTES DE CONTROL SIVICOF 2009</t>
  </si>
  <si>
    <t>INFORMES A COMISION DISTRITAL DE SISTEMAS</t>
  </si>
  <si>
    <t xml:space="preserve">PLAN DE MEJORAMIENTO INDICADORES Y PLAN DE ACCION </t>
  </si>
  <si>
    <t>CERTIFICACIONES PROVEEDORES RED VOZ DATOS</t>
  </si>
  <si>
    <t>ACTAS DE ENTREGA DE ELEMENTOS Y EQUIPOS UPI BOSA 2009</t>
  </si>
  <si>
    <t>SOPORTE TECNICOS 2009 LA FLORIDA 1/2</t>
  </si>
  <si>
    <t>SOPORTE TECNICOS 2009 LA FLORIDA 2/2</t>
  </si>
  <si>
    <t>SOPORTE TECNICOS 2009 TRABAJO CALLE / TRABAJO SOCIAL</t>
  </si>
  <si>
    <t>SOPORTE TECNICOS 2009 ARCADIA Nº 1</t>
  </si>
  <si>
    <t xml:space="preserve">SOPORTES TECNICOS 2009 SANTA LUCIA </t>
  </si>
  <si>
    <t>SOPORTES TECNICOS 2009 LA 32 1/2</t>
  </si>
  <si>
    <t>SOPORTES TECNICOS 2009 LA 32 2/2</t>
  </si>
  <si>
    <t>SOPORTES TECNICOS 2009  LA 12</t>
  </si>
  <si>
    <t>SOPORTES TECNICOS 2009  UPI EDEN</t>
  </si>
  <si>
    <t>SOPORTES TECNICOS 2009  OFICINA SERVICIO MEDICO / OFICINA BAÑOS PUBLICOS</t>
  </si>
  <si>
    <t>SOPORTES TECNICOS 2009 OFICINA PROYECTO MADRES</t>
  </si>
  <si>
    <t>SOPORTES TECNICOS 2009 LA RIOJA</t>
  </si>
  <si>
    <t>SOPORTES TECNICOS 2009 SAN FRANCISCO</t>
  </si>
  <si>
    <t>SOPORTES TECNICOS 2009 OASIS</t>
  </si>
  <si>
    <t>SOPORTES TECNICOS 2009  SERVITA</t>
  </si>
  <si>
    <t>SOPORTES TECNICOS 2009  UPI LA 78</t>
  </si>
  <si>
    <t>SOPORTES TECNICOS 2009 SALA DE SISTEMAS LA VEGA</t>
  </si>
  <si>
    <t>SOPORTES TECNICOS 2009  UPI LIBERIA</t>
  </si>
  <si>
    <t>SOPORTES TECNICOS 2009  SEDE ADMINISTRATIVA</t>
  </si>
  <si>
    <t>SOPORTES TECNICOS 2009  LA 27 SUR</t>
  </si>
  <si>
    <t>SOPORTES TECNICOS 2009  ARBORIZADORA ALTA</t>
  </si>
  <si>
    <t>SOPORTES TECNICOS 2009  COMEDORES 1/2</t>
  </si>
  <si>
    <t>SOPORTES TECNICOS 2009  COMEDORES 2/2</t>
  </si>
  <si>
    <t xml:space="preserve">SOPORTES TECNICOS 2009  AREA DE NUTRICION OFICINA DE ALIMENTOS </t>
  </si>
  <si>
    <t>SOPORTES TECNICOS 2009  BOSA</t>
  </si>
  <si>
    <t>SOPORTES TECNICOS 2009  PERDOMO Nº 1</t>
  </si>
  <si>
    <t>SOPORTES TECNICOS 2009  PERDOMO Nº 2</t>
  </si>
  <si>
    <t>SOPORTES TECNICOS 2009  PERDOMO Nº 3</t>
  </si>
  <si>
    <t>INFORMES DE ATENCION UPI LA FLORIDA DEL 2009</t>
  </si>
  <si>
    <t xml:space="preserve">INFORME DE ATENCION MEDICA LA FLORIDA </t>
  </si>
  <si>
    <t>CONSECUTIVO DIRECCION DEL 2009</t>
  </si>
  <si>
    <t xml:space="preserve">CONSECUTIVO DIRECCION  </t>
  </si>
  <si>
    <t>CONVENIO INTERACTIVO</t>
  </si>
  <si>
    <t>INFORMES DE GESTION VIGENCIA 2008</t>
  </si>
  <si>
    <t>INFORMES DE PLANEACION DE LA CONTRATACION 2008</t>
  </si>
  <si>
    <t>INFORMES OPERATIVO EMPRESARIAL</t>
  </si>
  <si>
    <t>INFORME DE GENERACION DE INGRESOS</t>
  </si>
  <si>
    <t>PROCESOS Y PROCEDIMIENTOS IDIPRON</t>
  </si>
  <si>
    <t>INFORME DE GESTION PROYECTO 4021 DEL 2008</t>
  </si>
  <si>
    <t>INFORME Y PROPUESTA DE SERVICIO</t>
  </si>
  <si>
    <t>INFORME DE GESTION DEL 2009</t>
  </si>
  <si>
    <t>INFORME VARIOS DE IDIPRON</t>
  </si>
  <si>
    <t>INFORME MODELO PEDAGOGICO IDIPRON</t>
  </si>
  <si>
    <t>INFORME DE GESTION LEY 451</t>
  </si>
  <si>
    <t>INFORME DE PLAN DE COMPRAS</t>
  </si>
  <si>
    <t>DONACIONES DIRECCION DEL 2009</t>
  </si>
  <si>
    <t>DONACIONES OFRENDAS AL IDIPRON</t>
  </si>
  <si>
    <t>CAJA MENOR DEL 2010</t>
  </si>
  <si>
    <t>AUDITORIA INTERNA DE CONTABILIDAD</t>
  </si>
  <si>
    <t>RECICLAJE</t>
  </si>
  <si>
    <t>COMPROMISOS ETICOS</t>
  </si>
  <si>
    <t>INFORME DE CAJA MENOR Nº 3</t>
  </si>
  <si>
    <t>INFORME VARIOS DE IDIPRON DEL 2010</t>
  </si>
  <si>
    <t>PLAN INSTITUCIONAL DE CAPACITACION - PIC</t>
  </si>
  <si>
    <t>ASUNTOS RELACIONADOS CON BUSQUEDA ACTIVA TRABAJO SOCIAL</t>
  </si>
  <si>
    <t>PLAN DE CONTIGENCIA PROYECTOS IDIPRON</t>
  </si>
  <si>
    <t>PROYECTOS EDUCATIVOS BACHILLERATO INTEGRAL IDIPRON</t>
  </si>
  <si>
    <t>PRESENTACION Nº 060</t>
  </si>
  <si>
    <t>AREA DE GESTION AMBIENTAL</t>
  </si>
  <si>
    <t>DIAGNOSTICOS DE LAS NECESIDADES DE INFRAESTRUCTURA FISICA Y EQUIPOS UPIS ,CENTROS DE ACOPIO Y COMEDORES COMUNITARIOS DE IDIPRON VIGENCIA 2010</t>
  </si>
  <si>
    <t>CORRESPONDENCIA EXTERNA DEL 2010</t>
  </si>
  <si>
    <t xml:space="preserve">CORRESPONDENCIA EXTERNA JUNIO </t>
  </si>
  <si>
    <t xml:space="preserve">CORRESPONDENCIA EXTERNA JULIO </t>
  </si>
  <si>
    <t>CORRESPONDENCIA EXTERNA AGOSTO</t>
  </si>
  <si>
    <t xml:space="preserve">CORRESPONDENCIA EXTERNA SEPTIEMBRE </t>
  </si>
  <si>
    <t>CORRESPONDENCIA RECIBIDA DEL 2010</t>
  </si>
  <si>
    <t>INFORMES ADMINISTRATIVO</t>
  </si>
  <si>
    <t>INFORMES VARIOS DE IDIPRON 2010</t>
  </si>
  <si>
    <t>CORRESPONDENCIA RECIBIDA DEL 2009</t>
  </si>
  <si>
    <t>INFORMES DE GESTION AREA CAPACITACION</t>
  </si>
  <si>
    <t>INFORME TRIMESTRE OCTUBRE A DICIEMBRE DEL 2009</t>
  </si>
  <si>
    <t xml:space="preserve">INFORMES INTERNOS ENTREGADOS A LA DIRECCION GENERAL AGOSTO A DICIEMBRE </t>
  </si>
  <si>
    <t>ACTAS JUNTAS DIRECTIVAS AÑO 2009</t>
  </si>
  <si>
    <t>CORRESPONDENCIA INTERNA AÑO 2009</t>
  </si>
  <si>
    <t>ACUERDO JUNTAS DIRECTIVAS - 2009</t>
  </si>
  <si>
    <t>INFORME AREA DE COMPRAS DEL 2009 - 2011</t>
  </si>
  <si>
    <t>INFORME CUANTITATIVO CONVENIO 3505 DEL DICIEMBRE 2009</t>
  </si>
  <si>
    <t xml:space="preserve">INFORME GESTION DE AREA DE CONTABILIDAD </t>
  </si>
  <si>
    <t>PLAN DE COMPRAS AGRUPADO DEL 2010</t>
  </si>
  <si>
    <t>INFORME DE GESTION AREA DE COMPRAS Y SUMINISTROS</t>
  </si>
  <si>
    <t xml:space="preserve">INFORME DE GESTION AREA ALMACEN E INVENTARIOS </t>
  </si>
  <si>
    <t>CIRCULARES Y COMUNICADOS SOBRE LEY DE GARANTIAS</t>
  </si>
  <si>
    <t>INFORME DE QUEJAS Y SOLUCIONES</t>
  </si>
  <si>
    <t>INFORME DE PSICOLOGIA DRA LILIANA ROJAS</t>
  </si>
  <si>
    <t>LINEAMIENTOS ICBESDIS</t>
  </si>
  <si>
    <t>MEMORANDOS DE DIRECTIVOS</t>
  </si>
  <si>
    <t>SIGID ASUNTOS VARIOS</t>
  </si>
  <si>
    <t>INFORMES DE GESTION DEL 2009</t>
  </si>
  <si>
    <t>INFORME CUANTITATIVO CONVENIO 3505 DEL FEBRERO 2010</t>
  </si>
  <si>
    <t>RESPUESTA INFORMACION SOLICITADA</t>
  </si>
  <si>
    <t>ANALISIS DE LAS ENCUESTAS A TRAPECIOS</t>
  </si>
  <si>
    <t>SEGUIMIENTO CONTRATACION JURIDICA</t>
  </si>
  <si>
    <t>INFORMES BALANCE DICIEMBRE DEL 2009</t>
  </si>
  <si>
    <t>NASES DEL 2010</t>
  </si>
  <si>
    <t>LICITACION PUBLICA Nº 008 2010</t>
  </si>
  <si>
    <t>EMPRESAS NASES  ESTSPS</t>
  </si>
  <si>
    <t>INFORME DE GESTION 2010</t>
  </si>
  <si>
    <t>INFORME DE GESTION CASA DE LA VEGA</t>
  </si>
  <si>
    <t>INFORMES DE GESTION SUBDIRECCION TECNICA ADMINISTRATIVA Y FINANCIERA</t>
  </si>
  <si>
    <t>INFORME DE GESTION SUBDIRECCION TECNICA DESARROLLO HUMANO</t>
  </si>
  <si>
    <t>INFORME DE ENTREGA CARGO OFICINA ASESORA JURIDICA</t>
  </si>
  <si>
    <t>GUIA ESPAÑOL PRIMARIA DEL 1980 - 2007</t>
  </si>
  <si>
    <t>GUIA ESPAÑOL 03 PRIMARIA</t>
  </si>
  <si>
    <t>GUIA ESPAÑOL 02 PRIMARIA</t>
  </si>
  <si>
    <t>LICITACION PUBLICA Nº 008 2010 Y CONTIENE 2 CDS</t>
  </si>
  <si>
    <t>LICITACION PUBLICA Nº 03 DEL 2010</t>
  </si>
  <si>
    <t>LICITACION PUBLICA Nº 07 DEL 2010</t>
  </si>
  <si>
    <t>CORRESPONDENCIA EXTERNA DEL 2009</t>
  </si>
  <si>
    <t>CORRESPONDENCIA INTERNA AGOSTO,SEPTIEMBRE,OCTUBRE,Y NOVIEMBRE</t>
  </si>
  <si>
    <t>CORRESPONDENCIA NOVIEMBRE Y DICIEMBRE</t>
  </si>
  <si>
    <t xml:space="preserve">INFORMES VARIOS  </t>
  </si>
  <si>
    <t>CORRESPONDENCIA EXTERNA AGOSTO, SEPTIEMBRE,OCTUBRE,Y NOVIEMBRE</t>
  </si>
  <si>
    <t>CORRESPÒNDENCIA EXTERNA OCTUBRE</t>
  </si>
  <si>
    <t>CORRESPONDENCIA EXTERNA NOVIEMBRE</t>
  </si>
  <si>
    <t>CORRESPONDENCIA EXTERNA DICIEMBRE</t>
  </si>
  <si>
    <t>INFORMES DEL PRESUPUESTO DEL 2010</t>
  </si>
  <si>
    <t>ANTE PROYECTOS PRESUPUESTO</t>
  </si>
  <si>
    <t>ANTE PROYECTO DE PRESUPUESTO PARA LA VIGENCIA FISCAL 2010</t>
  </si>
  <si>
    <t>INFORMES DE GESTION AREA DE ESTUDIOS PREVIOS</t>
  </si>
  <si>
    <t xml:space="preserve">INFORME DE GESTION OFICINA DE CONTROL INTERNO </t>
  </si>
  <si>
    <t>PREMIOS DISTRITAL A LA GESTION 2010</t>
  </si>
  <si>
    <t>ANTE PROYECTOS PRESUPUESTO DE LA INVERCION</t>
  </si>
  <si>
    <t>PRESUPUESTO ANUAL DEL 2009</t>
  </si>
  <si>
    <t>MEMORANDOS DIRECTIVOS CONTIENE UN CD</t>
  </si>
  <si>
    <t>INFORME DE GESTION DEL 2010</t>
  </si>
  <si>
    <t>INFORME DE GESTION AREA DE NUTRICION Y ALIMENTACION</t>
  </si>
  <si>
    <t>INFORME DE EMPALME DE ENTREGA  C E S D CONTIENE 2 CDS</t>
  </si>
  <si>
    <t>INFORME PROYECTO MADRES</t>
  </si>
  <si>
    <t>INFORME MANUAL DE CONTRATACION</t>
  </si>
  <si>
    <t>INFORME VARIOS 2008</t>
  </si>
  <si>
    <t>SEGUIMIENTO PLAN DE ACCION</t>
  </si>
  <si>
    <t>CORRESPONDENCIA EXTERNA 2008</t>
  </si>
  <si>
    <t>COPIAS RESOLUCIONES Nº 3917 DEL 2008</t>
  </si>
  <si>
    <t>CORRESPONDENCIA ENERO Y FEBRERO</t>
  </si>
  <si>
    <t>CORRESPONDENCIA MARZO</t>
  </si>
  <si>
    <t>CORRESPONDENCIA ABRIL</t>
  </si>
  <si>
    <t>CORRESPONDENCIA MAYO</t>
  </si>
  <si>
    <t>INFORMES DEL 2009</t>
  </si>
  <si>
    <t>SUBDIRECCION METODOS EDUCATIVOS</t>
  </si>
  <si>
    <t>ACUERDOS DE GESTION EVALUACION Y SEGUIMIENTO CONTROL INTERNO</t>
  </si>
  <si>
    <t>EVALUADO DIRECCION CARRERA 20 Nº 91 - 12 INFORMES</t>
  </si>
  <si>
    <t>LICITACION PUBLICA 006 007  - 2010</t>
  </si>
  <si>
    <t>INFORME DE LICITACION PUBLICA Nº 006</t>
  </si>
  <si>
    <t>INFORME DE LICITACION PUBLICA Nº 001</t>
  </si>
  <si>
    <t>CONSECUTIVO DE DIRECCION - 2009</t>
  </si>
  <si>
    <t>CONSECUTIVO DE DIRECCION 04 - AL 06 - 10</t>
  </si>
  <si>
    <t>CONSECUTIVO DE DIRECCION 06 - AL 12 - 10</t>
  </si>
  <si>
    <t>CONSECUTIVO DE DIRECCION 07 -10  AL  12-10</t>
  </si>
  <si>
    <t>INFORMES UPIS DEL 2009 AL 2010</t>
  </si>
  <si>
    <t>INFORME CLUB DE ESCALADORES PLANEADOR SEMANA ACTIVIDADES PLANEADOR PROMETEDORES LUDICOS PROTECCION INTEGRO BOSA</t>
  </si>
  <si>
    <t>ALDEAS DE VICHADA  CSS  ESPECIALES 2009 - 2010</t>
  </si>
  <si>
    <t>INFORMES SERVICIOS MEDICOS ASISTIDOS UPI LIBERIA Y LA 32</t>
  </si>
  <si>
    <t xml:space="preserve">INFORME DE LA CUNDITEVIA INTERNA DE LAS UPIS </t>
  </si>
  <si>
    <t>INFORME PLAN DE ACCION DE LAS UPIS PSICOSOCIAL UPIS</t>
  </si>
  <si>
    <t>INFORME INVENTARIOS UPIS IDIPRON</t>
  </si>
  <si>
    <t xml:space="preserve">ASISTIDOS CASO ESPECIALES CASA EL TUPARRO </t>
  </si>
  <si>
    <t>INFORMES VARIOS 2010</t>
  </si>
  <si>
    <t>INFORMES DE GESTION OFICINA ASESORO DE PLANEACION INDICADOR DE GESTION</t>
  </si>
  <si>
    <t>INFORME OFICINA ASESORA DE PLANEACION SPRAI</t>
  </si>
  <si>
    <t>INFORME DE GESTION OFICINA ASESORA DE PLANEACION PROYECTOS DE INVERSION</t>
  </si>
  <si>
    <t>TEMA OFICINA PLANEACION SIGID Y OTROS</t>
  </si>
  <si>
    <t>INFORME PLAN MAESTRO DE EQUIPAMIENTO DEL SECTOR DE INTEGRACION SOCIAL</t>
  </si>
  <si>
    <t>INFORME DE SUBDIRECCION ADMINISTRATIVA Y FINANCIERA</t>
  </si>
  <si>
    <t xml:space="preserve">INFORME DE GESTION AREA DE </t>
  </si>
  <si>
    <t xml:space="preserve">INFORME DE GESTION AREA TESORERIA </t>
  </si>
  <si>
    <t>INFORME DE GESTION AREA PRESUPUESTOS</t>
  </si>
  <si>
    <t>CORRESPONDENCIA INTERNA - 2010</t>
  </si>
  <si>
    <t>CORRESPONDENCIA INTERNA ENERO Y FEBRERO</t>
  </si>
  <si>
    <t>CORRESPONDENCIA INTERNA MARZO</t>
  </si>
  <si>
    <t>DOCUMENTOS INTERNOS - 2010</t>
  </si>
  <si>
    <t>CORRESPONDENCIA INTERNA OCTUBRE Y NOVIEMBRE</t>
  </si>
  <si>
    <t>CORRESPONDENCIA INTERNA NOVIEMBRE</t>
  </si>
  <si>
    <t>CORRESPONDENCIA INTERNA DICIEMBRE</t>
  </si>
  <si>
    <t xml:space="preserve">CORRESPONDENCIA INTERNA ABRIL </t>
  </si>
  <si>
    <t xml:space="preserve">CORRESPONDENCIA INTERNA ABRIL Y MAYO </t>
  </si>
  <si>
    <t>CORRESPONDENCIA INTERNA JUNIO</t>
  </si>
  <si>
    <t xml:space="preserve">CORRESPONDENCIA INTERNA AGOSTO </t>
  </si>
  <si>
    <t>CORRESPONDENCIA INTERNA JULIO</t>
  </si>
  <si>
    <t>CORRESPONDENCIA INTERNA SEPTIEMBRE</t>
  </si>
  <si>
    <t xml:space="preserve">CORRESPONDENCIA INTERNA OCTUBRE  </t>
  </si>
  <si>
    <t>INFORMES VARIOS 2009</t>
  </si>
  <si>
    <t>PLAN ESTRATEGICO DE SISTEMAS</t>
  </si>
  <si>
    <t>INFORMES DE GESTION PROYECTO 4021</t>
  </si>
  <si>
    <t>SECRETARIS DE INTEGRACION SOCIAL HABITANTES DE CALLES 2009</t>
  </si>
  <si>
    <t>INFORMES DE TRABAJO CALLE A DICIEMBRE 28 / 2009</t>
  </si>
  <si>
    <t>ACTA DE COMITÉ SECTORIAL SECRETARIA DE INTEGRACION SOCIAL AÑO 2009</t>
  </si>
  <si>
    <t>MEMORANDOS DEL 16 OCTUBRE 2009</t>
  </si>
  <si>
    <t>INFORMES DE AUDITORIA INTERNA</t>
  </si>
  <si>
    <t>PREMIO DISTRITAL A LA GESTION 2009</t>
  </si>
  <si>
    <t>CONVENIO 3505 SECRETARIA DE INTEGRACION SOCIAL</t>
  </si>
  <si>
    <t>MODELO DISTRITAL PARA ABORDAJE DE LA HABITABILIDAD EN LA CALLE</t>
  </si>
  <si>
    <t>TALLER LIBRE DE ARTES Y CIENCIAS PUNTO DE INTERES</t>
  </si>
  <si>
    <t>OPERACIÓN AMISTAD CALLE TRAPECISTAS</t>
  </si>
  <si>
    <t xml:space="preserve">PLAN INSTITUCIONAL DE CAPACITACION  </t>
  </si>
  <si>
    <t>INFORME PLAN DE COMPRAS 2009</t>
  </si>
  <si>
    <t>PROCESO LIBRETAS MILITARES</t>
  </si>
  <si>
    <t>SOLICITUD CERTIFICACION LIBRETA MILITAR</t>
  </si>
  <si>
    <t>LOGOS LIBRETAS MILITAR</t>
  </si>
  <si>
    <t>INVITACION DIRECCION</t>
  </si>
  <si>
    <t>INVITACIONES RECIBIDAS EN LA OFICINA DE DIRECCION IDIPRON</t>
  </si>
  <si>
    <t>INVITACIONES VARIAS DEL 1-1-10 AL 30 -6 -10</t>
  </si>
  <si>
    <t>INVITACIONES VARIAS DEL 1 -6 -10 AL 5 -11 -10</t>
  </si>
  <si>
    <t>INVITACIONES VARIAS DEL 8 -11 -10  AL 14 - 12 - 10</t>
  </si>
  <si>
    <t>INFORMES DE GESTION OFICINA DE PLANEACION</t>
  </si>
  <si>
    <t>OFICINA ASESORA DE PLANEACION SISTEMA DE PLANEACION</t>
  </si>
  <si>
    <t xml:space="preserve">INFORME DE GESTION OFICINA ASESORA DE PLANEACION A LAS METAS DE IDIPRON </t>
  </si>
  <si>
    <t>INFORMES VARIOS 2009 - 2010</t>
  </si>
  <si>
    <t xml:space="preserve">PROYECTOS VOCEDORES </t>
  </si>
  <si>
    <t>SECRETARIA DE INTEGRACION SOCIAL HABITANTES DE CALLE</t>
  </si>
  <si>
    <t>PLAN MAESTRO DE EQUIPAMIENTOS SDIS</t>
  </si>
  <si>
    <t>PACTO DE CONVIVENCIA PROYECTO 501 SDIS IDIPRON</t>
  </si>
  <si>
    <t xml:space="preserve">INFORMES DR MGUEL COTE </t>
  </si>
  <si>
    <t>INFORMES DE EJECUCION 4006 (INFRAESTRUCTURA )</t>
  </si>
  <si>
    <t>INFORMES 2010</t>
  </si>
  <si>
    <t>MANUAL DE CONVIVENCIA</t>
  </si>
  <si>
    <t>INFORME GENERAL DE VISITA</t>
  </si>
  <si>
    <t>INFORMES DE GESTION ACTA DE INFORME GESTION</t>
  </si>
  <si>
    <t>ACTA DE INFORME DE GESTION</t>
  </si>
  <si>
    <t>INFORME MODELO DE INVERSION</t>
  </si>
  <si>
    <t>INFORME DIAGNOSTICO DE BIENES</t>
  </si>
  <si>
    <t>INFORME 2010</t>
  </si>
  <si>
    <t>BUSQUEDA ACTIVAS OPERACIÓN AMISTAD CALLE TRAPECISTAS</t>
  </si>
  <si>
    <t>LISTADO JOVENES DEL PROGRAMA UPIS 2010</t>
  </si>
  <si>
    <t>INFORMES DE GESTION PROYECTOS 640</t>
  </si>
  <si>
    <t>INFORME UPI LA 32 AÑO NUEVO Y NAVIDAD</t>
  </si>
  <si>
    <t>INFORME PREMIO DISTRITAL A LA GESTION 2010</t>
  </si>
  <si>
    <t>INFORME PROYECTOS 4021</t>
  </si>
  <si>
    <t>EJECUCIONES PRESUPUESTALES PROYECTOS DE INTERVENCION IDIPRON</t>
  </si>
  <si>
    <t>INFORMES DE QUEJAS Y RECLAMOS Y SOLUCIONES TRIMESTRE</t>
  </si>
  <si>
    <t>REQUERIMIENTOS PARA MANTENIMIENTO DE UPIS INTEGRAL</t>
  </si>
  <si>
    <t>AUDITORIA INTERNA DE AREA CONTABILIDAD</t>
  </si>
  <si>
    <t>INFORMES INTERNOS 2010</t>
  </si>
  <si>
    <t>FICHAS DE ESTADISTICAS BASICADE INTERVENCION DISTRITAL FICHA EBI</t>
  </si>
  <si>
    <t>COMPONENTES ASUNTOS VARIOS</t>
  </si>
  <si>
    <t>INFORME DE GESTION UPI LA 32</t>
  </si>
  <si>
    <t>MEMORIA DEL PROCESO REVISION ESTRATEGICO IDIPRON</t>
  </si>
  <si>
    <t>INFORME TEMA DE TESORERIA CUENTAS UNICAS DISTRITAL</t>
  </si>
  <si>
    <t>TEMAS DEL SERVICIO CIVIL DISTRITAL</t>
  </si>
  <si>
    <t>INFORME DE GESTION CON CORTE A 31 JUNIO 2010</t>
  </si>
  <si>
    <t>INFORMES DISCIPLINARIO Y PEDAGOGICO (BOLETINES FINALES JOVENES)</t>
  </si>
  <si>
    <t>INFORME DE GESTION CARTAS DE LOS NIÑOS PARA EL PADRE FERNANDO VELANDIA</t>
  </si>
  <si>
    <t>RESOLUCIONES IDIPRON 1983 - 2003</t>
  </si>
  <si>
    <t>RESOLUCIONES IDIPRON  Nº 243 DEL 2006</t>
  </si>
  <si>
    <t>RESOLUCIONES IDIPRON Nº 022 DEL 1989</t>
  </si>
  <si>
    <t>RESOLUCIONES IDIPRON Nº 001 DEL 1991</t>
  </si>
  <si>
    <t>RESOLUCIONES IDIPRON Nº 001 DEL 1986</t>
  </si>
  <si>
    <t>RESOLUCIONES IDIPRON Nº 001 DEL 1983</t>
  </si>
  <si>
    <t>RESOLUCIONES IDIPRON - 2000 - 2009</t>
  </si>
  <si>
    <t>INFORME RESOLUCION Nº 001</t>
  </si>
  <si>
    <t>RESOLUCION JUNTA DIRECTIVA Nº 8</t>
  </si>
  <si>
    <t>INFORME MANUAL DE FUNCIONES</t>
  </si>
  <si>
    <t>INFORME DE RESOLUCIONES REGLAMENTARIAS</t>
  </si>
  <si>
    <t>DECRETO Nº 318 / 2009</t>
  </si>
  <si>
    <t>NORMAS DE CONTRATACION VIGENTES Y AUTO CONSEJO DE ESTADO SUSPENDE ARTICULOS DC 2474 DEL 2008 ICBF</t>
  </si>
  <si>
    <t>INVITACIONES IDIPRON 2002 - 2009</t>
  </si>
  <si>
    <t>COMO HACER INYERVENTORIA 2009 - 2010</t>
  </si>
  <si>
    <t>ASUNTOS CONTROL INTERNO</t>
  </si>
  <si>
    <t>ANONIMOS</t>
  </si>
  <si>
    <t xml:space="preserve">LEY 1098 / 2006 LEY INFANCIA Y ADOLESCENCIA </t>
  </si>
  <si>
    <t>SUBDIRECCION METODOS COPIAS</t>
  </si>
  <si>
    <t>LINEAMIENTO TECNICO PARA LA INCLUSION Y ATENCION DE FAMILIAS</t>
  </si>
  <si>
    <t>CONCEPTOS JURIDICOS SOBRE CONVENIOS INTERADMINISTRATIVOS DE IDIPRON</t>
  </si>
  <si>
    <t>IRREGULARIDADES DE CAJA MENOR SECTOR RURAL SME</t>
  </si>
  <si>
    <t>MANUAL DE INTERVENTORIA</t>
  </si>
  <si>
    <t>MANUAL DE IDENTIDAD</t>
  </si>
  <si>
    <t>ASUNTOS DE CONTROL INTERNO DISCIPLINARIA</t>
  </si>
  <si>
    <t>OREPOSICIONES CONSEJO DE BOGOTA CONTRATACION BAÑOS PUBLICOS</t>
  </si>
  <si>
    <t>RENUNCIAS Y DOCUMENTOS DE COMISIONES PERMISOS DE DIRECCION IDIPRON</t>
  </si>
  <si>
    <t>RESPUESTA DE OFICINA DE CONTROL INTERNO</t>
  </si>
  <si>
    <t>UNIDAD DE PROTECCION INTEGRAL PERDOMO</t>
  </si>
  <si>
    <t xml:space="preserve">PLAN DE COMPRAS  </t>
  </si>
  <si>
    <t>INFORME SEGUIMIENTO COMPROMISO COMITÉ DIRECTIVO</t>
  </si>
  <si>
    <t>INFORME DIRECCION SECTOR SALUD DE INTEGRACION SOCIAL</t>
  </si>
  <si>
    <t>INFORME BALANCE SOCIAL</t>
  </si>
  <si>
    <t>SEGURO DE ALIMENTARIA Y NUTRICIONAL 2010</t>
  </si>
  <si>
    <t>PROCESOS Y RENDIMIENTO AL IDIPRON 2008</t>
  </si>
  <si>
    <t>PROCESOS Y PROCEDIMIENTOS IDIPRON DIRECCION GENERAL  2008</t>
  </si>
  <si>
    <t>INFORMES IDIPRON 1993 - 2009</t>
  </si>
  <si>
    <t>INFORMES IDIPRON 1993 - 2010</t>
  </si>
  <si>
    <t>RESOLUCION DESPACHO DEL DIRECTOR</t>
  </si>
  <si>
    <t>INFORMES DE GESTION LEY 951</t>
  </si>
  <si>
    <t>INFORMES DE GESTION LEY 952</t>
  </si>
  <si>
    <t>18/052/10</t>
  </si>
  <si>
    <t>16/029/10</t>
  </si>
  <si>
    <t>29/096/09</t>
  </si>
  <si>
    <t>1/6</t>
  </si>
  <si>
    <t>2/6</t>
  </si>
  <si>
    <t>3/7</t>
  </si>
  <si>
    <t>4/7</t>
  </si>
  <si>
    <t>5/7</t>
  </si>
  <si>
    <t>6/7</t>
  </si>
  <si>
    <t>7/7</t>
  </si>
  <si>
    <t>3/6</t>
  </si>
  <si>
    <t>4/6</t>
  </si>
  <si>
    <t>5/6</t>
  </si>
  <si>
    <t>6/6</t>
  </si>
  <si>
    <t>1/8</t>
  </si>
  <si>
    <t>2/8</t>
  </si>
  <si>
    <t>3/8</t>
  </si>
  <si>
    <t>4/8</t>
  </si>
  <si>
    <t>5/8</t>
  </si>
  <si>
    <t>6/8</t>
  </si>
  <si>
    <t>7/8</t>
  </si>
  <si>
    <t>8/8</t>
  </si>
  <si>
    <t>1/7</t>
  </si>
  <si>
    <t>2/7</t>
  </si>
  <si>
    <t>acuerdo 80</t>
  </si>
  <si>
    <t>bienes inmuebles</t>
  </si>
  <si>
    <t>proyecto KFW</t>
  </si>
  <si>
    <t>personeria Bogota</t>
  </si>
  <si>
    <t>veeduria distrital</t>
  </si>
  <si>
    <t>simposio internal</t>
  </si>
  <si>
    <t>informe de gestion</t>
  </si>
  <si>
    <t>acta de acuerdo</t>
  </si>
  <si>
    <t>conv de traspaso</t>
  </si>
  <si>
    <t>actas de entrega</t>
  </si>
  <si>
    <t>secretaria de hacienda</t>
  </si>
  <si>
    <t>informe rutas escolares</t>
  </si>
  <si>
    <t>der. De peticion</t>
  </si>
  <si>
    <t>fonidipron</t>
  </si>
  <si>
    <t>citas programadas</t>
  </si>
  <si>
    <t>inventario direccion</t>
  </si>
  <si>
    <t>cooperativas</t>
  </si>
  <si>
    <t>convenio interadminist</t>
  </si>
  <si>
    <t>V censi hab. Calle</t>
  </si>
  <si>
    <t>informes UPIS varias</t>
  </si>
  <si>
    <t>informe UPI la Vega</t>
  </si>
  <si>
    <t>informe UPI la Rioja</t>
  </si>
  <si>
    <t>informe UPI Liberia</t>
  </si>
  <si>
    <t>informe UPI Servita</t>
  </si>
  <si>
    <t>informe UPI Oasis</t>
  </si>
  <si>
    <t>informe UPI Sta Lucia</t>
  </si>
  <si>
    <t>informe UPI Perdomo</t>
  </si>
  <si>
    <t>informe UPI Florida</t>
  </si>
  <si>
    <t>informes direccion</t>
  </si>
  <si>
    <t>ayudas econo micas</t>
  </si>
  <si>
    <t>contrato de obra</t>
  </si>
  <si>
    <t>plan de accion</t>
  </si>
  <si>
    <t>contraloria Bogota</t>
  </si>
  <si>
    <t>informes</t>
  </si>
  <si>
    <t>informe visita contralo.</t>
  </si>
  <si>
    <t>contraloria de Bogota</t>
  </si>
  <si>
    <t>auditoria contraloria</t>
  </si>
  <si>
    <t>secretaria de salud</t>
  </si>
  <si>
    <t>secretaria habitat</t>
  </si>
  <si>
    <t>participacion ciudadana</t>
  </si>
  <si>
    <t>busqueda activa</t>
  </si>
  <si>
    <t>sec integracion social</t>
  </si>
  <si>
    <t>entidades distritales</t>
  </si>
  <si>
    <t>idipron trapecistas</t>
  </si>
  <si>
    <t>propuestas laborales</t>
  </si>
  <si>
    <t>depto administrativo</t>
  </si>
  <si>
    <t>planeacion distrital</t>
  </si>
  <si>
    <t>proyecto 4021</t>
  </si>
  <si>
    <t>doc. Citacion</t>
  </si>
  <si>
    <t>consejo de Bogota</t>
  </si>
  <si>
    <t>sec. Medio ambiente</t>
  </si>
  <si>
    <t>req. Anonimos</t>
  </si>
  <si>
    <t>demandas</t>
  </si>
  <si>
    <t>tutelas</t>
  </si>
  <si>
    <t>asuntos legales</t>
  </si>
  <si>
    <t>solicitud conciliaciones</t>
  </si>
  <si>
    <t>alcaldia mayor Bta</t>
  </si>
  <si>
    <t>auditoria interna</t>
  </si>
  <si>
    <t>secretaria hacienda</t>
  </si>
  <si>
    <t xml:space="preserve">trabajo social </t>
  </si>
  <si>
    <t>PQRS</t>
  </si>
  <si>
    <t>consolidado asistidos</t>
  </si>
  <si>
    <t>proyecto reciclaje</t>
  </si>
  <si>
    <t>contrato secret. Mov.</t>
  </si>
  <si>
    <t>convenios sec. Amb.</t>
  </si>
  <si>
    <t>acta de entrega</t>
  </si>
  <si>
    <t>informe UPI La Favorita</t>
  </si>
  <si>
    <t>informe UPI La Florida</t>
  </si>
  <si>
    <t>informe UPI Luna Park</t>
  </si>
  <si>
    <t>seguimiento informes</t>
  </si>
  <si>
    <t xml:space="preserve">plan de compras </t>
  </si>
  <si>
    <t>control de PQRS</t>
  </si>
  <si>
    <t>seguimiento metas</t>
  </si>
  <si>
    <t>proyecto presupuesto</t>
  </si>
  <si>
    <t>proyecto presupues in</t>
  </si>
  <si>
    <t>proyec inversion as Var.</t>
  </si>
  <si>
    <t>proyecto sostenimiento</t>
  </si>
  <si>
    <t>inf. Cuantitativo</t>
  </si>
  <si>
    <t>proyecto inversion</t>
  </si>
  <si>
    <t>contratos y adiciones</t>
  </si>
  <si>
    <t>comité estupefacientes</t>
  </si>
  <si>
    <t>inf contraloria dist</t>
  </si>
  <si>
    <t>informes contraloria</t>
  </si>
  <si>
    <t>area de investigacion</t>
  </si>
  <si>
    <t>proyecto 550</t>
  </si>
  <si>
    <t>informes ejecucion</t>
  </si>
  <si>
    <t>convenios varios</t>
  </si>
  <si>
    <t>conv 016/10 C. B.</t>
  </si>
  <si>
    <t>sec gobierno as. Varios</t>
  </si>
  <si>
    <t>circulares alcaldia M. B.</t>
  </si>
  <si>
    <t>informes ofic. Varias</t>
  </si>
  <si>
    <t>comité conciliaciones</t>
  </si>
  <si>
    <t>tutelas informacion</t>
  </si>
  <si>
    <t>informes otras entidad.</t>
  </si>
  <si>
    <t>trabajo social</t>
  </si>
  <si>
    <t>informe UPI La 20</t>
  </si>
  <si>
    <t>control asistencia UPIS</t>
  </si>
  <si>
    <t>informe UPI Tuparro</t>
  </si>
  <si>
    <t>informe UPI San Fran.</t>
  </si>
  <si>
    <t>cont. diario asistencia</t>
  </si>
  <si>
    <t>historial idipron</t>
  </si>
  <si>
    <t>informe fundacion</t>
  </si>
  <si>
    <t>informe lineamientos</t>
  </si>
  <si>
    <t>informe aplicación</t>
  </si>
  <si>
    <t>consecutivo direc.</t>
  </si>
  <si>
    <t>informe proyecto</t>
  </si>
  <si>
    <t>informe contrato</t>
  </si>
  <si>
    <t>QBE comp. Seguros</t>
  </si>
  <si>
    <t>oficina juridica</t>
  </si>
  <si>
    <t>informes contratistas</t>
  </si>
  <si>
    <t>asuntos disciplinarios</t>
  </si>
  <si>
    <t>ordenes prestacion serv.</t>
  </si>
  <si>
    <t>anteproyecto de pres.</t>
  </si>
  <si>
    <t>inf premio dist. Gestion</t>
  </si>
  <si>
    <t>orden del dia</t>
  </si>
  <si>
    <t>convenio 005/2011</t>
  </si>
  <si>
    <t>plan indicativo</t>
  </si>
  <si>
    <t>interventores proy. Inv.</t>
  </si>
  <si>
    <t>consorcio obras idipron</t>
  </si>
  <si>
    <t>secretaria de ambiente</t>
  </si>
  <si>
    <t>Vi censo hab. Calle</t>
  </si>
  <si>
    <t>junta directiva idipron</t>
  </si>
  <si>
    <t>accion del derecho</t>
  </si>
  <si>
    <t>personeria distrital</t>
  </si>
  <si>
    <t>KFW</t>
  </si>
  <si>
    <t>relacion inventario</t>
  </si>
  <si>
    <t>informes proyecto 4021</t>
  </si>
  <si>
    <t>1\24</t>
  </si>
  <si>
    <t>1\3</t>
  </si>
  <si>
    <t>2\3</t>
  </si>
  <si>
    <t>3\3</t>
  </si>
  <si>
    <t>2\24</t>
  </si>
  <si>
    <t>3\24</t>
  </si>
  <si>
    <t>4\24</t>
  </si>
  <si>
    <t>5\24</t>
  </si>
  <si>
    <t>6\24</t>
  </si>
  <si>
    <t>7\24</t>
  </si>
  <si>
    <t>8\24</t>
  </si>
  <si>
    <t>9\24</t>
  </si>
  <si>
    <t>10\24</t>
  </si>
  <si>
    <t>11\24</t>
  </si>
  <si>
    <t>12\24</t>
  </si>
  <si>
    <t>1\1</t>
  </si>
  <si>
    <t>1-106</t>
  </si>
  <si>
    <t>107-235</t>
  </si>
  <si>
    <t>236-359</t>
  </si>
  <si>
    <t>360-487</t>
  </si>
  <si>
    <t>488-637</t>
  </si>
  <si>
    <t>638-768</t>
  </si>
  <si>
    <t>769-887</t>
  </si>
  <si>
    <t>888-1005</t>
  </si>
  <si>
    <t>1006-1139</t>
  </si>
  <si>
    <t>1-243</t>
  </si>
  <si>
    <t>244-471</t>
  </si>
  <si>
    <t>472-668</t>
  </si>
  <si>
    <t>669-865</t>
  </si>
  <si>
    <t>866-1094</t>
  </si>
  <si>
    <t>1095-1350</t>
  </si>
  <si>
    <t>1351-1572</t>
  </si>
  <si>
    <t>1573-1820</t>
  </si>
  <si>
    <t>1821-2034</t>
  </si>
  <si>
    <t>2035-2253</t>
  </si>
  <si>
    <t>2254-2470</t>
  </si>
  <si>
    <t>2471-2694</t>
  </si>
  <si>
    <t>2695-2909</t>
  </si>
  <si>
    <t>2910-3100</t>
  </si>
  <si>
    <t>3101-3319</t>
  </si>
  <si>
    <t>3320-3533</t>
  </si>
  <si>
    <t>3534-3735</t>
  </si>
  <si>
    <t>3736-3947</t>
  </si>
  <si>
    <t>3948-4155</t>
  </si>
  <si>
    <t>4156-4389</t>
  </si>
  <si>
    <t>4390-4599</t>
  </si>
  <si>
    <t>4600-4816</t>
  </si>
  <si>
    <t>4817-5039</t>
  </si>
  <si>
    <t>5040-5254</t>
  </si>
  <si>
    <t>5255-5510</t>
  </si>
  <si>
    <t>5511-5746</t>
  </si>
  <si>
    <t>5747-5942</t>
  </si>
  <si>
    <t>5943-6170</t>
  </si>
  <si>
    <t>6171-6238</t>
  </si>
  <si>
    <t>1\10</t>
  </si>
  <si>
    <t>2\10</t>
  </si>
  <si>
    <t>3\10</t>
  </si>
  <si>
    <t>4\10</t>
  </si>
  <si>
    <t>5\10</t>
  </si>
  <si>
    <t>6\10</t>
  </si>
  <si>
    <t>7\10</t>
  </si>
  <si>
    <t>8\10</t>
  </si>
  <si>
    <t>9\10</t>
  </si>
  <si>
    <t>10\10</t>
  </si>
  <si>
    <t>1\2</t>
  </si>
  <si>
    <t>2\2</t>
  </si>
  <si>
    <t>COMPROBANTE DE DIARIO Y COMPROBANTE POR PAGAR DE 00001 A LA 00030</t>
  </si>
  <si>
    <t>COMPROBANTE DE DIARIO</t>
  </si>
  <si>
    <t>COMPROBANTE DE DIARIO Y COMPROBANTE POR PAGAR DE 00031 A LA 00064</t>
  </si>
  <si>
    <t>COMPROBANTE POR PAGAR DE 00065 A LA 00164</t>
  </si>
  <si>
    <t>COMPROBANTE POR PAGAR DE 00165 A LA 00257</t>
  </si>
  <si>
    <t>COMPROBANTE POR PAGAR DE 00258 A LA 00358</t>
  </si>
  <si>
    <t>COMPROBANTE POR PAGAR DE 00359 A LA 00459</t>
  </si>
  <si>
    <t>COMPROBANTE POR PAGAR DE 00460 A LA 00547</t>
  </si>
  <si>
    <t>COMPROBANTE POR PAGAR DE 00548 A LA 00616</t>
  </si>
  <si>
    <t>COMPROBANTE POR PAGAR DE 00617 A LA 00743</t>
  </si>
  <si>
    <t>COMPROBANTE POR PAGAR DE 00744 A LA 00840</t>
  </si>
  <si>
    <t>COMPROBANTE POR PAGAR DE 00841 A LA 00938</t>
  </si>
  <si>
    <t>COMPROBANTE POR PAGAR DE 00939 A LA 01039</t>
  </si>
  <si>
    <t>COMPROBANTE POR PAGAR DE 01040 A LA 01139</t>
  </si>
  <si>
    <t>COMPROBANTE POR PAGAR DE 01140 A LA 01237</t>
  </si>
  <si>
    <t>COMPROBANTE POR PAGAR DE 01238 A LA 01291</t>
  </si>
  <si>
    <t>COMPROBANTE POR PAGAR DE 01292 A LA 01327</t>
  </si>
  <si>
    <t>COMPROBANTE POR PAGAR DE 01328 A LA 01340</t>
  </si>
  <si>
    <t>COMPROBANTE DE DIARIO Y COMPROBANTE POR PAGAR DE 01341 A LA 03189</t>
  </si>
  <si>
    <t>COMPROBANTE POR PAGAR DE 01390 A LA 01490</t>
  </si>
  <si>
    <t>COMPROBANTE POR PAGAR DE 01491 A LA 01587</t>
  </si>
  <si>
    <t>COMPROBANTE POR PAGAR DE 01588 A LA 01679</t>
  </si>
  <si>
    <t>COMPROBANTE POR PAGAR DE 01680 A LA 01767</t>
  </si>
  <si>
    <t>COMPROBANTE POR PAGAR DE 01768 A LA 01864</t>
  </si>
  <si>
    <t>COMPROBANTE POR PAGAR DE 01865 A LA 01955</t>
  </si>
  <si>
    <t>COMPROBANTE POR PAGAR DE 01956 A LA 02045</t>
  </si>
  <si>
    <t>COMPROBANTE POR PAGAR DE 02046 A LA 02132</t>
  </si>
  <si>
    <t>COMPROBANTE POR PAGAR DE 02133 A LA 02174</t>
  </si>
  <si>
    <t>COMPROBANTE POR PAGAR DE 02175 A LA 02223</t>
  </si>
  <si>
    <t>COMPROBANTE DE DIARIO Y COMPROBANTE POR PAGAR DE 02224 A LA 02261</t>
  </si>
  <si>
    <t>COMPROBANTE POR PAGAR DE 02262 A LA 02354</t>
  </si>
  <si>
    <t>COMPROBANTE POR PAGAR DE 02355 A LA 02450</t>
  </si>
  <si>
    <t>COMPROBANTE POR PAGAR DE 02451 A LA 02544</t>
  </si>
  <si>
    <t>COMPROBANTE POR PAGAR DE 02545 A LA 02640</t>
  </si>
  <si>
    <t>COMPROBANTE POR PAGAR DE 02641 A LA 06738</t>
  </si>
  <si>
    <t>COMPROBANTE POR PAGAR DE 06739 A LA 02835</t>
  </si>
  <si>
    <t>COMPROBANTE POR PAGAR DE 02836 A LA 02936</t>
  </si>
  <si>
    <t>COMPROBANTE POR PAGAR DE 02937 A LA 03031</t>
  </si>
  <si>
    <t>COMPROBANTE POR PAGAR DE 03032 A LA 03106</t>
  </si>
  <si>
    <t>COMPROBANTE POR PAGAR DE 03107 A LA 03183</t>
  </si>
  <si>
    <t>COMPROBANTE POR PAGAR DE 03184 A LA 03254</t>
  </si>
  <si>
    <t>COMPROBANTE POR PAGAR DE 03255 A LA 03268</t>
  </si>
  <si>
    <t>COMPROBANTE DE DIARIO Y COMPROBANTE POR PAGAR DE 03269 A LA 03316</t>
  </si>
  <si>
    <t>COMPROBANTE POR PAGAR DE 03317 A LA 03418</t>
  </si>
  <si>
    <t>COMPROBANTE POR PAGAR DE 03419 A LA 03518</t>
  </si>
  <si>
    <t>COMPROBANTE POR PAGAR DE 03519 A LA 03620</t>
  </si>
  <si>
    <t>COMPROBANTE POR PAGAR DE 03621 A LA 03722</t>
  </si>
  <si>
    <t>COMPROBANTE POR PAGAR DE 03723 A LA 03809</t>
  </si>
  <si>
    <t>COMPROBANTE POR PAGAR DE 03810 A LA 03910</t>
  </si>
  <si>
    <t>COMPROBANTE POR PAGAR DE 03911 A LA 04008</t>
  </si>
  <si>
    <t>COMPROBANTE POR PAGAR DE 04009 A LA 04085</t>
  </si>
  <si>
    <t>COMPROBANTE POR PAGAR DE 04086 A LA 04169</t>
  </si>
  <si>
    <t>COMPROBANTE POR PAGAR DE 04170 A LA 04198</t>
  </si>
  <si>
    <t>COMPROBANTE POR PAGAR DE 04199 A LA 04204</t>
  </si>
  <si>
    <t>COMPROBANTE DE DIARIO Y COMPROBANTE POR PAGAR DE 04205 A LA 04254</t>
  </si>
  <si>
    <t>COMPROBANTE POR PAGAR DE 04255 A LA 04354</t>
  </si>
  <si>
    <t>COMPROBANTE POR PAGAR DE 04355 A LA 04454</t>
  </si>
  <si>
    <t>COMPROBANTE POR PAGAR DE 04455 A LA 04554</t>
  </si>
  <si>
    <t>COMPROBANTE POR PAGAR DE 04555 A LA 04654</t>
  </si>
  <si>
    <t>COMPROBANTE POR PAGAR DE 04655 A LA 04754</t>
  </si>
  <si>
    <t>COMPROBANTE POR PAGAR DE 04755 A LA 04854</t>
  </si>
  <si>
    <t>COMPROBANTE POR PAGAR DE 04855 A LA 04942</t>
  </si>
  <si>
    <t>COMPROBANTE POR PAGAR DE 04743 A LA 05031</t>
  </si>
  <si>
    <t>COMPROBANTE POR PAGAR DE 05032 A LA 05053</t>
  </si>
  <si>
    <t>COMPROBANTE POR PAGAR DE 05054 A LA 05072</t>
  </si>
  <si>
    <t>COMPROBANTE POR PAGAR DE 05073 A LA 05102</t>
  </si>
  <si>
    <t>COMPROBANTE POR PAGAR DE 05103 A LA 05119</t>
  </si>
  <si>
    <t>COMPROBANTES DE CONTABILIDAD MES ENERO</t>
  </si>
  <si>
    <t>COMPROBANTES DE CONTABILIDAD MES FEBRERO</t>
  </si>
  <si>
    <t>COMPROBANTES DE CONTABILIDAD MES MARZO</t>
  </si>
  <si>
    <t>COMPROBANTES DE CONTABILIDAD MES ABRIL</t>
  </si>
  <si>
    <t>COMPROBANTES DE CONTABILIDAD MES MAYO</t>
  </si>
  <si>
    <t>COMPROBANTES DE CONTABILIDAD MES JUNIO</t>
  </si>
  <si>
    <t>DECLARACIONES TRIBUARIAS</t>
  </si>
  <si>
    <t>IMPUESTO ESTAMPILLAS MES ENERO</t>
  </si>
  <si>
    <t>IMPUESTO ESTAMPILLAS MES FEBRERO</t>
  </si>
  <si>
    <t>IMPUESTO ESTAMPILLAS MES MARZO</t>
  </si>
  <si>
    <t>IMPUESTO ESTAMPILLAS MES ABRIL</t>
  </si>
  <si>
    <t>IMPUESTO ESTAMPILLAS MES MAYO</t>
  </si>
  <si>
    <t>IMPUESTO ESTAMPILLAS MES JUNIO</t>
  </si>
  <si>
    <t>IMPUESTO ICA MES ENERO Y FEBRERO</t>
  </si>
  <si>
    <t>IMPUESTO ICA MES MARZO Y ABRIL</t>
  </si>
  <si>
    <t>IMPUESTO ICA MES MAYO Y JUNIO</t>
  </si>
  <si>
    <t>IMPUESTO RETENCION EN LA FUENTE MES ENERO</t>
  </si>
  <si>
    <t>IMPUESTO RETENCION EN LA FUENTE MES  FEBRERO</t>
  </si>
  <si>
    <t>IMPUESTO RETENCION EN LA FUENTE MES MARZO</t>
  </si>
  <si>
    <t>IMPUESTO RETENCION EN LA FUENTE MES ABRIL</t>
  </si>
  <si>
    <t>IMPUESTO RETENCION EN LA FUENTE MES MAYO</t>
  </si>
  <si>
    <t>IMPUESTO RETENCION EN LA FUENTE MES JUNIO</t>
  </si>
  <si>
    <t>BALANCES CONTABLES E INFORMES COMPLEMENTARIOS</t>
  </si>
  <si>
    <t>BALANCES DE PRUEBA PRIMER TRIMESTRE</t>
  </si>
  <si>
    <t>BALANCES DE PRUEBA SEGUNDO TRIMESTRE</t>
  </si>
  <si>
    <t>LIBROS DE CONTABILIDAD</t>
  </si>
  <si>
    <t>AUXILIARES CON SALDO MES ENERO</t>
  </si>
  <si>
    <t>AUXILIARES CON SALDO MES FEBRERO</t>
  </si>
  <si>
    <t>AUXILIARES CON SALDO MES MARZO</t>
  </si>
  <si>
    <t>AUXILIARES CON SALDO MES ABRIL</t>
  </si>
  <si>
    <t>AUXILIARES CON SALDO MES MAYO</t>
  </si>
  <si>
    <t>AUXILIARES CON SALDO MES JUNIO</t>
  </si>
  <si>
    <t>5 DE 10</t>
  </si>
  <si>
    <t>6 DE 10</t>
  </si>
  <si>
    <t>7 DE 10</t>
  </si>
  <si>
    <t>8 DE 10</t>
  </si>
  <si>
    <t>9 DE 10</t>
  </si>
  <si>
    <t>10 DE 10</t>
  </si>
  <si>
    <t>3 DE 10</t>
  </si>
  <si>
    <t>4 DE 10</t>
  </si>
  <si>
    <t>1 DE 10</t>
  </si>
  <si>
    <t>2 DE 10</t>
  </si>
  <si>
    <t>COMPROBANTE POR PAGAR DE 05120 A LA 05233</t>
  </si>
  <si>
    <t>COMPROBANTE POR PAGAR DE 05234 A LA 05347</t>
  </si>
  <si>
    <t>COMPROBANTE POR PAGAR DE 05348 A LA 05440</t>
  </si>
  <si>
    <t>COMPROBANTE POR PAGAR DE 05441 A LA 05544</t>
  </si>
  <si>
    <t>COMPROBANTE POR PAGAR DE 05545 A LA 05664</t>
  </si>
  <si>
    <t>COMPROBANTE POR PAGAR DE 05665 A LA 05770</t>
  </si>
  <si>
    <t>COMPROBANTE POR PAGAR DE 05771 A LA 05869</t>
  </si>
  <si>
    <t>COMPROBANTE POR PAGAR DE 05870 A LA 05966</t>
  </si>
  <si>
    <t>COMPROBANTE POR PAGAR DE 05967 A LA 06028</t>
  </si>
  <si>
    <t>COMPROBANTE POR PAGAR DE 06029 A LA 06063</t>
  </si>
  <si>
    <t>COMPROBANTE POR PAGAR DE 06064 A LA 06080</t>
  </si>
  <si>
    <t>COMPROBANTE POR PAGAR DE 06081 A LA 06190</t>
  </si>
  <si>
    <t>COMPROBANTE POR PAGAR DE 06191 A LA 06300</t>
  </si>
  <si>
    <t>COMPROBANTE POR PAGAR DE 06301 A LA 06400</t>
  </si>
  <si>
    <t>COMPROBANTE POR PAGAR DE 06401 A LA 06500</t>
  </si>
  <si>
    <t>COMPROBANTE POR PAGAR DE 06501 A LA 06600</t>
  </si>
  <si>
    <t>COMPROBANTE POR PAGAR DE 06601 A LA 06700</t>
  </si>
  <si>
    <t>COMPROBANTE POR PAGAR DE 06701 A LA 06800</t>
  </si>
  <si>
    <t>COMPROBANTE POR PAGAR DE 06801 A LA 06893</t>
  </si>
  <si>
    <t>COMPROBANTE POR PAGAR DE 06894 A LA 06966</t>
  </si>
  <si>
    <t>COMPROBANTE POR PAGAR DE 06967 A LA 07012</t>
  </si>
  <si>
    <t>COMPROBANTE POR PAGAR DE 07013 A LA 07034</t>
  </si>
  <si>
    <t>COMPROBANTE POR PAGAR DE 07035 A LA 07041</t>
  </si>
  <si>
    <t>COMPROBANTE POR PAGAR DE 07042 A LA 07141</t>
  </si>
  <si>
    <t>COMPROBANTE POR PAGAR DE 07142 A LA 07245</t>
  </si>
  <si>
    <t>COMPROBANTE POR PAGAR DE 07246 A LA 07345</t>
  </si>
  <si>
    <t>COMPROBANTE POR PAGAR DE 07346 A LA 07450</t>
  </si>
  <si>
    <t>COMPROBANTE POR PAGAR DE 07451 A LA 07550</t>
  </si>
  <si>
    <t>COMPROBANTE POR PAGAR DE 07551 A LA 07650</t>
  </si>
  <si>
    <t>COMPROBANTE POR PAGAR DE 07651 A LA 07646</t>
  </si>
  <si>
    <t>COMPROBANTE POR PAGAR DE 07747 A LA 07852</t>
  </si>
  <si>
    <t>COMPROBANTE POR PAGAR DE 07853 A LA 07929</t>
  </si>
  <si>
    <t>COMPROBANTE POR PAGAR DE 07930 A LA 07978</t>
  </si>
  <si>
    <t>COMPROBANTE POR PAGAR DE 07979 A LA 07996</t>
  </si>
  <si>
    <t>COMPROBANTE POR PAGAR DE 07997 A LA 08006</t>
  </si>
  <si>
    <t>COMPROBANTE  DE DIARIO Y CUENTAS POR PAGAR DE 08007 A LA 08050</t>
  </si>
  <si>
    <t>COMPROBANTE POR PAGAR DE 08051 A LA 08150</t>
  </si>
  <si>
    <t>COMPROBANTE POR PAGAR DE 08151 A LA 08250</t>
  </si>
  <si>
    <t>COMPROBANTE POR PAGAR DE 08251 A LA 08351</t>
  </si>
  <si>
    <t>COMPROBANTE POR PAGAR DE 08352 A LA 08454</t>
  </si>
  <si>
    <t>COMPROBANTE POR PAGAR DE 08455 A LA 08550</t>
  </si>
  <si>
    <t>COMPROBANTE POR PAGAR DE 08551 A LA 08650</t>
  </si>
  <si>
    <t>COMPROBANTE POR PAGAR DE 08651 A LA 08751</t>
  </si>
  <si>
    <t>COMPROBANTE POR PAGAR DE 08752 A LA 08848</t>
  </si>
  <si>
    <t>COMPROBANTE POR PAGAR DE 08849 A LA 08911</t>
  </si>
  <si>
    <t>COMPROBANTE POR PAGAR DE 08912 A LA 08946</t>
  </si>
  <si>
    <t>COMPROBANTE POR PAGAR DE 08947 A LA 08968</t>
  </si>
  <si>
    <t>COMPROBANTE  DE DIARIO Y CUENTAS POR PAGAR DE 08969 A LA 089013</t>
  </si>
  <si>
    <t>COMPROBANTE POR PAGAR DE 09014 A LA 09116</t>
  </si>
  <si>
    <t>COMPROBANTE POR PAGAR DE 09117 A LA 09216</t>
  </si>
  <si>
    <t>COMPROBANTE POR PAGAR DE 09217 A LA 09313</t>
  </si>
  <si>
    <t>COMPROBANTE POR PAGAR DE 09314 A LA 09408</t>
  </si>
  <si>
    <t>COMPROBANTE POR PAGAR DE 09409 A LA 09476</t>
  </si>
  <si>
    <t>COMPROBANTE POR PAGAR DE 09477 A LA 09556</t>
  </si>
  <si>
    <t>COMPROBANTE POR PAGAR DE 09557 A LA 09656</t>
  </si>
  <si>
    <t>COMPROBANTE POR PAGAR DE 09657 A LA 09756</t>
  </si>
  <si>
    <t>COMPROBANTE POR PAGAR DE 09757 A LA 09857</t>
  </si>
  <si>
    <t>COMPROBANTE POR PAGAR DE 09858 A LA 09901</t>
  </si>
  <si>
    <t>COMPROBANTE POR PAGAR DE 09902 A LA 09929</t>
  </si>
  <si>
    <t>COMPROBANTE POR PAGAR DE 09930 A LA 09950</t>
  </si>
  <si>
    <t>COMPROBANTE POR PAGAR DE 09951 A LA 09963</t>
  </si>
  <si>
    <t>COMPROBANTES DE CONTABILIDAD MES JULIO</t>
  </si>
  <si>
    <t>COMPROBANTES DE CONTABILIDAD MES AGOSTO</t>
  </si>
  <si>
    <t>COMPROBANTES DE CONTABILIDAD MES SEPTIEMBRE</t>
  </si>
  <si>
    <t>COMPROBANTES DE CONTABILIDAD MES OCTUBRE</t>
  </si>
  <si>
    <t>COMPROBANTES DE CONTABILIDAD MES NOVIEMBRE</t>
  </si>
  <si>
    <t>IMPUESTO ESTAMPILLAS MES JULIO</t>
  </si>
  <si>
    <t>IMPUESTO ESTAMPILLAS MES AGOSTO</t>
  </si>
  <si>
    <t>IMPUESTO ESTAMPILLAS MES SEPTIEMBRE</t>
  </si>
  <si>
    <t>IMPUESTO ESTAMPILLAS MES OCTUBRE</t>
  </si>
  <si>
    <t>IMPUESTO ESTAMPILLAS MES NOVIEMBRE</t>
  </si>
  <si>
    <t>IMPUESTO ICA MES JULIO Y AGOSTO</t>
  </si>
  <si>
    <t>IMPUESTO ICA MES SEPTIEMBRE Y OCTUBRE</t>
  </si>
  <si>
    <t>IMPUESTO RETENCION EN LA FUENTE MES JULIO</t>
  </si>
  <si>
    <t>IMPUESTO RETENCION EN LA FUENTE MES AGOSTO</t>
  </si>
  <si>
    <t>IMPUESTO RETENCION EN LA FUENTE MES SEPTIEMBRE</t>
  </si>
  <si>
    <t>IMPUESTO RETENCION EN LA FUENTE MES OCTUBRE</t>
  </si>
  <si>
    <t>IMPUESTO RETENCION EN LA FUENTE MES NOVIEMBRE</t>
  </si>
  <si>
    <t>BALANCES DE PRUEBA TERCER TRIMESTRE</t>
  </si>
  <si>
    <t>AUXILIARES CON SALDO MES AGOSTO</t>
  </si>
  <si>
    <t>AUXILIARES CON SALDO MES SEPTIEMBRE</t>
  </si>
  <si>
    <t>AUXILIARES CON SALDO MES OCTUBRE</t>
  </si>
  <si>
    <t>AUXILIARES CON SALDO MES NOVIEMBRE</t>
  </si>
  <si>
    <t>5 DE  7</t>
  </si>
  <si>
    <t>6 DE  7</t>
  </si>
  <si>
    <t>7 DE  7</t>
  </si>
  <si>
    <t xml:space="preserve">EGRESOS ENERO 2013  00001 - 00026 </t>
  </si>
  <si>
    <t>EGRESOS ENERO 2013  00027 - 00039</t>
  </si>
  <si>
    <t>EGRESOS ENERO 2013  00040 - 00054</t>
  </si>
  <si>
    <t>EGRESOS ENERO 2013  00055 - 00077</t>
  </si>
  <si>
    <t>EGRESOS ENERO 2013  00078 - 00095</t>
  </si>
  <si>
    <t>EGRESOS ENERO 2013  00096 - 00121</t>
  </si>
  <si>
    <t>EGRESOS ENERO 2013  00122 - 00143</t>
  </si>
  <si>
    <t>EGRESOS ENERO 2013  00144 - 00170</t>
  </si>
  <si>
    <t>EGRESOS ENERO 2013  00171 - 00193</t>
  </si>
  <si>
    <t>EGRESOS ENERO 2013  00194 - 00214</t>
  </si>
  <si>
    <t>EGRESOS ENERO 2013  00215 - 00235</t>
  </si>
  <si>
    <t>EGRESOS ENERO 2013  00236 - 00256</t>
  </si>
  <si>
    <t>EGRESOS ENERO 2013  00255 Carp. A Estimulo jov.</t>
  </si>
  <si>
    <t>EGRESOS ENERO 2013  00255 Carp. B Estimulo jov.</t>
  </si>
  <si>
    <t>EGRESOS FEBRERO 2013 0257 - 0281</t>
  </si>
  <si>
    <t>EGRESOS FEBRERO 2013 0282 - 0304</t>
  </si>
  <si>
    <t>EGRESOS FEBRERO 2013 0305 - 0323</t>
  </si>
  <si>
    <t>EGRESOS FEBRERO 2013 0324 - 0356</t>
  </si>
  <si>
    <t>EGRESOS FEBRERO 2013 0357 -0383</t>
  </si>
  <si>
    <t>EGRESOS FEBRERO 2013 0384 - 0415</t>
  </si>
  <si>
    <t>EGRESOS FEBRERO 2013 0416 - 0448</t>
  </si>
  <si>
    <t>EGRESOS FEBRERO 2013 0449 - 0476</t>
  </si>
  <si>
    <t>EGRESOS FEBRERO 2013 0477 - 0503</t>
  </si>
  <si>
    <t>EGRESOS FEBRERO 2013 0504 -0534</t>
  </si>
  <si>
    <t>EGRESOS FEBRERO 2013 0535 - 0565</t>
  </si>
  <si>
    <t>EGRESOS FEBRERO 2013 0566 - 0595</t>
  </si>
  <si>
    <t>EGRESOS FEBRERO 2013 0596 - 0625</t>
  </si>
  <si>
    <t>EGRESOS FEBRERO 2013 0626 - 0655</t>
  </si>
  <si>
    <t>EGRESOS FEBRERO 2013 0656 - 0686</t>
  </si>
  <si>
    <t>EGRESOS FEBRERO 2013 0687 - 0717</t>
  </si>
  <si>
    <t>EGRESOS FEBRERO 2013 0718 - 0746</t>
  </si>
  <si>
    <t>EGRESOS FEBRERO 2013 0747 - 0777</t>
  </si>
  <si>
    <t>EGRESOS FEBRERO 2013 0778 - 0807</t>
  </si>
  <si>
    <t>EGRESOS FEBRERO 2013 0808 - 0837</t>
  </si>
  <si>
    <t>EGRESOS FEBRERO 2013 0838 - 0867</t>
  </si>
  <si>
    <t>EGRESOS FEBRERO 2013 0868 - 0896</t>
  </si>
  <si>
    <t>EGRESOS FEBRERO 2013 0897 - 0918</t>
  </si>
  <si>
    <t>EGRESOS FEBRERO 2013 0919 - 0946</t>
  </si>
  <si>
    <t>EGRESOS FEBRERO 2013 0947 - 0975</t>
  </si>
  <si>
    <t>EGRESOS FEBRERO 2013 0976 - 1006</t>
  </si>
  <si>
    <t>EGRESOS FEBRERO 2013 1007 - 1033</t>
  </si>
  <si>
    <t>EGRESOS FEBRERO 2013 1034 - 1056</t>
  </si>
  <si>
    <t>EGRESOS FEBRERO 2013 1057 -1085</t>
  </si>
  <si>
    <t>EGRESOS FEBRERO 2013 1086 - 1112</t>
  </si>
  <si>
    <t>EGRESOS FEBRERO 2013 1113 - 1136</t>
  </si>
  <si>
    <t>EGRESOS FEBRERO 2013 1137 - 1166</t>
  </si>
  <si>
    <t>EGRESOS FEBRERO 2013 1167 - 1188</t>
  </si>
  <si>
    <t>EGRESOS FEBRERO 2013 1189 - 1213</t>
  </si>
  <si>
    <t>EGRESOS FEBRERO 2013 1214 - 1241</t>
  </si>
  <si>
    <t>EGRESOS FEBRERO 2013 1242 - 1272</t>
  </si>
  <si>
    <t>EGRESOS FEBRERO 2013 1273 - 1300</t>
  </si>
  <si>
    <t>EGRESOS FEBRERO 2013 1301 - 1328</t>
  </si>
  <si>
    <t>EGRESOS FEBRERO 2013 1329 - 1355</t>
  </si>
  <si>
    <t>EGRESOS FEBRERO 20131356 - 1386</t>
  </si>
  <si>
    <t>EGRESOS FEBRERO 2013 1387 - 1413</t>
  </si>
  <si>
    <t>EGRESOS FEBRERO 2013 1414 - 1440</t>
  </si>
  <si>
    <t>EGRESOS FEBRERO 2013 1441 - 1466</t>
  </si>
  <si>
    <t>EGRESOS FEBRERO 2013 1467 - 1488</t>
  </si>
  <si>
    <t>EGRESOS FEBRERO 2013 1489 - 1510</t>
  </si>
  <si>
    <t>EGRESOS FEBRERO 2013 1511 - 1526</t>
  </si>
  <si>
    <t>EGRESOS FEBRERO 2013 1527 - 1537</t>
  </si>
  <si>
    <t>EGRESOS FEBRERO 2013 1538 -1558</t>
  </si>
  <si>
    <t>EGRESOS MARZO 2013 1559 - 1571</t>
  </si>
  <si>
    <t>EGRESOS MARZO 2013 1572 - 1594</t>
  </si>
  <si>
    <t>EGRESOS MARZO 2013 1595 - 1613</t>
  </si>
  <si>
    <t>EGRESOS MARZO 2013 1614 - 1640</t>
  </si>
  <si>
    <t>EGRESOS MARZO 2013 1641 - 1658</t>
  </si>
  <si>
    <t>EGRESOS MARZO 2013 1659 - 1674</t>
  </si>
  <si>
    <t>EGRESOS MARZO 2013 1675 - 1691</t>
  </si>
  <si>
    <t>EGRESOS MARZO 2013 1692 - 1708</t>
  </si>
  <si>
    <t>EGRESOS MARZO 2013 1709 - 1727</t>
  </si>
  <si>
    <t>EGRESOS MARZO 2013 1728 - 1750</t>
  </si>
  <si>
    <t>EGRESOS MARZO 2013 1751 - 1774</t>
  </si>
  <si>
    <t>EGRESOS MARZO 2013 1775 - 1797</t>
  </si>
  <si>
    <t>EGRESOS MARZO 2013 1798 - 1814</t>
  </si>
  <si>
    <t>EGRESOS MARZO 2013 1815 - 1829</t>
  </si>
  <si>
    <t>EGRESOS MARZO 2013 1830 - 1844</t>
  </si>
  <si>
    <t>EGRESOS MARZO 2013 1845 - 1859</t>
  </si>
  <si>
    <t>EGRESOS MARZO 2013 1860 - 1876</t>
  </si>
  <si>
    <t>EGRESOS MARZO 2013 1877 - 1891</t>
  </si>
  <si>
    <t>EGRESOS MARZO 2013 1892 - 1907</t>
  </si>
  <si>
    <t>EGRESOS MARZO 2013 1908 - 1922</t>
  </si>
  <si>
    <t xml:space="preserve">EGRESOS MARZO 2013 1923 - 1939 </t>
  </si>
  <si>
    <t>EGRESOS MARZO 2013 1940 - 1954</t>
  </si>
  <si>
    <t>EGRESOS MARZO 2013 1955 - 1978</t>
  </si>
  <si>
    <t>EGRESOS MARZO 2013 1979 - 2006</t>
  </si>
  <si>
    <t>EGRESOS MARZO 2013 2007 - 2031</t>
  </si>
  <si>
    <t>EGRESOS MARZO 2013 2032 -2056</t>
  </si>
  <si>
    <t>EGRESOS MARZO 2013 2057 - 2083</t>
  </si>
  <si>
    <t>EGRESOS MARZO 2013 2084 - 2103</t>
  </si>
  <si>
    <t>EGRESOS MARZO 2013 2104 - 2122</t>
  </si>
  <si>
    <t xml:space="preserve">EGRESOS MARZO 2013 2123 - 2142 </t>
  </si>
  <si>
    <t>EGRESOS MARZO 2013 2143 - 2157</t>
  </si>
  <si>
    <t>EGRESOS MARZO 2013 2158 - 2172</t>
  </si>
  <si>
    <t>EGRESOS MARZO 2013 2173 - 2188</t>
  </si>
  <si>
    <t>EGRESOS MARZO 2013 2189 - 2207</t>
  </si>
  <si>
    <t>EGRESOS MARZO 2013 2208 - 2230</t>
  </si>
  <si>
    <t>EGRESOS MARZO 2013 2231 - 2255</t>
  </si>
  <si>
    <t>EGRESOS MARZO 2013 2256 - 2278</t>
  </si>
  <si>
    <t>EGRESOS MARZO 2013 2279 - 2293</t>
  </si>
  <si>
    <t>EGRESOS MARZO 2013 2294 - 2307</t>
  </si>
  <si>
    <t>EGRESOS MARZO 2013 2308 - 2323</t>
  </si>
  <si>
    <t>EGRESOS MARZO 2013 2324 - 2345</t>
  </si>
  <si>
    <t>EGRESOS MARZO 2013 2346 - 2370</t>
  </si>
  <si>
    <t>EGRESOS MARZO 2013 2371 - 2395</t>
  </si>
  <si>
    <t>EGRESOS MARZO 2013 2396 - 2409</t>
  </si>
  <si>
    <t>EGRESOS MARZO 2013 2410 - 2427</t>
  </si>
  <si>
    <t>EGRESOS MARZO 2013 2428 - 2447</t>
  </si>
  <si>
    <t>EGRESOS MARZO 2013 2448 - 2460</t>
  </si>
  <si>
    <t>EGRESOS MARZO 2013 1571  Est. Florida</t>
  </si>
  <si>
    <t>EGRESOS MARZO 2013 2396 Estimulo Jovenes</t>
  </si>
  <si>
    <t>EGRESOS MARZO 2013 2396 Estimulo Jovenes "A"</t>
  </si>
  <si>
    <t>EGRESOS MARZO 2013 1564 Estimulo Jovenes</t>
  </si>
  <si>
    <t>EGRESOS MARZO 2013 1564 Estimulo Jovenes "A"</t>
  </si>
  <si>
    <t>EGRESOS ABRIL 2013  2461 - 2487</t>
  </si>
  <si>
    <t>EGRESOS ABRIL 2013  2488 - 2505</t>
  </si>
  <si>
    <t>EGRESOS ABRIL 2013  2506 - 2531</t>
  </si>
  <si>
    <t>EGRESOS ABRIL 2013  2532- 2559</t>
  </si>
  <si>
    <t>EGRESOS ABRIL 2013  2560 - 2586</t>
  </si>
  <si>
    <t>EGRESOS ABRIL 2013  2587 - 2611</t>
  </si>
  <si>
    <t>EGRESOS ABRIL 2013  2612 - 2643</t>
  </si>
  <si>
    <t>EGRESOS ABRIL 2013  2644 - 2663</t>
  </si>
  <si>
    <t>EGRESOS ABRIL 2013  2664 - 2680</t>
  </si>
  <si>
    <t>EGRESOS ABRIL 2013  2681 - 2706</t>
  </si>
  <si>
    <t>EGRESOS ABRIL 2013  2707 - 2728</t>
  </si>
  <si>
    <t>EGRESOS ABRIL 2013  2729 - 2757</t>
  </si>
  <si>
    <t>EGRESOS ABRIL 2013  2758 - 2778</t>
  </si>
  <si>
    <t>EGRESOS ABRIL 2013  2779 - 2797</t>
  </si>
  <si>
    <t>EGRESOS ABRIL 2013  2798 - 2813</t>
  </si>
  <si>
    <t>EGRESOS ABRIL 2013  2814- -2835</t>
  </si>
  <si>
    <t>EGRESOS ABRIL 2013  2836 - 2851</t>
  </si>
  <si>
    <t>EGRESOS ABRIL 2013  2852 - 2874</t>
  </si>
  <si>
    <t>EGRESOS ABRIL 2013  2875 - 2892</t>
  </si>
  <si>
    <t>EGRESOS ABRIL 2013  2893 - 2908</t>
  </si>
  <si>
    <t>EGRESOS ABRIL 2013  2909 - 2923</t>
  </si>
  <si>
    <t>EGRESOS ABRIL 2013  2924 - 2943</t>
  </si>
  <si>
    <t>EGRESOS ABRIL 2013  2944 - 2960</t>
  </si>
  <si>
    <t>EGRESOS ABRIL 2013  2961 - 2982</t>
  </si>
  <si>
    <t>EGRESOS ABRIL 2013  2983 - 3000</t>
  </si>
  <si>
    <t>EGRESOS ABRIL 2013  3001 - 3021</t>
  </si>
  <si>
    <t>EGRESOS ABRIL 2013  3022 - 3047</t>
  </si>
  <si>
    <t>EGRESOS ABRIL 2013  3048 - 3063</t>
  </si>
  <si>
    <t>EGRESOS ABRIL 2013  3064 - 3087</t>
  </si>
  <si>
    <t>EGRESOS ABRIL 2013  3088 - 3115</t>
  </si>
  <si>
    <t>EGRESOS ABRIL 2013  3116 - 3141</t>
  </si>
  <si>
    <t>EGRESOS ABRIL 2013  3142 - 3173</t>
  </si>
  <si>
    <t>EGRESOS ABRIL 2013  3174 - 3197</t>
  </si>
  <si>
    <t>EGRESOS ABRIL 2013  3198 - 3220</t>
  </si>
  <si>
    <t>EGRESOS ABRIL 2013  3221 - 3238</t>
  </si>
  <si>
    <t>EGRESOS ABRIL 2013  3239 - 3257</t>
  </si>
  <si>
    <t>EGRESOS ABRIL 2013  3258 - 3271</t>
  </si>
  <si>
    <t>EGRESOS ABRIL 2013  3272 - 3287</t>
  </si>
  <si>
    <t>EGRESOS ABRIL 2013  3288 - 3306</t>
  </si>
  <si>
    <t>EGRESOS ABRIL 2013  3307 - 3322</t>
  </si>
  <si>
    <t>EGRESOS ABRIL 2013  3323 - 3335</t>
  </si>
  <si>
    <t>EGRESOS ABRIL 2013  3336 - 3354</t>
  </si>
  <si>
    <t>EGRESOS ABRIL 2013  3355 - 3369</t>
  </si>
  <si>
    <t>EGRESOS ABRIL 2013  3370 - 3388</t>
  </si>
  <si>
    <t>EGRESOS ABRIL 2013  3389 - 3400</t>
  </si>
  <si>
    <t>EGRESOS ABRIL 2013  3401 - 3414</t>
  </si>
  <si>
    <t>EGRESOS ABRIL 2013  3415 - 3432</t>
  </si>
  <si>
    <t>EGRESOS ABRIL 2013  3433 - 3448</t>
  </si>
  <si>
    <t>EGRESOS ABRIL 2013  3449 - 3468</t>
  </si>
  <si>
    <t>EGRESOS ABRIL 2013  3469 - 3478</t>
  </si>
  <si>
    <t>EGRESOS ABRIL 2013  3478 - 3486</t>
  </si>
  <si>
    <t>EGRESOS ABRIL 2013  3487 - 3487</t>
  </si>
  <si>
    <t>EGRESOS ABRIL 2013  3488 - 3505</t>
  </si>
  <si>
    <t>EGRESOS ABRIL 2013  3506 - 3510</t>
  </si>
  <si>
    <t>EGRESOS ABRIL 2013  2599 Est. Florida</t>
  </si>
  <si>
    <t>EGRESOS ABRIL 2013  3486 Estimulo Jóvenes</t>
  </si>
  <si>
    <t>EGRESOS ABRIL 2013  3486 Estimulo Jóvenes "A"</t>
  </si>
  <si>
    <t>EGRESOS MAYO 2013  3511 - 3538</t>
  </si>
  <si>
    <t>EGRESOS MAYO 2013  3539 - 3578</t>
  </si>
  <si>
    <t>EGRESOS MAYO 2013  3579 - 3617</t>
  </si>
  <si>
    <t>EGRESOS MAYO 2013  3618 - 3653</t>
  </si>
  <si>
    <t>EGRESOS MAYO 2013  3654 - 3692</t>
  </si>
  <si>
    <t>EGRESOS MAYO 2013  3693 - 3728</t>
  </si>
  <si>
    <t>EGRESOS MAYO 2013  3729 - 3757</t>
  </si>
  <si>
    <t>EGRESOS MAYO 2013  3758 - 3797</t>
  </si>
  <si>
    <t>EGRESOS MAYO 2013  3798 - 3836</t>
  </si>
  <si>
    <t>EGRESOS MAYO 2013  3837 - 3874</t>
  </si>
  <si>
    <t>EGRESOS MAYO 2013  3875 - 3911</t>
  </si>
  <si>
    <t>EGRESOS MAYO 2013  3912 - 3950</t>
  </si>
  <si>
    <t>EGRESOS MAYO 2013  3951 - 3989</t>
  </si>
  <si>
    <t>EGRESOS MAYO 2013  3990 - 4022</t>
  </si>
  <si>
    <t>EGRESOS MAYO 2013  4023 - 4051</t>
  </si>
  <si>
    <t>EGRESOS MAYO 2013  4052 - 4085</t>
  </si>
  <si>
    <t>EGRESOS MAYO 2013  4086 - 4109</t>
  </si>
  <si>
    <t>EGRESOS MAYO 2013  4110 - 4128</t>
  </si>
  <si>
    <t>EGRESOS MAYO 2013  4129 - 4149</t>
  </si>
  <si>
    <t>EGRESOS MAYO 2013  4150 - 4173</t>
  </si>
  <si>
    <t>EGRESOS MAYO 2013  4174 - 4201</t>
  </si>
  <si>
    <t>EGRESOS MAYO 2013  4202 - 4229</t>
  </si>
  <si>
    <t>EGRESOS MAYO 2013  4230 - 4253</t>
  </si>
  <si>
    <t>EGRESOS MAYO 2013  4254 - 4279</t>
  </si>
  <si>
    <t>EGRESOS MAYO 2013  4280 - 4298</t>
  </si>
  <si>
    <t>EGRESOS MAYO 2013  4299 - 4318</t>
  </si>
  <si>
    <t>EGRESOS MAYO 2013  4319 - 4338</t>
  </si>
  <si>
    <t>EGRESOS MAYO 2013  4339 - 4360</t>
  </si>
  <si>
    <t>EGRESOS MAYO 2013  4361 - 4381</t>
  </si>
  <si>
    <t>EGRESOS MAYO 2013  4382 - 4395</t>
  </si>
  <si>
    <t>EGRESOS MAYO 2013  4396 - 4413</t>
  </si>
  <si>
    <t>EGRESOS MAYO 2013  4414 - 4419</t>
  </si>
  <si>
    <t>EGRESOS MAYO 2013  4104 Estimulo Jovenes</t>
  </si>
  <si>
    <t>EGRESOS MAYO 2013  4104 Estimulo Jovenes "A"</t>
  </si>
  <si>
    <t>EGRESOS MAYO 2013  4420 - 4441</t>
  </si>
  <si>
    <t>EGRESOS MAYO 2013  4104 Estimulo Florida</t>
  </si>
  <si>
    <t>EGRESOS JUNIO 2013 4442 - 4443</t>
  </si>
  <si>
    <t>EGRESOS JUNIO 2013 4443 - 4458</t>
  </si>
  <si>
    <t>EGRESOS JUNIO 2013 4459 - 4493</t>
  </si>
  <si>
    <t>EGRESOS JUNIO 2013 4494 - 4532</t>
  </si>
  <si>
    <t>EGRESOS JUNIO 2013 4533 - 4576</t>
  </si>
  <si>
    <t>EGRESOS JUNIO 2013 4577 - 4615</t>
  </si>
  <si>
    <t>EGRESOS JUNIO 2013 4616 - 4651</t>
  </si>
  <si>
    <t>EGRESOS JUNIO 2013 4652 - 4677</t>
  </si>
  <si>
    <t>EGRESOS JUNIO 2013 4678 -4707</t>
  </si>
  <si>
    <t>EGRESOS JUNIO 2013 4708 - 4734</t>
  </si>
  <si>
    <t>EGRESOS JUNIO 2013 4735 - 4752</t>
  </si>
  <si>
    <t>EGRESOS JUNIO 2013 4752 - 4784</t>
  </si>
  <si>
    <t>EGRESOS JUNIO 2013 4785 - 4822</t>
  </si>
  <si>
    <t>EGRESOS JUNIO 2013 4823 - 4857</t>
  </si>
  <si>
    <t>EGRESOS JUNIO 2013 4858 - 4891</t>
  </si>
  <si>
    <t>EGRESOS JUNIO 2013 4892 - 4930</t>
  </si>
  <si>
    <t>EGRESOS JUNIO 2013 4931 - 4953</t>
  </si>
  <si>
    <t>EGRESOS JUNIO 2013 4954 - 4993</t>
  </si>
  <si>
    <t>EGRESOS JUNIO 2013 4994 - 5029</t>
  </si>
  <si>
    <t>EGRESOS JUNIO 2013 5030 - 5062</t>
  </si>
  <si>
    <t>EGRESOS JUNIO 2013 5063 - 5091</t>
  </si>
  <si>
    <t>EGRESOS JUNIO 2013 5092 - 5129</t>
  </si>
  <si>
    <t>EGRESOS JUNIO 2013 5130 - 5162</t>
  </si>
  <si>
    <t>EGRESOS JUNIO 2013 5163 - 5189</t>
  </si>
  <si>
    <t>EGRESOS JUNIO 2013 5190 - 5215</t>
  </si>
  <si>
    <t>EGRESOS JUNIO 2013 5216 - 5239</t>
  </si>
  <si>
    <t>EGRESOS JUNIO 2013 5240 - 5265</t>
  </si>
  <si>
    <t>EGRESOS JUNIO 2013 5266 - 5284</t>
  </si>
  <si>
    <t>EGRESOS JUNIO 2013 5285 - 5301</t>
  </si>
  <si>
    <t>EGRESOS JUNIO 2013 5302 - 5313</t>
  </si>
  <si>
    <t>EGRESOS JUNIO 2013 5314 - 5332</t>
  </si>
  <si>
    <t>EGRESOS JUNIO 2013 5333 - 5344</t>
  </si>
  <si>
    <t>EGRESOS JUNIO 2013 5345 - 5369</t>
  </si>
  <si>
    <t>EGRESOS JUNIO 2013 5370 - 5378</t>
  </si>
  <si>
    <t>EGRESOS JUNIO 2013 5378 - 5379</t>
  </si>
  <si>
    <t>EGRESOS JUNIO 2013 5377 Estimulo jovenes</t>
  </si>
  <si>
    <t>EGRESOS JUNIO 2013 5377 Estimulo jovenes "A"</t>
  </si>
  <si>
    <t>EGRESOS JULIO 2013 5380 - 5423</t>
  </si>
  <si>
    <t>EGRESOS JULIO 2013 5424 - 5466</t>
  </si>
  <si>
    <t>EGRESOS JULIO 2013 5467 - 5508</t>
  </si>
  <si>
    <t>EGRESOS JULIO 2013 5509 - 5548</t>
  </si>
  <si>
    <t>EGRESOS JULIO 2013 5549 - 5587</t>
  </si>
  <si>
    <t>EGRESOS JULIO 2013 5588 - 5615</t>
  </si>
  <si>
    <t>EGRESOS JULIO 2013 5616 - 5645</t>
  </si>
  <si>
    <t>EGRESOS JULIO 2013 5646 - 5673</t>
  </si>
  <si>
    <t>EGRESOS JULIO 2013 5674 - 5700</t>
  </si>
  <si>
    <t>EGRESOS JULIO 2013 5701 - 5706</t>
  </si>
  <si>
    <t>EGRESOS JULIO 2013 5707 - 5739</t>
  </si>
  <si>
    <t>EGRESOS JULIO 2013 5740 - 5777</t>
  </si>
  <si>
    <t>EGRESOS JULIO 2013 5778 - 5817</t>
  </si>
  <si>
    <t>EGRESOS JULIO 2013 5818 - 5851</t>
  </si>
  <si>
    <t>EGRESOS JULIO 2013 5852 - 5885</t>
  </si>
  <si>
    <t>EGRESOS JULIO 2013 5886 - 5915</t>
  </si>
  <si>
    <t>EGRESOS JULIO 2013 5916 - 5952</t>
  </si>
  <si>
    <t>EGRESOS JULIO 2013 5953 - 5986</t>
  </si>
  <si>
    <t>EGRESOS JULIO 2013 5987 - 6023</t>
  </si>
  <si>
    <t>EGRESOS JULIO 2013 6024 - 6058</t>
  </si>
  <si>
    <t>EGRESOS JULIO 2013 6059 - 6095</t>
  </si>
  <si>
    <t>EGRESOS JULIO 2013 6096 - 6123</t>
  </si>
  <si>
    <t>EGRESOS JULIO 2013 6124 - 6160</t>
  </si>
  <si>
    <t>EGRESOS JULIO 2013 6161 - 6195</t>
  </si>
  <si>
    <t>EGRESOS JULIO 2013 6196 - 6221</t>
  </si>
  <si>
    <t>EGRESOS JULIO 2013 6222 - 6236</t>
  </si>
  <si>
    <t>EGRESOS JULIO 2013 6237 - 6251</t>
  </si>
  <si>
    <t>EGRESOS JULIO 2013 6252 - 6277</t>
  </si>
  <si>
    <t>EGRESOS JULIO 2013 6278 - 6300</t>
  </si>
  <si>
    <t>EGRESOS JULIO 2013 6301 - 6321</t>
  </si>
  <si>
    <t>EGRESOS JULIO 2013 6322 - 6329</t>
  </si>
  <si>
    <t>EGRESOS JULIO 2013 6329 - 6331</t>
  </si>
  <si>
    <t>EGRESOS JULIO 2013 6331 - 6359</t>
  </si>
  <si>
    <t>EGRESOS JULIO 2013 6272 apoyo educativo</t>
  </si>
  <si>
    <t>EGRESOS JULIO 2013 5700 legalizacion estimulos</t>
  </si>
  <si>
    <t>EGRESOS AGOSTO 2013 6360 - 6382</t>
  </si>
  <si>
    <t>EGRESOS AGOSTO 2013 6383 - 6416</t>
  </si>
  <si>
    <t>EGRESOS AGOSTO 2013 6417 - 6448</t>
  </si>
  <si>
    <t>EGRESOS AGOSTO 2013 6449 - 6473</t>
  </si>
  <si>
    <t>EGRESOS AGOSTO 2013 6474 - 6507</t>
  </si>
  <si>
    <t>EGRESOS AGOSTO 2013 6508 - 6546</t>
  </si>
  <si>
    <t>EGRESOS AGOSTO 2013 6547 - 6586</t>
  </si>
  <si>
    <t>EGRESOS AGOSTO 2013 6587 - 6623</t>
  </si>
  <si>
    <t>EGRESOS AGOSTO 2013 6624 - 6639</t>
  </si>
  <si>
    <t>EGRESOS AGOSTO 2013 6640 - 6653</t>
  </si>
  <si>
    <t>EGRESOS AGOSTO 2013 6654 - 6666</t>
  </si>
  <si>
    <t>EGRESOS AGOSTO 2013 6667 - 6680</t>
  </si>
  <si>
    <t>EGRESOS AGOSTO 2013 6681 - 6695</t>
  </si>
  <si>
    <t>EGRESOS AGOSTO 2013 6695 - 6712</t>
  </si>
  <si>
    <t>EGRESOS AGOSTO 2013 6713 - 6747</t>
  </si>
  <si>
    <t>EGRESOS AGOSTO 2013 6748 - 6780</t>
  </si>
  <si>
    <t>EGRESOS AGOSTO 2013 6781 - 6816</t>
  </si>
  <si>
    <t>EGRESOS AGOSTO 2013 6817 - 6849</t>
  </si>
  <si>
    <t>EGRESOS AGOSTO 2013 6850 - 6887</t>
  </si>
  <si>
    <t>EGRESOS AGOSTO 2013 6888 - 6923</t>
  </si>
  <si>
    <t>EGRESOS AGOSTO 2013 6924 - 6960</t>
  </si>
  <si>
    <t>EGRESOS AGOSTO 2013 6961 - 6998</t>
  </si>
  <si>
    <t>EGRESOS AGOSTO 2013 6999 - 7034</t>
  </si>
  <si>
    <t>EGRESOS AGOSTO 2013 7035 - 7070</t>
  </si>
  <si>
    <t>EGRESOS AGOSTO 2013 7071 - 7106</t>
  </si>
  <si>
    <t>EGRESOS AGOSTO 2013 7107 - 7142</t>
  </si>
  <si>
    <t>EGRESOS AGOSTO 2013 7143 - 7168</t>
  </si>
  <si>
    <t>EGRESOS AGOSTO 2013 7169 - 7189</t>
  </si>
  <si>
    <t>EGRESOS AGOSTO 2013 7190 - 7209</t>
  </si>
  <si>
    <t>EGRESOS AGOSTO 2013 7210 - 7229</t>
  </si>
  <si>
    <t>EGRESOS AGOSTO 2013 7230 - 7247</t>
  </si>
  <si>
    <t>EGRESOS AGOSTO 2013 7248 - 7265</t>
  </si>
  <si>
    <t>EGRESOS AGOSTO 2013 7266 - 7284</t>
  </si>
  <si>
    <t>EGRESOS AGOSTO 2013 7284 - 7299</t>
  </si>
  <si>
    <t>EGRESOS AGOSTO 2013 7299 - 7306</t>
  </si>
  <si>
    <t>EGRESOS AGOSTO 2013 7307 - 7312</t>
  </si>
  <si>
    <t>EGRESOS AGOSTO 2013 7312 - 7332</t>
  </si>
  <si>
    <t>EGRESOS AGOSTO 2013 7322 estimulo jovenes</t>
  </si>
  <si>
    <t>EGRESOS AGOSTO 2013 6692 legalizacion estimulos</t>
  </si>
  <si>
    <t>EGRESOS SEPTIEMBRE 2013 7333 - 7374</t>
  </si>
  <si>
    <t>EGRESOS SEPTIEMBRE 2013 7375 - 7415</t>
  </si>
  <si>
    <t>EGRESOS SEPTIEMBRE 2013 7416 - 7452</t>
  </si>
  <si>
    <t>EGRESOS SEPTIEMBRE 2013 7453 - 7489</t>
  </si>
  <si>
    <t>EGRESOS SEPTIEMBRE 2013 7490 - 7529</t>
  </si>
  <si>
    <t>EGRESOS SEPTIEMBRE 2013 7530 - 7553</t>
  </si>
  <si>
    <t>EGRESOS SEPTIEMBRE 2013 7554 - 7587</t>
  </si>
  <si>
    <t>EGRESOS SEPTIEMBRE 2013 7588 - 7627</t>
  </si>
  <si>
    <t>EGRESOS SEPTIEMBRE 2013 7628 - 7663</t>
  </si>
  <si>
    <t>EGRESOS SEPTIEMBRE 2013 7664 - 7685</t>
  </si>
  <si>
    <t>EGRESOS SEPTIEMBRE 2013 7686 - 7717</t>
  </si>
  <si>
    <t>EGRESOS SEPTIEMBRE 2013 7718 - 7758</t>
  </si>
  <si>
    <t>EGRESOS SEPTIEMBRE 2013 7759 - 7793</t>
  </si>
  <si>
    <t>EGRESOS SEPTIEMBRE 2013 7794 - 7826</t>
  </si>
  <si>
    <t>EGRESOS SEPTIEMBRE 2013 7827 - 7864</t>
  </si>
  <si>
    <t>EGRESOS SEPTIEMBRE 2013 7865 - 7902</t>
  </si>
  <si>
    <t>EGRESOS SEPTIEMBRE 2013 7903 - 7940</t>
  </si>
  <si>
    <t>EGRESOS SEPTIEMBRE 2013 7941 - 7971</t>
  </si>
  <si>
    <t>EGRESOS SEPTIEMBRE 2013 7972 - 8014</t>
  </si>
  <si>
    <t>EGRESOS SEPTIEMBRE 2013 8015 - 8049</t>
  </si>
  <si>
    <t>EGRESOS SEPTIEMBRE 2013 8050 - 8085</t>
  </si>
  <si>
    <t>EGRESOS SEPTIEMBRE 2013 8086 - 8122</t>
  </si>
  <si>
    <t>EGRESOS SEPTIEMBRE 2013 8123 - 8154</t>
  </si>
  <si>
    <t>EGRESOS SEPTIEMBRE 2013 8155 - 8180</t>
  </si>
  <si>
    <t>EGRESOS SEPTIEMBRE 2013 8181 - 8201</t>
  </si>
  <si>
    <t>EGRESOS SEPTIEMBRE 2013 8202 - 8215</t>
  </si>
  <si>
    <t>EGRESOS SEPTIEMBRE 2013 8216 - 8226</t>
  </si>
  <si>
    <t>EGRESOS SEPTIEMBRE 2013 8227 - 8245</t>
  </si>
  <si>
    <t>EGRESOS SEPTIEMBRE 2013 8246 - 8265</t>
  </si>
  <si>
    <t>EGRESOS SEPTIEMBRE 2013 8266 - 8278</t>
  </si>
  <si>
    <t>EGRESOS SEPTIEMBRE 2013 8278 - 8285</t>
  </si>
  <si>
    <t>EGRESOS SEPTIEMBRE 2013 8286 - 8290</t>
  </si>
  <si>
    <t>EGRESOS SEPTIEMBRE 2013 8290 - 8313</t>
  </si>
  <si>
    <t>EGRESOS SEPTIEMBRE 2013 8310 estimulo jovenes</t>
  </si>
  <si>
    <t>EGRESOS OCTUBRE 2013 8314 - 8347</t>
  </si>
  <si>
    <t>EGRESOS OCTUBRE 2013 8348 - 8382</t>
  </si>
  <si>
    <t>EGRESOS OCTUBRE 2013 8383 - 8412</t>
  </si>
  <si>
    <t>EGRESOS OCTUBRE 2013 8413 - 8448</t>
  </si>
  <si>
    <t>EGRESOS OCTUBRE 2013 8449 - 8482</t>
  </si>
  <si>
    <t>EGRESOS OCTUBRE 2013 8483 - 8519</t>
  </si>
  <si>
    <t>EGRESOS OCTUBRE 2013 8520 - 8547</t>
  </si>
  <si>
    <t>EGRESOS OCTUBRE 2013 8548 - 8566</t>
  </si>
  <si>
    <t>EGRESOS OCTUBRE 2013 8567 - 8586</t>
  </si>
  <si>
    <t>EGRESOS OCTUBRE 2013 8587 - 8605</t>
  </si>
  <si>
    <t>EGRESOS OCTUBRE 2013 8606 - 8625</t>
  </si>
  <si>
    <t>EGRESOS OCTUBRE 2013 8626 - 8645</t>
  </si>
  <si>
    <t>EGRESOS OCTUBRE 2013 8646 - 8668</t>
  </si>
  <si>
    <t>EGRESOS OCTUBRE 2013 8669 - 8702</t>
  </si>
  <si>
    <t>EGRESOS OCTUBRE 2013 8703 - 8738</t>
  </si>
  <si>
    <t>EGRESOS OCTUBRE 2013 8739 - 8778</t>
  </si>
  <si>
    <t>EGRESOS OCTUBRE 2013 8779 - 8819</t>
  </si>
  <si>
    <t>EGRESOS OCTUBRE 2013 8820 - 8855</t>
  </si>
  <si>
    <t>EGRESOS OCTUBRE 2013 8856 - 8895</t>
  </si>
  <si>
    <t>EGRESOS OCTUBRE 2013 8896 - 8922</t>
  </si>
  <si>
    <t>EGRESOS OCTUBRE 2013 8923 - 8960</t>
  </si>
  <si>
    <t>EGRESOS OCTUBRE 2013 8961 - 8998</t>
  </si>
  <si>
    <t>EGRESOS OCTUBRE 2013 8999 - 9043</t>
  </si>
  <si>
    <t>EGRESOS OCTUBRE 2013 9044 - 9081</t>
  </si>
  <si>
    <t>EGRESOS OCTUBRE 2013 9082 - 9120</t>
  </si>
  <si>
    <t>EGRESOS OCTUBRE 2013 9121 - 9158</t>
  </si>
  <si>
    <t>EGRESOS OCTUBRE 2013 9159 - 9182</t>
  </si>
  <si>
    <t>EGRESOS OCTUBRE 2013 9183 - 9202</t>
  </si>
  <si>
    <t>EGRESOS OCTUBRE 2013 9204 - 9212</t>
  </si>
  <si>
    <t>EGRESOS OCTUBRE 2013 9213 - 9229</t>
  </si>
  <si>
    <t>EGRESOS OCTUBRE 2013 9230 - 9244</t>
  </si>
  <si>
    <t>EGRESOS OCTUBRE 2013 9245 - 9246</t>
  </si>
  <si>
    <t>EGRESOS OCTUBRE 2013 9247</t>
  </si>
  <si>
    <t>EGRESOS OCTUBRE 2013 9247 - 9266</t>
  </si>
  <si>
    <t>EGRESOS OCTUBRE 2013 9267 - 9280</t>
  </si>
  <si>
    <t>EGRESOS OCTUBRE 2013 9267 legalizacion estimulos</t>
  </si>
  <si>
    <t>EGRESOS NOVIEMBRE 2013 9281 - 9308</t>
  </si>
  <si>
    <t>EGRESOS NOVIEMBRE 2013 9309 - 9344</t>
  </si>
  <si>
    <t>EGRESOS NOVIEMBRE 2013 9345 - 9381</t>
  </si>
  <si>
    <t>EGRESOS NOVIEMBRE 2013 9383 - 9415</t>
  </si>
  <si>
    <t>EGRESOS NOVIEMBRE 2013 9416 - 9446</t>
  </si>
  <si>
    <t>EGRESOS NOVIEMBRE 2013 9447 - 9485</t>
  </si>
  <si>
    <t>EGRESOS NOVIEMBRE 2013 9486 - 9501</t>
  </si>
  <si>
    <t>EGRESOS NOVIEMBRE 2013 9502 - 9513</t>
  </si>
  <si>
    <t>EGRESOS NOVIEMBRE 2013 9514 - 9525</t>
  </si>
  <si>
    <t>EGRESOS NOVIEMBRE 2013 9526 - 9538</t>
  </si>
  <si>
    <t>EGRESOS NOVIEMBRE 2013 9539 - 9550</t>
  </si>
  <si>
    <t>EGRESOS NOVIEMBRE 2013 9551 - 9565</t>
  </si>
  <si>
    <t>EGRESOS NOVIEMBRE 2013 9566 - 9581</t>
  </si>
  <si>
    <t>EGRESOS NOVIEMBRE 2013 9582 - 9593</t>
  </si>
  <si>
    <t>EGRESOS NOVIEMBRE 2013 9594 - 9605</t>
  </si>
  <si>
    <t>EGRESOS NOVIEMBRE 2013 9606 - 9620</t>
  </si>
  <si>
    <t>EGRESOS NOVIEMBRE 2013 9621 - 9642</t>
  </si>
  <si>
    <t>EGRESOS NOVIEMBRE 2013 9643 - 9676</t>
  </si>
  <si>
    <t>EGRESOS NOVIEMBRE 2013 9677 - 9719</t>
  </si>
  <si>
    <t>EGRESOS NOVIEMBRE 2013 9720 - 9753</t>
  </si>
  <si>
    <t>EGRESOS NOVIEMBRE 2013 9754 - 9789</t>
  </si>
  <si>
    <t>EGRESOS NOVIEMBRE 2013 9790 - 9825</t>
  </si>
  <si>
    <t>EGRESOS NOVIEMBRE 2013 9826 - 9867</t>
  </si>
  <si>
    <t>EGRESOS NOVIEMBRE 2013 9868 - 9907</t>
  </si>
  <si>
    <t>EGRESOS NOVIEMBRE 2013 9908 - 9935</t>
  </si>
  <si>
    <t>EGRESOS NOVIEMBRE 2013 9936 - 9967</t>
  </si>
  <si>
    <t>EGRESOS NOVIEMBRE 2013 9968 - 10007</t>
  </si>
  <si>
    <t>EGRESOS NOVIEMBRE 2013 10008 - 10045</t>
  </si>
  <si>
    <t>EGRESOS NOVIEMBRE 2013 10046 - 10085</t>
  </si>
  <si>
    <t>EGRESOS NOVIEMBRE 2013 10086 - 10126</t>
  </si>
  <si>
    <t>EGRESOS NOVIEMBRE 2013 10127 - 10154</t>
  </si>
  <si>
    <t>EGRESOS NOVIEMBRE 2013 10155 - 10177</t>
  </si>
  <si>
    <t>EGRESOS NOVIEMBRE 2013 10178 - 10194</t>
  </si>
  <si>
    <t>EGRESOS NOVIEMBRE 2013 10195 - 10210</t>
  </si>
  <si>
    <t>EGRESOS NOVIEMBRE 2013 10211 - 10228</t>
  </si>
  <si>
    <t>EGRESOS NOVIEMBRE 2013 10229 - 10244</t>
  </si>
  <si>
    <t>EGRESOS NOVIEMBRE 2013 10245 - 10258</t>
  </si>
  <si>
    <t>EGRESOS NOVIEMBRE 2013 10259 - 10272</t>
  </si>
  <si>
    <t>EGRESOS NOVIEMBRE 2013 10273 - 10279</t>
  </si>
  <si>
    <t xml:space="preserve">EGRESOS NOVIEMBRE 2013 10280 </t>
  </si>
  <si>
    <t>EGRESOS NOVIEMBRE 2013 10281 - 10300</t>
  </si>
  <si>
    <t>EGRESOS DICIEMBRE 2013 10301 - 10346</t>
  </si>
  <si>
    <t>EGRESOS DICIEMBRE 2013 10347 - 10385</t>
  </si>
  <si>
    <t>EGRESOS DICIEMBRE 2013 10386 - 10408</t>
  </si>
  <si>
    <t>EGRESOS DICIEMBRE 2013 10409 - 10423</t>
  </si>
  <si>
    <t>EGRESOS DICIEMBRE 2013 10424 - 10440</t>
  </si>
  <si>
    <t>EGRESOS DICIEMBRE 2013 10441 - 10455</t>
  </si>
  <si>
    <t>EGRESOS DICIEMBRE 2013 10456 - 10471</t>
  </si>
  <si>
    <t>EGRESOS DICIEMBRE 2013 10472 - 10486</t>
  </si>
  <si>
    <t>EGRESOS DICIEMBRE 2013 10487 - 10515</t>
  </si>
  <si>
    <t>EGRESOS DICIEMBRE 2013 10516 - 10537</t>
  </si>
  <si>
    <t>EGRESOS DICIEMBRE 2013 10538 - 10564</t>
  </si>
  <si>
    <t>EGRESOS DICIEMBRE 2013 10565 - 10591</t>
  </si>
  <si>
    <t>EGRESOS DICIEMBRE 2013 10592 - 10618</t>
  </si>
  <si>
    <t>EGRESOS DICIEMBRE 2013 10619 - 10641</t>
  </si>
  <si>
    <t>EGRESOS DICIEMBRE 2013 10642 - 10657</t>
  </si>
  <si>
    <t>EGRESOS DICIEMBRE 2013 10657 - 10663</t>
  </si>
  <si>
    <t>EGRESOS DICIEMBRE 2013 10664 - 10680</t>
  </si>
  <si>
    <t>EGRESOS DICIEMBRE 2013 10681 - 10717</t>
  </si>
  <si>
    <t>EGRESOS DICIEMBRE 2013 10718 - 10753</t>
  </si>
  <si>
    <t>EGRESOS DICIEMBRE 2013 10754 - 10794</t>
  </si>
  <si>
    <t>EGRESOS DICIEMBRE 2013 10795 - 10830</t>
  </si>
  <si>
    <t>EGRESOS DICIEMBRE 2013 10831 - 10870</t>
  </si>
  <si>
    <t>EGRESOS DICIEMBRE 2013 10871 - 10909</t>
  </si>
  <si>
    <t>EGRESOS DICIEMBRE 2013 10910 - 10949</t>
  </si>
  <si>
    <t>EGRESOS DICIEMBRE 2013 10950 - 10991</t>
  </si>
  <si>
    <t>EGRESOS DICIEMBRE 2013 10992 - 11028</t>
  </si>
  <si>
    <t>EGRESOS DICIEMBRE 2013 11029 - 11067</t>
  </si>
  <si>
    <t>EGRESOS DICIEMBRE 2013 11068 - 11105</t>
  </si>
  <si>
    <t>EGRESOS DICIEMBRE 2013 11106 - 11140</t>
  </si>
  <si>
    <t>EGRESOS DICIEMBRE 2013 11141 - 11170</t>
  </si>
  <si>
    <t>EGRESOS DICIEMBRE 2013 11171 - 11197</t>
  </si>
  <si>
    <t>EGRESOS DICIEMBRE 2013 11198 - 11222</t>
  </si>
  <si>
    <t>EGRESOS DICIEMBRE 2013 11223 - 11248</t>
  </si>
  <si>
    <t>EGRESOS DICIEMBRE 2013 11249 - 11262</t>
  </si>
  <si>
    <t>EGRESOS DICIEMBRE 2013 11263 - 11278</t>
  </si>
  <si>
    <t>EGRESOS DICIEMBRE 2013 11279 - 11287</t>
  </si>
  <si>
    <t>EGRESOS DICIEMBRE 2013 11287 - 11299</t>
  </si>
  <si>
    <t>EGRESOS DICIEMBRE 2013 11300 - 11323</t>
  </si>
  <si>
    <t>EGRESOS DICIEMBRE 2013 11324 - 11345</t>
  </si>
  <si>
    <t>EGRESOS DICIEMBRE 2013 11346 - 11375</t>
  </si>
  <si>
    <t>EGRESOS DICIEMBRE 2013 11376 - 11398</t>
  </si>
  <si>
    <t>EGRESOS DICIEMBRE 2013 11399 - 11417</t>
  </si>
  <si>
    <t>EGRESOS DICIEMBRE 2013 11418 - 11437</t>
  </si>
  <si>
    <t>EGRESOS DICIEMBRE 2013 11438 - 11465</t>
  </si>
  <si>
    <t>EGRESOS DICIEMBRE 2013 11466 - 11502</t>
  </si>
  <si>
    <t>EGRESOS DICIEMBRE 2013 11503 - 11538</t>
  </si>
  <si>
    <t>EGRESOS DICIEMBRE 2013 11539 - 11577</t>
  </si>
  <si>
    <t>EGRESOS DICIEMBRE 2013 11578 - 11582</t>
  </si>
  <si>
    <t>EGRESOS DICIEMBRE 2013 11583 - 11623</t>
  </si>
  <si>
    <t>EGRESOS DICIEMBRE 2013 11624 - 11668</t>
  </si>
  <si>
    <t>EGRESOS DICIEMBRE 2013 11669 - 11702</t>
  </si>
  <si>
    <t>EGRESOS DICIEMBRE 2013 11703 - 11740</t>
  </si>
  <si>
    <t>EGRESOS DICIEMBRE 2013 11741 - 11759</t>
  </si>
  <si>
    <t>EGRESOS DICIEMBRE 2013 11760 - 11778</t>
  </si>
  <si>
    <t>EGRESOS DICIEMBRE 2013 11779 - 11799</t>
  </si>
  <si>
    <t>EGRESOS DICIEMBRE 2013 11800 - 11807</t>
  </si>
  <si>
    <t>EGRESOS DICIEMBRE 2013 10402 estimulos jovenes</t>
  </si>
  <si>
    <t>EGRESOS DICIEMBRE 2013 10402 estimulos jovenes parte A</t>
  </si>
  <si>
    <t>EGRESOS DICIEMBRE 2013 11444 estimulos jovenes</t>
  </si>
  <si>
    <t>EGRESOS DICIEMBRE 2013 11444 estimulos jovenes parte A</t>
  </si>
  <si>
    <t>EGRESOS DICIEMBRE 2013 11768 estimulos jovenes</t>
  </si>
  <si>
    <t>EGRESOS DICIEMBRE 2013 11768 estimulos jovenes parte A</t>
  </si>
  <si>
    <t>AREA DE PRESUPUESTO</t>
  </si>
  <si>
    <t>AREA DE SISTEMAS</t>
  </si>
  <si>
    <t>AREA ADMINISTRACION DOCUMENTAL</t>
  </si>
  <si>
    <t>DIRECCION GENERAL</t>
  </si>
  <si>
    <t>PROYECTO TRABAJO CALLE</t>
  </si>
  <si>
    <t>INFORMES EDUCACORES  ENERO - FEBRERO</t>
  </si>
  <si>
    <t>INFORMES EDUCACORES  MARZO - MAYO</t>
  </si>
  <si>
    <t xml:space="preserve">INFORMES EDUCADORES JUNIO - AGOSTO </t>
  </si>
  <si>
    <t>INFORMES EDUCADORES SEPTIEMBRE - OCTUBRE</t>
  </si>
  <si>
    <t>INFORMES EDUCADORES NOVIEMBRE - DICIEMBRE</t>
  </si>
  <si>
    <t>CONTADORES HASTA MARZO 2007</t>
  </si>
  <si>
    <t>CONTADORES DE         ABRIL A JUNIO</t>
  </si>
  <si>
    <t xml:space="preserve">CONTADORES DE      AGOSTO A DICIEMBRE </t>
  </si>
  <si>
    <t>INFORMES DE LOCALIDADES</t>
  </si>
  <si>
    <t>ZONA DE ALTO IMPACTO (ZESAI)</t>
  </si>
  <si>
    <t>INFORMES REUNIONES</t>
  </si>
  <si>
    <t>SPRAI ASISTIDOS</t>
  </si>
  <si>
    <t>REMISIONES UPJ</t>
  </si>
  <si>
    <t>UPJ COMUNICADOS</t>
  </si>
  <si>
    <t>PLAN INTEGRAL DE GESTIÓN AMBIENTAL - PIGA</t>
  </si>
  <si>
    <t>PLAN INTEGRAL HABITANTE DE CALLE</t>
  </si>
  <si>
    <t>INFORMES DE GESTIÓN</t>
  </si>
  <si>
    <t>CENSO (EMPADRONADORES)</t>
  </si>
  <si>
    <t>REGISTRO DE ATENCIONES DIARIAS OASIS - BELÉN - LA 12</t>
  </si>
  <si>
    <t>ASISTENCIA USUARIOS MES DE ENERO 2007</t>
  </si>
  <si>
    <t>INGRESO USUARIOS MES DE FEBRERO 2007</t>
  </si>
  <si>
    <t>ASISTENCIA DEL MES DE MARZO 2007</t>
  </si>
  <si>
    <t>CONTROL ASISTENCIA UNIDAD EDUCATIVA LA 15 MES DE ABRIL 2007</t>
  </si>
  <si>
    <t>CONTROL ASISTENCIA UNIDAD EDUCATIVA LA 15 MES DE MAYO 2007</t>
  </si>
  <si>
    <t>CONTROL DE PERSONAS ATENDIDAS EN LA CARACAS CON 15 MES DE JULIO/07</t>
  </si>
  <si>
    <t>REGISTRO DE ATENCIÓN A USUARIOS MES DE AGOSTO 2007</t>
  </si>
  <si>
    <t>CONTROL DE PERSONAS ATENDIDAS EN LA CARACAS CON 15 MES DE SEPTIEMBRE/07</t>
  </si>
  <si>
    <t>CONTROL DE ATENCIÓN A USUARIOS CARACAS CON 15 MES DE OCTUBRE</t>
  </si>
  <si>
    <t xml:space="preserve">REGISTRO DE USUARIOS CARACAS CON 15 MES DE NOVIEMBRE </t>
  </si>
  <si>
    <t>REGISTRO DE ATENCIÓN A USUARIOS MES DE DICIEMBRE 2007</t>
  </si>
  <si>
    <t>REGISTRO DE ATENCIONES DIARIA OASIS - BELÉN - LA 12</t>
  </si>
  <si>
    <t>CONTADORES DE ABRIL A JUNIO</t>
  </si>
  <si>
    <t>CONTADORES DE AGOSTO A DICIEMBRE 2007</t>
  </si>
  <si>
    <t>ZONA DE ALTO IMPACTO</t>
  </si>
  <si>
    <t>UPZ</t>
  </si>
  <si>
    <t>INFORMES DE LOCALIDADES De Enero a Agosto de 2007</t>
  </si>
  <si>
    <t>INFORMES DE LOCALIDADES De Septiembre a Diciembre de 2007</t>
  </si>
  <si>
    <t>INFORMES DE REUNIONES</t>
  </si>
  <si>
    <t xml:space="preserve">PLAN INSTITUCIONAL DE GESTIÓN AMBIENTAL (PIGA) Anexo 2 Manual de Gestión de Residuos </t>
  </si>
  <si>
    <t>UPJ - ACTIVIDAD</t>
  </si>
  <si>
    <t>UPJ - COMUNICADOS</t>
  </si>
  <si>
    <t>PROGRAMACIÓN MENSUAL</t>
  </si>
  <si>
    <t>PERSONAL EN MISIÓN</t>
  </si>
  <si>
    <t>ENTREGA DE DOCUMENTOS TRABAJO SOCIAL</t>
  </si>
  <si>
    <t>TRABAJO  SOCIAL</t>
  </si>
  <si>
    <t xml:space="preserve">REGISTRO DE VISITAS DOMICILIARIAS </t>
  </si>
  <si>
    <t>PLAN DE ATENCIÓN INTEGRAL HABITANTE DE CALLE</t>
  </si>
  <si>
    <t>CONTROL DIARIO USUARIOS</t>
  </si>
  <si>
    <t>CONTROL HORARIO DE PERSONAL</t>
  </si>
  <si>
    <t>CENSO EMPADRONADORES</t>
  </si>
  <si>
    <t>CORREOS ELECTRÓNICOS</t>
  </si>
  <si>
    <t>CASOS LOCALIDADES</t>
  </si>
  <si>
    <t>REGISTRO DE CHOCOLATADAS</t>
  </si>
  <si>
    <t>REGISTRO DE POBLACIÓN TRASLADADA A LAS UNIDADES EDUCATIVAS</t>
  </si>
  <si>
    <t>ATENCIÓN JÓVENES HABITANTES DE CALLE EN LA UNIDAD EDUCATIVA OASIS IV</t>
  </si>
  <si>
    <t>PROGRAMACIÓN SEMANAL</t>
  </si>
  <si>
    <t>PLAN DE ACCIÓN</t>
  </si>
  <si>
    <t>BALANCE VISITAS DOMICILIARIAS</t>
  </si>
  <si>
    <t xml:space="preserve">CONTROL SERVICIOS PÚBLICOS EDIFICIO CALLE 15 </t>
  </si>
  <si>
    <t>INVENTARIOS</t>
  </si>
  <si>
    <t>ASISTENCIA REUNIÓN MENSUAL</t>
  </si>
  <si>
    <t>INFORME REUNIONES</t>
  </si>
  <si>
    <t>ACTAS DE REUNIÓN</t>
  </si>
  <si>
    <t>ASIGNACIÓN TAREAS</t>
  </si>
  <si>
    <t>REGISTRO DIARIO DE EDUCADORES ENERO-MARZO</t>
  </si>
  <si>
    <t>REGISTRO DIARIO DE EDUCADORES ABRIL-JUNIO</t>
  </si>
  <si>
    <t>REGISTRO DIARIO DE EDUCADORES JULIO-AGOSTO</t>
  </si>
  <si>
    <t>REGISTRO DIARIO DE EDUCADORES LOCALIDADADES SANTA FE, CANDELARIA, ENGÁTIVA, BARRIOS UNIDOS SEPT- DIC.</t>
  </si>
  <si>
    <t>REGISTRO DIARIO DE EDUCADORES LOCALIDADADES TEUSAQUILLO, SAN CRISTÓBAL, ANTONIO NARIÑO SEPT- DIC.</t>
  </si>
  <si>
    <t>REGISTRO DIARIO DE EDUCADORES LOCALIDADADES TUNJUELITO, RAFAEL URIBE, CIUDAD BOLÍVAR SEPT- DIC.</t>
  </si>
  <si>
    <t>REGISTRO DIARIO DE EDUCADORES LOCALIDADADES USAQUÉN, SUBA, CHAPINERO SEPT- DIC.</t>
  </si>
  <si>
    <t>REGISTRO DIARIO DE EDUCADORES LOCALIDADADES USME, MÁRTIRES Y FONTIBÓN SEPT- DIC.</t>
  </si>
  <si>
    <t>REGISTROS SPRAI 2008</t>
  </si>
  <si>
    <t>ZONAS DE ALTO IMPACTO - ZESAI</t>
  </si>
  <si>
    <t>INFORME VISITA REALIZADA POR LA OFICINA DE CONTROL INTERNO AL ÁREA TRABAJO CALLE</t>
  </si>
  <si>
    <t>CONVOCATORIA REUNIONES</t>
  </si>
  <si>
    <t>ENCUESTA AUTOEVALUACIÓN DE CONTROL</t>
  </si>
  <si>
    <t>PIGA</t>
  </si>
  <si>
    <t>CONTROL SERVICIOS PÚBLICOS</t>
  </si>
  <si>
    <t>CASOS PARTICIPACIÓN CIUDADANA</t>
  </si>
  <si>
    <t>CONTROL HORARIO DE ABRIL A DICIEMBRE</t>
  </si>
  <si>
    <t>REGISTRO CHOCOLATADAS</t>
  </si>
  <si>
    <t>PROGRAMA DE INTERVENCIÓN DE ZONAS CRÍTICAS</t>
  </si>
  <si>
    <t>REGISTRO DE UBICACIÓN TRASLADADA A UPIS</t>
  </si>
  <si>
    <t>OASIS IV</t>
  </si>
  <si>
    <t>ENTREGA FICHAS VISITA</t>
  </si>
  <si>
    <t>REGISTRO DIARIO EDUCADORES ENERO-MARZO</t>
  </si>
  <si>
    <t>REGISTRO DIARIO EDUCADORES ABRIL-JUNIO</t>
  </si>
  <si>
    <t>REGISTRO DIARIO EDUCADOR LOCALIDADES CANDELARIA, ENGATIVÁ, BARRIOS UNIDOS - SEPT. - DIC.</t>
  </si>
  <si>
    <t>REGISTRO DIARIO EDUCADOR LOCALIDADES TEUSAQUILLO, SAN CRISTÓBAL, ANTONIO NARIÑO - SEPT. - DIC.</t>
  </si>
  <si>
    <t>REGISTRO DIARIO EDUCADOR LOCALIDADES TUNJUELITO, RAFAEL URIBE, CIUDAD BOLÍVAR - SEPT. DIC.</t>
  </si>
  <si>
    <t>REGISTRO DIARIO EDUCADOR LOCALIDADES USAQUÉN, SUBA, CHAPINERO - SEPT.-DIC.</t>
  </si>
  <si>
    <t>REGISTRO DIARIO EDUCADOR LOCALIDADES USME, MÁRTIRES Y FONTIBÓN - SEPT. - DIC.</t>
  </si>
  <si>
    <t>ENTREGA INFORMES VISITA DOMICILIARIAS</t>
  </si>
  <si>
    <t>TRASLADOS UPJ</t>
  </si>
  <si>
    <t>ZONAS ESPECIALES DE ALTO IMPACTO</t>
  </si>
  <si>
    <t>SUBCOMITÉ DE INFANCIA Y ADOLESCENCIA</t>
  </si>
  <si>
    <t>SISTEMAS  Y  SPRAI</t>
  </si>
  <si>
    <t xml:space="preserve">REGISTRO DIARIO DE CONTACTOS </t>
  </si>
  <si>
    <t>PROGRAMACIÓN SEMANAL DE ACTIVIDADES</t>
  </si>
  <si>
    <t>INFORME DE ESTRATEGIA BÚSQUEDA ACTIVA NNAJ EN CALLE</t>
  </si>
  <si>
    <t>INFORME DE REUNIONES INTERINSTITUCIONALES</t>
  </si>
  <si>
    <t>INFORME DIAGNÓSTICO DE LOCALIDADES</t>
  </si>
  <si>
    <t xml:space="preserve">CHOCOLATADAS </t>
  </si>
  <si>
    <t>DIAGNÓSTICO DE LOCALIDADES</t>
  </si>
  <si>
    <t xml:space="preserve">REGISTRO DE INFORMES DE VISITAS DOMICILIARIAS </t>
  </si>
  <si>
    <t>ABORDAJE CONSUMO DE SPA</t>
  </si>
  <si>
    <t>SPRAI</t>
  </si>
  <si>
    <t xml:space="preserve">ACTAS DE REUNIÓN </t>
  </si>
  <si>
    <t>CRONOGRAMA REUNIONES</t>
  </si>
  <si>
    <t>COMUNICADOS FISCALÍA</t>
  </si>
  <si>
    <t>COMITÉ UPJ</t>
  </si>
  <si>
    <t>PROYECTOS DE APRENDIZAJE - PIC</t>
  </si>
  <si>
    <t>CONTROL CAMIONETA</t>
  </si>
  <si>
    <t>PLAN DE EMERGENCIA</t>
  </si>
  <si>
    <t>MATRIZ DE CAMBIO DE MEJORA</t>
  </si>
  <si>
    <t>INVENTARIOS 2009</t>
  </si>
  <si>
    <t>OPERATIVO DESALOJO ENGATIVÁ</t>
  </si>
  <si>
    <t xml:space="preserve">ENTREGA DE FICHAS PARA REALIZACIÓN DE VISITAS DOMICILIARIAS </t>
  </si>
  <si>
    <t>RELACIÓN CAJA MENOR 2009</t>
  </si>
  <si>
    <t>EVALUACIONES DE DESEMPEÑO</t>
  </si>
  <si>
    <t>RELACIÓN ENTREGA DE DULCES</t>
  </si>
  <si>
    <t>KÁRDEX - INVENTARIO DE DULCES</t>
  </si>
  <si>
    <t>INFORME DE AUDITORÍA INTERNA (EMPASTADO)</t>
  </si>
  <si>
    <t>CONTROL DE CORRESPONDENCIA</t>
  </si>
  <si>
    <t>ATENCIÓN DIARIA CASOS OFICINA</t>
  </si>
  <si>
    <t>CÓDIGO DE ÉTICA IDIPRON  2001</t>
  </si>
  <si>
    <t>COMITÉ UPJ - PROYECTO DE ATENCIÓN INTEGRAL AL CONTRAVENTOR QUE INGRESA A LA UPJ</t>
  </si>
  <si>
    <t>GESTIÓN INTEGRAL DE RESIDUOS</t>
  </si>
  <si>
    <t>ENTREGA DE DOCUMENTOS DE ARCHIVO INACTIVO A TRABAJO SOCIAL</t>
  </si>
  <si>
    <t>RELACIÓN ENTREGA DE DULCES 2009</t>
  </si>
  <si>
    <t>PLANILLA DE PROFESORES</t>
  </si>
  <si>
    <t>KÁRDEX INVENTARIO DE DULCES</t>
  </si>
  <si>
    <t>INFORME DE AUDITORÍA INTERNA</t>
  </si>
  <si>
    <t>REGULADOR 1267</t>
  </si>
  <si>
    <t>IMPRESORA MULTIFUNCIONAL 628839</t>
  </si>
  <si>
    <t>IMPRESORA HP1020 626439</t>
  </si>
  <si>
    <t>UPS APC 625307</t>
  </si>
  <si>
    <t>COMPUTADOR MXJ7040BLO</t>
  </si>
  <si>
    <t>COMPUTADOR 29080</t>
  </si>
  <si>
    <t>COMPUTADOR 18816</t>
  </si>
  <si>
    <t>REGULADOR ATENCIÓN A CASOS</t>
  </si>
  <si>
    <t>PROGRAMACIÓN SEMANAL DE ACTIVIDADES EDUCADORES BÚSQUEDA AFECTIVA 2009</t>
  </si>
  <si>
    <t>REGISTRO DE INFORMES VISITAS DOMICILIARIAS</t>
  </si>
  <si>
    <t>ENTREGA DE FICHAS PARA REALIZACIÓN DE VISITAS DOMICILIARIAS</t>
  </si>
  <si>
    <t>ENTREGA DE DOCUMENTOS A TRABAJO SOCIAL 2009</t>
  </si>
  <si>
    <t>ESTRATEGIA E INFORME BÚSQUEDA AFECTIVA 2009</t>
  </si>
  <si>
    <t>CHOCOLATADAS 2009</t>
  </si>
  <si>
    <t>INFORME DIAGNÓSTICO LOCALIDADES 2009</t>
  </si>
  <si>
    <t>MATRIZ DE CAMBIO DE MEJORA 2009</t>
  </si>
  <si>
    <t>CONTACTOS DIARIOS HERNANDO BANDERA RICO</t>
  </si>
  <si>
    <t>PROGRAMACIÓN SEMANAL 2009 RICARDO ROMERO</t>
  </si>
  <si>
    <t>PROGRAMACIÓN SEMANAL 2009 JUAN GÓMEZ</t>
  </si>
  <si>
    <t>PROGRAMACIÓN SEMANAL 2009 DIEGO PINTO</t>
  </si>
  <si>
    <t>PROGRAMACIÓN SEMANAL DAVID TORRES</t>
  </si>
  <si>
    <t>PROGRAMACIÓN SEMANAL GABRIEL LÓPEZ</t>
  </si>
  <si>
    <t>PLANEACIÓN MENSUAL MARIBEL RÍOS ROMERO</t>
  </si>
  <si>
    <t>DIAGNÓSTICO LOCALIDADES JUAN GÓMEZ</t>
  </si>
  <si>
    <t>DIAGNÓSTICO LOCALIDAD TEUSAQUILLO, MÁRTIRES, FONTIBÓN, SANTA FE, USAQUÉN</t>
  </si>
  <si>
    <t>INFORME DE CONTACTOS DIEGO PINTO</t>
  </si>
  <si>
    <t>REGISTRO DIARIO DE CONTACTOS JUAN GÓMEZ</t>
  </si>
  <si>
    <t>INFORMES DIARIOS</t>
  </si>
  <si>
    <t>INFORME DE CONTACTOS JOSÉ DAVID TORRES 2009</t>
  </si>
  <si>
    <t>REGISTRO DIARIO DE CONTACTOS REALIZADO POR OSCAR POSADA</t>
  </si>
  <si>
    <t>REGISTRO DIARIO DE CONTACTOS REALIZADO POR LUIS EDUARDO DONOSO</t>
  </si>
  <si>
    <t>REGISTRO DIARIO DE CONTACTOS REALIZADO POR JORGE ARBEY GIL</t>
  </si>
  <si>
    <t>REGISTRO DIARIO DE CONTACTOS REALIZADO POR ABRAHAM RUIZ</t>
  </si>
  <si>
    <t>REGISTRO DE CONTACTOS REALIZADO POR BLANCA ELVIA VALDÉS</t>
  </si>
  <si>
    <t>DIAGNÓSTICO DE LOCALIDADES REALIZADO POR OSCAR POSADA</t>
  </si>
  <si>
    <t>DIAGNÓSTICO DE LOCALIDADES REALIZADO POR JORGE  ARBEY GIL</t>
  </si>
  <si>
    <t>DIAGNÓSTICO DE LOCALIDADES REALIZADO POR LUIS EDUARDO DONOSO</t>
  </si>
  <si>
    <t>PROGRAMACIÓN SEMANAL OSCAR POSADA</t>
  </si>
  <si>
    <t>PROGRAMACIÓN SEMANAL LUIS EDUARDO DONOSO</t>
  </si>
  <si>
    <t>PROGRAMACIÓN SEMANAL JORGE ARBEY GIL</t>
  </si>
  <si>
    <t>PROGRAMACIÓN SEMANAL BLANCA ELVIA VALDÉS</t>
  </si>
  <si>
    <t>PROGRAMACIÓN SEMANAL JOSÉ HERNANDO BANDERA RICO</t>
  </si>
  <si>
    <t>MECI</t>
  </si>
  <si>
    <t>PLAN INSTITUCIONAL DE GESTIÓN  AMBIENTAL - PIGA</t>
  </si>
  <si>
    <t>INVENTARIO DOCUMENTAL 2010</t>
  </si>
  <si>
    <t>INVENTARIO DE ELEMENTOS DEVOLUTIVOS</t>
  </si>
  <si>
    <t xml:space="preserve">PLAN INSTITUCIONAL DE CAPACITACIÓN - PIC 2010 </t>
  </si>
  <si>
    <t>SEGUIMIENTO ANUAL PLAN DE ACCIÓN OPERATIVO Y PLAN DE ACCIÓN 2010</t>
  </si>
  <si>
    <t>CONTROL INTERNO</t>
  </si>
  <si>
    <t>SOLICITUD DE                                                                                                                                                                                                               TRANSPORTE</t>
  </si>
  <si>
    <t>SOLICITUD VISITAS DOMICILIARIAS</t>
  </si>
  <si>
    <t>ACTAS DE REUNIONES INSTITUCIONALES</t>
  </si>
  <si>
    <r>
      <t xml:space="preserve">INFORMES </t>
    </r>
    <r>
      <rPr>
        <sz val="8"/>
        <rFont val="Arial"/>
        <family val="2"/>
      </rPr>
      <t>INSTERINSTITUCIONALES</t>
    </r>
  </si>
  <si>
    <t>ACTAS DE REUNIONES</t>
  </si>
  <si>
    <t>RESPUESTA A DERECHOS DE PETICIÓN</t>
  </si>
  <si>
    <t>BRONX                           Julio a Diciembre</t>
  </si>
  <si>
    <t>PARCHES</t>
  </si>
  <si>
    <t>REGISTRO CONTACTOS PARCHES</t>
  </si>
  <si>
    <t>REGISTRO DIARIO DE CONTACTOS  HABITANTES DE CALLE I SEMESTRE 2010</t>
  </si>
  <si>
    <t>INFORMES LOCALIDAD DE BOSA</t>
  </si>
  <si>
    <t>REGISTRO DIARIO DE CONTACTOS</t>
  </si>
  <si>
    <t>CHOCOLATADAS DE TRABAJO CAMPO</t>
  </si>
  <si>
    <t>CONTACTOS DIARIOS BÚSQUEDA ACTIVA</t>
  </si>
  <si>
    <t>CONSOLIDADO GENERAL 2010</t>
  </si>
  <si>
    <t xml:space="preserve">REMISIONES DE NNAJ A LAS UPIS </t>
  </si>
  <si>
    <t>SPRAI - DATOS VARIOS</t>
  </si>
  <si>
    <t>COMUNICADOS INTERNOS Y EXTERNOS ENERO - ABRIL</t>
  </si>
  <si>
    <t>COMUNICADOS INTERNOS Y EXTERNOS MAYO - AGO.</t>
  </si>
  <si>
    <t>COMUNICADOS INTERNOS Y EXTERNOS - Sept. - Dic.</t>
  </si>
  <si>
    <t>COMUNICADOS ELECTRÓNICOS</t>
  </si>
  <si>
    <t>INVENTARIO DOCUMENTAL</t>
  </si>
  <si>
    <t>INVENTARIO ACTA DE SOLICITUD DE TRASPASO</t>
  </si>
  <si>
    <t>RELACIÓN TRANSFERENCIA DE FOLIOS</t>
  </si>
  <si>
    <t>SOLICITUD DE TRANSPORTE</t>
  </si>
  <si>
    <t>PLAN DE COMPRAS 2011</t>
  </si>
  <si>
    <t>PERSONAL EN MISIÓN-ASISTENCIA DIARIA EDUCADORES</t>
  </si>
  <si>
    <t>PLANILLAS CONTROL DE ASISTENCIA</t>
  </si>
  <si>
    <t>PLANILLAS DE CONTROL DE ASISTENCIA</t>
  </si>
  <si>
    <t>INFORMES SPRAI HABITANTE CALLE</t>
  </si>
  <si>
    <t>INFORMES SPRAI FRAGILIDAD SOCIAL</t>
  </si>
  <si>
    <t>INFORMES SPRAI EGRESADOS</t>
  </si>
  <si>
    <t>SPRAI OCTUBRE Y NOVIEMBRE</t>
  </si>
  <si>
    <t>NIÑOS REMITIDOS A LA UPI EL CUJA</t>
  </si>
  <si>
    <t>REMISIONES UPI LA 32</t>
  </si>
  <si>
    <t>REMISIONES UPI          LA VEGA</t>
  </si>
  <si>
    <t>EQUIPOS ELECTRÓNICOS HOJA DE VIDA COMPUTADOR PLACA 29080</t>
  </si>
  <si>
    <t>EQUIPOS DE CÓMPUTO HOJA DE VIDA COMPUTADOR PLACA 628808</t>
  </si>
  <si>
    <t>EQUIPO DE CÓMPUTO HOJA DE VIDA COMPUTADOR PLACA 18816</t>
  </si>
  <si>
    <t>EQUIPOS ELECTRÓNICOS HOJA DE VIDA COMPUTADOR SIN PLACA SERIE MXJ7040BLO</t>
  </si>
  <si>
    <t>EQUIPOS DE CÓMPUTO RELACIÓN DE ENTREGA DE ELEMENTOS PARA EL FUNCIONAMIENTO DE EQUIPOS</t>
  </si>
  <si>
    <t>OPERACIÓN AMISTAD CALLE - TRAPECISTAS</t>
  </si>
  <si>
    <t>BRONX</t>
  </si>
  <si>
    <t>REMISIONES UPJ A LAS UPIS</t>
  </si>
  <si>
    <t>RELACIÓN DE CONTACTOS DIARIOS HABITANTE DE CALLE - I SEMESTRE</t>
  </si>
  <si>
    <t>UPJ</t>
  </si>
  <si>
    <t>NOVEDADES 2010</t>
  </si>
  <si>
    <t>PLAN INSTITUCIONAL DE GESTIÓN AMBIENTAL PIGA</t>
  </si>
  <si>
    <t xml:space="preserve">INFORMES DE GESTIÓN </t>
  </si>
  <si>
    <t xml:space="preserve">MODELO DISTRITAL PARA EL ABORDAJE DE LA HABITABILIDAD EN CALLE </t>
  </si>
  <si>
    <t>CONTROL  INTERNO</t>
  </si>
  <si>
    <t>SIGID</t>
  </si>
  <si>
    <t>DIRECTORIO TRABAJO CALLE</t>
  </si>
  <si>
    <t>RESPUESTAS A DERECHOS DE PETICIÓN</t>
  </si>
  <si>
    <t>PLAN INSTITUCIONAL CAPACITACIÓN PIC 2010</t>
  </si>
  <si>
    <t>REQUISICIONES CONTESTADAS</t>
  </si>
  <si>
    <t>INFORMES DIAGNÓSTICO LOCALIDADES</t>
  </si>
  <si>
    <t>PROGRAMACIÓN  SEMANAL  DE ACTIVIDADES</t>
  </si>
  <si>
    <t>CHOCOLATADAS</t>
  </si>
  <si>
    <t>CRONOGRAMA ACTIVIDADES FRAGILIDAD</t>
  </si>
  <si>
    <t xml:space="preserve">CONTACTOS DIARIOS </t>
  </si>
  <si>
    <t>CONSOLIDADO GENERAL</t>
  </si>
  <si>
    <t>FORMATOS, TRANSFERENCIAS AL ARCHIVO MISIONAL</t>
  </si>
  <si>
    <t>ACTAS DE REUNIONES COMITÉ OPERATIVO</t>
  </si>
  <si>
    <t>INVENTARIO DEL ÁREA</t>
  </si>
  <si>
    <t xml:space="preserve">SPRAI - Registros Varios </t>
  </si>
  <si>
    <t>CASOS PARA ACERCAMIENTO EN TERRITORIO</t>
  </si>
  <si>
    <t>REGISTRO A LAS UPIS</t>
  </si>
  <si>
    <t>SEGUIMIENTO DIARIO HABITANTE DE CALLE</t>
  </si>
  <si>
    <t>INFORME CHC</t>
  </si>
  <si>
    <t>UPJ - Informes</t>
  </si>
  <si>
    <t xml:space="preserve">UPJ (Unidad Permanente de Justicia) - Asuntos Varios </t>
  </si>
  <si>
    <t>INSTRUCTIVOS BÚSQUEDA AFECTIVA</t>
  </si>
  <si>
    <t>CONTACTOS INSTITUCIONALES CON LOCALIDADES</t>
  </si>
  <si>
    <t>ENTREGA DE MERIENDAS</t>
  </si>
  <si>
    <t>CONTACTOS UPI LUNA PARK</t>
  </si>
  <si>
    <t>CONTACTOS  UPI LA 20</t>
  </si>
  <si>
    <t>DIARIOS DE CAMPO LOCALIDADES ANTONIO NARIÑO, BARRIOS UNIDOS Y BOSA</t>
  </si>
  <si>
    <t>DIARIOS DE CAMPO LOCALIDADES CANDELARIA, CIUDAD BOLÍVAR Y CHAPINERO</t>
  </si>
  <si>
    <t>DIARIOS DE CAMPO LOCALIDADES ENGATIVÁ Y FONTIBÓN</t>
  </si>
  <si>
    <t>DIARIOS DE CAMPO LOCALIDAD KENNEDY</t>
  </si>
  <si>
    <t>DIARIOS DE CAMPO LOCALIDAD RAFAEL URIBE</t>
  </si>
  <si>
    <t>DIARIOS DE CAMPO LOCALIDADES SAN CRISTÓBAL Y SANTA FE</t>
  </si>
  <si>
    <t>DIARIOS DE CAMPO LOCALIDAD SUBA</t>
  </si>
  <si>
    <t>DIARIOS DE CAMPO LOCALIDADES TEUSAQUILLO, TUNJUELITO Y USAQUÉN</t>
  </si>
  <si>
    <t>DIARIOS DE CAMPO LOCALIDAD DE USME</t>
  </si>
  <si>
    <t>INFORMES RELACIONADOS CON LAS LOCALIDADES DE BARRIOS UNIDOS, CIUDAD BOLÍVAR Y ENGATIVÁ</t>
  </si>
  <si>
    <t>INFORMES RELACIONADOS CON LAS LOCALIDADES DE KENNEDY, RAFAEL URIBE Y SAN CRISTÓBAL</t>
  </si>
  <si>
    <t xml:space="preserve">INFORMES RELACIONADOS CON LAS LOCALIDADES DE SANTA FE,  SUBA, TUNJUELITO Y USAQUÉN </t>
  </si>
  <si>
    <t>INFORMES RELACIONADOS CON LA LOCALIDAD DE  USME</t>
  </si>
  <si>
    <t>ÚNICO DE CONTACTO Y ASISTENCIA</t>
  </si>
  <si>
    <t>COMUNICADOS INTERNOS Y EXTERNOS</t>
  </si>
  <si>
    <t>CORREOS ENVÍADOS</t>
  </si>
  <si>
    <t>SISTEMA DISTRITAL DE QUEJAS Y SOLUCIONES-SDQ</t>
  </si>
  <si>
    <t>COMUNICADOS ENVÍADOS AL COMPONENTE SOCIOLEGAL</t>
  </si>
  <si>
    <t>COMUNICADOS INTERNOS CON LAS     UPIS</t>
  </si>
  <si>
    <t>COMITÉ OPERATIVO - ACTAS 2011</t>
  </si>
  <si>
    <t>INVENTARIO</t>
  </si>
  <si>
    <t>MANTENIMIENTO DE EQUIPOS - PROYECTO 7243</t>
  </si>
  <si>
    <t>FORMATOS RELACIÓN TRANSFERENCIA DE FOLIOS A LAS HISTORIA SOCIAL DE LOS ASISTIDOS</t>
  </si>
  <si>
    <t>SPRAI ACANDÍ</t>
  </si>
  <si>
    <t>SPRAI CALLE</t>
  </si>
  <si>
    <t>SPRAI FRAGILIDAD</t>
  </si>
  <si>
    <t>SPRAI ENERO - FEBRERO 2011</t>
  </si>
  <si>
    <t>PROGRAMACIÓN BLANCA VALDÉS</t>
  </si>
  <si>
    <t>PROGRAMACIÓN CAROL NIÑO Y ALDEMAR MORENO</t>
  </si>
  <si>
    <t xml:space="preserve">PROGRAMACIÓN YAMILE GONZÁLEZ Y GABRIEL BEDOYA </t>
  </si>
  <si>
    <t xml:space="preserve">PROGRAMACIÓN ANA MILENA CABALLERO </t>
  </si>
  <si>
    <t>PROGRAMACIÓN GILBERTO POLOCHE</t>
  </si>
  <si>
    <t>DIARIOS DE CAMPO CAROL NIÑO Y ALDEMAR MORENO</t>
  </si>
  <si>
    <t>ÚNICO DE CONTACTO Y ASISTENCIA GABRIEL BEDOYA Y YAMILE GONZÁLEZ</t>
  </si>
  <si>
    <t>ÚNICO DE CONTACTO  Y ASISTENCIA BLANCA VALDÉS</t>
  </si>
  <si>
    <t>ÚNICO DE CONTACTO Y ASISTENCIA CARLOS ACUÑA Y LUIS VÁSQUEZ</t>
  </si>
  <si>
    <t>INFORMES FACILITADORES  2011</t>
  </si>
  <si>
    <t>CORRESPONDENCIA INTERNA</t>
  </si>
  <si>
    <t>PLATINFA TERRITORIALIZADO</t>
  </si>
  <si>
    <t>INFORME DE ACTIVIDADES REALIZADAS EN TERRENO- LOCALIDAD DE USME</t>
  </si>
  <si>
    <t>INFORMES UPJ</t>
  </si>
  <si>
    <t>DIARIOS DE CAMPO POR UPZ WILLIAM BELTRÁN</t>
  </si>
  <si>
    <t>LOCALIDAD 4 SAN CRISTÓBAL</t>
  </si>
  <si>
    <t>LOCALIDAD 4             SAN CRISTÓBAL</t>
  </si>
  <si>
    <t>LOCALIDAD 6 TUNJUELITO</t>
  </si>
  <si>
    <t>LOCALIDAD   8  DE              KENNEDY</t>
  </si>
  <si>
    <t>LOCALIDAD 8  DE KENNEDY</t>
  </si>
  <si>
    <t>LOCALIDAD  8  DE  KENNEDY</t>
  </si>
  <si>
    <t>LOCALIDAD 9 FONTIBÓN</t>
  </si>
  <si>
    <t>LOCALIDAD 11         SUBA</t>
  </si>
  <si>
    <t>LOCALIDAD 13 TEUSAQUILLO</t>
  </si>
  <si>
    <t>LOCALIDAD 15 ANTONIO NARIÑO</t>
  </si>
  <si>
    <t>LOCALIDAD ANTONIO NARIÑO</t>
  </si>
  <si>
    <t>LOCALIDAD 17 CANDELARIA</t>
  </si>
  <si>
    <t xml:space="preserve">LOCALIDAD 18    RAFAEL URIBE URIBE </t>
  </si>
  <si>
    <t>LOCALIDAD 19     CIUDAD BOLÍVAR</t>
  </si>
  <si>
    <t xml:space="preserve">LOCALIDAD 1        USAQUÉN </t>
  </si>
  <si>
    <t>LOCALIDAD  2              CHAPINERO</t>
  </si>
  <si>
    <t>LOCALIDAD 3         SANTA FE</t>
  </si>
  <si>
    <t>LOCALIDAD   5                           USME</t>
  </si>
  <si>
    <t>LOCALIDAD 7                BOSA</t>
  </si>
  <si>
    <t>LOCALIDAD  10 ENGATIVÁ</t>
  </si>
  <si>
    <t>LOCALIDAD 12              BARRIOS  UNIDOS</t>
  </si>
  <si>
    <t>LISTADO  UPZ</t>
  </si>
  <si>
    <t>RESUMEN  BARRIOS  POR  LOCALIDAD</t>
  </si>
  <si>
    <t>PROCEDIMIENTOS ABORDAJE EN TERRITORIO</t>
  </si>
  <si>
    <t>INSTRUCTIVO  TRANSPORTE DE  BENEFICIARIOS</t>
  </si>
  <si>
    <t>IDENTIFICACIÓN Y ARTICULACIÓN INSTERINSTITUCIONAL</t>
  </si>
  <si>
    <t>INSTRUCTIVO CONTACTO INICIAL Y ACERCAMIENTO</t>
  </si>
  <si>
    <t xml:space="preserve">INSTRUCTIVO INTERVENCIÓN EN TERRITORIO  </t>
  </si>
  <si>
    <t>INSTRUCTIVO ACTIVIDADES DE MOTIVACIÓN</t>
  </si>
  <si>
    <t>PLANILLA DE ASISTENCIA DIARIA ÁREA TRABAJO CALLE</t>
  </si>
  <si>
    <t>CONTACTOS INSTITUCIONALES EN LAS LOCALIDADES</t>
  </si>
  <si>
    <t>LUNA PARK</t>
  </si>
  <si>
    <t>CONTACTOS UPI LA 20</t>
  </si>
  <si>
    <t>09</t>
  </si>
  <si>
    <t>01</t>
  </si>
  <si>
    <t>02</t>
  </si>
  <si>
    <t>2007</t>
  </si>
  <si>
    <t>03</t>
  </si>
  <si>
    <t>05</t>
  </si>
  <si>
    <t>06</t>
  </si>
  <si>
    <t>08</t>
  </si>
  <si>
    <t>04</t>
  </si>
  <si>
    <t>07</t>
  </si>
  <si>
    <t>2008</t>
  </si>
  <si>
    <t>1501</t>
  </si>
  <si>
    <t>2009</t>
  </si>
  <si>
    <t>098</t>
  </si>
  <si>
    <t>2010</t>
  </si>
  <si>
    <t xml:space="preserve"> 15</t>
  </si>
  <si>
    <t>2011</t>
  </si>
  <si>
    <t>12-------</t>
  </si>
  <si>
    <t>2012</t>
  </si>
  <si>
    <t xml:space="preserve">29 </t>
  </si>
  <si>
    <t>20/29</t>
  </si>
  <si>
    <t>141/284</t>
  </si>
  <si>
    <t>103/388</t>
  </si>
  <si>
    <t>223/409</t>
  </si>
  <si>
    <t>1/294</t>
  </si>
  <si>
    <t>43/129</t>
  </si>
  <si>
    <t>11/264</t>
  </si>
  <si>
    <t xml:space="preserve">CERTIFICADO DE PROPIEDAD DEL EDEN </t>
  </si>
  <si>
    <t>CORRESPONDENCIA ENVIADA SIN RADICADO 2000</t>
  </si>
  <si>
    <t>CORRESPONDENCIA ENVIADA CAR 2000</t>
  </si>
  <si>
    <t>CORRESPONDENCIA RECIBIDA SIN RADICAR</t>
  </si>
  <si>
    <t>CORRESPONDENCIA RECIBIDA CAR</t>
  </si>
  <si>
    <t>CIRCULAR 009 DIRECTIVA UNIFICADA</t>
  </si>
  <si>
    <t>CORRESPONDENCIA ENCIADA CAR 2002</t>
  </si>
  <si>
    <t>SPRAI IDIPRON 2003</t>
  </si>
  <si>
    <t>CONTROL MENSUAL DE ASISTENCIA</t>
  </si>
  <si>
    <t>COMUNICACIONES E INFORMES TALLERES</t>
  </si>
  <si>
    <t>ACTAS DE SALIDA DE ELEMENTOS</t>
  </si>
  <si>
    <t>CONTROL SANITARIO Y MANTENIMIENTO PISCINA 2004</t>
  </si>
  <si>
    <t>ACTAS DE INVENTARIO TOMA FISICA 2005</t>
  </si>
  <si>
    <t>DOCUMENTOS CAR 2005</t>
  </si>
  <si>
    <t>INFORME SERVICIO DE AIRES TERMICOS</t>
  </si>
  <si>
    <t>CORRESPONDENCIA ENVIADA SIN RADICADO 2007</t>
  </si>
  <si>
    <t xml:space="preserve">MANTENIMIENTO EQUIPOS 2006 </t>
  </si>
  <si>
    <t>COMUNICACIONES IPS Y RELACION BENEFCIARIOS AFILIADOS ARS</t>
  </si>
  <si>
    <t>CORRESPONDENCIA ENVIADA SIN RADICAR VIA FAX 2007</t>
  </si>
  <si>
    <t>CORRESPONDENCIA ENVIADA 2007 SIN RADICAR</t>
  </si>
  <si>
    <t>CERTIFICADO SANITARIO - FUMIGACION</t>
  </si>
  <si>
    <t>ACTAS DE SALIDA 2007</t>
  </si>
  <si>
    <t>MANTENIMIENTO EQUIPOS 2007</t>
  </si>
  <si>
    <t>CERTIFICADO DE SANEAMIENTO AMBIENTAL</t>
  </si>
  <si>
    <t>ACTAS DE SALIDA Y ENTRADA ELEMENTOS 2006</t>
  </si>
  <si>
    <t>CONSOLIDADO ATENCION DE SALUD</t>
  </si>
  <si>
    <t>CORRESPONDENCIA ENVIADA SIN RADICAR</t>
  </si>
  <si>
    <t>CONCEPTOS TECNICOS DE ALIMENTACION</t>
  </si>
  <si>
    <t>SEGUIMIENTO ANUAL PLAN DE ACCION</t>
  </si>
  <si>
    <t>CORRESPONDENCIA ENVIADA 2008 SIN RADICAR</t>
  </si>
  <si>
    <t>ACTA DE SALIDA 2008</t>
  </si>
  <si>
    <t>RELACION MERCADO RECIBIDO</t>
  </si>
  <si>
    <t>PLANILLA DE MANTENIMIENTO PREVENTIVO Y CORRECTIVO REFRIGERACION 2009</t>
  </si>
  <si>
    <t xml:space="preserve">MANTENIMIENTO EQUIPOS DE COMPUTO 2010 </t>
  </si>
  <si>
    <t>ACTA TOMA FISICA DE INVENTARIO 2010</t>
  </si>
  <si>
    <t>CORRESPONDENCIA RECIBIDA CAR SIN RADICADO 2010</t>
  </si>
  <si>
    <t>PAGOS IMPUESTO PREDIAL</t>
  </si>
  <si>
    <t>TRASLADO ELEMENTOS DE CONSUMO</t>
  </si>
  <si>
    <t>RELACION ENTREGA Y RECIBO DE COMUNIDAD</t>
  </si>
  <si>
    <t>ENTREGA DE ELEMENTOS DE CONSUMO Y CONSUMO CONTROLADO A SERVIDORES 2013</t>
  </si>
  <si>
    <t>RH1 - PIGA 2013</t>
  </si>
  <si>
    <t xml:space="preserve">ACTA ENTREGA DE BODEGA UPI EDEN </t>
  </si>
  <si>
    <t>ACTAS DE DIRECCION 2013</t>
  </si>
  <si>
    <t>ACTAS ENTREGA ELEMENTOS DE CONSUMO</t>
  </si>
  <si>
    <t>INGRESO UTILES ESCOLARES UPI EDEN</t>
  </si>
  <si>
    <t>ENTREGA DE ELEMENTOS DE CONSUMO A BENEFICIARIOS</t>
  </si>
  <si>
    <t>TRANSFERENCIA DE HISTORIAS SOCIALES  2013</t>
  </si>
  <si>
    <t>TRANSFERENCIA DE FOLIOS A LA HISTORIA SOCIAL</t>
  </si>
  <si>
    <t>REVISION DE INFORMES UPI EDEN  2013</t>
  </si>
  <si>
    <t>DOTACION ENTREGADA A BENEFICIARIOS 2013</t>
  </si>
  <si>
    <t>RELACION Y ENTREGA DE COMUNIDAD</t>
  </si>
  <si>
    <t>PLATINFA 2013</t>
  </si>
  <si>
    <t>TRASLADO ALIMENTOS DE CONSUMO 2013</t>
  </si>
  <si>
    <t>REGISTRO TEMPERATURA Y EVALUACION SENSORIAL 2013</t>
  </si>
  <si>
    <t>PREVENCION DE PLAGAS 2013</t>
  </si>
  <si>
    <t>TRANSFERENCIA HISTORIAS SOCIALES</t>
  </si>
  <si>
    <t>RECEPCION MATERIAS PRIMAS 2013</t>
  </si>
  <si>
    <t>MANTENIMIENTO DE INSTALACIONES</t>
  </si>
  <si>
    <t>PLANILLAS Y CONTROL  DE ASISTENCIA TALLER PADRES 2013</t>
  </si>
  <si>
    <t>INFORME GESTION CUMPLIMIENTO DE CRONOGRAMA</t>
  </si>
  <si>
    <t>CONTROL ENTRADA Y SALIDA FUNCIONARIOS DE PLANTA</t>
  </si>
  <si>
    <t>PLANILLAS ASISTENCIA - TRANSPORTE 2013</t>
  </si>
  <si>
    <t>ACTAS COMITES OPERATIVOS</t>
  </si>
  <si>
    <t>ACTIVIDADES EXTRACURRICULARES 2012</t>
  </si>
  <si>
    <t>ACTAS COMITÉ INTERDISCIPLINARIO 2012</t>
  </si>
  <si>
    <t>ACTA DE ENTREGA BIENES DEVOLUTIVOS 2012</t>
  </si>
  <si>
    <t>PLANILLAS DE ASISTENCIA BENEFICIARIOS 2012</t>
  </si>
  <si>
    <t>ACTAS DE REUNION 2012</t>
  </si>
  <si>
    <t>PLANILLA CONTROL MENSUAL DE ASISTENCIA</t>
  </si>
  <si>
    <t>PLANILLAS ASISTENCIA TALLERES CON PADRES</t>
  </si>
  <si>
    <t xml:space="preserve">PLANILLA CONSOLIDADO DE EVALUACION </t>
  </si>
  <si>
    <t>MANTENIMIENTO INSTALACIONES 2012</t>
  </si>
  <si>
    <t>ACTAS DE COMITÉ AÑO 2012</t>
  </si>
  <si>
    <t>PLANILLA CONSOLIDADO DE EVALUACION 2012</t>
  </si>
  <si>
    <t>NOVEDADES CICLOS MENUS</t>
  </si>
  <si>
    <t>AUTORIZACION TRASLADO DE ALIMENTOS</t>
  </si>
  <si>
    <t>ACTAS DE SALIDA Y ELEMENTOS DE CONSUMO</t>
  </si>
  <si>
    <t>INFORME SEMANAL ACTIVIDADES DEPORTIVAS 2012</t>
  </si>
  <si>
    <t xml:space="preserve">DOTACION ENTREGADA A BENEFICIARIOS CHIBCHAS  2012 </t>
  </si>
  <si>
    <t>FACTURAS CAJA MENOR 2012</t>
  </si>
  <si>
    <t>ACTA DE INSCRIPCION CANDIDATOS (A)</t>
  </si>
  <si>
    <t>EVALUACIONES CONTRATISTAS 2012</t>
  </si>
  <si>
    <t>PLANEACION SEGUIMIENTO MENSUAL ACTIVIDADES  2012</t>
  </si>
  <si>
    <t>PLAN Y SEGUIMIENTO ACTIVIDADES EXTRACURRICULARES 2012</t>
  </si>
  <si>
    <t>TALLER ESCUELA DE PADRES UPI EL EDEN</t>
  </si>
  <si>
    <t xml:space="preserve">MEMORANDOS TRASLADOS DE HISTORIAS SOCIALES </t>
  </si>
  <si>
    <t>ASISTENCIA TALLERES</t>
  </si>
  <si>
    <t>SEGUIMIENTO PLAN DE ACCION SEMANAL 2012</t>
  </si>
  <si>
    <t>TRANSEFERENCIA DE FOLIOS HISTORIAS SOCIALES 2012</t>
  </si>
  <si>
    <t xml:space="preserve">ASISTENCIA TALLERES BENEFICIARIOS </t>
  </si>
  <si>
    <t>ASISTENCIA TALLER CON PADRES</t>
  </si>
  <si>
    <t>ACTAS Y SALIDA DE ELEMENTOS 2012</t>
  </si>
  <si>
    <t>ACTAS DE VISITAS CALIDAD ALIMENTARIA Y NUTRICIONAL</t>
  </si>
  <si>
    <t>TALLERES PADRES 2012</t>
  </si>
  <si>
    <t>ACTA DE ENTREGA DE INVENTARIO BIENES DEVOLUTIVOS 2011</t>
  </si>
  <si>
    <t>ACTAS DE REUNION 2011</t>
  </si>
  <si>
    <t>ENTREGA DE VESTUARIO BENEFICIARIOS 2011</t>
  </si>
  <si>
    <t>SEGUIMIENTO PLAN DE ACCION SEMANAL 2011</t>
  </si>
  <si>
    <t>TARJETA KARDEX MURAL 2011</t>
  </si>
  <si>
    <t>SEGUIMIENTO PLAN DE ACCION SEMANAL</t>
  </si>
  <si>
    <t>RELACION EXISTENCIAS CONSUMO CONTROLADO 2011</t>
  </si>
  <si>
    <t xml:space="preserve">ASISTENCIA TALLERES UPI EL EDEN 2011 </t>
  </si>
  <si>
    <t>LEGALIZACION CAJA MENOR No. 2</t>
  </si>
  <si>
    <t>ACTA SALIDA DE ELEMENTOS 2011</t>
  </si>
  <si>
    <t>MANTENIMIENTO PREVENTIVO Y CORRECTIVO EQUIPOS DE REFRIGERACION 2011</t>
  </si>
  <si>
    <t>INFORME PRUEBA DE AGUA POTABLE 2011</t>
  </si>
  <si>
    <t xml:space="preserve">CONCEPTOS TRIMESTRALES BENEFICIARIOS </t>
  </si>
  <si>
    <t>PLANILLAS EVALUACIONES BENEFICIARIOS</t>
  </si>
  <si>
    <t>PLANILLAS ASISTENCIA BENEFICIARIOS</t>
  </si>
  <si>
    <t>CARTILLA LECTO ESCRITURA</t>
  </si>
  <si>
    <t>CARTILLA LECTURAS</t>
  </si>
  <si>
    <t xml:space="preserve">CARTILLA INICIACION LITERARIA </t>
  </si>
  <si>
    <t>CARTILLA INICIACION LITERARIA 4 NIVEL</t>
  </si>
  <si>
    <t>CARTILLA INICIACION LITERARIA 3 NIVEL</t>
  </si>
  <si>
    <t xml:space="preserve">CONTROL MENSUAL DE ASISTENCIA </t>
  </si>
  <si>
    <t>PLANILLA DIARIA PARCELADOR DEL BENEFICIARIO</t>
  </si>
  <si>
    <t>CDS INFORME DE GESTION</t>
  </si>
  <si>
    <t>CARTILLA MATEMATICAS</t>
  </si>
  <si>
    <t>CARTILLA MATEMATICAS GRADO 2</t>
  </si>
  <si>
    <t xml:space="preserve">MATEMATICAS INICIAL </t>
  </si>
  <si>
    <t>CARTILLA ESPAÑOL 1</t>
  </si>
  <si>
    <t>CARTILLA ESPAÑOL 3</t>
  </si>
  <si>
    <t xml:space="preserve">PENSAMIENTO LOGICO </t>
  </si>
  <si>
    <t>LENGUAGE GRADO SEGUNDO</t>
  </si>
  <si>
    <t>UNIDAD DE PROTECCION INTEGRAL EL EDEN</t>
  </si>
  <si>
    <t>CORRESPONDENCIA INTERNA 7202-7402</t>
  </si>
  <si>
    <t>CORRESPONDENCIA INTERNA 7403-7617</t>
  </si>
  <si>
    <t>CORRESPONDENCIA INTERNA 7618-7799</t>
  </si>
  <si>
    <t>CORRESPONDENCIA INTERNA 7800-7999</t>
  </si>
  <si>
    <t>CORRESPONDENCIA INTERNA 8000-8199</t>
  </si>
  <si>
    <t>CORRESPONDENCIA INTERNA 8200-8401</t>
  </si>
  <si>
    <t>CORRESPONDENCIA INTERNA 8402-8600</t>
  </si>
  <si>
    <t>CORRESPONDENCIA INTERNA 8601-8800</t>
  </si>
  <si>
    <t>CORRESPONDENCIA INTERNA 8801-9020</t>
  </si>
  <si>
    <t>CORRESPONDENCIA INTERNA 9021-9199</t>
  </si>
  <si>
    <t>CORRESPONDENCIA INTERNA 9200-9399</t>
  </si>
  <si>
    <t>CORRESPONDENCIA INTERNA 9400-9599</t>
  </si>
  <si>
    <t>CORRESPONDENCIA INTERNA 9600-9799</t>
  </si>
  <si>
    <t>CORRESPONDENCIA INTERNA 9800-9999</t>
  </si>
  <si>
    <t>CORRESPONDENCIA INTERNA 10000-10199</t>
  </si>
  <si>
    <t>CORRESPONDENCIA INTERNA 10200-10399</t>
  </si>
  <si>
    <t>CORRESPONDENCIA INTERNA 10400-10599</t>
  </si>
  <si>
    <t>CORRESPONDENCIA INTERNA 10600-10799</t>
  </si>
  <si>
    <t>CORRESPONDENCIA INTERNA 10800-10999</t>
  </si>
  <si>
    <t>CORRESPONDENCIA INTERNA 11000-11199</t>
  </si>
  <si>
    <t>CORRESPONDENCIA INTERNA 11200-11399</t>
  </si>
  <si>
    <t>CORRESPONDENCIA INTERNA 11400-11599</t>
  </si>
  <si>
    <t>CORRESPONDENCIA INTERNA 11600-11799</t>
  </si>
  <si>
    <t>CORRESPONDENCIA INTERNA 11800-11999</t>
  </si>
  <si>
    <t>CORRESPONDENCIA INTERNA 12000-12199</t>
  </si>
  <si>
    <t>CORRESPONDENCIA INTERNA 12200-12400</t>
  </si>
  <si>
    <t>CORRESPONDENCIA INTERNA 12401-12600</t>
  </si>
  <si>
    <t>CORRESPONDENCIA INTERNA 12601-12800</t>
  </si>
  <si>
    <t>CORRESPONDENCIA INTERNA 12801-13000</t>
  </si>
  <si>
    <t>CORRESPONDENCIA INTERNA 13001-13201</t>
  </si>
  <si>
    <t>CORRESPONDENCIA INTERNA 13202-13401</t>
  </si>
  <si>
    <t>CORRESPONDENCIA INTERNA 13402-13600</t>
  </si>
  <si>
    <t>CORRESPONDENCIA INTERNA 13601-13800</t>
  </si>
  <si>
    <t>CORRESPONDENCIA INTERNA 13801-13900</t>
  </si>
  <si>
    <t>CORRESPONDENCIA INTERNA 13901-14113</t>
  </si>
  <si>
    <t>CORRESPONDENCIA INTERNA MASIVO 2013</t>
  </si>
  <si>
    <t xml:space="preserve"> CORRESPONDENCIA INTERNA-1-174</t>
  </si>
  <si>
    <t xml:space="preserve"> CORRESPONDENCIA INTERNA-175-320</t>
  </si>
  <si>
    <t xml:space="preserve"> CORRESPONDENCIA INTERNA-321-500</t>
  </si>
  <si>
    <t>CORRESPONDENCIA INTERNA-501-666</t>
  </si>
  <si>
    <t>CORRESPONDENCIA INTERNA-667-817</t>
  </si>
  <si>
    <t>CORRESPONDENCIA INTERNA-818-1000</t>
  </si>
  <si>
    <t>CORRESPONDENCIA INTERNA-1001-1199</t>
  </si>
  <si>
    <t>CORRESPONDENCIA INTERNA-1200-1400</t>
  </si>
  <si>
    <t>CORRESPONDENCIA INTERNA-1401-1601</t>
  </si>
  <si>
    <t>CORRESPONDENCIA INTERNA-1602-1802</t>
  </si>
  <si>
    <t>CORRESPONDENCIA INTERNA-1803-2003</t>
  </si>
  <si>
    <t>CORRESPONDENCIA INTERNA-2004-2204</t>
  </si>
  <si>
    <t>CORRESPONDENCIA INTERNA-2205-2405</t>
  </si>
  <si>
    <t>CORRESPONDENCIA INTERNA-2406-2606</t>
  </si>
  <si>
    <t>CORRESPONDENCIA INTERNA-2607-2807</t>
  </si>
  <si>
    <t>CORRESPONDENCIA INTERNA-2808-3008</t>
  </si>
  <si>
    <t>CORRESPONDENCIA INTERNA-3009-3209</t>
  </si>
  <si>
    <t>CORRESPONDENCIA INTERNA-3210-3410</t>
  </si>
  <si>
    <t>CORRESPONDENCIA INTERNA-3411-3611</t>
  </si>
  <si>
    <t>CORRESPONDENCIA INTERNA-3612-3812</t>
  </si>
  <si>
    <t>CORRESPONDENCIA INTERNA-3813-4013</t>
  </si>
  <si>
    <t>CORRESPONDENCIA INTERNA-4014-4190</t>
  </si>
  <si>
    <t>CORRESPONDENCIA INTERNA-4191-4450</t>
  </si>
  <si>
    <t>CORRESPONDENCIA INTERNA-4451-4651</t>
  </si>
  <si>
    <t>CORRESPONDENCIA INTERNA-4652-4899</t>
  </si>
  <si>
    <t>CORRESPONDENCIA INTERNA-4900-5099</t>
  </si>
  <si>
    <t>CORRESPONDENCIA INTERNA-5100-5339</t>
  </si>
  <si>
    <t>CORRESPONDENCIA INTERNA-5541-5776</t>
  </si>
  <si>
    <t>CORRESPONDENCIA INTERNA-5777-5970</t>
  </si>
  <si>
    <t>CORRESPONDENCIA INTERNA-5971-6171</t>
  </si>
  <si>
    <t>CORRESPONDENCIA INTERNA-6172-6400</t>
  </si>
  <si>
    <t>CORRESPONDENCIA INTERNA-6401-6600</t>
  </si>
  <si>
    <t>CORRESPONDENCIA INTERNA-5340-5540</t>
  </si>
  <si>
    <t>CORRESPONDENCIA INTERNA-6601-6800</t>
  </si>
  <si>
    <t>CORRESPONDENCIA INTERNA-6801-7001</t>
  </si>
  <si>
    <t>CORRESPONDENCIA INTERNA-7002-7201</t>
  </si>
  <si>
    <t>628779</t>
  </si>
  <si>
    <t>Serie informes</t>
  </si>
  <si>
    <t xml:space="preserve">Serie comunicaciones oficiales </t>
  </si>
  <si>
    <t>Serie convenios</t>
  </si>
  <si>
    <t>Serie manuales</t>
  </si>
  <si>
    <t>Serie ingresos de almacen</t>
  </si>
  <si>
    <t>Serie caja menor</t>
  </si>
  <si>
    <t>Serie auditorias internas</t>
  </si>
  <si>
    <t>Documento para eliminacion</t>
  </si>
  <si>
    <t>Documento de consulta</t>
  </si>
  <si>
    <t>Serie planes</t>
  </si>
  <si>
    <t>Serie historias sociales</t>
  </si>
  <si>
    <t>Serie proyectos</t>
  </si>
  <si>
    <t>Serie actas</t>
  </si>
  <si>
    <t>Serie actos administrativos</t>
  </si>
  <si>
    <t xml:space="preserve">Serie informes </t>
  </si>
  <si>
    <t>Series planes</t>
  </si>
  <si>
    <t>Serie contratos</t>
  </si>
  <si>
    <t>Serie Instrumentos de control</t>
  </si>
  <si>
    <t>Serie anteproyecto presupuesto</t>
  </si>
  <si>
    <t>Serie procesos judiciales</t>
  </si>
  <si>
    <t>Documentos de consulta</t>
  </si>
  <si>
    <t>Serie acciones disciplinarias</t>
  </si>
  <si>
    <t>Serie bienes inmuebles</t>
  </si>
  <si>
    <t>Serie conceptos juridicos</t>
  </si>
  <si>
    <t>Serie peticiones quejas y reclamos</t>
  </si>
  <si>
    <t>Serie inventarios</t>
  </si>
  <si>
    <t>Serie ordenes</t>
  </si>
  <si>
    <t>Serie Acciones constitucionales</t>
  </si>
  <si>
    <t>Serie comunicaciones oficiales</t>
  </si>
  <si>
    <t>ALTA</t>
  </si>
  <si>
    <r>
      <rPr>
        <b/>
        <sz val="13"/>
        <color theme="1"/>
        <rFont val="Calibri"/>
        <family val="2"/>
        <scheme val="minor"/>
      </rPr>
      <t>OBSERVACIONES:</t>
    </r>
    <r>
      <rPr>
        <sz val="13"/>
        <color theme="1"/>
        <rFont val="Calibri"/>
        <family val="2"/>
        <scheme val="minor"/>
      </rPr>
      <t xml:space="preserve"> </t>
    </r>
  </si>
  <si>
    <t>Serie cobro seguro de vida asistidos</t>
  </si>
  <si>
    <t>Serie instrumentos de control</t>
  </si>
  <si>
    <t>Serie estados contables</t>
  </si>
  <si>
    <t>CORRESPONDENCIA RECIBIDA 1-172</t>
  </si>
  <si>
    <t>CORRESPONDENCIA RECIBIDA 173-370</t>
  </si>
  <si>
    <t>CORRESPONDENCIA RECIBIDA 371-484</t>
  </si>
  <si>
    <t>CORRESPONDENCIA RECIBIDA 485-650</t>
  </si>
  <si>
    <t>CORRESPONDENCIA RECIBIDA 651-821</t>
  </si>
  <si>
    <t>CORRESPONDENCIA RECIBIDA 822-951</t>
  </si>
  <si>
    <t>CORRESPONDENCIA RECIBIDA 952-1111</t>
  </si>
  <si>
    <t>CORRESPONDENCIA RECIBIDA 1112-1304</t>
  </si>
  <si>
    <t>CORRESPONDENCIA RECIBIDA 1305-1451</t>
  </si>
  <si>
    <t>CORRESPONDENCIA RECIBIDA 1452-1612</t>
  </si>
  <si>
    <t>CORRESPONDENCIA RECIBIDA 1613-1850</t>
  </si>
  <si>
    <t>CORRESPONDENCIA RECIBIDA 1851-2011</t>
  </si>
  <si>
    <t>CORRESPONDENCIA RECIBIDA 2012-2176</t>
  </si>
  <si>
    <t>CORRESPONDENCIA RECIBIDA 2177-2351</t>
  </si>
  <si>
    <t>CORRESPONDENCIA RECIBIDA 2352-2526</t>
  </si>
  <si>
    <t>CORRESPONDENCIA RECIBIDA 2527-2720</t>
  </si>
  <si>
    <t>CORRESPONDENCIA RECIBIDA 2721-2904</t>
  </si>
  <si>
    <t>CORRESPONDENCIA RECIBIDA 2905-3140</t>
  </si>
  <si>
    <t>CORRESPONDENCIA RECIBIDA 3141-3350</t>
  </si>
  <si>
    <t>CORRESPONDENCIA RECIBIDA 3351-3504</t>
  </si>
  <si>
    <t>CORRESPONDENCIA RECIBIDA 3505-3719</t>
  </si>
  <si>
    <t>CORRESPONDENCIA RECIBIDA 3720-3889</t>
  </si>
  <si>
    <t>CORRESPONDENCIA RECIBIDA 3890-4109</t>
  </si>
  <si>
    <t>CORRESPONDENCIA RECIBIDA 4110-4293</t>
  </si>
  <si>
    <t>CORRESPONDENCIA RECIBIDA 4294-4496</t>
  </si>
  <si>
    <t>CORRESPONDENCIA RECIBIDA 4497-4727</t>
  </si>
  <si>
    <t>CORRESPONDENCIA RECIBIDA 4728-4940</t>
  </si>
  <si>
    <t>CORRESPONDENCIA RECIBIDA 4941-5118</t>
  </si>
  <si>
    <t>RESOLUCION 013</t>
  </si>
  <si>
    <t>RESOLUCIONES 651-696</t>
  </si>
  <si>
    <t>RESOLUCIONES 401-462</t>
  </si>
  <si>
    <t>CORRESPONDENCIA EXTERNA 1-203</t>
  </si>
  <si>
    <t>CORRESPONDENCIA EXTERNA 204-387</t>
  </si>
  <si>
    <t>CORRESPONDENCIA EXTERNA 388-558</t>
  </si>
  <si>
    <t>CORRESPONDENCIA EXTERNA 559-730</t>
  </si>
  <si>
    <t>CORRESPONDENCIA EXTERNA 731-927</t>
  </si>
  <si>
    <t>CORRESPONDENCIA EXTERNA 928-1142</t>
  </si>
  <si>
    <t>CORRESPONDENCIA EXTERNA 1143-1340</t>
  </si>
  <si>
    <t>CORRESPONDENCIA EXTERNA 1341-1554</t>
  </si>
  <si>
    <t>CORRESPONDENCIA EXTERNA 1555-1738</t>
  </si>
  <si>
    <t>CORRESPONDENCIA EXTERNA 1739-1929</t>
  </si>
  <si>
    <t>CORRESPONDENCIA EXTERNA 1930-2140</t>
  </si>
  <si>
    <t>CORRESPONDENCIA EXTERNA 2141-2343</t>
  </si>
  <si>
    <t>CORRESPONDENCIA EXTERNA 2344-2528</t>
  </si>
  <si>
    <t>CORRESPONDENCIA EXTERNA 2529-2700</t>
  </si>
  <si>
    <t>CORRESPONDENCIA EXTERNA 2701-2900</t>
  </si>
  <si>
    <t>CORRESPONDENCIA EXTERNA 2901-3095</t>
  </si>
  <si>
    <t>CORRESPONDENCIA EXTERNA 3096-3273</t>
  </si>
  <si>
    <t>CORRESPONDENCIA EXTERNA 3274-3483</t>
  </si>
  <si>
    <t>CORRESPONDENCIA EXTERNA 3484-3675</t>
  </si>
  <si>
    <t>CORRESPONDENCIA EXTERNA 3676-3875</t>
  </si>
  <si>
    <t>CORRESPONDENCIA EXTERNA 3876-4055</t>
  </si>
  <si>
    <t>CORRESPONDENCIA EXTERNA 4056-4226</t>
  </si>
  <si>
    <t>CORRESPONDENCIA EXTERNA 4227-4427</t>
  </si>
  <si>
    <t>CORRESPONDENCIA EXTERNA 4428-4616</t>
  </si>
  <si>
    <t>CORRESPONDENCIA EXTERNA 4617-4847</t>
  </si>
  <si>
    <t>CORRESPONDENCIA EXTERNA 4848-5041</t>
  </si>
  <si>
    <t>CORRESPONDENCIA EXTERNA 5042-5204</t>
  </si>
  <si>
    <t>CORRESPONDENCIA EXTERNA 5205-5409</t>
  </si>
  <si>
    <t>CORRESPONDENCIA EXTERNA 5410-5467</t>
  </si>
  <si>
    <t>Serie comprobantes contables</t>
  </si>
  <si>
    <t>Series estados contables</t>
  </si>
  <si>
    <t>Serie comprobantes de contabilidad</t>
  </si>
  <si>
    <t>Serie declaraciones tributarias</t>
  </si>
  <si>
    <r>
      <rPr>
        <b/>
        <sz val="13"/>
        <color theme="1"/>
        <rFont val="Calibri"/>
        <family val="2"/>
        <scheme val="minor"/>
      </rPr>
      <t>OBSERVACIONES:</t>
    </r>
    <r>
      <rPr>
        <sz val="13"/>
        <color theme="1"/>
        <rFont val="Calibri"/>
        <family val="2"/>
        <scheme val="minor"/>
      </rPr>
      <t xml:space="preserve">  </t>
    </r>
  </si>
  <si>
    <t>Serie liquidaciones y pagos obligaciones personal</t>
  </si>
  <si>
    <t xml:space="preserve">Documento de consulta </t>
  </si>
  <si>
    <t>Serie programas</t>
  </si>
  <si>
    <t>Serie nomina</t>
  </si>
  <si>
    <t>Serie gestion de pago</t>
  </si>
  <si>
    <t>Serie anteproyecto de presupuesto</t>
  </si>
  <si>
    <t xml:space="preserve">Serie instrumentos de control </t>
  </si>
  <si>
    <t xml:space="preserve">Serie actas </t>
  </si>
  <si>
    <t>Documentos de control</t>
  </si>
  <si>
    <t>OBSERVACIONES:</t>
  </si>
  <si>
    <t>Serie base de datos</t>
  </si>
  <si>
    <t>Fuente: Area de Administración Documental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</si>
</sst>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yyyy\ /\ mm\ /\ dd"/>
    <numFmt numFmtId="166" formatCode="d/m"/>
    <numFmt numFmtId="167" formatCode="yyyy\-mm\-dd;@"/>
    <numFmt numFmtId="168" formatCode="#\ ?/2"/>
  </numFmts>
  <fonts count="23" x14ac:knownFonts="1">
    <font>
      <sz val="11"/>
      <color theme="1"/>
      <name val="Calibri"/>
      <family val="2"/>
      <scheme val="minor"/>
    </font>
    <font>
      <b/>
      <sz val="13"/>
      <color indexed="8"/>
      <name val="Calibri"/>
      <family val="2"/>
    </font>
    <font>
      <sz val="13"/>
      <color indexed="8"/>
      <name val="Calibri"/>
      <family val="2"/>
    </font>
    <font>
      <sz val="10"/>
      <color theme="1"/>
      <name val="Calibri"/>
      <family val="2"/>
      <scheme val="minor"/>
    </font>
    <font>
      <sz val="13"/>
      <color theme="1"/>
      <name val="Calibri"/>
      <family val="2"/>
      <scheme val="minor"/>
    </font>
    <font>
      <b/>
      <sz val="13"/>
      <color theme="1"/>
      <name val="Calibri"/>
      <family val="2"/>
      <scheme val="minor"/>
    </font>
    <font>
      <b/>
      <sz val="13"/>
      <color theme="1"/>
      <name val="Cambria"/>
      <family val="1"/>
    </font>
    <font>
      <sz val="8"/>
      <name val="Arial"/>
      <family val="2"/>
    </font>
    <font>
      <sz val="8"/>
      <color indexed="8"/>
      <name val="Arial"/>
      <family val="2"/>
    </font>
    <font>
      <sz val="12"/>
      <name val="Arial"/>
      <family val="2"/>
    </font>
    <font>
      <sz val="16"/>
      <name val="Arial"/>
      <family val="2"/>
    </font>
    <font>
      <sz val="9"/>
      <name val="Arial"/>
      <family val="2"/>
    </font>
    <font>
      <sz val="10"/>
      <name val="Arial"/>
      <family val="2"/>
    </font>
    <font>
      <sz val="10"/>
      <name val="Arial"/>
    </font>
    <font>
      <i/>
      <sz val="8"/>
      <name val="Arial"/>
      <family val="2"/>
    </font>
    <font>
      <sz val="9"/>
      <color theme="1"/>
      <name val="Arial"/>
      <family val="2"/>
    </font>
    <font>
      <b/>
      <sz val="8"/>
      <name val="Arial"/>
      <family val="2"/>
    </font>
    <font>
      <sz val="8"/>
      <color indexed="8"/>
      <name val="Calibri"/>
      <family val="2"/>
    </font>
    <font>
      <sz val="8"/>
      <color theme="1"/>
      <name val="Calibri"/>
      <family val="2"/>
      <scheme val="minor"/>
    </font>
    <font>
      <sz val="7"/>
      <name val="Arial"/>
      <family val="2"/>
    </font>
    <font>
      <sz val="8"/>
      <name val="Calibri"/>
      <family val="2"/>
      <scheme val="minor"/>
    </font>
    <font>
      <sz val="10"/>
      <color theme="1"/>
      <name val="Arial"/>
      <family val="2"/>
    </font>
    <font>
      <sz val="8"/>
      <color theme="1"/>
      <name val="Arial"/>
      <family val="2"/>
    </font>
  </fonts>
  <fills count="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0" fontId="12" fillId="0" borderId="0"/>
    <xf numFmtId="0" fontId="13" fillId="0" borderId="0"/>
    <xf numFmtId="0" fontId="12" fillId="0" borderId="0"/>
  </cellStyleXfs>
  <cellXfs count="306">
    <xf numFmtId="0" fontId="0" fillId="0" borderId="0" xfId="0"/>
    <xf numFmtId="0" fontId="3" fillId="2" borderId="0" xfId="0" applyFont="1" applyFill="1" applyAlignment="1">
      <alignment horizontal="left" vertical="center" wrapText="1" indent="1"/>
    </xf>
    <xf numFmtId="0" fontId="3" fillId="2" borderId="0" xfId="0" applyFont="1" applyFill="1" applyAlignment="1">
      <alignment horizontal="center" vertical="center" wrapText="1"/>
    </xf>
    <xf numFmtId="0" fontId="0" fillId="2" borderId="0" xfId="0" applyFill="1"/>
    <xf numFmtId="0" fontId="4" fillId="0" borderId="0" xfId="0" applyFont="1" applyAlignment="1">
      <alignment horizontal="left" vertical="center" wrapText="1" inden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5" fillId="0" borderId="13" xfId="0" applyFont="1" applyBorder="1" applyAlignment="1">
      <alignment horizontal="center" vertical="center" wrapText="1"/>
    </xf>
    <xf numFmtId="0" fontId="4" fillId="2" borderId="0" xfId="0" applyFont="1" applyFill="1" applyAlignment="1">
      <alignment horizontal="left" vertical="center" wrapText="1" indent="1"/>
    </xf>
    <xf numFmtId="0" fontId="7" fillId="3" borderId="14" xfId="0" applyNumberFormat="1" applyFont="1" applyFill="1" applyBorder="1" applyAlignment="1" applyProtection="1">
      <alignment horizontal="center" vertical="center" wrapText="1"/>
      <protection locked="0"/>
    </xf>
    <xf numFmtId="0" fontId="8" fillId="0" borderId="7" xfId="0" applyFont="1" applyBorder="1" applyAlignment="1">
      <alignment horizontal="center"/>
    </xf>
    <xf numFmtId="49" fontId="7" fillId="3" borderId="14"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vertical="center" wrapText="1"/>
    </xf>
    <xf numFmtId="164" fontId="7" fillId="3" borderId="7" xfId="0" applyNumberFormat="1" applyFont="1" applyFill="1" applyBorder="1" applyAlignment="1">
      <alignment horizontal="center" vertical="center" wrapText="1"/>
    </xf>
    <xf numFmtId="0" fontId="7" fillId="3" borderId="7" xfId="0" applyNumberFormat="1"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8" fillId="0" borderId="7" xfId="0" applyFont="1" applyBorder="1" applyAlignment="1">
      <alignment wrapText="1"/>
    </xf>
    <xf numFmtId="0" fontId="8" fillId="0" borderId="7" xfId="0" applyFont="1" applyBorder="1" applyAlignment="1">
      <alignment horizontal="center" wrapText="1"/>
    </xf>
    <xf numFmtId="0" fontId="7" fillId="3" borderId="7" xfId="0" applyNumberFormat="1" applyFont="1" applyFill="1" applyBorder="1" applyAlignment="1">
      <alignment horizontal="left" vertical="center" wrapText="1"/>
    </xf>
    <xf numFmtId="49" fontId="7" fillId="3" borderId="7" xfId="0" applyNumberFormat="1" applyFont="1" applyFill="1" applyBorder="1" applyAlignment="1">
      <alignment horizontal="center" vertical="center" wrapText="1"/>
    </xf>
    <xf numFmtId="0" fontId="4" fillId="0" borderId="6"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4" xfId="0" applyFont="1" applyBorder="1" applyAlignment="1">
      <alignment horizontal="left" vertical="center" wrapText="1" indent="1"/>
    </xf>
    <xf numFmtId="0" fontId="5" fillId="0" borderId="13" xfId="0" applyFont="1" applyBorder="1" applyAlignment="1">
      <alignment horizontal="center" vertical="center" wrapText="1"/>
    </xf>
    <xf numFmtId="0" fontId="7" fillId="3" borderId="14" xfId="0" applyFont="1" applyFill="1" applyBorder="1" applyAlignment="1">
      <alignment vertical="center" wrapText="1"/>
    </xf>
    <xf numFmtId="0" fontId="7" fillId="3" borderId="7" xfId="0" applyFont="1" applyFill="1" applyBorder="1" applyAlignment="1">
      <alignment vertical="center" wrapText="1"/>
    </xf>
    <xf numFmtId="0" fontId="7" fillId="4" borderId="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4" fillId="0" borderId="9"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0" xfId="0" applyFont="1" applyBorder="1" applyAlignment="1">
      <alignment horizontal="left" vertical="center" wrapText="1" indent="1"/>
    </xf>
    <xf numFmtId="0" fontId="5" fillId="0" borderId="13" xfId="0" applyFont="1" applyBorder="1" applyAlignment="1">
      <alignment horizontal="center" vertical="center" wrapText="1"/>
    </xf>
    <xf numFmtId="0" fontId="4" fillId="0" borderId="4" xfId="0" applyFont="1" applyBorder="1" applyAlignment="1">
      <alignment horizontal="left" vertical="center" wrapText="1" indent="1"/>
    </xf>
    <xf numFmtId="0" fontId="7" fillId="3" borderId="14" xfId="0" applyFont="1" applyFill="1" applyBorder="1" applyAlignment="1" applyProtection="1">
      <alignment vertical="center" wrapText="1"/>
      <protection locked="0"/>
    </xf>
    <xf numFmtId="164" fontId="8" fillId="0" borderId="7" xfId="0" applyNumberFormat="1" applyFont="1" applyBorder="1" applyAlignment="1">
      <alignment horizontal="center" wrapText="1"/>
    </xf>
    <xf numFmtId="164" fontId="8" fillId="0" borderId="7" xfId="0" applyNumberFormat="1" applyFont="1" applyBorder="1" applyAlignment="1">
      <alignment horizontal="center"/>
    </xf>
    <xf numFmtId="165" fontId="7" fillId="3" borderId="7" xfId="0" applyNumberFormat="1" applyFont="1" applyFill="1" applyBorder="1" applyAlignment="1">
      <alignment horizontal="center" vertical="center" wrapText="1"/>
    </xf>
    <xf numFmtId="164" fontId="8" fillId="0" borderId="0" xfId="0" applyNumberFormat="1" applyFont="1"/>
    <xf numFmtId="164" fontId="8" fillId="0" borderId="0" xfId="0" applyNumberFormat="1" applyFont="1" applyAlignment="1">
      <alignment horizontal="center"/>
    </xf>
    <xf numFmtId="0" fontId="8" fillId="0" borderId="14" xfId="0" applyFont="1" applyBorder="1" applyAlignment="1">
      <alignment wrapText="1"/>
    </xf>
    <xf numFmtId="0" fontId="7" fillId="4" borderId="14" xfId="0" applyFont="1" applyFill="1" applyBorder="1" applyAlignment="1">
      <alignment vertical="center" wrapText="1"/>
    </xf>
    <xf numFmtId="49" fontId="8" fillId="0" borderId="14" xfId="0" applyNumberFormat="1" applyFont="1" applyBorder="1" applyAlignment="1">
      <alignment horizontal="center" wrapText="1"/>
    </xf>
    <xf numFmtId="166" fontId="7" fillId="3" borderId="7" xfId="0" applyNumberFormat="1" applyFont="1" applyFill="1" applyBorder="1" applyAlignment="1" applyProtection="1">
      <alignment horizontal="center" vertical="center" wrapText="1"/>
      <protection locked="0"/>
    </xf>
    <xf numFmtId="0" fontId="7" fillId="3" borderId="14" xfId="0" applyFont="1" applyFill="1" applyBorder="1" applyAlignment="1" applyProtection="1">
      <alignment vertical="center" shrinkToFit="1"/>
      <protection locked="0"/>
    </xf>
    <xf numFmtId="167" fontId="7" fillId="3" borderId="7"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4" borderId="7" xfId="0" applyNumberFormat="1" applyFont="1" applyFill="1" applyBorder="1" applyAlignment="1">
      <alignment horizontal="center" vertical="center" wrapText="1"/>
    </xf>
    <xf numFmtId="12" fontId="7" fillId="3" borderId="14" xfId="0" applyNumberFormat="1" applyFont="1" applyFill="1" applyBorder="1" applyAlignment="1" applyProtection="1">
      <alignment horizontal="center" vertical="center" wrapText="1"/>
      <protection locked="0"/>
    </xf>
    <xf numFmtId="12" fontId="7" fillId="3" borderId="7" xfId="0" applyNumberFormat="1" applyFont="1" applyFill="1" applyBorder="1" applyAlignment="1" applyProtection="1">
      <alignment horizontal="center" vertical="center" wrapText="1"/>
      <protection locked="0"/>
    </xf>
    <xf numFmtId="0" fontId="7" fillId="4" borderId="7" xfId="0" applyNumberFormat="1" applyFont="1" applyFill="1" applyBorder="1" applyAlignment="1" applyProtection="1">
      <alignment horizontal="center" vertical="center" wrapText="1"/>
      <protection locked="0"/>
    </xf>
    <xf numFmtId="0" fontId="7" fillId="3" borderId="31" xfId="0" applyFont="1" applyFill="1" applyBorder="1" applyAlignment="1" applyProtection="1">
      <alignment vertical="center" wrapText="1"/>
      <protection locked="0"/>
    </xf>
    <xf numFmtId="0" fontId="9" fillId="3" borderId="14" xfId="0" applyNumberFormat="1" applyFont="1" applyFill="1" applyBorder="1" applyAlignment="1" applyProtection="1">
      <alignment shrinkToFit="1"/>
      <protection locked="0"/>
    </xf>
    <xf numFmtId="0" fontId="10" fillId="3" borderId="14" xfId="0" applyFont="1" applyFill="1" applyBorder="1" applyAlignment="1" applyProtection="1">
      <alignment vertical="center" shrinkToFit="1" readingOrder="1"/>
      <protection locked="0"/>
    </xf>
    <xf numFmtId="0" fontId="9" fillId="3" borderId="14" xfId="0" applyFont="1" applyFill="1" applyBorder="1" applyAlignment="1" applyProtection="1">
      <alignment vertical="center" shrinkToFit="1"/>
      <protection locked="0"/>
    </xf>
    <xf numFmtId="167"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12" fontId="7" fillId="3" borderId="25" xfId="0" applyNumberFormat="1" applyFont="1" applyFill="1" applyBorder="1" applyAlignment="1" applyProtection="1">
      <alignment horizontal="center" vertical="center" wrapText="1"/>
      <protection locked="0"/>
    </xf>
    <xf numFmtId="12" fontId="7" fillId="3" borderId="31" xfId="0" applyNumberFormat="1" applyFont="1" applyFill="1" applyBorder="1" applyAlignment="1" applyProtection="1">
      <alignment horizontal="center" vertical="center" wrapText="1"/>
      <protection locked="0"/>
    </xf>
    <xf numFmtId="0" fontId="7" fillId="3" borderId="32" xfId="0" applyNumberFormat="1" applyFont="1" applyFill="1" applyBorder="1" applyAlignment="1">
      <alignment horizontal="center" vertical="center" wrapText="1"/>
    </xf>
    <xf numFmtId="0" fontId="7" fillId="3" borderId="15" xfId="0" applyNumberFormat="1" applyFont="1" applyFill="1" applyBorder="1" applyAlignment="1" applyProtection="1">
      <alignment horizontal="center" vertical="center" wrapText="1"/>
      <protection locked="0"/>
    </xf>
    <xf numFmtId="0" fontId="8" fillId="0" borderId="21" xfId="0" applyFont="1" applyBorder="1" applyAlignment="1">
      <alignment horizontal="center"/>
    </xf>
    <xf numFmtId="0" fontId="7" fillId="3" borderId="15" xfId="0" applyFont="1" applyFill="1" applyBorder="1" applyAlignment="1" applyProtection="1">
      <alignment vertical="center" wrapText="1"/>
      <protection locked="0"/>
    </xf>
    <xf numFmtId="167" fontId="7" fillId="3" borderId="21"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12" fontId="7" fillId="3" borderId="33" xfId="0" applyNumberFormat="1" applyFont="1" applyFill="1" applyBorder="1" applyAlignment="1" applyProtection="1">
      <alignment horizontal="center" vertical="center" wrapText="1"/>
      <protection locked="0"/>
    </xf>
    <xf numFmtId="0" fontId="7" fillId="0" borderId="21" xfId="0" applyFont="1" applyBorder="1" applyAlignment="1">
      <alignment horizontal="center" vertical="center" wrapText="1"/>
    </xf>
    <xf numFmtId="49" fontId="7" fillId="3" borderId="21"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7" xfId="0" applyFont="1" applyFill="1" applyBorder="1" applyAlignment="1" applyProtection="1">
      <alignment vertical="center" wrapText="1"/>
      <protection locked="0"/>
    </xf>
    <xf numFmtId="0" fontId="7" fillId="3" borderId="7" xfId="0" applyNumberFormat="1" applyFont="1" applyFill="1" applyBorder="1" applyAlignment="1" applyProtection="1">
      <alignment vertical="center" wrapText="1"/>
      <protection locked="0"/>
    </xf>
    <xf numFmtId="0" fontId="11" fillId="0" borderId="7" xfId="0" applyFont="1" applyBorder="1" applyAlignment="1">
      <alignment horizontal="justify" vertical="justify" wrapText="1"/>
    </xf>
    <xf numFmtId="0" fontId="11" fillId="0" borderId="7" xfId="0" applyFont="1" applyBorder="1" applyAlignment="1">
      <alignment horizontal="left" vertical="justify" wrapText="1"/>
    </xf>
    <xf numFmtId="0" fontId="11" fillId="0" borderId="7" xfId="0" applyFont="1" applyBorder="1" applyAlignment="1">
      <alignment horizontal="center" vertical="justify" wrapText="1"/>
    </xf>
    <xf numFmtId="49" fontId="7" fillId="3" borderId="7" xfId="0" applyNumberFormat="1" applyFont="1" applyFill="1" applyBorder="1" applyAlignment="1" applyProtection="1">
      <alignment horizontal="center" vertical="center" wrapText="1"/>
      <protection locked="0"/>
    </xf>
    <xf numFmtId="0" fontId="7" fillId="3" borderId="35" xfId="0" applyFont="1" applyFill="1" applyBorder="1" applyAlignment="1">
      <alignment horizontal="center" wrapText="1"/>
    </xf>
    <xf numFmtId="0" fontId="7" fillId="3" borderId="35" xfId="0" applyFont="1" applyFill="1" applyBorder="1" applyAlignment="1">
      <alignment horizontal="center" vertical="center" wrapText="1"/>
    </xf>
    <xf numFmtId="0" fontId="0" fillId="4" borderId="7" xfId="0" applyFill="1" applyBorder="1" applyAlignment="1">
      <alignment wrapText="1"/>
    </xf>
    <xf numFmtId="0" fontId="0" fillId="4" borderId="7" xfId="0" applyFill="1" applyBorder="1" applyAlignment="1">
      <alignment horizontal="center"/>
    </xf>
    <xf numFmtId="0" fontId="0" fillId="4" borderId="7" xfId="0" applyFill="1" applyBorder="1"/>
    <xf numFmtId="0" fontId="11" fillId="0" borderId="21" xfId="1" applyFont="1" applyBorder="1" applyAlignment="1">
      <alignment horizontal="center" vertical="justify" wrapText="1"/>
    </xf>
    <xf numFmtId="0" fontId="11" fillId="0" borderId="7" xfId="1" applyFont="1" applyBorder="1" applyAlignment="1">
      <alignment horizontal="center" vertical="justify" wrapText="1"/>
    </xf>
    <xf numFmtId="0" fontId="11" fillId="0" borderId="7" xfId="1" applyFont="1" applyFill="1" applyBorder="1" applyAlignment="1">
      <alignment horizontal="center" vertical="justify" wrapText="1"/>
    </xf>
    <xf numFmtId="0" fontId="11" fillId="0" borderId="21" xfId="1" applyNumberFormat="1" applyFont="1" applyBorder="1" applyAlignment="1">
      <alignment horizontal="center" vertical="justify" wrapText="1"/>
    </xf>
    <xf numFmtId="16" fontId="11" fillId="0" borderId="21" xfId="1" applyNumberFormat="1" applyFont="1" applyBorder="1" applyAlignment="1">
      <alignment horizontal="center" vertical="justify" wrapText="1"/>
    </xf>
    <xf numFmtId="0" fontId="11" fillId="0" borderId="7" xfId="1" applyNumberFormat="1" applyFont="1" applyBorder="1" applyAlignment="1">
      <alignment horizontal="center" vertical="justify" wrapText="1"/>
    </xf>
    <xf numFmtId="0" fontId="11" fillId="0" borderId="7" xfId="1" applyNumberFormat="1" applyFont="1" applyFill="1" applyBorder="1" applyAlignment="1">
      <alignment horizontal="center" vertical="justify" wrapText="1"/>
    </xf>
    <xf numFmtId="0" fontId="7" fillId="0" borderId="7" xfId="2" applyFont="1" applyBorder="1" applyAlignment="1">
      <alignment horizontal="justify" vertical="justify" wrapText="1"/>
    </xf>
    <xf numFmtId="0" fontId="7" fillId="0" borderId="7" xfId="2" applyFont="1" applyBorder="1" applyAlignment="1">
      <alignment horizontal="justify" vertical="center" wrapText="1"/>
    </xf>
    <xf numFmtId="0" fontId="7" fillId="0" borderId="7" xfId="2" applyFont="1" applyBorder="1" applyAlignment="1">
      <alignment horizontal="center" vertical="justify" wrapText="1"/>
    </xf>
    <xf numFmtId="49" fontId="7" fillId="0" borderId="7" xfId="2" applyNumberFormat="1" applyFont="1" applyBorder="1" applyAlignment="1">
      <alignment horizontal="center" vertical="justify" wrapText="1"/>
    </xf>
    <xf numFmtId="0" fontId="7" fillId="0" borderId="7" xfId="2" applyFont="1" applyBorder="1" applyAlignment="1">
      <alignment horizontal="center" vertical="center" wrapText="1"/>
    </xf>
    <xf numFmtId="49" fontId="7" fillId="0" borderId="7" xfId="2" applyNumberFormat="1" applyFont="1" applyBorder="1" applyAlignment="1">
      <alignment horizontal="center" vertical="center" wrapText="1"/>
    </xf>
    <xf numFmtId="0" fontId="11" fillId="0" borderId="7" xfId="0" applyFont="1" applyBorder="1" applyAlignment="1">
      <alignment horizontal="justify" vertical="center" wrapText="1"/>
    </xf>
    <xf numFmtId="0" fontId="11" fillId="0" borderId="7" xfId="0" applyFont="1" applyBorder="1" applyAlignment="1">
      <alignment horizontal="justify" vertical="center"/>
    </xf>
    <xf numFmtId="0" fontId="15" fillId="0" borderId="7" xfId="0" applyFont="1" applyBorder="1" applyAlignment="1">
      <alignment vertical="center" wrapText="1"/>
    </xf>
    <xf numFmtId="0" fontId="15" fillId="4" borderId="7" xfId="0" applyFont="1" applyFill="1" applyBorder="1" applyAlignment="1">
      <alignment vertical="center" wrapText="1"/>
    </xf>
    <xf numFmtId="0" fontId="11" fillId="0" borderId="36" xfId="0" applyFont="1" applyBorder="1" applyAlignment="1">
      <alignment horizontal="justify" vertical="justify" wrapText="1"/>
    </xf>
    <xf numFmtId="0" fontId="11" fillId="0" borderId="7" xfId="0" applyFont="1" applyBorder="1" applyAlignment="1">
      <alignment horizontal="center" vertical="center" wrapText="1"/>
    </xf>
    <xf numFmtId="0" fontId="11" fillId="0" borderId="3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4" borderId="7" xfId="0" applyFont="1" applyFill="1" applyBorder="1" applyAlignment="1">
      <alignment horizontal="center" vertical="center"/>
    </xf>
    <xf numFmtId="0" fontId="11" fillId="0" borderId="7" xfId="0" applyFont="1" applyBorder="1" applyAlignment="1">
      <alignment wrapText="1"/>
    </xf>
    <xf numFmtId="0" fontId="11" fillId="0" borderId="7" xfId="0" applyFont="1" applyBorder="1" applyAlignment="1">
      <alignment horizontal="justify" wrapText="1"/>
    </xf>
    <xf numFmtId="0" fontId="15" fillId="0" borderId="7" xfId="0" applyFont="1" applyBorder="1" applyAlignment="1">
      <alignment wrapText="1"/>
    </xf>
    <xf numFmtId="0" fontId="11" fillId="0" borderId="21" xfId="1" applyFont="1" applyFill="1" applyBorder="1" applyAlignment="1">
      <alignment horizontal="center" vertical="justify" wrapText="1"/>
    </xf>
    <xf numFmtId="0" fontId="11" fillId="0" borderId="21" xfId="1" applyNumberFormat="1" applyFont="1" applyFill="1" applyBorder="1" applyAlignment="1">
      <alignment horizontal="center" vertical="justify" wrapText="1"/>
    </xf>
    <xf numFmtId="0" fontId="11" fillId="0" borderId="7" xfId="0" applyNumberFormat="1" applyFont="1" applyBorder="1" applyAlignment="1">
      <alignment horizontal="center" vertical="justify" wrapText="1"/>
    </xf>
    <xf numFmtId="0" fontId="4" fillId="0" borderId="7" xfId="0" applyFont="1" applyBorder="1" applyAlignment="1">
      <alignment horizontal="center" vertical="center" wrapText="1"/>
    </xf>
    <xf numFmtId="0" fontId="11" fillId="4" borderId="7" xfId="0" applyNumberFormat="1" applyFont="1" applyFill="1" applyBorder="1" applyAlignment="1">
      <alignment horizontal="center" vertical="justify" wrapText="1"/>
    </xf>
    <xf numFmtId="0" fontId="11" fillId="4" borderId="7" xfId="0" applyFont="1" applyFill="1" applyBorder="1" applyAlignment="1">
      <alignment horizontal="center" vertical="justify" wrapText="1"/>
    </xf>
    <xf numFmtId="0" fontId="4" fillId="0" borderId="37" xfId="0" applyFont="1" applyBorder="1" applyAlignment="1">
      <alignment horizontal="left" vertical="center" wrapText="1" indent="1"/>
    </xf>
    <xf numFmtId="0" fontId="4" fillId="0" borderId="2" xfId="0" applyFont="1" applyBorder="1" applyAlignment="1">
      <alignment horizontal="left" vertical="center" wrapText="1" indent="1"/>
    </xf>
    <xf numFmtId="0" fontId="7" fillId="3" borderId="21" xfId="0" applyNumberFormat="1" applyFont="1" applyFill="1" applyBorder="1" applyAlignment="1" applyProtection="1">
      <alignment horizontal="center" vertical="center" wrapText="1"/>
      <protection locked="0"/>
    </xf>
    <xf numFmtId="0" fontId="11" fillId="0" borderId="21" xfId="0" applyFont="1" applyBorder="1" applyAlignment="1">
      <alignment horizontal="center" vertical="justify" wrapText="1"/>
    </xf>
    <xf numFmtId="0" fontId="4" fillId="0" borderId="21" xfId="0" applyFont="1" applyBorder="1" applyAlignment="1">
      <alignment horizontal="left" vertical="center" wrapText="1" indent="1"/>
    </xf>
    <xf numFmtId="165" fontId="16" fillId="3" borderId="7" xfId="0" applyNumberFormat="1" applyFont="1" applyFill="1" applyBorder="1" applyAlignment="1">
      <alignment horizontal="center" vertical="center" wrapText="1"/>
    </xf>
    <xf numFmtId="17" fontId="7" fillId="3" borderId="7" xfId="0" applyNumberFormat="1" applyFont="1" applyFill="1" applyBorder="1" applyAlignment="1">
      <alignment horizontal="center" vertical="center" wrapText="1"/>
    </xf>
    <xf numFmtId="0" fontId="8" fillId="0" borderId="14" xfId="0" applyFont="1" applyBorder="1" applyAlignment="1">
      <alignment horizontal="center" wrapText="1"/>
    </xf>
    <xf numFmtId="164" fontId="7" fillId="0" borderId="7" xfId="0" applyNumberFormat="1" applyFont="1" applyBorder="1" applyAlignment="1">
      <alignment horizontal="center"/>
    </xf>
    <xf numFmtId="0" fontId="17" fillId="0" borderId="14" xfId="0" applyFont="1" applyBorder="1" applyAlignment="1">
      <alignment horizontal="center" wrapText="1"/>
    </xf>
    <xf numFmtId="166" fontId="7" fillId="3" borderId="14" xfId="0" applyNumberFormat="1" applyFont="1" applyFill="1" applyBorder="1" applyAlignment="1" applyProtection="1">
      <alignment horizontal="center" vertical="center" wrapText="1"/>
      <protection locked="0"/>
    </xf>
    <xf numFmtId="0" fontId="11" fillId="4" borderId="7" xfId="0" applyFont="1" applyFill="1" applyBorder="1" applyAlignment="1">
      <alignment horizontal="center" vertical="center" wrapText="1"/>
    </xf>
    <xf numFmtId="0" fontId="11" fillId="4" borderId="7" xfId="0" applyFont="1" applyFill="1" applyBorder="1" applyAlignment="1">
      <alignment horizontal="left" vertical="center" wrapText="1"/>
    </xf>
    <xf numFmtId="0" fontId="11" fillId="4" borderId="7" xfId="0" applyFont="1" applyFill="1" applyBorder="1" applyAlignment="1">
      <alignment horizontal="left" vertical="justify" wrapText="1"/>
    </xf>
    <xf numFmtId="0" fontId="18" fillId="0" borderId="7" xfId="0" applyFont="1" applyBorder="1" applyAlignment="1">
      <alignment horizontal="left" vertical="center" wrapText="1" indent="1"/>
    </xf>
    <xf numFmtId="0" fontId="18" fillId="0" borderId="7" xfId="0" applyFont="1" applyBorder="1" applyAlignment="1">
      <alignment horizontal="center" vertical="center" wrapText="1"/>
    </xf>
    <xf numFmtId="0" fontId="7" fillId="0" borderId="7" xfId="0" applyFont="1" applyBorder="1" applyAlignment="1">
      <alignment horizontal="justify" vertical="justify" wrapText="1"/>
    </xf>
    <xf numFmtId="0" fontId="7" fillId="0" borderId="7" xfId="0" applyFont="1" applyBorder="1" applyAlignment="1">
      <alignment horizontal="center" vertical="justify" wrapText="1"/>
    </xf>
    <xf numFmtId="16" fontId="7" fillId="0" borderId="7" xfId="0" applyNumberFormat="1" applyFont="1" applyBorder="1" applyAlignment="1">
      <alignment horizontal="center" vertical="justify" wrapText="1"/>
    </xf>
    <xf numFmtId="0" fontId="7" fillId="0" borderId="7" xfId="1" applyFont="1" applyBorder="1" applyAlignment="1">
      <alignment horizontal="justify" vertical="justify" wrapText="1"/>
    </xf>
    <xf numFmtId="0" fontId="7" fillId="0" borderId="7" xfId="3" applyFont="1" applyBorder="1" applyAlignment="1">
      <alignment horizontal="justify" vertical="justify" wrapText="1"/>
    </xf>
    <xf numFmtId="16" fontId="7" fillId="0" borderId="7" xfId="3" applyNumberFormat="1" applyFont="1" applyBorder="1" applyAlignment="1">
      <alignment horizontal="center" vertical="justify" wrapText="1"/>
    </xf>
    <xf numFmtId="0" fontId="7" fillId="0" borderId="7" xfId="3" applyFont="1" applyBorder="1" applyAlignment="1">
      <alignment horizontal="center" vertical="justify" wrapText="1"/>
    </xf>
    <xf numFmtId="0" fontId="7" fillId="0" borderId="7" xfId="3" applyFont="1" applyBorder="1" applyAlignment="1">
      <alignment horizontal="center" vertical="center" wrapText="1"/>
    </xf>
    <xf numFmtId="16" fontId="7" fillId="0" borderId="7" xfId="3" applyNumberFormat="1" applyFont="1" applyBorder="1" applyAlignment="1">
      <alignment horizontal="center" vertical="center" wrapText="1"/>
    </xf>
    <xf numFmtId="0" fontId="7" fillId="3" borderId="21" xfId="0" applyFont="1" applyFill="1" applyBorder="1" applyAlignment="1" applyProtection="1">
      <alignment vertical="center" wrapText="1"/>
      <protection locked="0"/>
    </xf>
    <xf numFmtId="12" fontId="7" fillId="3" borderId="21" xfId="0" applyNumberFormat="1" applyFont="1" applyFill="1" applyBorder="1" applyAlignment="1" applyProtection="1">
      <alignment horizontal="center" vertical="center" wrapText="1"/>
      <protection locked="0"/>
    </xf>
    <xf numFmtId="0" fontId="7" fillId="3" borderId="7" xfId="0" applyFont="1" applyFill="1" applyBorder="1" applyAlignment="1" applyProtection="1">
      <alignment vertical="center" shrinkToFit="1"/>
      <protection locked="0"/>
    </xf>
    <xf numFmtId="0" fontId="4" fillId="4" borderId="7" xfId="0" applyFont="1" applyFill="1" applyBorder="1" applyAlignment="1">
      <alignment horizontal="left" vertical="center" wrapText="1" indent="1"/>
    </xf>
    <xf numFmtId="0" fontId="9" fillId="4" borderId="7" xfId="0" applyFont="1" applyFill="1" applyBorder="1" applyAlignment="1" applyProtection="1">
      <alignment vertical="center" shrinkToFit="1"/>
      <protection locked="0"/>
    </xf>
    <xf numFmtId="167" fontId="7" fillId="4" borderId="7" xfId="0" applyNumberFormat="1" applyFont="1" applyFill="1" applyBorder="1" applyAlignment="1">
      <alignment horizontal="center" vertical="center" wrapText="1"/>
    </xf>
    <xf numFmtId="12" fontId="7" fillId="4" borderId="7" xfId="0" applyNumberFormat="1" applyFont="1" applyFill="1" applyBorder="1" applyAlignment="1" applyProtection="1">
      <alignment horizontal="center" vertical="center" wrapText="1"/>
      <protection locked="0"/>
    </xf>
    <xf numFmtId="0" fontId="7" fillId="4" borderId="7" xfId="0" applyFont="1" applyFill="1" applyBorder="1" applyAlignment="1" applyProtection="1">
      <alignment vertical="center" shrinkToFit="1"/>
      <protection locked="0"/>
    </xf>
    <xf numFmtId="0" fontId="10" fillId="4" borderId="7" xfId="0" applyFont="1" applyFill="1" applyBorder="1" applyAlignment="1" applyProtection="1">
      <alignment vertical="center" shrinkToFit="1"/>
      <protection locked="0"/>
    </xf>
    <xf numFmtId="0" fontId="7" fillId="3" borderId="7" xfId="0" applyFont="1" applyFill="1" applyBorder="1" applyAlignment="1" applyProtection="1">
      <alignment vertical="center" wrapText="1" shrinkToFit="1"/>
      <protection locked="0"/>
    </xf>
    <xf numFmtId="0" fontId="7" fillId="3" borderId="7" xfId="0" applyFont="1" applyFill="1" applyBorder="1" applyAlignment="1" applyProtection="1">
      <alignment horizontal="left" vertical="center" shrinkToFit="1"/>
      <protection locked="0"/>
    </xf>
    <xf numFmtId="0" fontId="7" fillId="4" borderId="7" xfId="0" applyFont="1" applyFill="1" applyBorder="1" applyAlignment="1">
      <alignment horizontal="justify" vertical="justify" wrapText="1"/>
    </xf>
    <xf numFmtId="0" fontId="7" fillId="0" borderId="7" xfId="0" applyFont="1" applyBorder="1" applyAlignment="1">
      <alignment horizontal="left" vertical="center" wrapText="1"/>
    </xf>
    <xf numFmtId="0" fontId="7" fillId="0" borderId="7" xfId="3" applyFont="1" applyBorder="1" applyAlignment="1">
      <alignment horizontal="left" vertical="center" wrapText="1"/>
    </xf>
    <xf numFmtId="0" fontId="7" fillId="0" borderId="7" xfId="0" applyNumberFormat="1" applyFont="1" applyBorder="1" applyAlignment="1">
      <alignment horizontal="center" vertical="center" wrapText="1"/>
    </xf>
    <xf numFmtId="0" fontId="7" fillId="0" borderId="7" xfId="3" applyNumberFormat="1" applyFont="1" applyBorder="1" applyAlignment="1">
      <alignment horizontal="center" vertical="center" wrapText="1"/>
    </xf>
    <xf numFmtId="0" fontId="7" fillId="0" borderId="7" xfId="3" applyNumberFormat="1" applyFont="1" applyBorder="1" applyAlignment="1">
      <alignment horizontal="center" vertical="center"/>
    </xf>
    <xf numFmtId="0" fontId="7" fillId="0" borderId="7" xfId="0" applyNumberFormat="1" applyFont="1" applyBorder="1" applyAlignment="1">
      <alignment horizontal="center"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19" fillId="0" borderId="7" xfId="0" applyFont="1" applyBorder="1" applyAlignment="1">
      <alignment horizontal="justify" vertical="justify" wrapText="1"/>
    </xf>
    <xf numFmtId="0" fontId="11" fillId="0" borderId="7" xfId="0" applyFont="1" applyBorder="1" applyAlignment="1">
      <alignment horizontal="justify" vertical="top" wrapText="1"/>
    </xf>
    <xf numFmtId="49" fontId="11" fillId="0" borderId="7" xfId="0" applyNumberFormat="1" applyFont="1" applyBorder="1" applyAlignment="1">
      <alignment horizontal="center" vertical="justify" wrapText="1"/>
    </xf>
    <xf numFmtId="49" fontId="11" fillId="0" borderId="7" xfId="0" applyNumberFormat="1" applyFont="1" applyBorder="1" applyAlignment="1">
      <alignment horizontal="center" vertical="center" wrapText="1"/>
    </xf>
    <xf numFmtId="49" fontId="11" fillId="0" borderId="36" xfId="0" applyNumberFormat="1" applyFont="1" applyBorder="1" applyAlignment="1">
      <alignment horizontal="center" vertical="justify" wrapText="1"/>
    </xf>
    <xf numFmtId="0" fontId="11" fillId="0" borderId="36" xfId="0" applyFont="1" applyBorder="1" applyAlignment="1">
      <alignment horizontal="center" vertical="justify" wrapText="1"/>
    </xf>
    <xf numFmtId="49" fontId="11" fillId="0" borderId="21" xfId="0" applyNumberFormat="1" applyFont="1" applyBorder="1" applyAlignment="1">
      <alignment horizontal="center" vertical="justify" wrapText="1"/>
    </xf>
    <xf numFmtId="168" fontId="11" fillId="0" borderId="7" xfId="0" applyNumberFormat="1" applyFont="1" applyBorder="1" applyAlignment="1">
      <alignment horizontal="center" vertical="justify" wrapText="1"/>
    </xf>
    <xf numFmtId="0" fontId="7" fillId="0" borderId="7" xfId="0" applyFont="1" applyBorder="1" applyAlignment="1">
      <alignment wrapText="1"/>
    </xf>
    <xf numFmtId="0" fontId="7" fillId="0" borderId="7" xfId="0" applyFont="1" applyBorder="1" applyAlignment="1">
      <alignment horizontal="left" wrapText="1"/>
    </xf>
    <xf numFmtId="0" fontId="7" fillId="0" borderId="7" xfId="0" applyFont="1" applyBorder="1" applyAlignment="1">
      <alignment horizontal="center" vertical="center"/>
    </xf>
    <xf numFmtId="1" fontId="7" fillId="0" borderId="7" xfId="0" applyNumberFormat="1" applyFont="1" applyBorder="1" applyAlignment="1">
      <alignment horizontal="center" vertical="center" wrapText="1"/>
    </xf>
    <xf numFmtId="0" fontId="20" fillId="0" borderId="7" xfId="0" applyFont="1" applyBorder="1" applyAlignment="1">
      <alignment horizontal="center" vertical="center" wrapText="1"/>
    </xf>
    <xf numFmtId="14" fontId="17"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4" xfId="0" applyFont="1" applyBorder="1" applyAlignment="1">
      <alignment horizontal="left" vertical="center" wrapText="1" indent="1"/>
    </xf>
    <xf numFmtId="0" fontId="5" fillId="0" borderId="13" xfId="0" applyFont="1" applyBorder="1" applyAlignment="1">
      <alignment horizontal="center" vertical="center" wrapText="1"/>
    </xf>
    <xf numFmtId="0" fontId="4" fillId="0" borderId="9" xfId="0" applyFont="1" applyBorder="1" applyAlignment="1">
      <alignment horizontal="left" vertical="center" wrapText="1" indent="1"/>
    </xf>
    <xf numFmtId="0" fontId="21" fillId="0" borderId="8" xfId="0" applyFont="1" applyBorder="1" applyAlignment="1">
      <alignment horizontal="left" vertical="center" wrapText="1" indent="1"/>
    </xf>
    <xf numFmtId="0" fontId="0" fillId="2" borderId="0" xfId="0" applyFill="1" applyAlignment="1">
      <alignment horizontal="center"/>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49" fontId="7" fillId="0" borderId="7" xfId="0" applyNumberFormat="1" applyFont="1" applyBorder="1" applyAlignment="1">
      <alignment horizontal="center" vertical="justify" wrapText="1"/>
    </xf>
    <xf numFmtId="165" fontId="22" fillId="0" borderId="7"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7" xfId="0" applyFont="1" applyBorder="1" applyAlignment="1">
      <alignment horizontal="left" vertical="center" wrapText="1" indent="1"/>
    </xf>
    <xf numFmtId="0" fontId="7" fillId="3" borderId="21" xfId="0" applyFont="1" applyFill="1" applyBorder="1" applyAlignment="1">
      <alignment horizontal="left" vertical="center" wrapText="1"/>
    </xf>
    <xf numFmtId="0" fontId="7" fillId="3" borderId="7" xfId="0" applyFont="1" applyFill="1" applyBorder="1" applyAlignment="1">
      <alignment horizontal="left" vertical="center" wrapText="1"/>
    </xf>
    <xf numFmtId="0" fontId="4" fillId="0" borderId="0" xfId="0" applyFont="1" applyBorder="1" applyAlignment="1">
      <alignment horizontal="left" vertical="center" wrapText="1" inden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center" vertical="center" wrapText="1"/>
    </xf>
    <xf numFmtId="0" fontId="8" fillId="0" borderId="7" xfId="0" applyFont="1" applyBorder="1" applyAlignment="1">
      <alignment horizontal="center" vertical="center"/>
    </xf>
    <xf numFmtId="0" fontId="11" fillId="0" borderId="7" xfId="1" applyFont="1" applyFill="1" applyBorder="1" applyAlignment="1">
      <alignment horizontal="center" vertical="center" wrapText="1"/>
    </xf>
    <xf numFmtId="0" fontId="11" fillId="0" borderId="7" xfId="1"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7" fillId="0" borderId="7" xfId="0" applyFont="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7" fillId="3" borderId="7" xfId="0" applyNumberFormat="1" applyFont="1" applyFill="1" applyBorder="1" applyAlignment="1">
      <alignment vertical="center" wrapText="1"/>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6" xfId="0" applyFont="1" applyBorder="1" applyAlignment="1">
      <alignment horizontal="left" vertical="center" wrapText="1" indent="1"/>
    </xf>
    <xf numFmtId="0" fontId="4" fillId="0" borderId="0" xfId="0" applyFont="1" applyBorder="1" applyAlignment="1">
      <alignment horizontal="left" vertical="center" wrapText="1" inden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4" xfId="0" applyFont="1" applyBorder="1" applyAlignment="1">
      <alignment horizontal="left" vertical="center" wrapText="1" inden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20"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1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38" xfId="0" applyFont="1" applyBorder="1" applyAlignment="1">
      <alignment horizontal="left" vertical="center" wrapText="1" indent="1"/>
    </xf>
    <xf numFmtId="0" fontId="5" fillId="0" borderId="34"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0"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7" fillId="0" borderId="0" xfId="0" applyFont="1" applyBorder="1" applyAlignment="1">
      <alignment horizontal="center" vertical="center"/>
    </xf>
    <xf numFmtId="0" fontId="11" fillId="0" borderId="0" xfId="0" applyFont="1" applyBorder="1" applyAlignment="1">
      <alignment horizontal="justify" vertical="justify" wrapText="1"/>
    </xf>
    <xf numFmtId="49" fontId="7" fillId="3" borderId="0" xfId="0" applyNumberFormat="1" applyFont="1" applyFill="1" applyBorder="1" applyAlignment="1">
      <alignment horizontal="center" vertical="center" wrapText="1"/>
    </xf>
    <xf numFmtId="0" fontId="15" fillId="4"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0" xfId="0" applyNumberFormat="1" applyFont="1" applyFill="1" applyBorder="1" applyAlignment="1">
      <alignment vertical="center" wrapText="1"/>
    </xf>
    <xf numFmtId="0" fontId="7" fillId="3" borderId="11" xfId="0" applyNumberFormat="1" applyFont="1" applyFill="1" applyBorder="1" applyAlignment="1" applyProtection="1">
      <alignment horizontal="left" vertical="center" wrapText="1"/>
      <protection locked="0"/>
    </xf>
    <xf numFmtId="0" fontId="11" fillId="4" borderId="29" xfId="0" applyFont="1" applyFill="1" applyBorder="1" applyAlignment="1">
      <alignment horizontal="center" vertical="justify" wrapText="1"/>
    </xf>
    <xf numFmtId="0" fontId="11" fillId="4" borderId="29" xfId="0" applyFont="1" applyFill="1" applyBorder="1" applyAlignment="1">
      <alignment horizontal="center" vertical="center" wrapText="1"/>
    </xf>
    <xf numFmtId="0" fontId="4" fillId="0" borderId="29" xfId="0" applyFont="1" applyBorder="1" applyAlignment="1">
      <alignment horizontal="left" vertical="center" wrapText="1" indent="1"/>
    </xf>
    <xf numFmtId="49" fontId="7" fillId="3" borderId="29"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9" xfId="0" applyNumberFormat="1" applyFont="1" applyFill="1" applyBorder="1" applyAlignment="1">
      <alignment horizontal="left" vertical="center" wrapText="1"/>
    </xf>
    <xf numFmtId="0" fontId="7" fillId="3" borderId="5" xfId="0" applyNumberFormat="1" applyFont="1" applyFill="1" applyBorder="1" applyAlignment="1" applyProtection="1">
      <alignment horizontal="left" vertical="center" wrapText="1"/>
      <protection locked="0"/>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29" xfId="0" applyFont="1" applyBorder="1" applyAlignment="1">
      <alignment horizontal="left" vertical="center" wrapText="1" indent="1"/>
    </xf>
    <xf numFmtId="0" fontId="7" fillId="0" borderId="29" xfId="0" applyFont="1" applyBorder="1" applyAlignment="1">
      <alignment horizontal="justify" vertical="justify" wrapText="1"/>
    </xf>
    <xf numFmtId="165" fontId="7" fillId="3" borderId="29" xfId="0" applyNumberFormat="1" applyFont="1" applyFill="1" applyBorder="1" applyAlignment="1">
      <alignment horizontal="center" vertical="center" wrapText="1"/>
    </xf>
    <xf numFmtId="0" fontId="7" fillId="4" borderId="29" xfId="0" applyFont="1" applyFill="1" applyBorder="1" applyAlignment="1">
      <alignment horizontal="center" vertical="center" wrapText="1"/>
    </xf>
    <xf numFmtId="49" fontId="7" fillId="3" borderId="29" xfId="0" applyNumberFormat="1" applyFont="1" applyFill="1" applyBorder="1" applyAlignment="1" applyProtection="1">
      <alignment horizontal="center" vertical="center" wrapText="1"/>
      <protection locked="0"/>
    </xf>
    <xf numFmtId="0" fontId="11" fillId="0" borderId="0" xfId="0" applyFont="1" applyBorder="1" applyAlignment="1">
      <alignment horizontal="center" vertical="justify" wrapText="1"/>
    </xf>
    <xf numFmtId="0" fontId="15" fillId="0" borderId="0" xfId="0" applyFont="1" applyBorder="1" applyAlignment="1">
      <alignment horizontal="center" vertical="center"/>
    </xf>
    <xf numFmtId="0" fontId="7" fillId="3" borderId="0" xfId="0" applyFont="1" applyFill="1" applyBorder="1" applyAlignment="1">
      <alignment horizontal="left" vertical="center" wrapText="1"/>
    </xf>
    <xf numFmtId="0" fontId="7" fillId="3" borderId="29" xfId="0" applyNumberFormat="1" applyFont="1" applyFill="1" applyBorder="1" applyAlignment="1" applyProtection="1">
      <alignment horizontal="left" vertical="center" wrapText="1"/>
      <protection locked="0"/>
    </xf>
    <xf numFmtId="0" fontId="7" fillId="0" borderId="0" xfId="0" applyFont="1" applyBorder="1" applyAlignment="1">
      <alignment horizontal="center" vertical="center" wrapText="1"/>
    </xf>
    <xf numFmtId="0" fontId="7" fillId="0" borderId="0" xfId="0" applyNumberFormat="1" applyFont="1" applyBorder="1" applyAlignment="1">
      <alignment horizontal="center" vertical="center" wrapText="1"/>
    </xf>
    <xf numFmtId="0" fontId="18" fillId="0" borderId="0" xfId="0" applyFont="1" applyBorder="1" applyAlignment="1">
      <alignment horizontal="left" vertical="center" wrapText="1" indent="1"/>
    </xf>
    <xf numFmtId="0" fontId="7" fillId="3" borderId="0" xfId="0" applyNumberFormat="1" applyFont="1" applyFill="1" applyBorder="1" applyAlignment="1">
      <alignment horizontal="left" vertical="center" wrapText="1"/>
    </xf>
    <xf numFmtId="0" fontId="7" fillId="3" borderId="39" xfId="0" applyNumberFormat="1" applyFont="1" applyFill="1" applyBorder="1" applyAlignment="1" applyProtection="1">
      <alignment horizontal="left" vertical="center" wrapText="1"/>
      <protection locked="0"/>
    </xf>
    <xf numFmtId="164" fontId="7" fillId="3" borderId="29" xfId="0" applyNumberFormat="1" applyFont="1" applyFill="1" applyBorder="1" applyAlignment="1">
      <alignment horizontal="center" vertical="center" wrapText="1"/>
    </xf>
    <xf numFmtId="165" fontId="22" fillId="0" borderId="29" xfId="0" applyNumberFormat="1" applyFont="1" applyBorder="1" applyAlignment="1">
      <alignment horizontal="center" vertical="center" wrapText="1"/>
    </xf>
    <xf numFmtId="0" fontId="7" fillId="0" borderId="29" xfId="3" applyFont="1" applyBorder="1" applyAlignment="1">
      <alignment horizontal="center" vertical="center" wrapText="1"/>
    </xf>
    <xf numFmtId="0" fontId="22" fillId="0" borderId="29" xfId="0" applyFont="1" applyBorder="1" applyAlignment="1">
      <alignment horizontal="left" vertical="center" wrapText="1" indent="1"/>
    </xf>
    <xf numFmtId="49" fontId="11" fillId="0" borderId="0" xfId="0" applyNumberFormat="1" applyFont="1" applyBorder="1" applyAlignment="1">
      <alignment horizontal="center" vertical="justify" wrapText="1"/>
    </xf>
    <xf numFmtId="0" fontId="8" fillId="0" borderId="29" xfId="0" applyFont="1" applyBorder="1" applyAlignment="1">
      <alignment wrapText="1"/>
    </xf>
    <xf numFmtId="0" fontId="8" fillId="0" borderId="29" xfId="0" applyFont="1" applyBorder="1" applyAlignment="1">
      <alignment horizontal="center" wrapText="1"/>
    </xf>
  </cellXfs>
  <cellStyles count="4">
    <cellStyle name="Normal" xfId="0" builtinId="0"/>
    <cellStyle name="Normal 2" xfId="3"/>
    <cellStyle name="Normal 3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391525" y="66675"/>
          <a:ext cx="1133475" cy="904875"/>
        </a:xfrm>
        <a:prstGeom prst="rect">
          <a:avLst/>
        </a:prstGeom>
        <a:noFill/>
        <a:ln w="9525">
          <a:noFill/>
          <a:miter lim="800000"/>
          <a:headEnd/>
          <a:tailEnd/>
        </a:ln>
      </xdr:spPr>
    </xdr:pic>
    <xdr:clientData/>
  </xdr:twoCellAnchor>
  <xdr:twoCellAnchor editAs="oneCell">
    <xdr:from>
      <xdr:col>6</xdr:col>
      <xdr:colOff>190500</xdr:colOff>
      <xdr:row>0</xdr:row>
      <xdr:rowOff>161925</xdr:rowOff>
    </xdr:from>
    <xdr:to>
      <xdr:col>10</xdr:col>
      <xdr:colOff>561975</xdr:colOff>
      <xdr:row>4</xdr:row>
      <xdr:rowOff>57150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019800" y="161925"/>
          <a:ext cx="23050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1885950</xdr:colOff>
      <xdr:row>0</xdr:row>
      <xdr:rowOff>190500</xdr:rowOff>
    </xdr:from>
    <xdr:to>
      <xdr:col>2</xdr:col>
      <xdr:colOff>2400300</xdr:colOff>
      <xdr:row>3</xdr:row>
      <xdr:rowOff>209550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3086100" y="190500"/>
          <a:ext cx="514350" cy="676275"/>
        </a:xfrm>
        <a:prstGeom prst="rect">
          <a:avLst/>
        </a:prstGeom>
        <a:noFill/>
        <a:ln w="9525">
          <a:noFill/>
          <a:miter lim="800000"/>
          <a:headEnd/>
          <a:tailEnd/>
        </a:ln>
      </xdr:spPr>
    </xdr:pic>
    <xdr:clientData/>
  </xdr:twoCellAnchor>
  <xdr:twoCellAnchor editAs="oneCell">
    <xdr:from>
      <xdr:col>4</xdr:col>
      <xdr:colOff>171450</xdr:colOff>
      <xdr:row>1</xdr:row>
      <xdr:rowOff>0</xdr:rowOff>
    </xdr:from>
    <xdr:to>
      <xdr:col>5</xdr:col>
      <xdr:colOff>247650</xdr:colOff>
      <xdr:row>3</xdr:row>
      <xdr:rowOff>161925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619625" y="219075"/>
          <a:ext cx="1000125" cy="6000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8"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391525" y="66675"/>
          <a:ext cx="1133475" cy="904875"/>
        </a:xfrm>
        <a:prstGeom prst="rect">
          <a:avLst/>
        </a:prstGeom>
        <a:noFill/>
        <a:ln w="9525">
          <a:noFill/>
          <a:miter lim="800000"/>
          <a:headEnd/>
          <a:tailEnd/>
        </a:ln>
      </xdr:spPr>
    </xdr:pic>
    <xdr:clientData/>
  </xdr:twoCellAnchor>
  <xdr:twoCellAnchor editAs="oneCell">
    <xdr:from>
      <xdr:col>7</xdr:col>
      <xdr:colOff>161925</xdr:colOff>
      <xdr:row>1</xdr:row>
      <xdr:rowOff>0</xdr:rowOff>
    </xdr:from>
    <xdr:to>
      <xdr:col>11</xdr:col>
      <xdr:colOff>333375</xdr:colOff>
      <xdr:row>4</xdr:row>
      <xdr:rowOff>114300</xdr:rowOff>
    </xdr:to>
    <xdr:pic>
      <xdr:nvPicPr>
        <xdr:cNvPr id="9"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553200" y="219075"/>
          <a:ext cx="23050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10"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11"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1695450</xdr:colOff>
      <xdr:row>4</xdr:row>
      <xdr:rowOff>0</xdr:rowOff>
    </xdr:to>
    <xdr:pic>
      <xdr:nvPicPr>
        <xdr:cNvPr id="12"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381250" y="200025"/>
          <a:ext cx="514350" cy="676275"/>
        </a:xfrm>
        <a:prstGeom prst="rect">
          <a:avLst/>
        </a:prstGeom>
        <a:noFill/>
        <a:ln w="9525">
          <a:noFill/>
          <a:miter lim="800000"/>
          <a:headEnd/>
          <a:tailEnd/>
        </a:ln>
      </xdr:spPr>
    </xdr:pic>
    <xdr:clientData/>
  </xdr:twoCellAnchor>
  <xdr:twoCellAnchor editAs="oneCell">
    <xdr:from>
      <xdr:col>4</xdr:col>
      <xdr:colOff>171450</xdr:colOff>
      <xdr:row>1</xdr:row>
      <xdr:rowOff>0</xdr:rowOff>
    </xdr:from>
    <xdr:to>
      <xdr:col>5</xdr:col>
      <xdr:colOff>247650</xdr:colOff>
      <xdr:row>3</xdr:row>
      <xdr:rowOff>161925</xdr:rowOff>
    </xdr:to>
    <xdr:pic>
      <xdr:nvPicPr>
        <xdr:cNvPr id="13"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619625" y="219075"/>
          <a:ext cx="1000125" cy="600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47625</xdr:colOff>
      <xdr:row>0</xdr:row>
      <xdr:rowOff>66675</xdr:rowOff>
    </xdr:from>
    <xdr:to>
      <xdr:col>14</xdr:col>
      <xdr:colOff>361950</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7629525" y="66675"/>
          <a:ext cx="1228725" cy="904875"/>
        </a:xfrm>
        <a:prstGeom prst="rect">
          <a:avLst/>
        </a:prstGeom>
        <a:noFill/>
        <a:ln w="9525">
          <a:noFill/>
          <a:miter lim="800000"/>
          <a:headEnd/>
          <a:tailEnd/>
        </a:ln>
      </xdr:spPr>
    </xdr:pic>
    <xdr:clientData/>
  </xdr:twoCellAnchor>
  <xdr:twoCellAnchor editAs="oneCell">
    <xdr:from>
      <xdr:col>3</xdr:col>
      <xdr:colOff>219075</xdr:colOff>
      <xdr:row>1</xdr:row>
      <xdr:rowOff>19050</xdr:rowOff>
    </xdr:from>
    <xdr:to>
      <xdr:col>10</xdr:col>
      <xdr:colOff>476250</xdr:colOff>
      <xdr:row>4</xdr:row>
      <xdr:rowOff>133350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3819525" y="238125"/>
          <a:ext cx="3219450" cy="771525"/>
        </a:xfrm>
        <a:prstGeom prst="rect">
          <a:avLst/>
        </a:prstGeom>
        <a:noFill/>
        <a:ln w="9525">
          <a:noFill/>
          <a:miter lim="800000"/>
          <a:headEnd/>
          <a:tailEnd/>
        </a:ln>
      </xdr:spPr>
    </xdr:pic>
    <xdr:clientData/>
  </xdr:twoCellAnchor>
  <xdr:twoCellAnchor editAs="oneCell">
    <xdr:from>
      <xdr:col>16</xdr:col>
      <xdr:colOff>495300</xdr:colOff>
      <xdr:row>0</xdr:row>
      <xdr:rowOff>152400</xdr:rowOff>
    </xdr:from>
    <xdr:to>
      <xdr:col>17</xdr:col>
      <xdr:colOff>466725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10325100" y="152400"/>
          <a:ext cx="8096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1104900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0" cy="676275"/>
        </a:xfrm>
        <a:prstGeom prst="rect">
          <a:avLst/>
        </a:prstGeom>
        <a:noFill/>
        <a:ln w="9525">
          <a:noFill/>
          <a:miter lim="800000"/>
          <a:headEnd/>
          <a:tailEnd/>
        </a:ln>
      </xdr:spPr>
    </xdr:pic>
    <xdr:clientData/>
  </xdr:twoCellAnchor>
  <xdr:twoCellAnchor editAs="oneCell">
    <xdr:from>
      <xdr:col>2</xdr:col>
      <xdr:colOff>1485900</xdr:colOff>
      <xdr:row>1</xdr:row>
      <xdr:rowOff>47625</xdr:rowOff>
    </xdr:from>
    <xdr:to>
      <xdr:col>2</xdr:col>
      <xdr:colOff>2324100</xdr:colOff>
      <xdr:row>3</xdr:row>
      <xdr:rowOff>209550</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2667000" y="266700"/>
          <a:ext cx="838200" cy="600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238125</xdr:colOff>
      <xdr:row>4</xdr:row>
      <xdr:rowOff>95250</xdr:rowOff>
    </xdr:to>
    <xdr:pic>
      <xdr:nvPicPr>
        <xdr:cNvPr id="3131"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277225" y="66675"/>
          <a:ext cx="1038225" cy="904875"/>
        </a:xfrm>
        <a:prstGeom prst="rect">
          <a:avLst/>
        </a:prstGeom>
        <a:noFill/>
        <a:ln w="9525">
          <a:noFill/>
          <a:miter lim="800000"/>
          <a:headEnd/>
          <a:tailEnd/>
        </a:ln>
      </xdr:spPr>
    </xdr:pic>
    <xdr:clientData/>
  </xdr:twoCellAnchor>
  <xdr:twoCellAnchor editAs="oneCell">
    <xdr:from>
      <xdr:col>7</xdr:col>
      <xdr:colOff>161925</xdr:colOff>
      <xdr:row>1</xdr:row>
      <xdr:rowOff>0</xdr:rowOff>
    </xdr:from>
    <xdr:to>
      <xdr:col>10</xdr:col>
      <xdr:colOff>180975</xdr:colOff>
      <xdr:row>4</xdr:row>
      <xdr:rowOff>114300</xdr:rowOff>
    </xdr:to>
    <xdr:pic>
      <xdr:nvPicPr>
        <xdr:cNvPr id="3132"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438900" y="219075"/>
          <a:ext cx="13906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619125</xdr:colOff>
      <xdr:row>4</xdr:row>
      <xdr:rowOff>19050</xdr:rowOff>
    </xdr:to>
    <xdr:pic>
      <xdr:nvPicPr>
        <xdr:cNvPr id="3133"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572625" y="152400"/>
          <a:ext cx="9620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876300</xdr:colOff>
      <xdr:row>3</xdr:row>
      <xdr:rowOff>161925</xdr:rowOff>
    </xdr:to>
    <xdr:pic>
      <xdr:nvPicPr>
        <xdr:cNvPr id="3134" name="Imagen 9"/>
        <xdr:cNvPicPr>
          <a:picLocks noChangeAspect="1"/>
        </xdr:cNvPicPr>
      </xdr:nvPicPr>
      <xdr:blipFill>
        <a:blip xmlns:r="http://schemas.openxmlformats.org/officeDocument/2006/relationships" r:embed="rId4"/>
        <a:srcRect/>
        <a:stretch>
          <a:fillRect/>
        </a:stretch>
      </xdr:blipFill>
      <xdr:spPr bwMode="auto">
        <a:xfrm>
          <a:off x="533400" y="276225"/>
          <a:ext cx="142875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3</xdr:col>
      <xdr:colOff>514350</xdr:colOff>
      <xdr:row>3</xdr:row>
      <xdr:rowOff>209550</xdr:rowOff>
    </xdr:to>
    <xdr:pic>
      <xdr:nvPicPr>
        <xdr:cNvPr id="3135"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1752600" cy="666750"/>
        </a:xfrm>
        <a:prstGeom prst="rect">
          <a:avLst/>
        </a:prstGeom>
        <a:noFill/>
        <a:ln w="9525">
          <a:noFill/>
          <a:miter lim="800000"/>
          <a:headEnd/>
          <a:tailEnd/>
        </a:ln>
      </xdr:spPr>
    </xdr:pic>
    <xdr:clientData/>
  </xdr:twoCellAnchor>
  <xdr:twoCellAnchor editAs="oneCell">
    <xdr:from>
      <xdr:col>4</xdr:col>
      <xdr:colOff>171450</xdr:colOff>
      <xdr:row>1</xdr:row>
      <xdr:rowOff>0</xdr:rowOff>
    </xdr:from>
    <xdr:to>
      <xdr:col>5</xdr:col>
      <xdr:colOff>409575</xdr:colOff>
      <xdr:row>3</xdr:row>
      <xdr:rowOff>161925</xdr:rowOff>
    </xdr:to>
    <xdr:pic>
      <xdr:nvPicPr>
        <xdr:cNvPr id="3136"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505325" y="219075"/>
          <a:ext cx="1162050" cy="6000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628650</xdr:colOff>
      <xdr:row>0</xdr:row>
      <xdr:rowOff>66675</xdr:rowOff>
    </xdr:from>
    <xdr:to>
      <xdr:col>16</xdr:col>
      <xdr:colOff>428625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9029700" y="66675"/>
          <a:ext cx="1228725" cy="904875"/>
        </a:xfrm>
        <a:prstGeom prst="rect">
          <a:avLst/>
        </a:prstGeom>
        <a:noFill/>
        <a:ln w="9525">
          <a:noFill/>
          <a:miter lim="800000"/>
          <a:headEnd/>
          <a:tailEnd/>
        </a:ln>
      </xdr:spPr>
    </xdr:pic>
    <xdr:clientData/>
  </xdr:twoCellAnchor>
  <xdr:twoCellAnchor editAs="oneCell">
    <xdr:from>
      <xdr:col>6</xdr:col>
      <xdr:colOff>85725</xdr:colOff>
      <xdr:row>0</xdr:row>
      <xdr:rowOff>190500</xdr:rowOff>
    </xdr:from>
    <xdr:to>
      <xdr:col>13</xdr:col>
      <xdr:colOff>9525</xdr:colOff>
      <xdr:row>4</xdr:row>
      <xdr:rowOff>85725</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4733925" y="190500"/>
          <a:ext cx="3219450" cy="771525"/>
        </a:xfrm>
        <a:prstGeom prst="rect">
          <a:avLst/>
        </a:prstGeom>
        <a:noFill/>
        <a:ln w="9525">
          <a:noFill/>
          <a:miter lim="800000"/>
          <a:headEnd/>
          <a:tailEnd/>
        </a:ln>
      </xdr:spPr>
    </xdr:pic>
    <xdr:clientData/>
  </xdr:twoCellAnchor>
  <xdr:twoCellAnchor editAs="oneCell">
    <xdr:from>
      <xdr:col>16</xdr:col>
      <xdr:colOff>495300</xdr:colOff>
      <xdr:row>0</xdr:row>
      <xdr:rowOff>152400</xdr:rowOff>
    </xdr:from>
    <xdr:to>
      <xdr:col>17</xdr:col>
      <xdr:colOff>466725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10325100" y="152400"/>
          <a:ext cx="8096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1200150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0" cy="676275"/>
        </a:xfrm>
        <a:prstGeom prst="rect">
          <a:avLst/>
        </a:prstGeom>
        <a:noFill/>
        <a:ln w="9525">
          <a:noFill/>
          <a:miter lim="800000"/>
          <a:headEnd/>
          <a:tailEnd/>
        </a:ln>
      </xdr:spPr>
    </xdr:pic>
    <xdr:clientData/>
  </xdr:twoCellAnchor>
  <xdr:twoCellAnchor editAs="oneCell">
    <xdr:from>
      <xdr:col>2</xdr:col>
      <xdr:colOff>2038350</xdr:colOff>
      <xdr:row>1</xdr:row>
      <xdr:rowOff>47625</xdr:rowOff>
    </xdr:from>
    <xdr:to>
      <xdr:col>4</xdr:col>
      <xdr:colOff>85725</xdr:colOff>
      <xdr:row>3</xdr:row>
      <xdr:rowOff>209550</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3124200" y="266700"/>
          <a:ext cx="838200" cy="600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628650</xdr:colOff>
      <xdr:row>0</xdr:row>
      <xdr:rowOff>66675</xdr:rowOff>
    </xdr:from>
    <xdr:to>
      <xdr:col>16</xdr:col>
      <xdr:colOff>428625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391525" y="66675"/>
          <a:ext cx="1133475" cy="904875"/>
        </a:xfrm>
        <a:prstGeom prst="rect">
          <a:avLst/>
        </a:prstGeom>
        <a:noFill/>
        <a:ln w="9525">
          <a:noFill/>
          <a:miter lim="800000"/>
          <a:headEnd/>
          <a:tailEnd/>
        </a:ln>
      </xdr:spPr>
    </xdr:pic>
    <xdr:clientData/>
  </xdr:twoCellAnchor>
  <xdr:twoCellAnchor editAs="oneCell">
    <xdr:from>
      <xdr:col>11</xdr:col>
      <xdr:colOff>161925</xdr:colOff>
      <xdr:row>1</xdr:row>
      <xdr:rowOff>0</xdr:rowOff>
    </xdr:from>
    <xdr:to>
      <xdr:col>16</xdr:col>
      <xdr:colOff>581025</xdr:colOff>
      <xdr:row>4</xdr:row>
      <xdr:rowOff>114300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553200" y="219075"/>
          <a:ext cx="2305050" cy="771525"/>
        </a:xfrm>
        <a:prstGeom prst="rect">
          <a:avLst/>
        </a:prstGeom>
        <a:noFill/>
        <a:ln w="9525">
          <a:noFill/>
          <a:miter lim="800000"/>
          <a:headEnd/>
          <a:tailEnd/>
        </a:ln>
      </xdr:spPr>
    </xdr:pic>
    <xdr:clientData/>
  </xdr:twoCellAnchor>
  <xdr:twoCellAnchor editAs="oneCell">
    <xdr:from>
      <xdr:col>16</xdr:col>
      <xdr:colOff>495300</xdr:colOff>
      <xdr:row>0</xdr:row>
      <xdr:rowOff>152400</xdr:rowOff>
    </xdr:from>
    <xdr:to>
      <xdr:col>17</xdr:col>
      <xdr:colOff>466725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381250" y="200025"/>
          <a:ext cx="514350" cy="676275"/>
        </a:xfrm>
        <a:prstGeom prst="rect">
          <a:avLst/>
        </a:prstGeom>
        <a:noFill/>
        <a:ln w="9525">
          <a:noFill/>
          <a:miter lim="800000"/>
          <a:headEnd/>
          <a:tailEnd/>
        </a:ln>
      </xdr:spPr>
    </xdr:pic>
    <xdr:clientData/>
  </xdr:twoCellAnchor>
  <xdr:twoCellAnchor editAs="oneCell">
    <xdr:from>
      <xdr:col>8</xdr:col>
      <xdr:colOff>171450</xdr:colOff>
      <xdr:row>1</xdr:row>
      <xdr:rowOff>0</xdr:rowOff>
    </xdr:from>
    <xdr:to>
      <xdr:col>10</xdr:col>
      <xdr:colOff>171450</xdr:colOff>
      <xdr:row>3</xdr:row>
      <xdr:rowOff>161925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619625" y="219075"/>
          <a:ext cx="1000125"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277225" y="66675"/>
          <a:ext cx="1038225" cy="904875"/>
        </a:xfrm>
        <a:prstGeom prst="rect">
          <a:avLst/>
        </a:prstGeom>
        <a:noFill/>
        <a:ln w="9525">
          <a:noFill/>
          <a:miter lim="800000"/>
          <a:headEnd/>
          <a:tailEnd/>
        </a:ln>
      </xdr:spPr>
    </xdr:pic>
    <xdr:clientData/>
  </xdr:twoCellAnchor>
  <xdr:twoCellAnchor editAs="oneCell">
    <xdr:from>
      <xdr:col>7</xdr:col>
      <xdr:colOff>161925</xdr:colOff>
      <xdr:row>1</xdr:row>
      <xdr:rowOff>0</xdr:rowOff>
    </xdr:from>
    <xdr:to>
      <xdr:col>11</xdr:col>
      <xdr:colOff>333375</xdr:colOff>
      <xdr:row>4</xdr:row>
      <xdr:rowOff>114300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438900" y="219075"/>
          <a:ext cx="13906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572625" y="152400"/>
          <a:ext cx="9620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42875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1695450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1752600" cy="666750"/>
        </a:xfrm>
        <a:prstGeom prst="rect">
          <a:avLst/>
        </a:prstGeom>
        <a:noFill/>
        <a:ln w="9525">
          <a:noFill/>
          <a:miter lim="800000"/>
          <a:headEnd/>
          <a:tailEnd/>
        </a:ln>
      </xdr:spPr>
    </xdr:pic>
    <xdr:clientData/>
  </xdr:twoCellAnchor>
  <xdr:twoCellAnchor editAs="oneCell">
    <xdr:from>
      <xdr:col>4</xdr:col>
      <xdr:colOff>171450</xdr:colOff>
      <xdr:row>1</xdr:row>
      <xdr:rowOff>0</xdr:rowOff>
    </xdr:from>
    <xdr:to>
      <xdr:col>5</xdr:col>
      <xdr:colOff>247650</xdr:colOff>
      <xdr:row>3</xdr:row>
      <xdr:rowOff>161925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505325" y="219075"/>
          <a:ext cx="1162050"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400050</xdr:colOff>
      <xdr:row>0</xdr:row>
      <xdr:rowOff>114300</xdr:rowOff>
    </xdr:from>
    <xdr:to>
      <xdr:col>11</xdr:col>
      <xdr:colOff>409575</xdr:colOff>
      <xdr:row>4</xdr:row>
      <xdr:rowOff>142875</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7705725" y="114300"/>
          <a:ext cx="1228725" cy="904875"/>
        </a:xfrm>
        <a:prstGeom prst="rect">
          <a:avLst/>
        </a:prstGeom>
        <a:noFill/>
        <a:ln w="9525">
          <a:noFill/>
          <a:miter lim="800000"/>
          <a:headEnd/>
          <a:tailEnd/>
        </a:ln>
      </xdr:spPr>
    </xdr:pic>
    <xdr:clientData/>
  </xdr:twoCellAnchor>
  <xdr:twoCellAnchor editAs="oneCell">
    <xdr:from>
      <xdr:col>3</xdr:col>
      <xdr:colOff>428625</xdr:colOff>
      <xdr:row>0</xdr:row>
      <xdr:rowOff>209550</xdr:rowOff>
    </xdr:from>
    <xdr:to>
      <xdr:col>8</xdr:col>
      <xdr:colOff>419100</xdr:colOff>
      <xdr:row>4</xdr:row>
      <xdr:rowOff>104775</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4048125" y="209550"/>
          <a:ext cx="32194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466725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381250" y="200025"/>
          <a:ext cx="514350" cy="676275"/>
        </a:xfrm>
        <a:prstGeom prst="rect">
          <a:avLst/>
        </a:prstGeom>
        <a:noFill/>
        <a:ln w="9525">
          <a:noFill/>
          <a:miter lim="800000"/>
          <a:headEnd/>
          <a:tailEnd/>
        </a:ln>
      </xdr:spPr>
    </xdr:pic>
    <xdr:clientData/>
  </xdr:twoCellAnchor>
  <xdr:twoCellAnchor editAs="oneCell">
    <xdr:from>
      <xdr:col>2</xdr:col>
      <xdr:colOff>1543050</xdr:colOff>
      <xdr:row>1</xdr:row>
      <xdr:rowOff>9525</xdr:rowOff>
    </xdr:from>
    <xdr:to>
      <xdr:col>2</xdr:col>
      <xdr:colOff>2381250</xdr:colOff>
      <xdr:row>3</xdr:row>
      <xdr:rowOff>171450</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2743200" y="228600"/>
          <a:ext cx="838200"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8"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277225" y="66675"/>
          <a:ext cx="1038225" cy="904875"/>
        </a:xfrm>
        <a:prstGeom prst="rect">
          <a:avLst/>
        </a:prstGeom>
        <a:noFill/>
        <a:ln w="9525">
          <a:noFill/>
          <a:miter lim="800000"/>
          <a:headEnd/>
          <a:tailEnd/>
        </a:ln>
      </xdr:spPr>
    </xdr:pic>
    <xdr:clientData/>
  </xdr:twoCellAnchor>
  <xdr:twoCellAnchor editAs="oneCell">
    <xdr:from>
      <xdr:col>7</xdr:col>
      <xdr:colOff>161925</xdr:colOff>
      <xdr:row>1</xdr:row>
      <xdr:rowOff>0</xdr:rowOff>
    </xdr:from>
    <xdr:to>
      <xdr:col>11</xdr:col>
      <xdr:colOff>333375</xdr:colOff>
      <xdr:row>4</xdr:row>
      <xdr:rowOff>114300</xdr:rowOff>
    </xdr:to>
    <xdr:pic>
      <xdr:nvPicPr>
        <xdr:cNvPr id="9"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6438900" y="219075"/>
          <a:ext cx="13906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10"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572625" y="152400"/>
          <a:ext cx="9620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1133475</xdr:colOff>
      <xdr:row>3</xdr:row>
      <xdr:rowOff>161925</xdr:rowOff>
    </xdr:to>
    <xdr:pic>
      <xdr:nvPicPr>
        <xdr:cNvPr id="11" name="Imagen 9"/>
        <xdr:cNvPicPr>
          <a:picLocks noChangeAspect="1"/>
        </xdr:cNvPicPr>
      </xdr:nvPicPr>
      <xdr:blipFill>
        <a:blip xmlns:r="http://schemas.openxmlformats.org/officeDocument/2006/relationships" r:embed="rId4"/>
        <a:srcRect/>
        <a:stretch>
          <a:fillRect/>
        </a:stretch>
      </xdr:blipFill>
      <xdr:spPr bwMode="auto">
        <a:xfrm>
          <a:off x="533400" y="276225"/>
          <a:ext cx="142875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1695450</xdr:colOff>
      <xdr:row>4</xdr:row>
      <xdr:rowOff>0</xdr:rowOff>
    </xdr:to>
    <xdr:pic>
      <xdr:nvPicPr>
        <xdr:cNvPr id="12"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1752600" cy="666750"/>
        </a:xfrm>
        <a:prstGeom prst="rect">
          <a:avLst/>
        </a:prstGeom>
        <a:noFill/>
        <a:ln w="9525">
          <a:noFill/>
          <a:miter lim="800000"/>
          <a:headEnd/>
          <a:tailEnd/>
        </a:ln>
      </xdr:spPr>
    </xdr:pic>
    <xdr:clientData/>
  </xdr:twoCellAnchor>
  <xdr:twoCellAnchor editAs="oneCell">
    <xdr:from>
      <xdr:col>4</xdr:col>
      <xdr:colOff>171450</xdr:colOff>
      <xdr:row>1</xdr:row>
      <xdr:rowOff>0</xdr:rowOff>
    </xdr:from>
    <xdr:to>
      <xdr:col>5</xdr:col>
      <xdr:colOff>247650</xdr:colOff>
      <xdr:row>3</xdr:row>
      <xdr:rowOff>161925</xdr:rowOff>
    </xdr:to>
    <xdr:pic>
      <xdr:nvPicPr>
        <xdr:cNvPr id="13"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4505325" y="219075"/>
          <a:ext cx="1162050" cy="600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180975</xdr:colOff>
      <xdr:row>0</xdr:row>
      <xdr:rowOff>66675</xdr:rowOff>
    </xdr:from>
    <xdr:to>
      <xdr:col>14</xdr:col>
      <xdr:colOff>495300</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7667625" y="66675"/>
          <a:ext cx="1228725" cy="904875"/>
        </a:xfrm>
        <a:prstGeom prst="rect">
          <a:avLst/>
        </a:prstGeom>
        <a:noFill/>
        <a:ln w="9525">
          <a:noFill/>
          <a:miter lim="800000"/>
          <a:headEnd/>
          <a:tailEnd/>
        </a:ln>
      </xdr:spPr>
    </xdr:pic>
    <xdr:clientData/>
  </xdr:twoCellAnchor>
  <xdr:twoCellAnchor editAs="oneCell">
    <xdr:from>
      <xdr:col>3</xdr:col>
      <xdr:colOff>228600</xdr:colOff>
      <xdr:row>1</xdr:row>
      <xdr:rowOff>57150</xdr:rowOff>
    </xdr:from>
    <xdr:to>
      <xdr:col>10</xdr:col>
      <xdr:colOff>485775</xdr:colOff>
      <xdr:row>4</xdr:row>
      <xdr:rowOff>171450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3733800" y="276225"/>
          <a:ext cx="3219450" cy="771525"/>
        </a:xfrm>
        <a:prstGeom prst="rect">
          <a:avLst/>
        </a:prstGeom>
        <a:noFill/>
        <a:ln w="9525">
          <a:noFill/>
          <a:miter lim="800000"/>
          <a:headEnd/>
          <a:tailEnd/>
        </a:ln>
      </xdr:spPr>
    </xdr:pic>
    <xdr:clientData/>
  </xdr:twoCellAnchor>
  <xdr:twoCellAnchor editAs="oneCell">
    <xdr:from>
      <xdr:col>16</xdr:col>
      <xdr:colOff>495300</xdr:colOff>
      <xdr:row>0</xdr:row>
      <xdr:rowOff>152400</xdr:rowOff>
    </xdr:from>
    <xdr:to>
      <xdr:col>17</xdr:col>
      <xdr:colOff>466725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5726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1200150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266950" y="200025"/>
          <a:ext cx="514350" cy="676275"/>
        </a:xfrm>
        <a:prstGeom prst="rect">
          <a:avLst/>
        </a:prstGeom>
        <a:noFill/>
        <a:ln w="9525">
          <a:noFill/>
          <a:miter lim="800000"/>
          <a:headEnd/>
          <a:tailEnd/>
        </a:ln>
      </xdr:spPr>
    </xdr:pic>
    <xdr:clientData/>
  </xdr:twoCellAnchor>
  <xdr:twoCellAnchor editAs="oneCell">
    <xdr:from>
      <xdr:col>2</xdr:col>
      <xdr:colOff>1657350</xdr:colOff>
      <xdr:row>1</xdr:row>
      <xdr:rowOff>38100</xdr:rowOff>
    </xdr:from>
    <xdr:to>
      <xdr:col>3</xdr:col>
      <xdr:colOff>76200</xdr:colOff>
      <xdr:row>3</xdr:row>
      <xdr:rowOff>200025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2743200" y="257175"/>
          <a:ext cx="838200" cy="600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409575</xdr:colOff>
      <xdr:row>0</xdr:row>
      <xdr:rowOff>133350</xdr:rowOff>
    </xdr:from>
    <xdr:to>
      <xdr:col>15</xdr:col>
      <xdr:colOff>57150</xdr:colOff>
      <xdr:row>4</xdr:row>
      <xdr:rowOff>161925</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7705725" y="133350"/>
          <a:ext cx="1323975" cy="904875"/>
        </a:xfrm>
        <a:prstGeom prst="rect">
          <a:avLst/>
        </a:prstGeom>
        <a:noFill/>
        <a:ln w="9525">
          <a:noFill/>
          <a:miter lim="800000"/>
          <a:headEnd/>
          <a:tailEnd/>
        </a:ln>
      </xdr:spPr>
    </xdr:pic>
    <xdr:clientData/>
  </xdr:twoCellAnchor>
  <xdr:twoCellAnchor editAs="oneCell">
    <xdr:from>
      <xdr:col>3</xdr:col>
      <xdr:colOff>342900</xdr:colOff>
      <xdr:row>1</xdr:row>
      <xdr:rowOff>57150</xdr:rowOff>
    </xdr:from>
    <xdr:to>
      <xdr:col>11</xdr:col>
      <xdr:colOff>333375</xdr:colOff>
      <xdr:row>4</xdr:row>
      <xdr:rowOff>171450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3962400" y="276225"/>
          <a:ext cx="3209925" cy="771525"/>
        </a:xfrm>
        <a:prstGeom prst="rect">
          <a:avLst/>
        </a:prstGeom>
        <a:noFill/>
        <a:ln w="9525">
          <a:noFill/>
          <a:miter lim="800000"/>
          <a:headEnd/>
          <a:tailEnd/>
        </a:ln>
      </xdr:spPr>
    </xdr:pic>
    <xdr:clientData/>
  </xdr:twoCellAnchor>
  <xdr:twoCellAnchor editAs="oneCell">
    <xdr:from>
      <xdr:col>16</xdr:col>
      <xdr:colOff>495300</xdr:colOff>
      <xdr:row>0</xdr:row>
      <xdr:rowOff>152400</xdr:rowOff>
    </xdr:from>
    <xdr:to>
      <xdr:col>17</xdr:col>
      <xdr:colOff>390525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096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1181100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381250" y="200025"/>
          <a:ext cx="0" cy="676275"/>
        </a:xfrm>
        <a:prstGeom prst="rect">
          <a:avLst/>
        </a:prstGeom>
        <a:noFill/>
        <a:ln w="9525">
          <a:noFill/>
          <a:miter lim="800000"/>
          <a:headEnd/>
          <a:tailEnd/>
        </a:ln>
      </xdr:spPr>
    </xdr:pic>
    <xdr:clientData/>
  </xdr:twoCellAnchor>
  <xdr:twoCellAnchor editAs="oneCell">
    <xdr:from>
      <xdr:col>2</xdr:col>
      <xdr:colOff>1743075</xdr:colOff>
      <xdr:row>0</xdr:row>
      <xdr:rowOff>152400</xdr:rowOff>
    </xdr:from>
    <xdr:to>
      <xdr:col>3</xdr:col>
      <xdr:colOff>0</xdr:colOff>
      <xdr:row>3</xdr:row>
      <xdr:rowOff>95250</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2943225" y="152400"/>
          <a:ext cx="676275" cy="600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391525" y="66675"/>
          <a:ext cx="1133475" cy="904875"/>
        </a:xfrm>
        <a:prstGeom prst="rect">
          <a:avLst/>
        </a:prstGeom>
        <a:noFill/>
        <a:ln w="9525">
          <a:noFill/>
          <a:miter lim="800000"/>
          <a:headEnd/>
          <a:tailEnd/>
        </a:ln>
      </xdr:spPr>
    </xdr:pic>
    <xdr:clientData/>
  </xdr:twoCellAnchor>
  <xdr:twoCellAnchor editAs="oneCell">
    <xdr:from>
      <xdr:col>4</xdr:col>
      <xdr:colOff>762000</xdr:colOff>
      <xdr:row>0</xdr:row>
      <xdr:rowOff>104775</xdr:rowOff>
    </xdr:from>
    <xdr:to>
      <xdr:col>9</xdr:col>
      <xdr:colOff>209550</xdr:colOff>
      <xdr:row>4</xdr:row>
      <xdr:rowOff>0</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5210175" y="104775"/>
          <a:ext cx="23050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1543050</xdr:colOff>
      <xdr:row>0</xdr:row>
      <xdr:rowOff>190500</xdr:rowOff>
    </xdr:from>
    <xdr:to>
      <xdr:col>2</xdr:col>
      <xdr:colOff>2057400</xdr:colOff>
      <xdr:row>3</xdr:row>
      <xdr:rowOff>209550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743200" y="190500"/>
          <a:ext cx="514350" cy="676275"/>
        </a:xfrm>
        <a:prstGeom prst="rect">
          <a:avLst/>
        </a:prstGeom>
        <a:noFill/>
        <a:ln w="9525">
          <a:noFill/>
          <a:miter lim="800000"/>
          <a:headEnd/>
          <a:tailEnd/>
        </a:ln>
      </xdr:spPr>
    </xdr:pic>
    <xdr:clientData/>
  </xdr:twoCellAnchor>
  <xdr:twoCellAnchor editAs="oneCell">
    <xdr:from>
      <xdr:col>3</xdr:col>
      <xdr:colOff>76200</xdr:colOff>
      <xdr:row>1</xdr:row>
      <xdr:rowOff>0</xdr:rowOff>
    </xdr:from>
    <xdr:to>
      <xdr:col>4</xdr:col>
      <xdr:colOff>247650</xdr:colOff>
      <xdr:row>3</xdr:row>
      <xdr:rowOff>161925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3695700" y="219075"/>
          <a:ext cx="1000125" cy="600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628650</xdr:colOff>
      <xdr:row>0</xdr:row>
      <xdr:rowOff>66675</xdr:rowOff>
    </xdr:from>
    <xdr:to>
      <xdr:col>12</xdr:col>
      <xdr:colOff>333375</xdr:colOff>
      <xdr:row>4</xdr:row>
      <xdr:rowOff>95250</xdr:rowOff>
    </xdr:to>
    <xdr:pic>
      <xdr:nvPicPr>
        <xdr:cNvPr id="2" name="Picture 3" descr="http://www.procuraduria.gov.co/portal/media/image/99.jpg"/>
        <xdr:cNvPicPr>
          <a:picLocks noChangeAspect="1" noChangeArrowheads="1"/>
        </xdr:cNvPicPr>
      </xdr:nvPicPr>
      <xdr:blipFill>
        <a:blip xmlns:r="http://schemas.openxmlformats.org/officeDocument/2006/relationships" r:embed="rId1" cstate="print"/>
        <a:srcRect/>
        <a:stretch>
          <a:fillRect/>
        </a:stretch>
      </xdr:blipFill>
      <xdr:spPr bwMode="auto">
        <a:xfrm>
          <a:off x="8391525" y="66675"/>
          <a:ext cx="1133475" cy="904875"/>
        </a:xfrm>
        <a:prstGeom prst="rect">
          <a:avLst/>
        </a:prstGeom>
        <a:noFill/>
        <a:ln w="9525">
          <a:noFill/>
          <a:miter lim="800000"/>
          <a:headEnd/>
          <a:tailEnd/>
        </a:ln>
      </xdr:spPr>
    </xdr:pic>
    <xdr:clientData/>
  </xdr:twoCellAnchor>
  <xdr:twoCellAnchor editAs="oneCell">
    <xdr:from>
      <xdr:col>4</xdr:col>
      <xdr:colOff>628650</xdr:colOff>
      <xdr:row>0</xdr:row>
      <xdr:rowOff>190500</xdr:rowOff>
    </xdr:from>
    <xdr:to>
      <xdr:col>9</xdr:col>
      <xdr:colOff>76200</xdr:colOff>
      <xdr:row>4</xdr:row>
      <xdr:rowOff>85725</xdr:rowOff>
    </xdr:to>
    <xdr:pic>
      <xdr:nvPicPr>
        <xdr:cNvPr id="3" name="Imagen 5" descr="Inicio"/>
        <xdr:cNvPicPr>
          <a:picLocks noChangeAspect="1" noChangeArrowheads="1"/>
        </xdr:cNvPicPr>
      </xdr:nvPicPr>
      <xdr:blipFill>
        <a:blip xmlns:r="http://schemas.openxmlformats.org/officeDocument/2006/relationships" r:embed="rId2"/>
        <a:srcRect/>
        <a:stretch>
          <a:fillRect/>
        </a:stretch>
      </xdr:blipFill>
      <xdr:spPr bwMode="auto">
        <a:xfrm>
          <a:off x="5076825" y="190500"/>
          <a:ext cx="2305050" cy="771525"/>
        </a:xfrm>
        <a:prstGeom prst="rect">
          <a:avLst/>
        </a:prstGeom>
        <a:noFill/>
        <a:ln w="9525">
          <a:noFill/>
          <a:miter lim="800000"/>
          <a:headEnd/>
          <a:tailEnd/>
        </a:ln>
      </xdr:spPr>
    </xdr:pic>
    <xdr:clientData/>
  </xdr:twoCellAnchor>
  <xdr:twoCellAnchor editAs="oneCell">
    <xdr:from>
      <xdr:col>12</xdr:col>
      <xdr:colOff>495300</xdr:colOff>
      <xdr:row>0</xdr:row>
      <xdr:rowOff>152400</xdr:rowOff>
    </xdr:from>
    <xdr:to>
      <xdr:col>13</xdr:col>
      <xdr:colOff>542925</xdr:colOff>
      <xdr:row>4</xdr:row>
      <xdr:rowOff>19050</xdr:rowOff>
    </xdr:to>
    <xdr:pic>
      <xdr:nvPicPr>
        <xdr:cNvPr id="4" name="Picture 4" descr="http://www.archivogeneral.gov.co/sites/all/themes/nevia/images/transparencia33.jpg"/>
        <xdr:cNvPicPr>
          <a:picLocks noChangeAspect="1" noChangeArrowheads="1"/>
        </xdr:cNvPicPr>
      </xdr:nvPicPr>
      <xdr:blipFill>
        <a:blip xmlns:r="http://schemas.openxmlformats.org/officeDocument/2006/relationships" r:embed="rId3" cstate="print"/>
        <a:srcRect l="22078" t="-2" r="19479" b="-4349"/>
        <a:stretch>
          <a:fillRect/>
        </a:stretch>
      </xdr:blipFill>
      <xdr:spPr bwMode="auto">
        <a:xfrm>
          <a:off x="9686925" y="152400"/>
          <a:ext cx="885825" cy="742950"/>
        </a:xfrm>
        <a:prstGeom prst="rect">
          <a:avLst/>
        </a:prstGeom>
        <a:noFill/>
        <a:ln w="9525">
          <a:noFill/>
          <a:miter lim="800000"/>
          <a:headEnd/>
          <a:tailEnd/>
        </a:ln>
      </xdr:spPr>
    </xdr:pic>
    <xdr:clientData/>
  </xdr:twoCellAnchor>
  <xdr:twoCellAnchor editAs="oneCell">
    <xdr:from>
      <xdr:col>0</xdr:col>
      <xdr:colOff>533400</xdr:colOff>
      <xdr:row>1</xdr:row>
      <xdr:rowOff>57150</xdr:rowOff>
    </xdr:from>
    <xdr:to>
      <xdr:col>2</xdr:col>
      <xdr:colOff>1085850</xdr:colOff>
      <xdr:row>3</xdr:row>
      <xdr:rowOff>161925</xdr:rowOff>
    </xdr:to>
    <xdr:pic>
      <xdr:nvPicPr>
        <xdr:cNvPr id="5" name="Imagen 9"/>
        <xdr:cNvPicPr>
          <a:picLocks noChangeAspect="1"/>
        </xdr:cNvPicPr>
      </xdr:nvPicPr>
      <xdr:blipFill>
        <a:blip xmlns:r="http://schemas.openxmlformats.org/officeDocument/2006/relationships" r:embed="rId4"/>
        <a:srcRect/>
        <a:stretch>
          <a:fillRect/>
        </a:stretch>
      </xdr:blipFill>
      <xdr:spPr bwMode="auto">
        <a:xfrm>
          <a:off x="533400" y="276225"/>
          <a:ext cx="1752600" cy="542925"/>
        </a:xfrm>
        <a:prstGeom prst="rect">
          <a:avLst/>
        </a:prstGeom>
        <a:noFill/>
        <a:ln w="9525">
          <a:noFill/>
          <a:miter lim="800000"/>
          <a:headEnd/>
          <a:tailEnd/>
        </a:ln>
      </xdr:spPr>
    </xdr:pic>
    <xdr:clientData/>
  </xdr:twoCellAnchor>
  <xdr:twoCellAnchor editAs="oneCell">
    <xdr:from>
      <xdr:col>2</xdr:col>
      <xdr:colOff>1181100</xdr:colOff>
      <xdr:row>0</xdr:row>
      <xdr:rowOff>200025</xdr:rowOff>
    </xdr:from>
    <xdr:to>
      <xdr:col>2</xdr:col>
      <xdr:colOff>1695450</xdr:colOff>
      <xdr:row>4</xdr:row>
      <xdr:rowOff>0</xdr:rowOff>
    </xdr:to>
    <xdr:pic>
      <xdr:nvPicPr>
        <xdr:cNvPr id="6" name="Imagen 10" descr="C:\Users\carotorres\Desktop\funcion publica.jpg"/>
        <xdr:cNvPicPr>
          <a:picLocks noChangeAspect="1" noChangeArrowheads="1"/>
        </xdr:cNvPicPr>
      </xdr:nvPicPr>
      <xdr:blipFill>
        <a:blip xmlns:r="http://schemas.openxmlformats.org/officeDocument/2006/relationships" r:embed="rId5"/>
        <a:srcRect l="-2" t="27222" r="52692" b="18335"/>
        <a:stretch>
          <a:fillRect/>
        </a:stretch>
      </xdr:blipFill>
      <xdr:spPr bwMode="auto">
        <a:xfrm>
          <a:off x="2381250" y="200025"/>
          <a:ext cx="514350" cy="676275"/>
        </a:xfrm>
        <a:prstGeom prst="rect">
          <a:avLst/>
        </a:prstGeom>
        <a:noFill/>
        <a:ln w="9525">
          <a:noFill/>
          <a:miter lim="800000"/>
          <a:headEnd/>
          <a:tailEnd/>
        </a:ln>
      </xdr:spPr>
    </xdr:pic>
    <xdr:clientData/>
  </xdr:twoCellAnchor>
  <xdr:twoCellAnchor editAs="oneCell">
    <xdr:from>
      <xdr:col>2</xdr:col>
      <xdr:colOff>2266950</xdr:colOff>
      <xdr:row>1</xdr:row>
      <xdr:rowOff>38100</xdr:rowOff>
    </xdr:from>
    <xdr:to>
      <xdr:col>4</xdr:col>
      <xdr:colOff>19050</xdr:colOff>
      <xdr:row>3</xdr:row>
      <xdr:rowOff>200025</xdr:rowOff>
    </xdr:to>
    <xdr:pic>
      <xdr:nvPicPr>
        <xdr:cNvPr id="7" name="Imagen 11" descr="C:\Users\carotorres\Desktop\funcion publica.jpg"/>
        <xdr:cNvPicPr>
          <a:picLocks noChangeAspect="1" noChangeArrowheads="1"/>
        </xdr:cNvPicPr>
      </xdr:nvPicPr>
      <xdr:blipFill>
        <a:blip xmlns:r="http://schemas.openxmlformats.org/officeDocument/2006/relationships" r:embed="rId5"/>
        <a:srcRect l="50322"/>
        <a:stretch>
          <a:fillRect/>
        </a:stretch>
      </xdr:blipFill>
      <xdr:spPr bwMode="auto">
        <a:xfrm>
          <a:off x="3467100" y="257175"/>
          <a:ext cx="100012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8"/>
  <sheetViews>
    <sheetView topLeftCell="A547" workbookViewId="0">
      <selection activeCell="C576" sqref="C576"/>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4.425781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5121</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43" t="s">
        <v>1</v>
      </c>
      <c r="E16" s="43" t="s">
        <v>2</v>
      </c>
      <c r="F16" s="43" t="s">
        <v>3</v>
      </c>
      <c r="G16" s="43" t="s">
        <v>4</v>
      </c>
      <c r="H16" s="43" t="s">
        <v>5</v>
      </c>
      <c r="I16" s="43" t="s">
        <v>6</v>
      </c>
      <c r="J16" s="43" t="s">
        <v>7</v>
      </c>
      <c r="K16" s="232"/>
      <c r="L16" s="232"/>
      <c r="M16" s="232"/>
      <c r="N16" s="227"/>
    </row>
    <row r="17" spans="1:14" s="23" customFormat="1" ht="24" customHeight="1" x14ac:dyDescent="0.2">
      <c r="A17" s="18">
        <v>1</v>
      </c>
      <c r="B17" s="19">
        <v>1000</v>
      </c>
      <c r="C17" s="45" t="s">
        <v>3961</v>
      </c>
      <c r="D17" s="47" t="s">
        <v>545</v>
      </c>
      <c r="E17" s="47" t="s">
        <v>545</v>
      </c>
      <c r="F17" s="132">
        <v>1</v>
      </c>
      <c r="G17" s="53" t="s">
        <v>611</v>
      </c>
      <c r="H17" s="21"/>
      <c r="I17" s="30" t="s">
        <v>5682</v>
      </c>
      <c r="J17" s="30"/>
      <c r="K17" s="19"/>
      <c r="L17" s="22" t="s">
        <v>26</v>
      </c>
      <c r="M17" s="22" t="s">
        <v>5712</v>
      </c>
      <c r="N17" s="29" t="s">
        <v>5683</v>
      </c>
    </row>
    <row r="18" spans="1:14" s="23" customFormat="1" ht="17.25" customHeight="1" x14ac:dyDescent="0.2">
      <c r="A18" s="18">
        <v>2</v>
      </c>
      <c r="B18" s="19">
        <v>1000</v>
      </c>
      <c r="C18" s="45" t="s">
        <v>3962</v>
      </c>
      <c r="D18" s="47">
        <v>40052</v>
      </c>
      <c r="E18" s="47">
        <v>40052</v>
      </c>
      <c r="F18" s="132">
        <v>1</v>
      </c>
      <c r="G18" s="53" t="s">
        <v>614</v>
      </c>
      <c r="H18" s="21"/>
      <c r="I18" s="30" t="s">
        <v>5682</v>
      </c>
      <c r="J18" s="30"/>
      <c r="K18" s="21">
        <v>200</v>
      </c>
      <c r="L18" s="22" t="s">
        <v>26</v>
      </c>
      <c r="M18" s="22" t="s">
        <v>5712</v>
      </c>
      <c r="N18" s="29" t="s">
        <v>5683</v>
      </c>
    </row>
    <row r="19" spans="1:14" s="23" customFormat="1" ht="22.5" customHeight="1" x14ac:dyDescent="0.2">
      <c r="A19" s="18">
        <v>3</v>
      </c>
      <c r="B19" s="19">
        <v>1000</v>
      </c>
      <c r="C19" s="45" t="s">
        <v>3962</v>
      </c>
      <c r="D19" s="47">
        <v>40052</v>
      </c>
      <c r="E19" s="47">
        <v>40052</v>
      </c>
      <c r="F19" s="132">
        <v>1</v>
      </c>
      <c r="G19" s="53" t="s">
        <v>615</v>
      </c>
      <c r="H19" s="21"/>
      <c r="I19" s="30" t="s">
        <v>5682</v>
      </c>
      <c r="J19" s="30"/>
      <c r="K19" s="21">
        <v>200</v>
      </c>
      <c r="L19" s="22" t="s">
        <v>26</v>
      </c>
      <c r="M19" s="22" t="s">
        <v>5712</v>
      </c>
      <c r="N19" s="29" t="s">
        <v>5683</v>
      </c>
    </row>
    <row r="20" spans="1:14" s="23" customFormat="1" ht="17.25" customHeight="1" x14ac:dyDescent="0.2">
      <c r="A20" s="18">
        <v>4</v>
      </c>
      <c r="B20" s="19">
        <v>1000</v>
      </c>
      <c r="C20" s="45" t="s">
        <v>3962</v>
      </c>
      <c r="D20" s="47">
        <v>40052</v>
      </c>
      <c r="E20" s="47">
        <v>40052</v>
      </c>
      <c r="F20" s="132">
        <v>1</v>
      </c>
      <c r="G20" s="53" t="s">
        <v>616</v>
      </c>
      <c r="H20" s="22"/>
      <c r="I20" s="30" t="s">
        <v>5682</v>
      </c>
      <c r="J20" s="22"/>
      <c r="K20" s="21">
        <v>34</v>
      </c>
      <c r="L20" s="22" t="s">
        <v>26</v>
      </c>
      <c r="M20" s="22" t="s">
        <v>5712</v>
      </c>
      <c r="N20" s="29" t="s">
        <v>5683</v>
      </c>
    </row>
    <row r="21" spans="1:14" s="23" customFormat="1" ht="21.75" customHeight="1" x14ac:dyDescent="0.2">
      <c r="A21" s="18">
        <v>5</v>
      </c>
      <c r="B21" s="19">
        <v>1000</v>
      </c>
      <c r="C21" s="45" t="s">
        <v>3963</v>
      </c>
      <c r="D21" s="47" t="s">
        <v>545</v>
      </c>
      <c r="E21" s="47" t="s">
        <v>545</v>
      </c>
      <c r="F21" s="132">
        <v>2</v>
      </c>
      <c r="G21" s="53" t="s">
        <v>611</v>
      </c>
      <c r="H21" s="22"/>
      <c r="I21" s="30" t="s">
        <v>5682</v>
      </c>
      <c r="J21" s="30"/>
      <c r="K21" s="21"/>
      <c r="L21" s="22" t="s">
        <v>26</v>
      </c>
      <c r="M21" s="22" t="s">
        <v>5712</v>
      </c>
      <c r="N21" s="29" t="s">
        <v>5684</v>
      </c>
    </row>
    <row r="22" spans="1:14" s="23" customFormat="1" ht="17.25" customHeight="1" x14ac:dyDescent="0.2">
      <c r="A22" s="18">
        <v>6</v>
      </c>
      <c r="B22" s="19">
        <v>1000</v>
      </c>
      <c r="C22" s="45" t="s">
        <v>3964</v>
      </c>
      <c r="D22" s="47">
        <v>40048</v>
      </c>
      <c r="E22" s="47">
        <v>40143</v>
      </c>
      <c r="F22" s="132">
        <v>2</v>
      </c>
      <c r="G22" s="53" t="s">
        <v>614</v>
      </c>
      <c r="H22" s="22"/>
      <c r="I22" s="30" t="s">
        <v>5682</v>
      </c>
      <c r="J22" s="30"/>
      <c r="K22" s="21">
        <v>200</v>
      </c>
      <c r="L22" s="22" t="s">
        <v>26</v>
      </c>
      <c r="M22" s="22" t="s">
        <v>5712</v>
      </c>
      <c r="N22" s="29" t="s">
        <v>5684</v>
      </c>
    </row>
    <row r="23" spans="1:14" s="23" customFormat="1" ht="17.25" customHeight="1" x14ac:dyDescent="0.2">
      <c r="A23" s="18">
        <v>7</v>
      </c>
      <c r="B23" s="19">
        <v>1000</v>
      </c>
      <c r="C23" s="45" t="s">
        <v>3964</v>
      </c>
      <c r="D23" s="47">
        <v>40227</v>
      </c>
      <c r="E23" s="47">
        <v>40275</v>
      </c>
      <c r="F23" s="132">
        <v>2</v>
      </c>
      <c r="G23" s="53" t="s">
        <v>615</v>
      </c>
      <c r="H23" s="26"/>
      <c r="I23" s="30" t="s">
        <v>5682</v>
      </c>
      <c r="J23" s="30"/>
      <c r="K23" s="21">
        <v>200</v>
      </c>
      <c r="L23" s="22" t="s">
        <v>26</v>
      </c>
      <c r="M23" s="22" t="s">
        <v>5712</v>
      </c>
      <c r="N23" s="29" t="s">
        <v>5684</v>
      </c>
    </row>
    <row r="24" spans="1:14" s="23" customFormat="1" ht="21.75" customHeight="1" x14ac:dyDescent="0.2">
      <c r="A24" s="18">
        <v>8</v>
      </c>
      <c r="B24" s="19">
        <v>1000</v>
      </c>
      <c r="C24" s="45" t="s">
        <v>3965</v>
      </c>
      <c r="D24" s="47">
        <v>40039</v>
      </c>
      <c r="E24" s="47">
        <v>40039</v>
      </c>
      <c r="F24" s="132">
        <v>2</v>
      </c>
      <c r="G24" s="53" t="s">
        <v>616</v>
      </c>
      <c r="H24" s="27"/>
      <c r="I24" s="30" t="s">
        <v>5682</v>
      </c>
      <c r="J24" s="28"/>
      <c r="K24" s="21">
        <v>87</v>
      </c>
      <c r="L24" s="22" t="s">
        <v>26</v>
      </c>
      <c r="M24" s="22" t="s">
        <v>5712</v>
      </c>
      <c r="N24" s="29" t="s">
        <v>5685</v>
      </c>
    </row>
    <row r="25" spans="1:14" ht="26.25" customHeight="1" x14ac:dyDescent="0.2">
      <c r="A25" s="18">
        <v>9</v>
      </c>
      <c r="B25" s="19">
        <v>1000</v>
      </c>
      <c r="C25" s="45" t="s">
        <v>3966</v>
      </c>
      <c r="D25" s="47" t="s">
        <v>545</v>
      </c>
      <c r="E25" s="47" t="s">
        <v>545</v>
      </c>
      <c r="F25" s="132">
        <v>3</v>
      </c>
      <c r="G25" s="53" t="s">
        <v>611</v>
      </c>
      <c r="H25" s="11"/>
      <c r="I25" s="30" t="s">
        <v>5682</v>
      </c>
      <c r="J25" s="11"/>
      <c r="K25" s="21"/>
      <c r="L25" s="22" t="s">
        <v>26</v>
      </c>
      <c r="M25" s="22" t="s">
        <v>5712</v>
      </c>
      <c r="N25" s="29" t="s">
        <v>5683</v>
      </c>
    </row>
    <row r="26" spans="1:14" ht="17.25" customHeight="1" x14ac:dyDescent="0.2">
      <c r="A26" s="18">
        <v>10</v>
      </c>
      <c r="B26" s="19">
        <v>1000</v>
      </c>
      <c r="C26" s="45" t="s">
        <v>3967</v>
      </c>
      <c r="D26" s="47">
        <v>39493</v>
      </c>
      <c r="E26" s="47">
        <v>39494</v>
      </c>
      <c r="F26" s="132">
        <v>3</v>
      </c>
      <c r="G26" s="53" t="s">
        <v>4218</v>
      </c>
      <c r="H26" s="11"/>
      <c r="I26" s="30" t="s">
        <v>5682</v>
      </c>
      <c r="J26" s="11"/>
      <c r="K26" s="21">
        <v>184</v>
      </c>
      <c r="L26" s="22" t="s">
        <v>26</v>
      </c>
      <c r="M26" s="22" t="s">
        <v>5712</v>
      </c>
      <c r="N26" s="29" t="s">
        <v>5683</v>
      </c>
    </row>
    <row r="27" spans="1:14" ht="17.25" customHeight="1" x14ac:dyDescent="0.2">
      <c r="A27" s="18">
        <v>11</v>
      </c>
      <c r="B27" s="19">
        <v>1000</v>
      </c>
      <c r="C27" s="45" t="s">
        <v>3968</v>
      </c>
      <c r="D27" s="47">
        <v>39734</v>
      </c>
      <c r="E27" s="47">
        <v>39736</v>
      </c>
      <c r="F27" s="132">
        <v>3</v>
      </c>
      <c r="G27" s="53" t="s">
        <v>4219</v>
      </c>
      <c r="H27" s="11"/>
      <c r="I27" s="30" t="s">
        <v>5682</v>
      </c>
      <c r="J27" s="11"/>
      <c r="K27" s="21">
        <v>71</v>
      </c>
      <c r="L27" s="22" t="s">
        <v>26</v>
      </c>
      <c r="M27" s="22" t="s">
        <v>5712</v>
      </c>
      <c r="N27" s="29" t="s">
        <v>5683</v>
      </c>
    </row>
    <row r="28" spans="1:14" ht="23.25" customHeight="1" x14ac:dyDescent="0.2">
      <c r="A28" s="18">
        <v>12</v>
      </c>
      <c r="B28" s="19">
        <v>1000</v>
      </c>
      <c r="C28" s="45" t="s">
        <v>3969</v>
      </c>
      <c r="D28" s="133">
        <v>39694</v>
      </c>
      <c r="E28" s="133">
        <v>39700</v>
      </c>
      <c r="F28" s="132">
        <v>3</v>
      </c>
      <c r="G28" s="54">
        <v>41793</v>
      </c>
      <c r="H28" s="11"/>
      <c r="I28" s="30" t="s">
        <v>5682</v>
      </c>
      <c r="J28" s="11"/>
      <c r="K28" s="21">
        <v>17</v>
      </c>
      <c r="L28" s="22" t="s">
        <v>26</v>
      </c>
      <c r="M28" s="22" t="s">
        <v>5712</v>
      </c>
      <c r="N28" s="29" t="s">
        <v>5683</v>
      </c>
    </row>
    <row r="29" spans="1:14" ht="17.25" customHeight="1" x14ac:dyDescent="0.2">
      <c r="A29" s="18">
        <v>13</v>
      </c>
      <c r="B29" s="19">
        <v>1000</v>
      </c>
      <c r="C29" s="45" t="s">
        <v>3970</v>
      </c>
      <c r="D29" s="133">
        <v>39518</v>
      </c>
      <c r="E29" s="133">
        <v>39519</v>
      </c>
      <c r="F29" s="132">
        <v>3</v>
      </c>
      <c r="G29" s="54">
        <v>41794</v>
      </c>
      <c r="H29" s="11"/>
      <c r="I29" s="30" t="s">
        <v>5682</v>
      </c>
      <c r="J29" s="11"/>
      <c r="K29" s="22">
        <v>216</v>
      </c>
      <c r="L29" s="22" t="s">
        <v>26</v>
      </c>
      <c r="M29" s="22" t="s">
        <v>5712</v>
      </c>
      <c r="N29" s="29" t="s">
        <v>5686</v>
      </c>
    </row>
    <row r="30" spans="1:14" ht="17.25" customHeight="1" x14ac:dyDescent="0.2">
      <c r="A30" s="18">
        <v>14</v>
      </c>
      <c r="B30" s="19">
        <v>1000</v>
      </c>
      <c r="C30" s="45" t="s">
        <v>3971</v>
      </c>
      <c r="D30" s="133">
        <v>39803</v>
      </c>
      <c r="E30" s="133">
        <v>39806</v>
      </c>
      <c r="F30" s="132">
        <v>3</v>
      </c>
      <c r="G30" s="54">
        <v>41795</v>
      </c>
      <c r="H30" s="11"/>
      <c r="I30" s="30" t="s">
        <v>5682</v>
      </c>
      <c r="J30" s="11"/>
      <c r="K30" s="22">
        <v>18</v>
      </c>
      <c r="L30" s="22" t="s">
        <v>26</v>
      </c>
      <c r="M30" s="22" t="s">
        <v>5712</v>
      </c>
      <c r="N30" s="29" t="s">
        <v>5683</v>
      </c>
    </row>
    <row r="31" spans="1:14" ht="27.75" customHeight="1" x14ac:dyDescent="0.2">
      <c r="A31" s="18">
        <v>15</v>
      </c>
      <c r="B31" s="19">
        <v>1000</v>
      </c>
      <c r="C31" s="45" t="s">
        <v>3972</v>
      </c>
      <c r="D31" s="133">
        <v>39761</v>
      </c>
      <c r="E31" s="133">
        <v>39768</v>
      </c>
      <c r="F31" s="132">
        <v>3</v>
      </c>
      <c r="G31" s="54">
        <v>41796</v>
      </c>
      <c r="H31" s="11"/>
      <c r="I31" s="30" t="s">
        <v>5682</v>
      </c>
      <c r="J31" s="11"/>
      <c r="K31" s="22">
        <v>76</v>
      </c>
      <c r="L31" s="22" t="s">
        <v>26</v>
      </c>
      <c r="M31" s="22" t="s">
        <v>5712</v>
      </c>
      <c r="N31" s="29" t="s">
        <v>5683</v>
      </c>
    </row>
    <row r="32" spans="1:14" x14ac:dyDescent="0.2">
      <c r="A32" s="18">
        <v>16</v>
      </c>
      <c r="B32" s="19">
        <v>1000</v>
      </c>
      <c r="C32" s="45" t="s">
        <v>3973</v>
      </c>
      <c r="D32" s="133" t="s">
        <v>545</v>
      </c>
      <c r="E32" s="133" t="s">
        <v>545</v>
      </c>
      <c r="F32" s="132">
        <v>4</v>
      </c>
      <c r="G32" s="54">
        <v>41640</v>
      </c>
      <c r="H32" s="21"/>
      <c r="I32" s="30" t="s">
        <v>5682</v>
      </c>
      <c r="J32" s="30"/>
      <c r="K32" s="22" t="s">
        <v>545</v>
      </c>
      <c r="L32" s="22" t="s">
        <v>26</v>
      </c>
      <c r="M32" s="22" t="s">
        <v>5712</v>
      </c>
      <c r="N32" s="29" t="s">
        <v>5683</v>
      </c>
    </row>
    <row r="33" spans="1:14" x14ac:dyDescent="0.2">
      <c r="A33" s="18">
        <v>17</v>
      </c>
      <c r="B33" s="19">
        <v>1000</v>
      </c>
      <c r="C33" s="45" t="s">
        <v>3974</v>
      </c>
      <c r="D33" s="133">
        <v>40000</v>
      </c>
      <c r="E33" s="133">
        <v>40122</v>
      </c>
      <c r="F33" s="132">
        <v>4</v>
      </c>
      <c r="G33" s="54">
        <v>41730</v>
      </c>
      <c r="H33" s="21"/>
      <c r="I33" s="30" t="s">
        <v>5682</v>
      </c>
      <c r="J33" s="30"/>
      <c r="K33" s="22">
        <v>205</v>
      </c>
      <c r="L33" s="22" t="s">
        <v>26</v>
      </c>
      <c r="M33" s="22" t="s">
        <v>5712</v>
      </c>
      <c r="N33" s="29" t="s">
        <v>5683</v>
      </c>
    </row>
    <row r="34" spans="1:14" x14ac:dyDescent="0.2">
      <c r="A34" s="18">
        <v>18</v>
      </c>
      <c r="B34" s="19">
        <v>1000</v>
      </c>
      <c r="C34" s="45" t="s">
        <v>3975</v>
      </c>
      <c r="D34" s="133">
        <v>40038</v>
      </c>
      <c r="E34" s="133">
        <v>40038</v>
      </c>
      <c r="F34" s="132">
        <v>4</v>
      </c>
      <c r="G34" s="54">
        <v>41731</v>
      </c>
      <c r="H34" s="21"/>
      <c r="I34" s="30" t="s">
        <v>5682</v>
      </c>
      <c r="J34" s="30"/>
      <c r="K34" s="22">
        <v>99</v>
      </c>
      <c r="L34" s="22" t="s">
        <v>26</v>
      </c>
      <c r="M34" s="22" t="s">
        <v>5712</v>
      </c>
      <c r="N34" s="29" t="s">
        <v>5683</v>
      </c>
    </row>
    <row r="35" spans="1:14" x14ac:dyDescent="0.2">
      <c r="A35" s="18">
        <v>19</v>
      </c>
      <c r="B35" s="19">
        <v>1000</v>
      </c>
      <c r="C35" s="45" t="s">
        <v>3976</v>
      </c>
      <c r="D35" s="133">
        <v>40054</v>
      </c>
      <c r="E35" s="133">
        <v>40058</v>
      </c>
      <c r="F35" s="134">
        <v>4</v>
      </c>
      <c r="G35" s="54">
        <v>41732</v>
      </c>
      <c r="H35" s="22"/>
      <c r="I35" s="30" t="s">
        <v>5682</v>
      </c>
      <c r="J35" s="22"/>
      <c r="K35" s="22">
        <v>191</v>
      </c>
      <c r="L35" s="22" t="s">
        <v>26</v>
      </c>
      <c r="M35" s="22" t="s">
        <v>5712</v>
      </c>
      <c r="N35" s="29" t="s">
        <v>5683</v>
      </c>
    </row>
    <row r="36" spans="1:14" x14ac:dyDescent="0.2">
      <c r="A36" s="18">
        <v>20</v>
      </c>
      <c r="B36" s="19">
        <v>1000</v>
      </c>
      <c r="C36" s="45" t="s">
        <v>3977</v>
      </c>
      <c r="D36" s="133">
        <v>40058</v>
      </c>
      <c r="E36" s="133">
        <v>40084</v>
      </c>
      <c r="F36" s="134">
        <v>4</v>
      </c>
      <c r="G36" s="54">
        <v>41733</v>
      </c>
      <c r="H36" s="22"/>
      <c r="I36" s="30" t="s">
        <v>5682</v>
      </c>
      <c r="J36" s="30"/>
      <c r="K36" s="22">
        <v>159</v>
      </c>
      <c r="L36" s="22" t="s">
        <v>26</v>
      </c>
      <c r="M36" s="22" t="s">
        <v>5712</v>
      </c>
      <c r="N36" s="29" t="s">
        <v>5683</v>
      </c>
    </row>
    <row r="37" spans="1:14" x14ac:dyDescent="0.2">
      <c r="A37" s="18">
        <v>21</v>
      </c>
      <c r="B37" s="19">
        <v>1000</v>
      </c>
      <c r="C37" s="45" t="s">
        <v>3978</v>
      </c>
      <c r="D37" s="133" t="s">
        <v>545</v>
      </c>
      <c r="E37" s="133" t="s">
        <v>545</v>
      </c>
      <c r="F37" s="134">
        <v>5</v>
      </c>
      <c r="G37" s="54">
        <v>41640</v>
      </c>
      <c r="H37" s="22"/>
      <c r="I37" s="30" t="s">
        <v>5682</v>
      </c>
      <c r="J37" s="30"/>
      <c r="K37" s="22" t="s">
        <v>545</v>
      </c>
      <c r="L37" s="22" t="s">
        <v>26</v>
      </c>
      <c r="M37" s="22" t="s">
        <v>5712</v>
      </c>
      <c r="N37" s="29" t="s">
        <v>5687</v>
      </c>
    </row>
    <row r="38" spans="1:14" x14ac:dyDescent="0.2">
      <c r="A38" s="18">
        <v>22</v>
      </c>
      <c r="B38" s="19">
        <v>1000</v>
      </c>
      <c r="C38" s="45" t="s">
        <v>3979</v>
      </c>
      <c r="D38" s="133">
        <v>40049</v>
      </c>
      <c r="E38" s="133">
        <v>39964</v>
      </c>
      <c r="F38" s="134">
        <v>5</v>
      </c>
      <c r="G38" s="54">
        <v>41671</v>
      </c>
      <c r="H38" s="26"/>
      <c r="I38" s="30" t="s">
        <v>5682</v>
      </c>
      <c r="J38" s="30"/>
      <c r="K38" s="22">
        <v>198</v>
      </c>
      <c r="L38" s="22" t="s">
        <v>26</v>
      </c>
      <c r="M38" s="22" t="s">
        <v>5712</v>
      </c>
      <c r="N38" s="29" t="s">
        <v>5687</v>
      </c>
    </row>
    <row r="39" spans="1:14" x14ac:dyDescent="0.2">
      <c r="A39" s="18">
        <v>23</v>
      </c>
      <c r="B39" s="19">
        <v>1000</v>
      </c>
      <c r="C39" s="45" t="s">
        <v>3979</v>
      </c>
      <c r="D39" s="133">
        <v>40330</v>
      </c>
      <c r="E39" s="133">
        <v>40866</v>
      </c>
      <c r="F39" s="134">
        <v>5</v>
      </c>
      <c r="G39" s="54">
        <v>41672</v>
      </c>
      <c r="H39" s="27"/>
      <c r="I39" s="30" t="s">
        <v>5682</v>
      </c>
      <c r="J39" s="28"/>
      <c r="K39" s="22">
        <v>209</v>
      </c>
      <c r="L39" s="22" t="s">
        <v>26</v>
      </c>
      <c r="M39" s="22" t="s">
        <v>5712</v>
      </c>
      <c r="N39" s="29" t="s">
        <v>5687</v>
      </c>
    </row>
    <row r="40" spans="1:14" x14ac:dyDescent="0.2">
      <c r="A40" s="18">
        <v>24</v>
      </c>
      <c r="B40" s="19">
        <v>1000</v>
      </c>
      <c r="C40" s="45" t="s">
        <v>3980</v>
      </c>
      <c r="D40" s="133" t="s">
        <v>545</v>
      </c>
      <c r="E40" s="133" t="s">
        <v>545</v>
      </c>
      <c r="F40" s="134">
        <v>6</v>
      </c>
      <c r="G40" s="54">
        <v>41640</v>
      </c>
      <c r="H40" s="11"/>
      <c r="I40" s="30" t="s">
        <v>5682</v>
      </c>
      <c r="J40" s="11"/>
      <c r="K40" s="22" t="s">
        <v>545</v>
      </c>
      <c r="L40" s="22" t="s">
        <v>26</v>
      </c>
      <c r="M40" s="22" t="s">
        <v>5712</v>
      </c>
      <c r="N40" s="29" t="s">
        <v>5688</v>
      </c>
    </row>
    <row r="41" spans="1:14" x14ac:dyDescent="0.2">
      <c r="A41" s="18">
        <v>25</v>
      </c>
      <c r="B41" s="19">
        <v>1000</v>
      </c>
      <c r="C41" s="45" t="s">
        <v>3981</v>
      </c>
      <c r="D41" s="133">
        <v>40358</v>
      </c>
      <c r="E41" s="133">
        <v>40361</v>
      </c>
      <c r="F41" s="134">
        <v>6</v>
      </c>
      <c r="G41" s="54">
        <v>41760</v>
      </c>
      <c r="H41" s="11"/>
      <c r="I41" s="30" t="s">
        <v>5682</v>
      </c>
      <c r="J41" s="11"/>
      <c r="K41" s="22">
        <v>200</v>
      </c>
      <c r="L41" s="22" t="s">
        <v>26</v>
      </c>
      <c r="M41" s="22" t="s">
        <v>5712</v>
      </c>
      <c r="N41" s="29" t="s">
        <v>5689</v>
      </c>
    </row>
    <row r="42" spans="1:14" x14ac:dyDescent="0.2">
      <c r="A42" s="18">
        <v>26</v>
      </c>
      <c r="B42" s="19">
        <v>1000</v>
      </c>
      <c r="C42" s="45" t="s">
        <v>3982</v>
      </c>
      <c r="D42" s="133">
        <v>40434</v>
      </c>
      <c r="E42" s="133">
        <v>40519</v>
      </c>
      <c r="F42" s="134">
        <v>6</v>
      </c>
      <c r="G42" s="54">
        <v>41761</v>
      </c>
      <c r="H42" s="11"/>
      <c r="I42" s="30" t="s">
        <v>5682</v>
      </c>
      <c r="J42" s="11"/>
      <c r="K42" s="22">
        <v>52</v>
      </c>
      <c r="L42" s="22" t="s">
        <v>26</v>
      </c>
      <c r="M42" s="22" t="s">
        <v>5712</v>
      </c>
      <c r="N42" s="29" t="s">
        <v>5690</v>
      </c>
    </row>
    <row r="43" spans="1:14" x14ac:dyDescent="0.2">
      <c r="A43" s="18">
        <v>27</v>
      </c>
      <c r="B43" s="19">
        <v>1000</v>
      </c>
      <c r="C43" s="45" t="s">
        <v>3983</v>
      </c>
      <c r="D43" s="133">
        <v>40341</v>
      </c>
      <c r="E43" s="133">
        <v>40436</v>
      </c>
      <c r="F43" s="134">
        <v>6</v>
      </c>
      <c r="G43" s="135">
        <v>41762</v>
      </c>
      <c r="H43" s="11"/>
      <c r="I43" s="30" t="s">
        <v>5682</v>
      </c>
      <c r="J43" s="11"/>
      <c r="K43" s="22">
        <v>129</v>
      </c>
      <c r="L43" s="22" t="s">
        <v>26</v>
      </c>
      <c r="M43" s="22" t="s">
        <v>5712</v>
      </c>
      <c r="N43" s="29" t="s">
        <v>5691</v>
      </c>
    </row>
    <row r="44" spans="1:14" x14ac:dyDescent="0.2">
      <c r="A44" s="18">
        <v>28</v>
      </c>
      <c r="B44" s="19">
        <v>1000</v>
      </c>
      <c r="C44" s="45" t="s">
        <v>483</v>
      </c>
      <c r="D44" s="133">
        <v>40319</v>
      </c>
      <c r="E44" s="133">
        <v>40347</v>
      </c>
      <c r="F44" s="134">
        <v>6</v>
      </c>
      <c r="G44" s="54">
        <v>41763</v>
      </c>
      <c r="H44" s="11"/>
      <c r="I44" s="30" t="s">
        <v>5682</v>
      </c>
      <c r="J44" s="11"/>
      <c r="K44" s="22">
        <v>134</v>
      </c>
      <c r="L44" s="22" t="s">
        <v>26</v>
      </c>
      <c r="M44" s="22" t="s">
        <v>5712</v>
      </c>
      <c r="N44" s="29" t="s">
        <v>5683</v>
      </c>
    </row>
    <row r="45" spans="1:14" x14ac:dyDescent="0.2">
      <c r="A45" s="18">
        <v>29</v>
      </c>
      <c r="B45" s="19">
        <v>1000</v>
      </c>
      <c r="C45" s="45" t="s">
        <v>3984</v>
      </c>
      <c r="D45" s="133">
        <v>40302</v>
      </c>
      <c r="E45" s="133">
        <v>40318</v>
      </c>
      <c r="F45" s="134">
        <v>6</v>
      </c>
      <c r="G45" s="54">
        <v>41764</v>
      </c>
      <c r="H45" s="11"/>
      <c r="I45" s="30" t="s">
        <v>5682</v>
      </c>
      <c r="J45" s="11"/>
      <c r="K45" s="22">
        <v>51</v>
      </c>
      <c r="L45" s="22" t="s">
        <v>26</v>
      </c>
      <c r="M45" s="22" t="s">
        <v>5712</v>
      </c>
      <c r="N45" s="29" t="s">
        <v>5683</v>
      </c>
    </row>
    <row r="46" spans="1:14" x14ac:dyDescent="0.2">
      <c r="A46" s="18">
        <v>30</v>
      </c>
      <c r="B46" s="19">
        <v>1000</v>
      </c>
      <c r="C46" s="45" t="s">
        <v>3985</v>
      </c>
      <c r="D46" s="133" t="s">
        <v>545</v>
      </c>
      <c r="E46" s="133" t="s">
        <v>545</v>
      </c>
      <c r="F46" s="134">
        <v>7</v>
      </c>
      <c r="G46" s="54">
        <v>41640</v>
      </c>
      <c r="H46" s="11"/>
      <c r="I46" s="30" t="s">
        <v>5682</v>
      </c>
      <c r="J46" s="11"/>
      <c r="K46" s="22" t="s">
        <v>545</v>
      </c>
      <c r="L46" s="22" t="s">
        <v>26</v>
      </c>
      <c r="M46" s="22" t="s">
        <v>5712</v>
      </c>
      <c r="N46" s="29" t="s">
        <v>5683</v>
      </c>
    </row>
    <row r="47" spans="1:14" x14ac:dyDescent="0.2">
      <c r="A47" s="18">
        <v>31</v>
      </c>
      <c r="B47" s="19">
        <v>1000</v>
      </c>
      <c r="C47" s="45" t="s">
        <v>3986</v>
      </c>
      <c r="D47" s="133" t="s">
        <v>4215</v>
      </c>
      <c r="E47" s="133">
        <v>40229</v>
      </c>
      <c r="F47" s="134">
        <v>7</v>
      </c>
      <c r="G47" s="54">
        <v>41821</v>
      </c>
      <c r="H47" s="21"/>
      <c r="I47" s="30" t="s">
        <v>5682</v>
      </c>
      <c r="J47" s="30"/>
      <c r="K47" s="22">
        <v>23</v>
      </c>
      <c r="L47" s="22" t="s">
        <v>26</v>
      </c>
      <c r="M47" s="22" t="s">
        <v>5712</v>
      </c>
      <c r="N47" s="29" t="s">
        <v>5692</v>
      </c>
    </row>
    <row r="48" spans="1:14" ht="22.5" x14ac:dyDescent="0.2">
      <c r="A48" s="18">
        <v>32</v>
      </c>
      <c r="B48" s="19">
        <v>1000</v>
      </c>
      <c r="C48" s="45" t="s">
        <v>3987</v>
      </c>
      <c r="D48" s="133">
        <v>40439</v>
      </c>
      <c r="E48" s="133">
        <v>40441</v>
      </c>
      <c r="F48" s="134">
        <v>7</v>
      </c>
      <c r="G48" s="54">
        <v>41822</v>
      </c>
      <c r="H48" s="21"/>
      <c r="I48" s="30" t="s">
        <v>5682</v>
      </c>
      <c r="J48" s="30"/>
      <c r="K48" s="22">
        <v>136</v>
      </c>
      <c r="L48" s="22" t="s">
        <v>26</v>
      </c>
      <c r="M48" s="22" t="s">
        <v>5712</v>
      </c>
      <c r="N48" s="29" t="s">
        <v>5693</v>
      </c>
    </row>
    <row r="49" spans="1:14" x14ac:dyDescent="0.2">
      <c r="A49" s="18">
        <v>33</v>
      </c>
      <c r="B49" s="19">
        <v>1000</v>
      </c>
      <c r="C49" s="36" t="s">
        <v>3988</v>
      </c>
      <c r="D49" s="133">
        <v>40471</v>
      </c>
      <c r="E49" s="133">
        <v>40502</v>
      </c>
      <c r="F49" s="39">
        <v>7</v>
      </c>
      <c r="G49" s="20" t="s">
        <v>4220</v>
      </c>
      <c r="H49" s="21"/>
      <c r="I49" s="30" t="s">
        <v>5682</v>
      </c>
      <c r="J49" s="30"/>
      <c r="K49" s="22">
        <v>12</v>
      </c>
      <c r="L49" s="22" t="s">
        <v>26</v>
      </c>
      <c r="M49" s="22" t="s">
        <v>5712</v>
      </c>
      <c r="N49" s="29" t="s">
        <v>5692</v>
      </c>
    </row>
    <row r="50" spans="1:14" ht="22.5" x14ac:dyDescent="0.2">
      <c r="A50" s="18">
        <v>34</v>
      </c>
      <c r="B50" s="19">
        <v>1000</v>
      </c>
      <c r="C50" s="36" t="s">
        <v>3989</v>
      </c>
      <c r="D50" s="133">
        <v>40392</v>
      </c>
      <c r="E50" s="133">
        <v>40505</v>
      </c>
      <c r="F50" s="39">
        <v>7</v>
      </c>
      <c r="G50" s="20" t="s">
        <v>4221</v>
      </c>
      <c r="H50" s="22"/>
      <c r="I50" s="30" t="s">
        <v>5682</v>
      </c>
      <c r="J50" s="22"/>
      <c r="K50" s="22">
        <v>94</v>
      </c>
      <c r="L50" s="22" t="s">
        <v>26</v>
      </c>
      <c r="M50" s="22" t="s">
        <v>5712</v>
      </c>
      <c r="N50" s="29" t="s">
        <v>5694</v>
      </c>
    </row>
    <row r="51" spans="1:14" x14ac:dyDescent="0.2">
      <c r="A51" s="18">
        <v>35</v>
      </c>
      <c r="B51" s="19">
        <v>1000</v>
      </c>
      <c r="C51" s="36" t="s">
        <v>3990</v>
      </c>
      <c r="D51" s="133">
        <v>40343</v>
      </c>
      <c r="E51" s="133">
        <v>40343</v>
      </c>
      <c r="F51" s="39">
        <v>7</v>
      </c>
      <c r="G51" s="20" t="s">
        <v>4222</v>
      </c>
      <c r="H51" s="22"/>
      <c r="I51" s="30" t="s">
        <v>5682</v>
      </c>
      <c r="J51" s="30"/>
      <c r="K51" s="22">
        <v>40</v>
      </c>
      <c r="L51" s="22" t="s">
        <v>26</v>
      </c>
      <c r="M51" s="22" t="s">
        <v>5712</v>
      </c>
      <c r="N51" s="29" t="s">
        <v>5691</v>
      </c>
    </row>
    <row r="52" spans="1:14" x14ac:dyDescent="0.2">
      <c r="A52" s="18">
        <v>36</v>
      </c>
      <c r="B52" s="19">
        <v>1000</v>
      </c>
      <c r="C52" s="36" t="s">
        <v>3991</v>
      </c>
      <c r="D52" s="133">
        <v>40227</v>
      </c>
      <c r="E52" s="133">
        <v>40359</v>
      </c>
      <c r="F52" s="39">
        <v>7</v>
      </c>
      <c r="G52" s="20" t="s">
        <v>4223</v>
      </c>
      <c r="H52" s="22"/>
      <c r="I52" s="30" t="s">
        <v>5682</v>
      </c>
      <c r="J52" s="30"/>
      <c r="K52" s="22">
        <v>76</v>
      </c>
      <c r="L52" s="22" t="s">
        <v>26</v>
      </c>
      <c r="M52" s="22" t="s">
        <v>5712</v>
      </c>
      <c r="N52" s="29" t="s">
        <v>5683</v>
      </c>
    </row>
    <row r="53" spans="1:14" ht="45" x14ac:dyDescent="0.2">
      <c r="A53" s="18">
        <v>37</v>
      </c>
      <c r="B53" s="19">
        <v>1000</v>
      </c>
      <c r="C53" s="36" t="s">
        <v>3992</v>
      </c>
      <c r="D53" s="133">
        <v>40358</v>
      </c>
      <c r="E53" s="133">
        <v>40380</v>
      </c>
      <c r="F53" s="39">
        <v>7</v>
      </c>
      <c r="G53" s="20" t="s">
        <v>4224</v>
      </c>
      <c r="H53" s="26"/>
      <c r="I53" s="30" t="s">
        <v>5682</v>
      </c>
      <c r="J53" s="30"/>
      <c r="K53" s="22">
        <v>53</v>
      </c>
      <c r="L53" s="22" t="s">
        <v>26</v>
      </c>
      <c r="M53" s="22" t="s">
        <v>5712</v>
      </c>
      <c r="N53" s="29" t="s">
        <v>5683</v>
      </c>
    </row>
    <row r="54" spans="1:14" x14ac:dyDescent="0.2">
      <c r="A54" s="18">
        <v>38</v>
      </c>
      <c r="B54" s="19">
        <v>1000</v>
      </c>
      <c r="C54" s="36" t="s">
        <v>3993</v>
      </c>
      <c r="D54" s="133" t="s">
        <v>545</v>
      </c>
      <c r="E54" s="133" t="s">
        <v>545</v>
      </c>
      <c r="F54" s="39">
        <v>8</v>
      </c>
      <c r="G54" s="20"/>
      <c r="H54" s="27"/>
      <c r="I54" s="30" t="s">
        <v>5682</v>
      </c>
      <c r="J54" s="28"/>
      <c r="K54" s="22"/>
      <c r="L54" s="22" t="s">
        <v>26</v>
      </c>
      <c r="M54" s="22" t="s">
        <v>5712</v>
      </c>
      <c r="N54" s="29" t="s">
        <v>5684</v>
      </c>
    </row>
    <row r="55" spans="1:14" x14ac:dyDescent="0.2">
      <c r="A55" s="18">
        <v>39</v>
      </c>
      <c r="B55" s="19">
        <v>1000</v>
      </c>
      <c r="C55" s="36" t="s">
        <v>3994</v>
      </c>
      <c r="D55" s="133">
        <v>40339</v>
      </c>
      <c r="E55" s="133">
        <v>40358</v>
      </c>
      <c r="F55" s="39">
        <v>8</v>
      </c>
      <c r="G55" s="20" t="s">
        <v>627</v>
      </c>
      <c r="H55" s="11"/>
      <c r="I55" s="30" t="s">
        <v>5682</v>
      </c>
      <c r="J55" s="11"/>
      <c r="K55" s="22">
        <v>159</v>
      </c>
      <c r="L55" s="22" t="s">
        <v>26</v>
      </c>
      <c r="M55" s="22" t="s">
        <v>5712</v>
      </c>
      <c r="N55" s="29" t="s">
        <v>5684</v>
      </c>
    </row>
    <row r="56" spans="1:14" x14ac:dyDescent="0.2">
      <c r="A56" s="18">
        <v>40</v>
      </c>
      <c r="B56" s="19">
        <v>1000</v>
      </c>
      <c r="C56" s="36" t="s">
        <v>3995</v>
      </c>
      <c r="D56" s="133">
        <v>40360</v>
      </c>
      <c r="E56" s="133">
        <v>40380</v>
      </c>
      <c r="F56" s="39">
        <v>8</v>
      </c>
      <c r="G56" s="20" t="s">
        <v>628</v>
      </c>
      <c r="H56" s="11"/>
      <c r="I56" s="30" t="s">
        <v>5682</v>
      </c>
      <c r="J56" s="11"/>
      <c r="K56" s="22">
        <v>93</v>
      </c>
      <c r="L56" s="22" t="s">
        <v>26</v>
      </c>
      <c r="M56" s="22" t="s">
        <v>5712</v>
      </c>
      <c r="N56" s="29" t="s">
        <v>5684</v>
      </c>
    </row>
    <row r="57" spans="1:14" x14ac:dyDescent="0.2">
      <c r="A57" s="18">
        <v>41</v>
      </c>
      <c r="B57" s="19">
        <v>1000</v>
      </c>
      <c r="C57" s="36" t="s">
        <v>3996</v>
      </c>
      <c r="D57" s="133">
        <v>40393</v>
      </c>
      <c r="E57" s="133">
        <v>40421</v>
      </c>
      <c r="F57" s="39">
        <v>8</v>
      </c>
      <c r="G57" s="20" t="s">
        <v>629</v>
      </c>
      <c r="H57" s="11"/>
      <c r="I57" s="30" t="s">
        <v>5682</v>
      </c>
      <c r="J57" s="11"/>
      <c r="K57" s="22">
        <v>165</v>
      </c>
      <c r="L57" s="22" t="s">
        <v>26</v>
      </c>
      <c r="M57" s="22" t="s">
        <v>5712</v>
      </c>
      <c r="N57" s="29" t="s">
        <v>5684</v>
      </c>
    </row>
    <row r="58" spans="1:14" x14ac:dyDescent="0.2">
      <c r="A58" s="18">
        <v>42</v>
      </c>
      <c r="B58" s="19">
        <v>1000</v>
      </c>
      <c r="C58" s="36" t="s">
        <v>3997</v>
      </c>
      <c r="D58" s="133">
        <v>40422</v>
      </c>
      <c r="E58" s="133">
        <v>40451</v>
      </c>
      <c r="F58" s="39">
        <v>8</v>
      </c>
      <c r="G58" s="20" t="s">
        <v>630</v>
      </c>
      <c r="H58" s="11"/>
      <c r="I58" s="30" t="s">
        <v>5682</v>
      </c>
      <c r="J58" s="11"/>
      <c r="K58" s="22">
        <v>136</v>
      </c>
      <c r="L58" s="22" t="s">
        <v>26</v>
      </c>
      <c r="M58" s="22" t="s">
        <v>5712</v>
      </c>
      <c r="N58" s="29" t="s">
        <v>5684</v>
      </c>
    </row>
    <row r="59" spans="1:14" x14ac:dyDescent="0.2">
      <c r="A59" s="18">
        <v>43</v>
      </c>
      <c r="B59" s="19">
        <v>1000</v>
      </c>
      <c r="C59" s="36" t="s">
        <v>3998</v>
      </c>
      <c r="D59" s="133" t="s">
        <v>545</v>
      </c>
      <c r="E59" s="133" t="s">
        <v>545</v>
      </c>
      <c r="F59" s="39">
        <v>9</v>
      </c>
      <c r="G59" s="20"/>
      <c r="H59" s="11"/>
      <c r="I59" s="30" t="s">
        <v>5682</v>
      </c>
      <c r="J59" s="11"/>
      <c r="K59" s="22"/>
      <c r="L59" s="22" t="s">
        <v>26</v>
      </c>
      <c r="M59" s="22" t="s">
        <v>5712</v>
      </c>
      <c r="N59" s="29" t="s">
        <v>5684</v>
      </c>
    </row>
    <row r="60" spans="1:14" x14ac:dyDescent="0.2">
      <c r="A60" s="18">
        <v>44</v>
      </c>
      <c r="B60" s="19">
        <v>1000</v>
      </c>
      <c r="C60" s="36" t="s">
        <v>3999</v>
      </c>
      <c r="D60" s="133">
        <v>40472</v>
      </c>
      <c r="E60" s="133">
        <v>40473</v>
      </c>
      <c r="F60" s="39">
        <v>9</v>
      </c>
      <c r="G60" s="20" t="s">
        <v>612</v>
      </c>
      <c r="H60" s="11"/>
      <c r="I60" s="30" t="s">
        <v>5682</v>
      </c>
      <c r="J60" s="11"/>
      <c r="K60" s="22">
        <v>143</v>
      </c>
      <c r="L60" s="22" t="s">
        <v>26</v>
      </c>
      <c r="M60" s="22" t="s">
        <v>5712</v>
      </c>
      <c r="N60" s="29" t="s">
        <v>5683</v>
      </c>
    </row>
    <row r="61" spans="1:14" x14ac:dyDescent="0.2">
      <c r="A61" s="18">
        <v>45</v>
      </c>
      <c r="B61" s="19">
        <v>1000</v>
      </c>
      <c r="C61" s="36" t="s">
        <v>4000</v>
      </c>
      <c r="D61" s="133">
        <v>40359</v>
      </c>
      <c r="E61" s="133">
        <v>40361</v>
      </c>
      <c r="F61" s="39">
        <v>9</v>
      </c>
      <c r="G61" s="20" t="s">
        <v>613</v>
      </c>
      <c r="H61" s="11"/>
      <c r="I61" s="30" t="s">
        <v>5682</v>
      </c>
      <c r="J61" s="11"/>
      <c r="K61" s="22">
        <v>206</v>
      </c>
      <c r="L61" s="22" t="s">
        <v>26</v>
      </c>
      <c r="M61" s="22" t="s">
        <v>5712</v>
      </c>
      <c r="N61" s="29" t="s">
        <v>5683</v>
      </c>
    </row>
    <row r="62" spans="1:14" x14ac:dyDescent="0.2">
      <c r="A62" s="18">
        <v>46</v>
      </c>
      <c r="B62" s="19">
        <v>1000</v>
      </c>
      <c r="C62" s="36" t="s">
        <v>4001</v>
      </c>
      <c r="D62" s="133" t="s">
        <v>545</v>
      </c>
      <c r="E62" s="133" t="s">
        <v>545</v>
      </c>
      <c r="F62" s="39">
        <v>10</v>
      </c>
      <c r="G62" s="20"/>
      <c r="H62" s="21"/>
      <c r="I62" s="30" t="s">
        <v>5682</v>
      </c>
      <c r="J62" s="30"/>
      <c r="K62" s="22"/>
      <c r="L62" s="22" t="s">
        <v>26</v>
      </c>
      <c r="M62" s="22" t="s">
        <v>5712</v>
      </c>
      <c r="N62" s="29" t="s">
        <v>5684</v>
      </c>
    </row>
    <row r="63" spans="1:14" x14ac:dyDescent="0.2">
      <c r="A63" s="18">
        <v>47</v>
      </c>
      <c r="B63" s="19">
        <v>1000</v>
      </c>
      <c r="C63" s="36" t="s">
        <v>4002</v>
      </c>
      <c r="D63" s="133">
        <v>40130</v>
      </c>
      <c r="E63" s="133">
        <v>40130</v>
      </c>
      <c r="F63" s="39">
        <v>10</v>
      </c>
      <c r="G63" s="20" t="s">
        <v>4218</v>
      </c>
      <c r="H63" s="21"/>
      <c r="I63" s="30" t="s">
        <v>5682</v>
      </c>
      <c r="J63" s="30"/>
      <c r="K63" s="22">
        <v>64</v>
      </c>
      <c r="L63" s="22" t="s">
        <v>26</v>
      </c>
      <c r="M63" s="22" t="s">
        <v>5712</v>
      </c>
      <c r="N63" s="29" t="s">
        <v>5683</v>
      </c>
    </row>
    <row r="64" spans="1:14" ht="22.5" x14ac:dyDescent="0.2">
      <c r="A64" s="18">
        <v>48</v>
      </c>
      <c r="B64" s="19">
        <v>1000</v>
      </c>
      <c r="C64" s="36" t="s">
        <v>4003</v>
      </c>
      <c r="D64" s="133">
        <v>40097</v>
      </c>
      <c r="E64" s="133">
        <v>40097</v>
      </c>
      <c r="F64" s="39">
        <v>10</v>
      </c>
      <c r="G64" s="20" t="s">
        <v>4219</v>
      </c>
      <c r="H64" s="21"/>
      <c r="I64" s="30" t="s">
        <v>5682</v>
      </c>
      <c r="J64" s="30"/>
      <c r="K64" s="22">
        <v>81</v>
      </c>
      <c r="L64" s="22" t="s">
        <v>26</v>
      </c>
      <c r="M64" s="22" t="s">
        <v>5712</v>
      </c>
      <c r="N64" s="29" t="s">
        <v>5683</v>
      </c>
    </row>
    <row r="65" spans="1:14" ht="22.5" x14ac:dyDescent="0.2">
      <c r="A65" s="18">
        <v>49</v>
      </c>
      <c r="B65" s="19">
        <v>1000</v>
      </c>
      <c r="C65" s="36" t="s">
        <v>4004</v>
      </c>
      <c r="D65" s="133">
        <v>40070</v>
      </c>
      <c r="E65" s="133">
        <v>40073</v>
      </c>
      <c r="F65" s="39">
        <v>10</v>
      </c>
      <c r="G65" s="20" t="s">
        <v>4225</v>
      </c>
      <c r="H65" s="22"/>
      <c r="I65" s="30" t="s">
        <v>5682</v>
      </c>
      <c r="J65" s="22"/>
      <c r="K65" s="22">
        <v>22</v>
      </c>
      <c r="L65" s="22" t="s">
        <v>26</v>
      </c>
      <c r="M65" s="22" t="s">
        <v>5712</v>
      </c>
      <c r="N65" s="29" t="s">
        <v>5683</v>
      </c>
    </row>
    <row r="66" spans="1:14" x14ac:dyDescent="0.2">
      <c r="A66" s="18">
        <v>50</v>
      </c>
      <c r="B66" s="19">
        <v>1000</v>
      </c>
      <c r="C66" s="36" t="s">
        <v>4005</v>
      </c>
      <c r="D66" s="133">
        <v>40074</v>
      </c>
      <c r="E66" s="133">
        <v>40220</v>
      </c>
      <c r="F66" s="39">
        <v>10</v>
      </c>
      <c r="G66" s="20" t="s">
        <v>4226</v>
      </c>
      <c r="H66" s="22"/>
      <c r="I66" s="30" t="s">
        <v>5682</v>
      </c>
      <c r="J66" s="30"/>
      <c r="K66" s="22">
        <v>156</v>
      </c>
      <c r="L66" s="22" t="s">
        <v>26</v>
      </c>
      <c r="M66" s="22" t="s">
        <v>5712</v>
      </c>
      <c r="N66" s="29" t="s">
        <v>5695</v>
      </c>
    </row>
    <row r="67" spans="1:14" x14ac:dyDescent="0.2">
      <c r="A67" s="18">
        <v>51</v>
      </c>
      <c r="B67" s="19">
        <v>1000</v>
      </c>
      <c r="C67" s="36" t="s">
        <v>4006</v>
      </c>
      <c r="D67" s="133">
        <v>40038</v>
      </c>
      <c r="E67" s="133">
        <v>40299</v>
      </c>
      <c r="F67" s="39">
        <v>10</v>
      </c>
      <c r="G67" s="20" t="s">
        <v>4227</v>
      </c>
      <c r="H67" s="22"/>
      <c r="I67" s="30" t="s">
        <v>5682</v>
      </c>
      <c r="J67" s="30"/>
      <c r="K67" s="22">
        <v>32</v>
      </c>
      <c r="L67" s="22" t="s">
        <v>26</v>
      </c>
      <c r="M67" s="22" t="s">
        <v>5712</v>
      </c>
      <c r="N67" s="29" t="s">
        <v>5684</v>
      </c>
    </row>
    <row r="68" spans="1:14" x14ac:dyDescent="0.2">
      <c r="A68" s="18">
        <v>52</v>
      </c>
      <c r="B68" s="19">
        <v>1000</v>
      </c>
      <c r="C68" s="36" t="s">
        <v>4007</v>
      </c>
      <c r="D68" s="133">
        <v>40074</v>
      </c>
      <c r="E68" s="133">
        <v>40178</v>
      </c>
      <c r="F68" s="39">
        <v>10</v>
      </c>
      <c r="G68" s="20" t="s">
        <v>4228</v>
      </c>
      <c r="H68" s="26"/>
      <c r="I68" s="30" t="s">
        <v>5682</v>
      </c>
      <c r="J68" s="30"/>
      <c r="K68" s="22">
        <v>131</v>
      </c>
      <c r="L68" s="22" t="s">
        <v>26</v>
      </c>
      <c r="M68" s="22" t="s">
        <v>5712</v>
      </c>
      <c r="N68" s="29" t="s">
        <v>5696</v>
      </c>
    </row>
    <row r="69" spans="1:14" x14ac:dyDescent="0.2">
      <c r="A69" s="18">
        <v>53</v>
      </c>
      <c r="B69" s="19">
        <v>1000</v>
      </c>
      <c r="C69" s="36" t="s">
        <v>4008</v>
      </c>
      <c r="D69" s="133" t="s">
        <v>545</v>
      </c>
      <c r="E69" s="133" t="s">
        <v>545</v>
      </c>
      <c r="F69" s="39">
        <v>11</v>
      </c>
      <c r="G69" s="20"/>
      <c r="H69" s="27"/>
      <c r="I69" s="30" t="s">
        <v>5682</v>
      </c>
      <c r="J69" s="28"/>
      <c r="K69" s="22"/>
      <c r="L69" s="22" t="s">
        <v>26</v>
      </c>
      <c r="M69" s="22" t="s">
        <v>5712</v>
      </c>
      <c r="N69" s="29" t="s">
        <v>5683</v>
      </c>
    </row>
    <row r="70" spans="1:14" ht="22.5" x14ac:dyDescent="0.2">
      <c r="A70" s="18">
        <v>54</v>
      </c>
      <c r="B70" s="19">
        <v>1000</v>
      </c>
      <c r="C70" s="36" t="s">
        <v>4009</v>
      </c>
      <c r="D70" s="133">
        <v>40158</v>
      </c>
      <c r="E70" s="133">
        <v>40179</v>
      </c>
      <c r="F70" s="39">
        <v>11</v>
      </c>
      <c r="G70" s="20" t="s">
        <v>670</v>
      </c>
      <c r="H70" s="11"/>
      <c r="I70" s="30" t="s">
        <v>5682</v>
      </c>
      <c r="J70" s="11"/>
      <c r="K70" s="22">
        <v>64</v>
      </c>
      <c r="L70" s="22" t="s">
        <v>26</v>
      </c>
      <c r="M70" s="22" t="s">
        <v>5712</v>
      </c>
      <c r="N70" s="29" t="s">
        <v>5683</v>
      </c>
    </row>
    <row r="71" spans="1:14" x14ac:dyDescent="0.2">
      <c r="A71" s="18">
        <v>55</v>
      </c>
      <c r="B71" s="19">
        <v>1000</v>
      </c>
      <c r="C71" s="36" t="s">
        <v>4010</v>
      </c>
      <c r="D71" s="133">
        <v>40308</v>
      </c>
      <c r="E71" s="133">
        <v>40544</v>
      </c>
      <c r="F71" s="39">
        <v>11</v>
      </c>
      <c r="G71" s="20" t="s">
        <v>671</v>
      </c>
      <c r="H71" s="11"/>
      <c r="I71" s="30" t="s">
        <v>5682</v>
      </c>
      <c r="J71" s="11"/>
      <c r="K71" s="22">
        <v>171</v>
      </c>
      <c r="L71" s="22" t="s">
        <v>26</v>
      </c>
      <c r="M71" s="22" t="s">
        <v>5712</v>
      </c>
      <c r="N71" s="29" t="s">
        <v>5697</v>
      </c>
    </row>
    <row r="72" spans="1:14" x14ac:dyDescent="0.2">
      <c r="A72" s="18">
        <v>56</v>
      </c>
      <c r="B72" s="19">
        <v>1000</v>
      </c>
      <c r="C72" s="36" t="s">
        <v>4010</v>
      </c>
      <c r="D72" s="133">
        <v>40523</v>
      </c>
      <c r="E72" s="133">
        <v>40524</v>
      </c>
      <c r="F72" s="39">
        <v>11</v>
      </c>
      <c r="G72" s="20" t="s">
        <v>672</v>
      </c>
      <c r="H72" s="11"/>
      <c r="I72" s="30" t="s">
        <v>5682</v>
      </c>
      <c r="J72" s="11"/>
      <c r="K72" s="22">
        <v>50</v>
      </c>
      <c r="L72" s="22" t="s">
        <v>26</v>
      </c>
      <c r="M72" s="22" t="s">
        <v>5712</v>
      </c>
      <c r="N72" s="29" t="s">
        <v>5697</v>
      </c>
    </row>
    <row r="73" spans="1:14" x14ac:dyDescent="0.2">
      <c r="A73" s="18">
        <v>57</v>
      </c>
      <c r="B73" s="19">
        <v>1000</v>
      </c>
      <c r="C73" s="36" t="s">
        <v>4011</v>
      </c>
      <c r="D73" s="133">
        <v>40381</v>
      </c>
      <c r="E73" s="133">
        <v>40381</v>
      </c>
      <c r="F73" s="39">
        <v>11</v>
      </c>
      <c r="G73" s="20" t="s">
        <v>673</v>
      </c>
      <c r="H73" s="11"/>
      <c r="I73" s="30" t="s">
        <v>5682</v>
      </c>
      <c r="J73" s="11"/>
      <c r="K73" s="22">
        <v>70</v>
      </c>
      <c r="L73" s="22" t="s">
        <v>26</v>
      </c>
      <c r="M73" s="22" t="s">
        <v>5712</v>
      </c>
      <c r="N73" s="29" t="s">
        <v>5698</v>
      </c>
    </row>
    <row r="74" spans="1:14" ht="22.5" x14ac:dyDescent="0.2">
      <c r="A74" s="18">
        <v>58</v>
      </c>
      <c r="B74" s="19">
        <v>1000</v>
      </c>
      <c r="C74" s="36" t="s">
        <v>4012</v>
      </c>
      <c r="D74" s="133">
        <v>40305</v>
      </c>
      <c r="E74" s="133">
        <v>40344</v>
      </c>
      <c r="F74" s="39">
        <v>11</v>
      </c>
      <c r="G74" s="20" t="s">
        <v>674</v>
      </c>
      <c r="H74" s="11"/>
      <c r="I74" s="30" t="s">
        <v>5682</v>
      </c>
      <c r="J74" s="11"/>
      <c r="K74" s="22">
        <v>99</v>
      </c>
      <c r="L74" s="22" t="s">
        <v>26</v>
      </c>
      <c r="M74" s="22" t="s">
        <v>5712</v>
      </c>
      <c r="N74" s="29" t="s">
        <v>5683</v>
      </c>
    </row>
    <row r="75" spans="1:14" ht="22.5" x14ac:dyDescent="0.2">
      <c r="A75" s="18">
        <v>59</v>
      </c>
      <c r="B75" s="19">
        <v>1000</v>
      </c>
      <c r="C75" s="36" t="s">
        <v>4013</v>
      </c>
      <c r="D75" s="133">
        <v>40413</v>
      </c>
      <c r="E75" s="133">
        <v>40470</v>
      </c>
      <c r="F75" s="39">
        <v>11</v>
      </c>
      <c r="G75" s="20" t="s">
        <v>675</v>
      </c>
      <c r="H75" s="11"/>
      <c r="I75" s="30" t="s">
        <v>5682</v>
      </c>
      <c r="J75" s="11"/>
      <c r="K75" s="22">
        <v>177</v>
      </c>
      <c r="L75" s="22" t="s">
        <v>26</v>
      </c>
      <c r="M75" s="22" t="s">
        <v>5712</v>
      </c>
      <c r="N75" s="29" t="s">
        <v>5683</v>
      </c>
    </row>
    <row r="76" spans="1:14" ht="22.5" x14ac:dyDescent="0.2">
      <c r="A76" s="18">
        <v>60</v>
      </c>
      <c r="B76" s="19">
        <v>1000</v>
      </c>
      <c r="C76" s="36" t="s">
        <v>4014</v>
      </c>
      <c r="D76" s="133">
        <v>39983</v>
      </c>
      <c r="E76" s="133">
        <v>39983</v>
      </c>
      <c r="F76" s="39">
        <v>11</v>
      </c>
      <c r="G76" s="20" t="s">
        <v>676</v>
      </c>
      <c r="H76" s="11"/>
      <c r="I76" s="30" t="s">
        <v>5682</v>
      </c>
      <c r="J76" s="11"/>
      <c r="K76" s="22">
        <v>10</v>
      </c>
      <c r="L76" s="22" t="s">
        <v>26</v>
      </c>
      <c r="M76" s="22" t="s">
        <v>5712</v>
      </c>
      <c r="N76" s="29" t="s">
        <v>5696</v>
      </c>
    </row>
    <row r="77" spans="1:14" x14ac:dyDescent="0.2">
      <c r="A77" s="18">
        <v>61</v>
      </c>
      <c r="B77" s="19">
        <v>1000</v>
      </c>
      <c r="C77" s="36" t="s">
        <v>4015</v>
      </c>
      <c r="D77" s="133">
        <v>39904</v>
      </c>
      <c r="E77" s="133">
        <v>40842</v>
      </c>
      <c r="F77" s="39">
        <v>11</v>
      </c>
      <c r="G77" s="20" t="s">
        <v>677</v>
      </c>
      <c r="H77" s="11"/>
      <c r="I77" s="30" t="s">
        <v>5682</v>
      </c>
      <c r="J77" s="11"/>
      <c r="K77" s="22">
        <v>153</v>
      </c>
      <c r="L77" s="22" t="s">
        <v>26</v>
      </c>
      <c r="M77" s="22" t="s">
        <v>5712</v>
      </c>
      <c r="N77" s="29" t="s">
        <v>5683</v>
      </c>
    </row>
    <row r="78" spans="1:14" x14ac:dyDescent="0.2">
      <c r="A78" s="18">
        <v>62</v>
      </c>
      <c r="B78" s="19">
        <v>1000</v>
      </c>
      <c r="C78" s="36" t="s">
        <v>4016</v>
      </c>
      <c r="D78" s="133">
        <v>40107</v>
      </c>
      <c r="E78" s="133">
        <v>40182</v>
      </c>
      <c r="F78" s="39">
        <v>11</v>
      </c>
      <c r="G78" s="20" t="s">
        <v>678</v>
      </c>
      <c r="H78" s="11"/>
      <c r="I78" s="30" t="s">
        <v>5682</v>
      </c>
      <c r="J78" s="11"/>
      <c r="K78" s="22">
        <v>62</v>
      </c>
      <c r="L78" s="22" t="s">
        <v>26</v>
      </c>
      <c r="M78" s="22" t="s">
        <v>5712</v>
      </c>
      <c r="N78" s="29" t="s">
        <v>5683</v>
      </c>
    </row>
    <row r="79" spans="1:14" x14ac:dyDescent="0.2">
      <c r="A79" s="18">
        <v>63</v>
      </c>
      <c r="B79" s="19">
        <v>1000</v>
      </c>
      <c r="C79" s="36" t="s">
        <v>4017</v>
      </c>
      <c r="D79" s="133">
        <v>39479</v>
      </c>
      <c r="E79" s="133">
        <v>40075</v>
      </c>
      <c r="F79" s="39">
        <v>11</v>
      </c>
      <c r="G79" s="20" t="s">
        <v>679</v>
      </c>
      <c r="H79" s="11"/>
      <c r="I79" s="30" t="s">
        <v>5682</v>
      </c>
      <c r="J79" s="11"/>
      <c r="K79" s="22">
        <v>129</v>
      </c>
      <c r="L79" s="22" t="s">
        <v>26</v>
      </c>
      <c r="M79" s="22" t="s">
        <v>5712</v>
      </c>
      <c r="N79" s="29" t="s">
        <v>5691</v>
      </c>
    </row>
    <row r="80" spans="1:14" x14ac:dyDescent="0.2">
      <c r="A80" s="18">
        <v>64</v>
      </c>
      <c r="B80" s="19">
        <v>1000</v>
      </c>
      <c r="C80" s="36" t="s">
        <v>4017</v>
      </c>
      <c r="D80" s="133">
        <v>39479</v>
      </c>
      <c r="E80" s="133">
        <v>40075</v>
      </c>
      <c r="F80" s="39">
        <v>11</v>
      </c>
      <c r="G80" s="20" t="s">
        <v>680</v>
      </c>
      <c r="H80" s="11"/>
      <c r="I80" s="30" t="s">
        <v>5682</v>
      </c>
      <c r="J80" s="11"/>
      <c r="K80" s="22">
        <v>200</v>
      </c>
      <c r="L80" s="22" t="s">
        <v>26</v>
      </c>
      <c r="M80" s="22" t="s">
        <v>5712</v>
      </c>
      <c r="N80" s="29" t="s">
        <v>5691</v>
      </c>
    </row>
    <row r="81" spans="1:14" x14ac:dyDescent="0.2">
      <c r="A81" s="18">
        <v>65</v>
      </c>
      <c r="B81" s="19">
        <v>1000</v>
      </c>
      <c r="C81" s="36" t="s">
        <v>4018</v>
      </c>
      <c r="D81" s="133">
        <v>40424</v>
      </c>
      <c r="E81" s="133">
        <v>40436</v>
      </c>
      <c r="F81" s="39">
        <v>11</v>
      </c>
      <c r="G81" s="20" t="s">
        <v>681</v>
      </c>
      <c r="H81" s="11"/>
      <c r="I81" s="30" t="s">
        <v>5682</v>
      </c>
      <c r="J81" s="11"/>
      <c r="K81" s="22">
        <v>91</v>
      </c>
      <c r="L81" s="22" t="s">
        <v>26</v>
      </c>
      <c r="M81" s="22" t="s">
        <v>5712</v>
      </c>
      <c r="N81" s="29" t="s">
        <v>5684</v>
      </c>
    </row>
    <row r="82" spans="1:14" x14ac:dyDescent="0.2">
      <c r="A82" s="18">
        <v>66</v>
      </c>
      <c r="B82" s="19">
        <v>1000</v>
      </c>
      <c r="C82" s="36" t="s">
        <v>4019</v>
      </c>
      <c r="D82" s="133">
        <v>40057</v>
      </c>
      <c r="E82" s="133">
        <v>40633</v>
      </c>
      <c r="F82" s="39">
        <v>11</v>
      </c>
      <c r="G82" s="20" t="s">
        <v>682</v>
      </c>
      <c r="H82" s="11"/>
      <c r="I82" s="30" t="s">
        <v>5682</v>
      </c>
      <c r="J82" s="11"/>
      <c r="K82" s="22">
        <v>98</v>
      </c>
      <c r="L82" s="22" t="s">
        <v>26</v>
      </c>
      <c r="M82" s="22" t="s">
        <v>5712</v>
      </c>
      <c r="N82" s="29" t="s">
        <v>5683</v>
      </c>
    </row>
    <row r="83" spans="1:14" x14ac:dyDescent="0.2">
      <c r="A83" s="18">
        <v>67</v>
      </c>
      <c r="B83" s="19">
        <v>1000</v>
      </c>
      <c r="C83" s="36" t="s">
        <v>4020</v>
      </c>
      <c r="D83" s="133" t="s">
        <v>545</v>
      </c>
      <c r="E83" s="133" t="s">
        <v>545</v>
      </c>
      <c r="F83" s="39">
        <v>12</v>
      </c>
      <c r="G83" s="20"/>
      <c r="H83" s="11"/>
      <c r="I83" s="30" t="s">
        <v>5682</v>
      </c>
      <c r="J83" s="11"/>
      <c r="K83" s="22">
        <v>14</v>
      </c>
      <c r="L83" s="22" t="s">
        <v>26</v>
      </c>
      <c r="M83" s="22" t="s">
        <v>5712</v>
      </c>
      <c r="N83" s="29" t="s">
        <v>5683</v>
      </c>
    </row>
    <row r="84" spans="1:14" ht="22.5" x14ac:dyDescent="0.2">
      <c r="A84" s="18">
        <v>68</v>
      </c>
      <c r="B84" s="19">
        <v>1000</v>
      </c>
      <c r="C84" s="36" t="s">
        <v>4021</v>
      </c>
      <c r="D84" s="133">
        <v>40225</v>
      </c>
      <c r="E84" s="133">
        <v>40229</v>
      </c>
      <c r="F84" s="39">
        <v>12</v>
      </c>
      <c r="G84" s="20" t="s">
        <v>4218</v>
      </c>
      <c r="H84" s="11"/>
      <c r="I84" s="30" t="s">
        <v>5682</v>
      </c>
      <c r="J84" s="11"/>
      <c r="K84" s="22">
        <v>42</v>
      </c>
      <c r="L84" s="22" t="s">
        <v>26</v>
      </c>
      <c r="M84" s="22" t="s">
        <v>5712</v>
      </c>
      <c r="N84" s="29" t="s">
        <v>5683</v>
      </c>
    </row>
    <row r="85" spans="1:14" x14ac:dyDescent="0.2">
      <c r="A85" s="18">
        <v>69</v>
      </c>
      <c r="B85" s="19">
        <v>1000</v>
      </c>
      <c r="C85" s="36" t="s">
        <v>4022</v>
      </c>
      <c r="D85" s="133">
        <v>39982</v>
      </c>
      <c r="E85" s="133">
        <v>40228</v>
      </c>
      <c r="F85" s="39">
        <v>12</v>
      </c>
      <c r="G85" s="20" t="s">
        <v>4219</v>
      </c>
      <c r="H85" s="11"/>
      <c r="I85" s="30" t="s">
        <v>5682</v>
      </c>
      <c r="J85" s="11"/>
      <c r="K85" s="22">
        <v>33</v>
      </c>
      <c r="L85" s="22" t="s">
        <v>26</v>
      </c>
      <c r="M85" s="22" t="s">
        <v>5712</v>
      </c>
      <c r="N85" s="29" t="s">
        <v>5684</v>
      </c>
    </row>
    <row r="86" spans="1:14" x14ac:dyDescent="0.2">
      <c r="A86" s="18">
        <v>70</v>
      </c>
      <c r="B86" s="19">
        <v>1000</v>
      </c>
      <c r="C86" s="36" t="s">
        <v>4023</v>
      </c>
      <c r="D86" s="133">
        <v>40127</v>
      </c>
      <c r="E86" s="133">
        <v>40492</v>
      </c>
      <c r="F86" s="39">
        <v>12</v>
      </c>
      <c r="G86" s="20" t="s">
        <v>4225</v>
      </c>
      <c r="H86" s="11"/>
      <c r="I86" s="30" t="s">
        <v>5682</v>
      </c>
      <c r="J86" s="11"/>
      <c r="K86" s="22">
        <v>73</v>
      </c>
      <c r="L86" s="22" t="s">
        <v>26</v>
      </c>
      <c r="M86" s="22" t="s">
        <v>5712</v>
      </c>
      <c r="N86" s="29" t="s">
        <v>5683</v>
      </c>
    </row>
    <row r="87" spans="1:14" x14ac:dyDescent="0.2">
      <c r="A87" s="18">
        <v>71</v>
      </c>
      <c r="B87" s="19">
        <v>1000</v>
      </c>
      <c r="C87" s="36" t="s">
        <v>4024</v>
      </c>
      <c r="D87" s="133">
        <v>40157</v>
      </c>
      <c r="E87" s="133">
        <v>39816</v>
      </c>
      <c r="F87" s="39">
        <v>12</v>
      </c>
      <c r="G87" s="20" t="s">
        <v>4226</v>
      </c>
      <c r="H87" s="11"/>
      <c r="I87" s="30" t="s">
        <v>5682</v>
      </c>
      <c r="J87" s="11"/>
      <c r="K87" s="22">
        <v>55</v>
      </c>
      <c r="L87" s="22" t="s">
        <v>26</v>
      </c>
      <c r="M87" s="22" t="s">
        <v>5712</v>
      </c>
      <c r="N87" s="29" t="s">
        <v>5683</v>
      </c>
    </row>
    <row r="88" spans="1:14" x14ac:dyDescent="0.2">
      <c r="A88" s="18">
        <v>72</v>
      </c>
      <c r="B88" s="19">
        <v>1000</v>
      </c>
      <c r="C88" s="36" t="s">
        <v>4024</v>
      </c>
      <c r="D88" s="133">
        <v>40157</v>
      </c>
      <c r="E88" s="133">
        <v>40181</v>
      </c>
      <c r="F88" s="39">
        <v>12</v>
      </c>
      <c r="G88" s="20" t="s">
        <v>4227</v>
      </c>
      <c r="H88" s="11"/>
      <c r="I88" s="30" t="s">
        <v>5682</v>
      </c>
      <c r="J88" s="11"/>
      <c r="K88" s="22">
        <v>200</v>
      </c>
      <c r="L88" s="22" t="s">
        <v>26</v>
      </c>
      <c r="M88" s="22" t="s">
        <v>5712</v>
      </c>
      <c r="N88" s="29" t="s">
        <v>5683</v>
      </c>
    </row>
    <row r="89" spans="1:14" x14ac:dyDescent="0.2">
      <c r="A89" s="18">
        <v>73</v>
      </c>
      <c r="B89" s="19">
        <v>1000</v>
      </c>
      <c r="C89" s="36" t="s">
        <v>4025</v>
      </c>
      <c r="D89" s="133">
        <v>40178</v>
      </c>
      <c r="E89" s="133">
        <v>40178</v>
      </c>
      <c r="F89" s="39">
        <v>12</v>
      </c>
      <c r="G89" s="20" t="s">
        <v>4228</v>
      </c>
      <c r="H89" s="11"/>
      <c r="I89" s="30" t="s">
        <v>5682</v>
      </c>
      <c r="J89" s="11"/>
      <c r="K89" s="22">
        <v>148</v>
      </c>
      <c r="L89" s="22" t="s">
        <v>26</v>
      </c>
      <c r="M89" s="22" t="s">
        <v>5712</v>
      </c>
      <c r="N89" s="29" t="s">
        <v>5683</v>
      </c>
    </row>
    <row r="90" spans="1:14" x14ac:dyDescent="0.2">
      <c r="A90" s="18">
        <v>74</v>
      </c>
      <c r="B90" s="19">
        <v>1000</v>
      </c>
      <c r="C90" s="36" t="s">
        <v>4026</v>
      </c>
      <c r="D90" s="133" t="s">
        <v>545</v>
      </c>
      <c r="E90" s="133" t="s">
        <v>545</v>
      </c>
      <c r="F90" s="39">
        <v>13</v>
      </c>
      <c r="G90" s="20"/>
      <c r="H90" s="11"/>
      <c r="I90" s="30" t="s">
        <v>5682</v>
      </c>
      <c r="J90" s="11"/>
      <c r="K90" s="22"/>
      <c r="L90" s="22" t="s">
        <v>26</v>
      </c>
      <c r="M90" s="22" t="s">
        <v>5712</v>
      </c>
      <c r="N90" s="29" t="s">
        <v>5683</v>
      </c>
    </row>
    <row r="91" spans="1:14" x14ac:dyDescent="0.2">
      <c r="A91" s="18">
        <v>75</v>
      </c>
      <c r="B91" s="19">
        <v>1000</v>
      </c>
      <c r="C91" s="36" t="s">
        <v>4027</v>
      </c>
      <c r="D91" s="133">
        <v>40298</v>
      </c>
      <c r="E91" s="133">
        <v>40272</v>
      </c>
      <c r="F91" s="39">
        <v>13</v>
      </c>
      <c r="G91" s="20" t="s">
        <v>614</v>
      </c>
      <c r="H91" s="11"/>
      <c r="I91" s="30" t="s">
        <v>5682</v>
      </c>
      <c r="J91" s="11"/>
      <c r="K91" s="22">
        <v>209</v>
      </c>
      <c r="L91" s="22" t="s">
        <v>26</v>
      </c>
      <c r="M91" s="22" t="s">
        <v>5712</v>
      </c>
      <c r="N91" s="29" t="s">
        <v>5699</v>
      </c>
    </row>
    <row r="92" spans="1:14" x14ac:dyDescent="0.2">
      <c r="A92" s="18">
        <v>76</v>
      </c>
      <c r="B92" s="19">
        <v>1000</v>
      </c>
      <c r="C92" s="36" t="s">
        <v>4028</v>
      </c>
      <c r="D92" s="133">
        <v>40494</v>
      </c>
      <c r="E92" s="133">
        <v>40524</v>
      </c>
      <c r="F92" s="39">
        <v>13</v>
      </c>
      <c r="G92" s="20" t="s">
        <v>615</v>
      </c>
      <c r="H92" s="11"/>
      <c r="I92" s="30" t="s">
        <v>5682</v>
      </c>
      <c r="J92" s="11"/>
      <c r="K92" s="22">
        <v>200</v>
      </c>
      <c r="L92" s="22" t="s">
        <v>26</v>
      </c>
      <c r="M92" s="22" t="s">
        <v>5712</v>
      </c>
      <c r="N92" s="29" t="s">
        <v>5683</v>
      </c>
    </row>
    <row r="93" spans="1:14" x14ac:dyDescent="0.2">
      <c r="A93" s="18">
        <v>77</v>
      </c>
      <c r="B93" s="19">
        <v>1000</v>
      </c>
      <c r="C93" s="36" t="s">
        <v>4028</v>
      </c>
      <c r="D93" s="133">
        <v>40494</v>
      </c>
      <c r="E93" s="133">
        <v>40524</v>
      </c>
      <c r="F93" s="39">
        <v>13</v>
      </c>
      <c r="G93" s="20" t="s">
        <v>616</v>
      </c>
      <c r="H93" s="11"/>
      <c r="I93" s="30" t="s">
        <v>5682</v>
      </c>
      <c r="J93" s="11"/>
      <c r="K93" s="22">
        <v>63</v>
      </c>
      <c r="L93" s="22" t="s">
        <v>26</v>
      </c>
      <c r="M93" s="22" t="s">
        <v>5712</v>
      </c>
      <c r="N93" s="29" t="s">
        <v>5683</v>
      </c>
    </row>
    <row r="94" spans="1:14" x14ac:dyDescent="0.2">
      <c r="A94" s="18">
        <v>78</v>
      </c>
      <c r="B94" s="19">
        <v>1000</v>
      </c>
      <c r="C94" s="36" t="s">
        <v>4029</v>
      </c>
      <c r="D94" s="133" t="s">
        <v>545</v>
      </c>
      <c r="E94" s="133" t="s">
        <v>545</v>
      </c>
      <c r="F94" s="39">
        <v>14</v>
      </c>
      <c r="G94" s="20"/>
      <c r="H94" s="11"/>
      <c r="I94" s="30" t="s">
        <v>5682</v>
      </c>
      <c r="J94" s="11"/>
      <c r="K94" s="22"/>
      <c r="L94" s="22" t="s">
        <v>26</v>
      </c>
      <c r="M94" s="22" t="s">
        <v>5712</v>
      </c>
      <c r="N94" s="29" t="s">
        <v>5683</v>
      </c>
    </row>
    <row r="95" spans="1:14" x14ac:dyDescent="0.2">
      <c r="A95" s="18">
        <v>79</v>
      </c>
      <c r="B95" s="19">
        <v>1000</v>
      </c>
      <c r="C95" s="36" t="s">
        <v>4030</v>
      </c>
      <c r="D95" s="133">
        <v>40359</v>
      </c>
      <c r="E95" s="133">
        <v>40366</v>
      </c>
      <c r="F95" s="39">
        <v>14</v>
      </c>
      <c r="G95" s="20" t="s">
        <v>631</v>
      </c>
      <c r="H95" s="11"/>
      <c r="I95" s="30" t="s">
        <v>5682</v>
      </c>
      <c r="J95" s="11"/>
      <c r="K95" s="22">
        <v>26</v>
      </c>
      <c r="L95" s="22" t="s">
        <v>26</v>
      </c>
      <c r="M95" s="22" t="s">
        <v>5712</v>
      </c>
      <c r="N95" s="29" t="s">
        <v>5683</v>
      </c>
    </row>
    <row r="96" spans="1:14" ht="22.5" x14ac:dyDescent="0.2">
      <c r="A96" s="18">
        <v>80</v>
      </c>
      <c r="B96" s="19">
        <v>1000</v>
      </c>
      <c r="C96" s="36" t="s">
        <v>4031</v>
      </c>
      <c r="D96" s="133">
        <v>40394</v>
      </c>
      <c r="E96" s="133">
        <v>40398</v>
      </c>
      <c r="F96" s="39">
        <v>14</v>
      </c>
      <c r="G96" s="20" t="s">
        <v>632</v>
      </c>
      <c r="H96" s="11"/>
      <c r="I96" s="30" t="s">
        <v>5682</v>
      </c>
      <c r="J96" s="11"/>
      <c r="K96" s="22">
        <v>172</v>
      </c>
      <c r="L96" s="22" t="s">
        <v>26</v>
      </c>
      <c r="M96" s="22" t="s">
        <v>5712</v>
      </c>
      <c r="N96" s="29" t="s">
        <v>5683</v>
      </c>
    </row>
    <row r="97" spans="1:14" ht="22.5" x14ac:dyDescent="0.2">
      <c r="A97" s="18">
        <v>81</v>
      </c>
      <c r="B97" s="19">
        <v>1000</v>
      </c>
      <c r="C97" s="36" t="s">
        <v>4032</v>
      </c>
      <c r="D97" s="133">
        <v>40393</v>
      </c>
      <c r="E97" s="133">
        <v>40398</v>
      </c>
      <c r="F97" s="39">
        <v>14</v>
      </c>
      <c r="G97" s="20" t="s">
        <v>633</v>
      </c>
      <c r="H97" s="11"/>
      <c r="I97" s="30" t="s">
        <v>5682</v>
      </c>
      <c r="J97" s="11"/>
      <c r="K97" s="22">
        <v>41</v>
      </c>
      <c r="L97" s="22" t="s">
        <v>26</v>
      </c>
      <c r="M97" s="22" t="s">
        <v>5712</v>
      </c>
      <c r="N97" s="29" t="s">
        <v>5683</v>
      </c>
    </row>
    <row r="98" spans="1:14" ht="22.5" x14ac:dyDescent="0.2">
      <c r="A98" s="18">
        <v>82</v>
      </c>
      <c r="B98" s="19">
        <v>1000</v>
      </c>
      <c r="C98" s="36" t="s">
        <v>4033</v>
      </c>
      <c r="D98" s="133">
        <v>40242</v>
      </c>
      <c r="E98" s="133">
        <v>40240</v>
      </c>
      <c r="F98" s="39">
        <v>14</v>
      </c>
      <c r="G98" s="20" t="s">
        <v>634</v>
      </c>
      <c r="H98" s="11"/>
      <c r="I98" s="30" t="s">
        <v>5682</v>
      </c>
      <c r="J98" s="11"/>
      <c r="K98" s="22">
        <v>67</v>
      </c>
      <c r="L98" s="22" t="s">
        <v>26</v>
      </c>
      <c r="M98" s="22" t="s">
        <v>5712</v>
      </c>
      <c r="N98" s="29" t="s">
        <v>5683</v>
      </c>
    </row>
    <row r="99" spans="1:14" x14ac:dyDescent="0.2">
      <c r="A99" s="18">
        <v>83</v>
      </c>
      <c r="B99" s="19">
        <v>1000</v>
      </c>
      <c r="C99" s="36" t="s">
        <v>4029</v>
      </c>
      <c r="D99" s="133">
        <v>40462</v>
      </c>
      <c r="E99" s="133">
        <v>40461</v>
      </c>
      <c r="F99" s="39">
        <v>14</v>
      </c>
      <c r="G99" s="20" t="s">
        <v>635</v>
      </c>
      <c r="H99" s="11"/>
      <c r="I99" s="30" t="s">
        <v>5682</v>
      </c>
      <c r="J99" s="11"/>
      <c r="K99" s="22">
        <v>97</v>
      </c>
      <c r="L99" s="22" t="s">
        <v>26</v>
      </c>
      <c r="M99" s="22" t="s">
        <v>5712</v>
      </c>
      <c r="N99" s="29" t="s">
        <v>5683</v>
      </c>
    </row>
    <row r="100" spans="1:14" x14ac:dyDescent="0.2">
      <c r="A100" s="18">
        <v>84</v>
      </c>
      <c r="B100" s="19">
        <v>1000</v>
      </c>
      <c r="C100" s="36" t="s">
        <v>4034</v>
      </c>
      <c r="D100" s="133" t="s">
        <v>545</v>
      </c>
      <c r="E100" s="133" t="s">
        <v>545</v>
      </c>
      <c r="F100" s="39">
        <v>15</v>
      </c>
      <c r="G100" s="20"/>
      <c r="H100" s="11"/>
      <c r="I100" s="30" t="s">
        <v>5682</v>
      </c>
      <c r="J100" s="11"/>
      <c r="K100" s="22"/>
      <c r="L100" s="22" t="s">
        <v>26</v>
      </c>
      <c r="M100" s="22" t="s">
        <v>5712</v>
      </c>
      <c r="N100" s="29" t="s">
        <v>5700</v>
      </c>
    </row>
    <row r="101" spans="1:14" x14ac:dyDescent="0.2">
      <c r="A101" s="18">
        <v>85</v>
      </c>
      <c r="B101" s="19">
        <v>1000</v>
      </c>
      <c r="C101" s="36" t="s">
        <v>4035</v>
      </c>
      <c r="D101" s="133">
        <v>29538</v>
      </c>
      <c r="E101" s="133">
        <v>29538</v>
      </c>
      <c r="F101" s="39">
        <v>15</v>
      </c>
      <c r="G101" s="20" t="s">
        <v>631</v>
      </c>
      <c r="H101" s="11"/>
      <c r="I101" s="30" t="s">
        <v>5682</v>
      </c>
      <c r="J101" s="11"/>
      <c r="K101" s="22">
        <v>62</v>
      </c>
      <c r="L101" s="22" t="s">
        <v>26</v>
      </c>
      <c r="M101" s="22" t="s">
        <v>5712</v>
      </c>
      <c r="N101" s="29" t="s">
        <v>5700</v>
      </c>
    </row>
    <row r="102" spans="1:14" x14ac:dyDescent="0.2">
      <c r="A102" s="18">
        <v>86</v>
      </c>
      <c r="B102" s="19">
        <v>1000</v>
      </c>
      <c r="C102" s="36" t="s">
        <v>4036</v>
      </c>
      <c r="D102" s="133">
        <v>36733</v>
      </c>
      <c r="E102" s="133">
        <v>36733</v>
      </c>
      <c r="F102" s="39">
        <v>15</v>
      </c>
      <c r="G102" s="20" t="s">
        <v>632</v>
      </c>
      <c r="H102" s="11"/>
      <c r="I102" s="30" t="s">
        <v>5682</v>
      </c>
      <c r="J102" s="11"/>
      <c r="K102" s="22">
        <v>47</v>
      </c>
      <c r="L102" s="22" t="s">
        <v>26</v>
      </c>
      <c r="M102" s="22" t="s">
        <v>5712</v>
      </c>
      <c r="N102" s="29" t="s">
        <v>5700</v>
      </c>
    </row>
    <row r="103" spans="1:14" x14ac:dyDescent="0.2">
      <c r="A103" s="18">
        <v>87</v>
      </c>
      <c r="B103" s="19">
        <v>1000</v>
      </c>
      <c r="C103" s="36" t="s">
        <v>4035</v>
      </c>
      <c r="D103" s="133">
        <v>29538</v>
      </c>
      <c r="E103" s="133">
        <v>29538</v>
      </c>
      <c r="F103" s="39">
        <v>15</v>
      </c>
      <c r="G103" s="20" t="s">
        <v>633</v>
      </c>
      <c r="H103" s="11"/>
      <c r="I103" s="30" t="s">
        <v>5682</v>
      </c>
      <c r="J103" s="11"/>
      <c r="K103" s="22">
        <v>141</v>
      </c>
      <c r="L103" s="22" t="s">
        <v>26</v>
      </c>
      <c r="M103" s="22" t="s">
        <v>5712</v>
      </c>
      <c r="N103" s="29" t="s">
        <v>5700</v>
      </c>
    </row>
    <row r="104" spans="1:14" x14ac:dyDescent="0.2">
      <c r="A104" s="18">
        <v>88</v>
      </c>
      <c r="B104" s="19">
        <v>1000</v>
      </c>
      <c r="C104" s="36" t="s">
        <v>4036</v>
      </c>
      <c r="D104" s="133">
        <v>39289</v>
      </c>
      <c r="E104" s="133">
        <v>39289</v>
      </c>
      <c r="F104" s="39">
        <v>15</v>
      </c>
      <c r="G104" s="20" t="s">
        <v>634</v>
      </c>
      <c r="H104" s="11"/>
      <c r="I104" s="30" t="s">
        <v>5682</v>
      </c>
      <c r="J104" s="11"/>
      <c r="K104" s="22">
        <v>59</v>
      </c>
      <c r="L104" s="22" t="s">
        <v>26</v>
      </c>
      <c r="M104" s="22" t="s">
        <v>5712</v>
      </c>
      <c r="N104" s="29" t="s">
        <v>5700</v>
      </c>
    </row>
    <row r="105" spans="1:14" x14ac:dyDescent="0.2">
      <c r="A105" s="18">
        <v>89</v>
      </c>
      <c r="B105" s="19">
        <v>1000</v>
      </c>
      <c r="C105" s="36" t="s">
        <v>4036</v>
      </c>
      <c r="D105" s="133">
        <v>38559</v>
      </c>
      <c r="E105" s="133">
        <v>38559</v>
      </c>
      <c r="F105" s="39">
        <v>15</v>
      </c>
      <c r="G105" s="20" t="s">
        <v>635</v>
      </c>
      <c r="H105" s="11"/>
      <c r="I105" s="30" t="s">
        <v>5682</v>
      </c>
      <c r="J105" s="11"/>
      <c r="K105" s="22">
        <v>48</v>
      </c>
      <c r="L105" s="22" t="s">
        <v>26</v>
      </c>
      <c r="M105" s="22" t="s">
        <v>5712</v>
      </c>
      <c r="N105" s="29" t="s">
        <v>5700</v>
      </c>
    </row>
    <row r="106" spans="1:14" ht="22.5" x14ac:dyDescent="0.2">
      <c r="A106" s="18">
        <v>90</v>
      </c>
      <c r="B106" s="19">
        <v>1000</v>
      </c>
      <c r="C106" s="36" t="s">
        <v>4037</v>
      </c>
      <c r="D106" s="133" t="s">
        <v>545</v>
      </c>
      <c r="E106" s="133" t="s">
        <v>545</v>
      </c>
      <c r="F106" s="39">
        <v>16</v>
      </c>
      <c r="G106" s="20"/>
      <c r="H106" s="11"/>
      <c r="I106" s="30" t="s">
        <v>5682</v>
      </c>
      <c r="J106" s="11"/>
      <c r="K106" s="22"/>
      <c r="L106" s="22" t="s">
        <v>26</v>
      </c>
      <c r="M106" s="22" t="s">
        <v>5712</v>
      </c>
      <c r="N106" s="29" t="s">
        <v>5699</v>
      </c>
    </row>
    <row r="107" spans="1:14" x14ac:dyDescent="0.2">
      <c r="A107" s="18">
        <v>91</v>
      </c>
      <c r="B107" s="19">
        <v>1000</v>
      </c>
      <c r="C107" s="36" t="s">
        <v>4038</v>
      </c>
      <c r="D107" s="133">
        <v>40302</v>
      </c>
      <c r="E107" s="133">
        <v>40302</v>
      </c>
      <c r="F107" s="39">
        <v>16</v>
      </c>
      <c r="G107" s="20" t="s">
        <v>627</v>
      </c>
      <c r="H107" s="11"/>
      <c r="I107" s="30" t="s">
        <v>5682</v>
      </c>
      <c r="J107" s="11"/>
      <c r="K107" s="22">
        <v>61</v>
      </c>
      <c r="L107" s="22" t="s">
        <v>26</v>
      </c>
      <c r="M107" s="22" t="s">
        <v>5712</v>
      </c>
      <c r="N107" s="29" t="s">
        <v>5699</v>
      </c>
    </row>
    <row r="108" spans="1:14" x14ac:dyDescent="0.2">
      <c r="A108" s="18">
        <v>92</v>
      </c>
      <c r="B108" s="19">
        <v>1000</v>
      </c>
      <c r="C108" s="36" t="s">
        <v>4038</v>
      </c>
      <c r="D108" s="133">
        <v>40302</v>
      </c>
      <c r="E108" s="133">
        <v>40302</v>
      </c>
      <c r="F108" s="39">
        <v>16</v>
      </c>
      <c r="G108" s="20" t="s">
        <v>628</v>
      </c>
      <c r="H108" s="11"/>
      <c r="I108" s="30" t="s">
        <v>5682</v>
      </c>
      <c r="J108" s="11"/>
      <c r="K108" s="22">
        <v>200</v>
      </c>
      <c r="L108" s="22" t="s">
        <v>26</v>
      </c>
      <c r="M108" s="22" t="s">
        <v>5712</v>
      </c>
      <c r="N108" s="29" t="s">
        <v>5699</v>
      </c>
    </row>
    <row r="109" spans="1:14" x14ac:dyDescent="0.2">
      <c r="A109" s="18">
        <v>93</v>
      </c>
      <c r="B109" s="19">
        <v>1000</v>
      </c>
      <c r="C109" s="36" t="s">
        <v>4039</v>
      </c>
      <c r="D109" s="133">
        <v>40302</v>
      </c>
      <c r="E109" s="133">
        <v>40302</v>
      </c>
      <c r="F109" s="39">
        <v>16</v>
      </c>
      <c r="G109" s="20" t="s">
        <v>629</v>
      </c>
      <c r="H109" s="11"/>
      <c r="I109" s="30" t="s">
        <v>5682</v>
      </c>
      <c r="J109" s="11"/>
      <c r="K109" s="22">
        <v>200</v>
      </c>
      <c r="L109" s="22" t="s">
        <v>26</v>
      </c>
      <c r="M109" s="22" t="s">
        <v>5712</v>
      </c>
      <c r="N109" s="29" t="s">
        <v>5699</v>
      </c>
    </row>
    <row r="110" spans="1:14" x14ac:dyDescent="0.2">
      <c r="A110" s="18">
        <v>94</v>
      </c>
      <c r="B110" s="19">
        <v>1000</v>
      </c>
      <c r="C110" s="36" t="s">
        <v>4039</v>
      </c>
      <c r="D110" s="133">
        <v>40302</v>
      </c>
      <c r="E110" s="133">
        <v>40302</v>
      </c>
      <c r="F110" s="39">
        <v>16</v>
      </c>
      <c r="G110" s="20" t="s">
        <v>630</v>
      </c>
      <c r="H110" s="11"/>
      <c r="I110" s="30" t="s">
        <v>5682</v>
      </c>
      <c r="J110" s="11"/>
      <c r="K110" s="22">
        <v>200</v>
      </c>
      <c r="L110" s="22" t="s">
        <v>26</v>
      </c>
      <c r="M110" s="22" t="s">
        <v>5712</v>
      </c>
      <c r="N110" s="29" t="s">
        <v>5699</v>
      </c>
    </row>
    <row r="111" spans="1:14" x14ac:dyDescent="0.2">
      <c r="A111" s="18">
        <v>95</v>
      </c>
      <c r="B111" s="19">
        <v>1000</v>
      </c>
      <c r="C111" s="36" t="s">
        <v>4040</v>
      </c>
      <c r="D111" s="133" t="s">
        <v>545</v>
      </c>
      <c r="E111" s="133" t="s">
        <v>545</v>
      </c>
      <c r="F111" s="39">
        <v>17</v>
      </c>
      <c r="G111" s="20"/>
      <c r="H111" s="11"/>
      <c r="I111" s="30" t="s">
        <v>5682</v>
      </c>
      <c r="J111" s="11"/>
      <c r="K111" s="22"/>
      <c r="L111" s="22" t="s">
        <v>26</v>
      </c>
      <c r="M111" s="22" t="s">
        <v>5712</v>
      </c>
      <c r="N111" s="29" t="s">
        <v>5684</v>
      </c>
    </row>
    <row r="112" spans="1:14" ht="22.5" x14ac:dyDescent="0.2">
      <c r="A112" s="18">
        <v>96</v>
      </c>
      <c r="B112" s="19">
        <v>1000</v>
      </c>
      <c r="C112" s="36" t="s">
        <v>4041</v>
      </c>
      <c r="D112" s="133">
        <v>40050</v>
      </c>
      <c r="E112" s="133">
        <v>40127</v>
      </c>
      <c r="F112" s="39">
        <v>17</v>
      </c>
      <c r="G112" s="20" t="s">
        <v>627</v>
      </c>
      <c r="H112" s="11"/>
      <c r="I112" s="30" t="s">
        <v>5682</v>
      </c>
      <c r="J112" s="11"/>
      <c r="K112" s="22">
        <v>203</v>
      </c>
      <c r="L112" s="22" t="s">
        <v>26</v>
      </c>
      <c r="M112" s="22" t="s">
        <v>5712</v>
      </c>
      <c r="N112" s="29" t="s">
        <v>5684</v>
      </c>
    </row>
    <row r="113" spans="1:14" x14ac:dyDescent="0.2">
      <c r="A113" s="18">
        <v>97</v>
      </c>
      <c r="B113" s="19">
        <v>1000</v>
      </c>
      <c r="C113" s="36" t="s">
        <v>4042</v>
      </c>
      <c r="D113" s="133">
        <v>40127</v>
      </c>
      <c r="E113" s="133">
        <v>40177</v>
      </c>
      <c r="F113" s="39">
        <v>17</v>
      </c>
      <c r="G113" s="20" t="s">
        <v>628</v>
      </c>
      <c r="H113" s="11"/>
      <c r="I113" s="30" t="s">
        <v>5682</v>
      </c>
      <c r="J113" s="11"/>
      <c r="K113" s="22">
        <v>151</v>
      </c>
      <c r="L113" s="22" t="s">
        <v>26</v>
      </c>
      <c r="M113" s="22" t="s">
        <v>5712</v>
      </c>
      <c r="N113" s="29" t="s">
        <v>5684</v>
      </c>
    </row>
    <row r="114" spans="1:14" x14ac:dyDescent="0.2">
      <c r="A114" s="18">
        <v>98</v>
      </c>
      <c r="B114" s="19">
        <v>1000</v>
      </c>
      <c r="C114" s="36" t="s">
        <v>4043</v>
      </c>
      <c r="D114" s="133">
        <v>39965</v>
      </c>
      <c r="E114" s="133">
        <v>39984</v>
      </c>
      <c r="F114" s="39">
        <v>17</v>
      </c>
      <c r="G114" s="20" t="s">
        <v>629</v>
      </c>
      <c r="H114" s="11"/>
      <c r="I114" s="30" t="s">
        <v>5682</v>
      </c>
      <c r="J114" s="11"/>
      <c r="K114" s="22">
        <v>164</v>
      </c>
      <c r="L114" s="22" t="s">
        <v>26</v>
      </c>
      <c r="M114" s="22" t="s">
        <v>5712</v>
      </c>
      <c r="N114" s="29" t="s">
        <v>5684</v>
      </c>
    </row>
    <row r="115" spans="1:14" ht="22.5" x14ac:dyDescent="0.2">
      <c r="A115" s="18">
        <v>99</v>
      </c>
      <c r="B115" s="19">
        <v>1000</v>
      </c>
      <c r="C115" s="36" t="s">
        <v>4044</v>
      </c>
      <c r="D115" s="133">
        <v>40037</v>
      </c>
      <c r="E115" s="133">
        <v>40151</v>
      </c>
      <c r="F115" s="39">
        <v>17</v>
      </c>
      <c r="G115" s="20" t="s">
        <v>630</v>
      </c>
      <c r="H115" s="11"/>
      <c r="I115" s="30" t="s">
        <v>5682</v>
      </c>
      <c r="J115" s="11"/>
      <c r="K115" s="22">
        <v>205</v>
      </c>
      <c r="L115" s="22" t="s">
        <v>26</v>
      </c>
      <c r="M115" s="22" t="s">
        <v>5712</v>
      </c>
      <c r="N115" s="29" t="s">
        <v>5684</v>
      </c>
    </row>
    <row r="116" spans="1:14" x14ac:dyDescent="0.2">
      <c r="A116" s="18">
        <v>100</v>
      </c>
      <c r="B116" s="19">
        <v>1000</v>
      </c>
      <c r="C116" s="36" t="s">
        <v>3993</v>
      </c>
      <c r="D116" s="133"/>
      <c r="E116" s="133"/>
      <c r="F116" s="39">
        <v>18</v>
      </c>
      <c r="G116" s="20"/>
      <c r="H116" s="11"/>
      <c r="I116" s="30" t="s">
        <v>5682</v>
      </c>
      <c r="J116" s="11"/>
      <c r="K116" s="22"/>
      <c r="L116" s="22" t="s">
        <v>26</v>
      </c>
      <c r="M116" s="22" t="s">
        <v>5712</v>
      </c>
      <c r="N116" s="29" t="s">
        <v>5684</v>
      </c>
    </row>
    <row r="117" spans="1:14" x14ac:dyDescent="0.2">
      <c r="A117" s="18">
        <v>101</v>
      </c>
      <c r="B117" s="19">
        <v>1000</v>
      </c>
      <c r="C117" s="36" t="s">
        <v>4045</v>
      </c>
      <c r="D117" s="133">
        <v>40452</v>
      </c>
      <c r="E117" s="133">
        <v>40479</v>
      </c>
      <c r="F117" s="39">
        <v>18</v>
      </c>
      <c r="G117" s="20" t="s">
        <v>614</v>
      </c>
      <c r="H117" s="11"/>
      <c r="I117" s="30" t="s">
        <v>5682</v>
      </c>
      <c r="J117" s="11"/>
      <c r="K117" s="22">
        <v>122</v>
      </c>
      <c r="L117" s="22" t="s">
        <v>26</v>
      </c>
      <c r="M117" s="22" t="s">
        <v>5712</v>
      </c>
      <c r="N117" s="29" t="s">
        <v>5684</v>
      </c>
    </row>
    <row r="118" spans="1:14" x14ac:dyDescent="0.2">
      <c r="A118" s="18">
        <v>102</v>
      </c>
      <c r="B118" s="19">
        <v>1000</v>
      </c>
      <c r="C118" s="36" t="s">
        <v>4046</v>
      </c>
      <c r="D118" s="133">
        <v>40484</v>
      </c>
      <c r="E118" s="133">
        <v>40512</v>
      </c>
      <c r="F118" s="39">
        <v>18</v>
      </c>
      <c r="G118" s="20" t="s">
        <v>615</v>
      </c>
      <c r="H118" s="11"/>
      <c r="I118" s="30" t="s">
        <v>5682</v>
      </c>
      <c r="J118" s="11"/>
      <c r="K118" s="22">
        <v>172</v>
      </c>
      <c r="L118" s="22" t="s">
        <v>26</v>
      </c>
      <c r="M118" s="22" t="s">
        <v>5712</v>
      </c>
      <c r="N118" s="29" t="s">
        <v>5684</v>
      </c>
    </row>
    <row r="119" spans="1:14" x14ac:dyDescent="0.2">
      <c r="A119" s="18">
        <v>103</v>
      </c>
      <c r="B119" s="19">
        <v>1000</v>
      </c>
      <c r="C119" s="36" t="s">
        <v>4047</v>
      </c>
      <c r="D119" s="133">
        <v>40514</v>
      </c>
      <c r="E119" s="133">
        <v>40543</v>
      </c>
      <c r="F119" s="39">
        <v>18</v>
      </c>
      <c r="G119" s="20" t="s">
        <v>616</v>
      </c>
      <c r="H119" s="11"/>
      <c r="I119" s="30" t="s">
        <v>5682</v>
      </c>
      <c r="J119" s="11"/>
      <c r="K119" s="22">
        <v>143</v>
      </c>
      <c r="L119" s="22" t="s">
        <v>26</v>
      </c>
      <c r="M119" s="22" t="s">
        <v>5712</v>
      </c>
      <c r="N119" s="29" t="s">
        <v>5684</v>
      </c>
    </row>
    <row r="120" spans="1:14" x14ac:dyDescent="0.2">
      <c r="A120" s="18">
        <v>104</v>
      </c>
      <c r="B120" s="19">
        <v>1000</v>
      </c>
      <c r="C120" s="36" t="s">
        <v>4048</v>
      </c>
      <c r="D120" s="133"/>
      <c r="E120" s="133"/>
      <c r="F120" s="39">
        <v>19</v>
      </c>
      <c r="G120" s="20"/>
      <c r="H120" s="11"/>
      <c r="I120" s="30" t="s">
        <v>5682</v>
      </c>
      <c r="J120" s="11"/>
      <c r="K120" s="22"/>
      <c r="L120" s="22" t="s">
        <v>26</v>
      </c>
      <c r="M120" s="22" t="s">
        <v>5712</v>
      </c>
      <c r="N120" s="29" t="s">
        <v>5683</v>
      </c>
    </row>
    <row r="121" spans="1:14" x14ac:dyDescent="0.2">
      <c r="A121" s="18">
        <v>105</v>
      </c>
      <c r="B121" s="19">
        <v>1000</v>
      </c>
      <c r="C121" s="36" t="s">
        <v>4049</v>
      </c>
      <c r="D121" s="133">
        <v>40513</v>
      </c>
      <c r="E121" s="133">
        <v>40553</v>
      </c>
      <c r="F121" s="39">
        <v>19</v>
      </c>
      <c r="G121" s="20" t="s">
        <v>4229</v>
      </c>
      <c r="H121" s="11"/>
      <c r="I121" s="30" t="s">
        <v>5682</v>
      </c>
      <c r="J121" s="11"/>
      <c r="K121" s="22">
        <v>123</v>
      </c>
      <c r="L121" s="22" t="s">
        <v>26</v>
      </c>
      <c r="M121" s="22" t="s">
        <v>5712</v>
      </c>
      <c r="N121" s="29" t="s">
        <v>5701</v>
      </c>
    </row>
    <row r="122" spans="1:14" ht="22.5" x14ac:dyDescent="0.2">
      <c r="A122" s="18">
        <v>106</v>
      </c>
      <c r="B122" s="19">
        <v>1000</v>
      </c>
      <c r="C122" s="36" t="s">
        <v>4050</v>
      </c>
      <c r="D122" s="133">
        <v>40148</v>
      </c>
      <c r="E122" s="133">
        <v>40188</v>
      </c>
      <c r="F122" s="39">
        <v>19</v>
      </c>
      <c r="G122" s="20" t="s">
        <v>4230</v>
      </c>
      <c r="H122" s="11"/>
      <c r="I122" s="30" t="s">
        <v>5682</v>
      </c>
      <c r="J122" s="11"/>
      <c r="K122" s="22">
        <v>216</v>
      </c>
      <c r="L122" s="22" t="s">
        <v>26</v>
      </c>
      <c r="M122" s="22" t="s">
        <v>5712</v>
      </c>
      <c r="N122" s="29" t="s">
        <v>5701</v>
      </c>
    </row>
    <row r="123" spans="1:14" ht="22.5" x14ac:dyDescent="0.2">
      <c r="A123" s="18">
        <v>107</v>
      </c>
      <c r="B123" s="19">
        <v>1000</v>
      </c>
      <c r="C123" s="36" t="s">
        <v>4051</v>
      </c>
      <c r="D123" s="133">
        <v>40301</v>
      </c>
      <c r="E123" s="133">
        <v>40301</v>
      </c>
      <c r="F123" s="39">
        <v>19</v>
      </c>
      <c r="G123" s="20" t="s">
        <v>4231</v>
      </c>
      <c r="H123" s="11"/>
      <c r="I123" s="30" t="s">
        <v>5682</v>
      </c>
      <c r="J123" s="11"/>
      <c r="K123" s="22">
        <v>15</v>
      </c>
      <c r="L123" s="22" t="s">
        <v>26</v>
      </c>
      <c r="M123" s="22" t="s">
        <v>5712</v>
      </c>
      <c r="N123" s="29" t="s">
        <v>5683</v>
      </c>
    </row>
    <row r="124" spans="1:14" ht="22.5" x14ac:dyDescent="0.2">
      <c r="A124" s="18">
        <v>108</v>
      </c>
      <c r="B124" s="19">
        <v>1000</v>
      </c>
      <c r="C124" s="36" t="s">
        <v>4052</v>
      </c>
      <c r="D124" s="133">
        <v>39973</v>
      </c>
      <c r="E124" s="133">
        <v>40234</v>
      </c>
      <c r="F124" s="39">
        <v>19</v>
      </c>
      <c r="G124" s="20" t="s">
        <v>4232</v>
      </c>
      <c r="H124" s="11"/>
      <c r="I124" s="30" t="s">
        <v>5682</v>
      </c>
      <c r="J124" s="11"/>
      <c r="K124" s="22">
        <v>87</v>
      </c>
      <c r="L124" s="22" t="s">
        <v>26</v>
      </c>
      <c r="M124" s="22" t="s">
        <v>5712</v>
      </c>
      <c r="N124" s="29" t="s">
        <v>5683</v>
      </c>
    </row>
    <row r="125" spans="1:14" x14ac:dyDescent="0.2">
      <c r="A125" s="18">
        <v>109</v>
      </c>
      <c r="B125" s="19">
        <v>1000</v>
      </c>
      <c r="C125" s="36" t="s">
        <v>4053</v>
      </c>
      <c r="D125" s="133">
        <v>40136</v>
      </c>
      <c r="E125" s="133">
        <v>40336</v>
      </c>
      <c r="F125" s="39">
        <v>19</v>
      </c>
      <c r="G125" s="20" t="s">
        <v>4233</v>
      </c>
      <c r="H125" s="11"/>
      <c r="I125" s="30" t="s">
        <v>5682</v>
      </c>
      <c r="J125" s="11"/>
      <c r="K125" s="22">
        <v>124</v>
      </c>
      <c r="L125" s="22" t="s">
        <v>26</v>
      </c>
      <c r="M125" s="22" t="s">
        <v>5712</v>
      </c>
      <c r="N125" s="29" t="s">
        <v>5683</v>
      </c>
    </row>
    <row r="126" spans="1:14" ht="22.5" x14ac:dyDescent="0.2">
      <c r="A126" s="18">
        <v>110</v>
      </c>
      <c r="B126" s="19">
        <v>1000</v>
      </c>
      <c r="C126" s="36" t="s">
        <v>4054</v>
      </c>
      <c r="D126" s="133">
        <v>40461</v>
      </c>
      <c r="E126" s="133">
        <v>40584</v>
      </c>
      <c r="F126" s="39">
        <v>19</v>
      </c>
      <c r="G126" s="20" t="s">
        <v>4234</v>
      </c>
      <c r="H126" s="11"/>
      <c r="I126" s="30" t="s">
        <v>5682</v>
      </c>
      <c r="J126" s="11"/>
      <c r="K126" s="22">
        <v>81</v>
      </c>
      <c r="L126" s="22" t="s">
        <v>26</v>
      </c>
      <c r="M126" s="22" t="s">
        <v>5712</v>
      </c>
      <c r="N126" s="29" t="s">
        <v>5701</v>
      </c>
    </row>
    <row r="127" spans="1:14" x14ac:dyDescent="0.2">
      <c r="A127" s="18">
        <v>111</v>
      </c>
      <c r="B127" s="19">
        <v>1000</v>
      </c>
      <c r="C127" s="36" t="s">
        <v>4055</v>
      </c>
      <c r="D127" s="133">
        <v>40182</v>
      </c>
      <c r="E127" s="133">
        <v>40182</v>
      </c>
      <c r="F127" s="39">
        <v>19</v>
      </c>
      <c r="G127" s="20" t="s">
        <v>4235</v>
      </c>
      <c r="H127" s="11"/>
      <c r="I127" s="30" t="s">
        <v>5682</v>
      </c>
      <c r="J127" s="11"/>
      <c r="K127" s="22">
        <v>66</v>
      </c>
      <c r="L127" s="22" t="s">
        <v>26</v>
      </c>
      <c r="M127" s="22" t="s">
        <v>5712</v>
      </c>
      <c r="N127" s="29" t="s">
        <v>5683</v>
      </c>
    </row>
    <row r="128" spans="1:14" x14ac:dyDescent="0.2">
      <c r="A128" s="18">
        <v>112</v>
      </c>
      <c r="B128" s="19">
        <v>1000</v>
      </c>
      <c r="C128" s="36" t="s">
        <v>4056</v>
      </c>
      <c r="D128" s="133">
        <v>40424</v>
      </c>
      <c r="E128" s="133">
        <v>40460</v>
      </c>
      <c r="F128" s="39">
        <v>19</v>
      </c>
      <c r="G128" s="20" t="s">
        <v>4236</v>
      </c>
      <c r="H128" s="11"/>
      <c r="I128" s="30" t="s">
        <v>5682</v>
      </c>
      <c r="J128" s="11"/>
      <c r="K128" s="22">
        <v>200</v>
      </c>
      <c r="L128" s="22" t="s">
        <v>7</v>
      </c>
      <c r="M128" s="22" t="s">
        <v>5712</v>
      </c>
      <c r="N128" s="29" t="s">
        <v>5684</v>
      </c>
    </row>
    <row r="129" spans="1:14" x14ac:dyDescent="0.2">
      <c r="A129" s="18">
        <v>113</v>
      </c>
      <c r="B129" s="19">
        <v>1000</v>
      </c>
      <c r="C129" s="36" t="s">
        <v>4057</v>
      </c>
      <c r="D129" s="133"/>
      <c r="E129" s="133"/>
      <c r="F129" s="39">
        <v>20</v>
      </c>
      <c r="G129" s="20"/>
      <c r="H129" s="11"/>
      <c r="I129" s="30" t="s">
        <v>5682</v>
      </c>
      <c r="J129" s="11"/>
      <c r="K129" s="22"/>
      <c r="L129" s="22" t="s">
        <v>26</v>
      </c>
      <c r="M129" s="22" t="s">
        <v>5712</v>
      </c>
      <c r="N129" s="29" t="s">
        <v>5683</v>
      </c>
    </row>
    <row r="130" spans="1:14" ht="22.5" x14ac:dyDescent="0.2">
      <c r="A130" s="18">
        <v>114</v>
      </c>
      <c r="B130" s="19">
        <v>1000</v>
      </c>
      <c r="C130" s="36" t="s">
        <v>4058</v>
      </c>
      <c r="D130" s="133">
        <v>40245</v>
      </c>
      <c r="E130" s="133">
        <v>40427</v>
      </c>
      <c r="F130" s="39">
        <v>20</v>
      </c>
      <c r="G130" s="20" t="s">
        <v>631</v>
      </c>
      <c r="H130" s="11"/>
      <c r="I130" s="30" t="s">
        <v>5682</v>
      </c>
      <c r="J130" s="11"/>
      <c r="K130" s="22">
        <v>169</v>
      </c>
      <c r="L130" s="22" t="s">
        <v>26</v>
      </c>
      <c r="M130" s="22" t="s">
        <v>5712</v>
      </c>
      <c r="N130" s="29" t="s">
        <v>5683</v>
      </c>
    </row>
    <row r="131" spans="1:14" ht="22.5" x14ac:dyDescent="0.2">
      <c r="A131" s="18">
        <v>115</v>
      </c>
      <c r="B131" s="19">
        <v>1000</v>
      </c>
      <c r="C131" s="36" t="s">
        <v>4058</v>
      </c>
      <c r="D131" s="133">
        <v>40245</v>
      </c>
      <c r="E131" s="133">
        <v>40429</v>
      </c>
      <c r="F131" s="39">
        <v>20</v>
      </c>
      <c r="G131" s="20" t="s">
        <v>632</v>
      </c>
      <c r="H131" s="11"/>
      <c r="I131" s="30" t="s">
        <v>5682</v>
      </c>
      <c r="J131" s="11"/>
      <c r="K131" s="22">
        <v>51</v>
      </c>
      <c r="L131" s="22" t="s">
        <v>26</v>
      </c>
      <c r="M131" s="22" t="s">
        <v>5712</v>
      </c>
      <c r="N131" s="29" t="s">
        <v>5683</v>
      </c>
    </row>
    <row r="132" spans="1:14" ht="22.5" x14ac:dyDescent="0.2">
      <c r="A132" s="18">
        <v>116</v>
      </c>
      <c r="B132" s="19">
        <v>1000</v>
      </c>
      <c r="C132" s="36" t="s">
        <v>4059</v>
      </c>
      <c r="D132" s="133">
        <v>40477</v>
      </c>
      <c r="E132" s="133">
        <v>40483</v>
      </c>
      <c r="F132" s="39">
        <v>20</v>
      </c>
      <c r="G132" s="20" t="s">
        <v>633</v>
      </c>
      <c r="H132" s="11"/>
      <c r="I132" s="30" t="s">
        <v>5682</v>
      </c>
      <c r="J132" s="11"/>
      <c r="K132" s="22">
        <v>216</v>
      </c>
      <c r="L132" s="22" t="s">
        <v>26</v>
      </c>
      <c r="M132" s="22" t="s">
        <v>5712</v>
      </c>
      <c r="N132" s="29" t="s">
        <v>5683</v>
      </c>
    </row>
    <row r="133" spans="1:14" x14ac:dyDescent="0.2">
      <c r="A133" s="18">
        <v>117</v>
      </c>
      <c r="B133" s="19">
        <v>1000</v>
      </c>
      <c r="C133" s="36" t="s">
        <v>4060</v>
      </c>
      <c r="D133" s="133">
        <v>40337</v>
      </c>
      <c r="E133" s="133">
        <v>40368</v>
      </c>
      <c r="F133" s="39">
        <v>20</v>
      </c>
      <c r="G133" s="20" t="s">
        <v>634</v>
      </c>
      <c r="H133" s="11"/>
      <c r="I133" s="30" t="s">
        <v>5682</v>
      </c>
      <c r="J133" s="11"/>
      <c r="K133" s="22">
        <v>36</v>
      </c>
      <c r="L133" s="22" t="s">
        <v>26</v>
      </c>
      <c r="M133" s="22" t="s">
        <v>5712</v>
      </c>
      <c r="N133" s="29" t="s">
        <v>5683</v>
      </c>
    </row>
    <row r="134" spans="1:14" x14ac:dyDescent="0.2">
      <c r="A134" s="18">
        <v>118</v>
      </c>
      <c r="B134" s="19">
        <v>1000</v>
      </c>
      <c r="C134" s="36" t="s">
        <v>4061</v>
      </c>
      <c r="D134" s="133">
        <v>40494</v>
      </c>
      <c r="E134" s="133">
        <v>40502</v>
      </c>
      <c r="F134" s="39">
        <v>20</v>
      </c>
      <c r="G134" s="20" t="s">
        <v>635</v>
      </c>
      <c r="H134" s="11"/>
      <c r="I134" s="30" t="s">
        <v>5682</v>
      </c>
      <c r="J134" s="11"/>
      <c r="K134" s="22">
        <v>37</v>
      </c>
      <c r="L134" s="22" t="s">
        <v>26</v>
      </c>
      <c r="M134" s="22" t="s">
        <v>5712</v>
      </c>
      <c r="N134" s="29" t="s">
        <v>5683</v>
      </c>
    </row>
    <row r="135" spans="1:14" x14ac:dyDescent="0.2">
      <c r="A135" s="18">
        <v>119</v>
      </c>
      <c r="B135" s="19">
        <v>1000</v>
      </c>
      <c r="C135" s="36" t="s">
        <v>4062</v>
      </c>
      <c r="D135" s="133"/>
      <c r="E135" s="133"/>
      <c r="F135" s="39">
        <v>21</v>
      </c>
      <c r="G135" s="20"/>
      <c r="H135" s="11"/>
      <c r="I135" s="30" t="s">
        <v>5682</v>
      </c>
      <c r="J135" s="11"/>
      <c r="K135" s="22"/>
      <c r="L135" s="22" t="s">
        <v>26</v>
      </c>
      <c r="M135" s="22" t="s">
        <v>5712</v>
      </c>
      <c r="N135" s="29" t="s">
        <v>5683</v>
      </c>
    </row>
    <row r="136" spans="1:14" x14ac:dyDescent="0.2">
      <c r="A136" s="18">
        <v>120</v>
      </c>
      <c r="B136" s="19">
        <v>1000</v>
      </c>
      <c r="C136" s="36" t="s">
        <v>4063</v>
      </c>
      <c r="D136" s="133">
        <v>39788</v>
      </c>
      <c r="E136" s="133">
        <v>39789</v>
      </c>
      <c r="F136" s="39">
        <v>21</v>
      </c>
      <c r="G136" s="20" t="s">
        <v>614</v>
      </c>
      <c r="H136" s="11"/>
      <c r="I136" s="30" t="s">
        <v>5682</v>
      </c>
      <c r="J136" s="11"/>
      <c r="K136" s="22">
        <v>121</v>
      </c>
      <c r="L136" s="22" t="s">
        <v>26</v>
      </c>
      <c r="M136" s="22" t="s">
        <v>5712</v>
      </c>
      <c r="N136" s="29" t="s">
        <v>5692</v>
      </c>
    </row>
    <row r="137" spans="1:14" x14ac:dyDescent="0.2">
      <c r="A137" s="18">
        <v>121</v>
      </c>
      <c r="B137" s="19">
        <v>1000</v>
      </c>
      <c r="C137" s="36" t="s">
        <v>4064</v>
      </c>
      <c r="D137" s="133">
        <v>39788</v>
      </c>
      <c r="E137" s="133">
        <v>39789</v>
      </c>
      <c r="F137" s="39">
        <v>21</v>
      </c>
      <c r="G137" s="20" t="s">
        <v>615</v>
      </c>
      <c r="H137" s="11"/>
      <c r="I137" s="30" t="s">
        <v>5682</v>
      </c>
      <c r="J137" s="11"/>
      <c r="K137" s="22">
        <v>30</v>
      </c>
      <c r="L137" s="22" t="s">
        <v>26</v>
      </c>
      <c r="M137" s="22" t="s">
        <v>5712</v>
      </c>
      <c r="N137" s="29" t="s">
        <v>5684</v>
      </c>
    </row>
    <row r="138" spans="1:14" x14ac:dyDescent="0.2">
      <c r="A138" s="18">
        <v>122</v>
      </c>
      <c r="B138" s="19">
        <v>1000</v>
      </c>
      <c r="C138" s="36" t="s">
        <v>4065</v>
      </c>
      <c r="D138" s="133">
        <v>39801</v>
      </c>
      <c r="E138" s="133">
        <v>39802</v>
      </c>
      <c r="F138" s="39">
        <v>21</v>
      </c>
      <c r="G138" s="20" t="s">
        <v>616</v>
      </c>
      <c r="H138" s="11"/>
      <c r="I138" s="30" t="s">
        <v>5682</v>
      </c>
      <c r="J138" s="11"/>
      <c r="K138" s="22">
        <v>121</v>
      </c>
      <c r="L138" s="22" t="s">
        <v>26</v>
      </c>
      <c r="M138" s="22" t="s">
        <v>5712</v>
      </c>
      <c r="N138" s="29" t="s">
        <v>5696</v>
      </c>
    </row>
    <row r="139" spans="1:14" x14ac:dyDescent="0.2">
      <c r="A139" s="18">
        <v>123</v>
      </c>
      <c r="B139" s="19">
        <v>1000</v>
      </c>
      <c r="C139" s="36" t="s">
        <v>3993</v>
      </c>
      <c r="D139" s="133"/>
      <c r="E139" s="133"/>
      <c r="F139" s="39">
        <v>22</v>
      </c>
      <c r="G139" s="20"/>
      <c r="H139" s="11"/>
      <c r="I139" s="30" t="s">
        <v>5682</v>
      </c>
      <c r="J139" s="11"/>
      <c r="K139" s="22"/>
      <c r="L139" s="22" t="s">
        <v>26</v>
      </c>
      <c r="M139" s="22" t="s">
        <v>5712</v>
      </c>
      <c r="N139" s="29" t="s">
        <v>5684</v>
      </c>
    </row>
    <row r="140" spans="1:14" x14ac:dyDescent="0.2">
      <c r="A140" s="18">
        <v>124</v>
      </c>
      <c r="B140" s="19">
        <v>1000</v>
      </c>
      <c r="C140" s="36" t="s">
        <v>4066</v>
      </c>
      <c r="D140" s="133">
        <v>40182</v>
      </c>
      <c r="E140" s="133">
        <v>40214</v>
      </c>
      <c r="F140" s="39">
        <v>22</v>
      </c>
      <c r="G140" s="20" t="s">
        <v>627</v>
      </c>
      <c r="H140" s="11"/>
      <c r="I140" s="30" t="s">
        <v>5682</v>
      </c>
      <c r="J140" s="11"/>
      <c r="K140" s="22">
        <v>113</v>
      </c>
      <c r="L140" s="22" t="s">
        <v>26</v>
      </c>
      <c r="M140" s="22" t="s">
        <v>5712</v>
      </c>
      <c r="N140" s="29" t="s">
        <v>5684</v>
      </c>
    </row>
    <row r="141" spans="1:14" x14ac:dyDescent="0.2">
      <c r="A141" s="18">
        <v>125</v>
      </c>
      <c r="B141" s="19">
        <v>1000</v>
      </c>
      <c r="C141" s="36" t="s">
        <v>4067</v>
      </c>
      <c r="D141" s="133">
        <v>40238</v>
      </c>
      <c r="E141" s="133">
        <v>40267</v>
      </c>
      <c r="F141" s="39">
        <v>22</v>
      </c>
      <c r="G141" s="20" t="s">
        <v>628</v>
      </c>
      <c r="H141" s="11"/>
      <c r="I141" s="30" t="s">
        <v>5682</v>
      </c>
      <c r="J141" s="11"/>
      <c r="K141" s="22">
        <v>163</v>
      </c>
      <c r="L141" s="22" t="s">
        <v>26</v>
      </c>
      <c r="M141" s="22" t="s">
        <v>5712</v>
      </c>
      <c r="N141" s="29" t="s">
        <v>5684</v>
      </c>
    </row>
    <row r="142" spans="1:14" x14ac:dyDescent="0.2">
      <c r="A142" s="18">
        <v>126</v>
      </c>
      <c r="B142" s="19">
        <v>1000</v>
      </c>
      <c r="C142" s="36" t="s">
        <v>4068</v>
      </c>
      <c r="D142" s="133">
        <v>40273</v>
      </c>
      <c r="E142" s="133">
        <v>40298</v>
      </c>
      <c r="F142" s="39">
        <v>22</v>
      </c>
      <c r="G142" s="20" t="s">
        <v>629</v>
      </c>
      <c r="H142" s="11"/>
      <c r="I142" s="30" t="s">
        <v>5682</v>
      </c>
      <c r="J142" s="11"/>
      <c r="K142" s="22">
        <v>212</v>
      </c>
      <c r="L142" s="22" t="s">
        <v>26</v>
      </c>
      <c r="M142" s="22" t="s">
        <v>5712</v>
      </c>
      <c r="N142" s="29" t="s">
        <v>5684</v>
      </c>
    </row>
    <row r="143" spans="1:14" x14ac:dyDescent="0.2">
      <c r="A143" s="18">
        <v>127</v>
      </c>
      <c r="B143" s="19">
        <v>1000</v>
      </c>
      <c r="C143" s="36" t="s">
        <v>4069</v>
      </c>
      <c r="D143" s="133">
        <v>40301</v>
      </c>
      <c r="E143" s="133">
        <v>40329</v>
      </c>
      <c r="F143" s="39">
        <v>22</v>
      </c>
      <c r="G143" s="20" t="s">
        <v>630</v>
      </c>
      <c r="H143" s="11"/>
      <c r="I143" s="30" t="s">
        <v>5682</v>
      </c>
      <c r="J143" s="11"/>
      <c r="K143" s="22">
        <v>178</v>
      </c>
      <c r="L143" s="22" t="s">
        <v>26</v>
      </c>
      <c r="M143" s="22" t="s">
        <v>5712</v>
      </c>
      <c r="N143" s="29" t="s">
        <v>5684</v>
      </c>
    </row>
    <row r="144" spans="1:14" x14ac:dyDescent="0.2">
      <c r="A144" s="18">
        <v>128</v>
      </c>
      <c r="B144" s="19">
        <v>1000</v>
      </c>
      <c r="C144" s="36" t="s">
        <v>4070</v>
      </c>
      <c r="D144" s="133"/>
      <c r="E144" s="133"/>
      <c r="F144" s="39">
        <v>23</v>
      </c>
      <c r="G144" s="20"/>
      <c r="H144" s="11"/>
      <c r="I144" s="30" t="s">
        <v>5682</v>
      </c>
      <c r="J144" s="11"/>
      <c r="K144" s="22"/>
      <c r="L144" s="22" t="s">
        <v>26</v>
      </c>
      <c r="M144" s="22" t="s">
        <v>5712</v>
      </c>
      <c r="N144" s="29" t="s">
        <v>5683</v>
      </c>
    </row>
    <row r="145" spans="1:14" x14ac:dyDescent="0.2">
      <c r="A145" s="18">
        <v>129</v>
      </c>
      <c r="B145" s="19">
        <v>1000</v>
      </c>
      <c r="C145" s="36" t="s">
        <v>4071</v>
      </c>
      <c r="D145" s="133">
        <v>38963</v>
      </c>
      <c r="E145" s="133">
        <v>38965</v>
      </c>
      <c r="F145" s="39">
        <v>23</v>
      </c>
      <c r="G145" s="20" t="s">
        <v>614</v>
      </c>
      <c r="H145" s="11"/>
      <c r="I145" s="30" t="s">
        <v>5682</v>
      </c>
      <c r="J145" s="11"/>
      <c r="K145" s="22">
        <v>33</v>
      </c>
      <c r="L145" s="22" t="s">
        <v>26</v>
      </c>
      <c r="M145" s="22" t="s">
        <v>5712</v>
      </c>
      <c r="N145" s="29" t="s">
        <v>5683</v>
      </c>
    </row>
    <row r="146" spans="1:14" ht="22.5" x14ac:dyDescent="0.2">
      <c r="A146" s="18">
        <v>130</v>
      </c>
      <c r="B146" s="19">
        <v>1000</v>
      </c>
      <c r="C146" s="36" t="s">
        <v>4072</v>
      </c>
      <c r="D146" s="133">
        <v>40224</v>
      </c>
      <c r="E146" s="133">
        <v>40178</v>
      </c>
      <c r="F146" s="39">
        <v>23</v>
      </c>
      <c r="G146" s="20" t="s">
        <v>615</v>
      </c>
      <c r="H146" s="11"/>
      <c r="I146" s="30" t="s">
        <v>5682</v>
      </c>
      <c r="J146" s="11"/>
      <c r="K146" s="22">
        <v>39</v>
      </c>
      <c r="L146" s="22" t="s">
        <v>26</v>
      </c>
      <c r="M146" s="22" t="s">
        <v>5712</v>
      </c>
      <c r="N146" s="29" t="s">
        <v>5696</v>
      </c>
    </row>
    <row r="147" spans="1:14" ht="22.5" x14ac:dyDescent="0.2">
      <c r="A147" s="18">
        <v>131</v>
      </c>
      <c r="B147" s="19">
        <v>1000</v>
      </c>
      <c r="C147" s="36" t="s">
        <v>4073</v>
      </c>
      <c r="D147" s="133">
        <v>39859</v>
      </c>
      <c r="E147" s="133">
        <v>39872</v>
      </c>
      <c r="F147" s="39">
        <v>23</v>
      </c>
      <c r="G147" s="20" t="s">
        <v>616</v>
      </c>
      <c r="H147" s="11"/>
      <c r="I147" s="30" t="s">
        <v>5682</v>
      </c>
      <c r="J147" s="11"/>
      <c r="K147" s="22">
        <v>177</v>
      </c>
      <c r="L147" s="22" t="s">
        <v>26</v>
      </c>
      <c r="M147" s="22" t="s">
        <v>5712</v>
      </c>
      <c r="N147" s="29" t="s">
        <v>5683</v>
      </c>
    </row>
    <row r="148" spans="1:14" x14ac:dyDescent="0.2">
      <c r="A148" s="18">
        <v>132</v>
      </c>
      <c r="B148" s="19">
        <v>1000</v>
      </c>
      <c r="C148" s="36" t="s">
        <v>4074</v>
      </c>
      <c r="D148" s="133" t="s">
        <v>545</v>
      </c>
      <c r="E148" s="133" t="s">
        <v>545</v>
      </c>
      <c r="F148" s="39">
        <v>24</v>
      </c>
      <c r="G148" s="20"/>
      <c r="H148" s="11"/>
      <c r="I148" s="30" t="s">
        <v>5682</v>
      </c>
      <c r="J148" s="11"/>
      <c r="K148" s="22"/>
      <c r="L148" s="22" t="s">
        <v>26</v>
      </c>
      <c r="M148" s="22" t="s">
        <v>5712</v>
      </c>
      <c r="N148" s="29" t="s">
        <v>5699</v>
      </c>
    </row>
    <row r="149" spans="1:14" x14ac:dyDescent="0.2">
      <c r="A149" s="18">
        <v>133</v>
      </c>
      <c r="B149" s="19">
        <v>1000</v>
      </c>
      <c r="C149" s="36" t="s">
        <v>4075</v>
      </c>
      <c r="D149" s="133">
        <v>40302</v>
      </c>
      <c r="E149" s="133">
        <v>40302</v>
      </c>
      <c r="F149" s="39">
        <v>24</v>
      </c>
      <c r="G149" s="20" t="s">
        <v>627</v>
      </c>
      <c r="H149" s="11"/>
      <c r="I149" s="30" t="s">
        <v>5682</v>
      </c>
      <c r="J149" s="11"/>
      <c r="K149" s="22">
        <v>200</v>
      </c>
      <c r="L149" s="22" t="s">
        <v>26</v>
      </c>
      <c r="M149" s="22" t="s">
        <v>5712</v>
      </c>
      <c r="N149" s="29" t="s">
        <v>5683</v>
      </c>
    </row>
    <row r="150" spans="1:14" x14ac:dyDescent="0.2">
      <c r="A150" s="18">
        <v>134</v>
      </c>
      <c r="B150" s="19">
        <v>1000</v>
      </c>
      <c r="C150" s="36" t="s">
        <v>4075</v>
      </c>
      <c r="D150" s="133">
        <v>40302</v>
      </c>
      <c r="E150" s="133">
        <v>40302</v>
      </c>
      <c r="F150" s="39">
        <v>24</v>
      </c>
      <c r="G150" s="20" t="s">
        <v>628</v>
      </c>
      <c r="H150" s="11"/>
      <c r="I150" s="30" t="s">
        <v>5682</v>
      </c>
      <c r="J150" s="11"/>
      <c r="K150" s="22">
        <v>60</v>
      </c>
      <c r="L150" s="22" t="s">
        <v>26</v>
      </c>
      <c r="M150" s="22" t="s">
        <v>5712</v>
      </c>
      <c r="N150" s="29" t="s">
        <v>5683</v>
      </c>
    </row>
    <row r="151" spans="1:14" x14ac:dyDescent="0.2">
      <c r="A151" s="18">
        <v>135</v>
      </c>
      <c r="B151" s="19">
        <v>1000</v>
      </c>
      <c r="C151" s="36" t="s">
        <v>4076</v>
      </c>
      <c r="D151" s="133">
        <v>40302</v>
      </c>
      <c r="E151" s="133">
        <v>40302</v>
      </c>
      <c r="F151" s="39">
        <v>24</v>
      </c>
      <c r="G151" s="20" t="s">
        <v>629</v>
      </c>
      <c r="H151" s="11"/>
      <c r="I151" s="30" t="s">
        <v>5682</v>
      </c>
      <c r="J151" s="11"/>
      <c r="K151" s="22">
        <v>200</v>
      </c>
      <c r="L151" s="22" t="s">
        <v>26</v>
      </c>
      <c r="M151" s="22" t="s">
        <v>5712</v>
      </c>
      <c r="N151" s="29" t="s">
        <v>5683</v>
      </c>
    </row>
    <row r="152" spans="1:14" x14ac:dyDescent="0.2">
      <c r="A152" s="18">
        <v>136</v>
      </c>
      <c r="B152" s="19">
        <v>1000</v>
      </c>
      <c r="C152" s="36" t="s">
        <v>4076</v>
      </c>
      <c r="D152" s="133">
        <v>40302</v>
      </c>
      <c r="E152" s="133">
        <v>40303</v>
      </c>
      <c r="F152" s="39">
        <v>24</v>
      </c>
      <c r="G152" s="20" t="s">
        <v>630</v>
      </c>
      <c r="H152" s="11"/>
      <c r="I152" s="30" t="s">
        <v>5682</v>
      </c>
      <c r="J152" s="11"/>
      <c r="K152" s="22">
        <v>60</v>
      </c>
      <c r="L152" s="22" t="s">
        <v>26</v>
      </c>
      <c r="M152" s="22" t="s">
        <v>5712</v>
      </c>
      <c r="N152" s="29" t="s">
        <v>5683</v>
      </c>
    </row>
    <row r="153" spans="1:14" x14ac:dyDescent="0.2">
      <c r="A153" s="18">
        <v>137</v>
      </c>
      <c r="B153" s="19">
        <v>1000</v>
      </c>
      <c r="C153" s="36" t="s">
        <v>4077</v>
      </c>
      <c r="D153" s="133" t="s">
        <v>545</v>
      </c>
      <c r="E153" s="133" t="s">
        <v>545</v>
      </c>
      <c r="F153" s="39">
        <v>25</v>
      </c>
      <c r="G153" s="20"/>
      <c r="H153" s="11"/>
      <c r="I153" s="30" t="s">
        <v>5682</v>
      </c>
      <c r="J153" s="11"/>
      <c r="K153" s="22"/>
      <c r="L153" s="22" t="s">
        <v>26</v>
      </c>
      <c r="M153" s="22" t="s">
        <v>5712</v>
      </c>
      <c r="N153" s="29" t="s">
        <v>5684</v>
      </c>
    </row>
    <row r="154" spans="1:14" x14ac:dyDescent="0.2">
      <c r="A154" s="18">
        <v>138</v>
      </c>
      <c r="B154" s="19">
        <v>1000</v>
      </c>
      <c r="C154" s="36" t="s">
        <v>4078</v>
      </c>
      <c r="D154" s="133">
        <v>40141</v>
      </c>
      <c r="E154" s="133">
        <v>40227</v>
      </c>
      <c r="F154" s="39">
        <v>25</v>
      </c>
      <c r="G154" s="20" t="s">
        <v>614</v>
      </c>
      <c r="H154" s="11"/>
      <c r="I154" s="30" t="s">
        <v>5682</v>
      </c>
      <c r="J154" s="11"/>
      <c r="K154" s="22">
        <v>201</v>
      </c>
      <c r="L154" s="22" t="s">
        <v>26</v>
      </c>
      <c r="M154" s="22" t="s">
        <v>5712</v>
      </c>
      <c r="N154" s="29" t="s">
        <v>5684</v>
      </c>
    </row>
    <row r="155" spans="1:14" x14ac:dyDescent="0.2">
      <c r="A155" s="18">
        <v>139</v>
      </c>
      <c r="B155" s="19">
        <v>1000</v>
      </c>
      <c r="C155" s="36" t="s">
        <v>4079</v>
      </c>
      <c r="D155" s="133">
        <v>40275</v>
      </c>
      <c r="E155" s="133">
        <v>40359</v>
      </c>
      <c r="F155" s="39">
        <v>25</v>
      </c>
      <c r="G155" s="20" t="s">
        <v>615</v>
      </c>
      <c r="H155" s="11"/>
      <c r="I155" s="30" t="s">
        <v>5682</v>
      </c>
      <c r="J155" s="11"/>
      <c r="K155" s="22">
        <v>131</v>
      </c>
      <c r="L155" s="22" t="s">
        <v>26</v>
      </c>
      <c r="M155" s="22" t="s">
        <v>5712</v>
      </c>
      <c r="N155" s="29" t="s">
        <v>5684</v>
      </c>
    </row>
    <row r="156" spans="1:14" x14ac:dyDescent="0.2">
      <c r="A156" s="18">
        <v>140</v>
      </c>
      <c r="B156" s="19">
        <v>1000</v>
      </c>
      <c r="C156" s="36" t="s">
        <v>4080</v>
      </c>
      <c r="D156" s="133">
        <v>40339</v>
      </c>
      <c r="E156" s="133">
        <v>40542</v>
      </c>
      <c r="F156" s="39">
        <v>25</v>
      </c>
      <c r="G156" s="20" t="s">
        <v>616</v>
      </c>
      <c r="H156" s="11"/>
      <c r="I156" s="30" t="s">
        <v>5682</v>
      </c>
      <c r="J156" s="11"/>
      <c r="K156" s="22">
        <v>160</v>
      </c>
      <c r="L156" s="22" t="s">
        <v>26</v>
      </c>
      <c r="M156" s="22" t="s">
        <v>5712</v>
      </c>
      <c r="N156" s="29" t="s">
        <v>5684</v>
      </c>
    </row>
    <row r="157" spans="1:14" x14ac:dyDescent="0.2">
      <c r="A157" s="18">
        <v>141</v>
      </c>
      <c r="B157" s="19">
        <v>1000</v>
      </c>
      <c r="C157" s="36" t="s">
        <v>4081</v>
      </c>
      <c r="D157" s="133" t="s">
        <v>545</v>
      </c>
      <c r="E157" s="133" t="s">
        <v>545</v>
      </c>
      <c r="F157" s="39">
        <v>26</v>
      </c>
      <c r="G157" s="20"/>
      <c r="H157" s="11"/>
      <c r="I157" s="30" t="s">
        <v>5682</v>
      </c>
      <c r="J157" s="11"/>
      <c r="K157" s="22"/>
      <c r="L157" s="22" t="s">
        <v>26</v>
      </c>
      <c r="M157" s="22" t="s">
        <v>5712</v>
      </c>
      <c r="N157" s="29" t="s">
        <v>5683</v>
      </c>
    </row>
    <row r="158" spans="1:14" ht="45" x14ac:dyDescent="0.2">
      <c r="A158" s="18">
        <v>142</v>
      </c>
      <c r="B158" s="19">
        <v>1000</v>
      </c>
      <c r="C158" s="36" t="s">
        <v>4082</v>
      </c>
      <c r="D158" s="133">
        <v>40033</v>
      </c>
      <c r="E158" s="133">
        <v>40472</v>
      </c>
      <c r="F158" s="39">
        <v>26</v>
      </c>
      <c r="G158" s="20" t="s">
        <v>4229</v>
      </c>
      <c r="H158" s="11"/>
      <c r="I158" s="30" t="s">
        <v>5682</v>
      </c>
      <c r="J158" s="11"/>
      <c r="K158" s="22">
        <v>225</v>
      </c>
      <c r="L158" s="22" t="s">
        <v>26</v>
      </c>
      <c r="M158" s="22" t="s">
        <v>5712</v>
      </c>
      <c r="N158" s="29" t="s">
        <v>5683</v>
      </c>
    </row>
    <row r="159" spans="1:14" ht="22.5" x14ac:dyDescent="0.2">
      <c r="A159" s="18">
        <v>143</v>
      </c>
      <c r="B159" s="19">
        <v>1000</v>
      </c>
      <c r="C159" s="36" t="s">
        <v>4083</v>
      </c>
      <c r="D159" s="133">
        <v>40006</v>
      </c>
      <c r="E159" s="133">
        <v>40289</v>
      </c>
      <c r="F159" s="39">
        <v>26</v>
      </c>
      <c r="G159" s="20" t="s">
        <v>4230</v>
      </c>
      <c r="H159" s="11"/>
      <c r="I159" s="30" t="s">
        <v>5682</v>
      </c>
      <c r="J159" s="11"/>
      <c r="K159" s="22">
        <v>209</v>
      </c>
      <c r="L159" s="22" t="s">
        <v>26</v>
      </c>
      <c r="M159" s="22" t="s">
        <v>5712</v>
      </c>
      <c r="N159" s="29" t="s">
        <v>5683</v>
      </c>
    </row>
    <row r="160" spans="1:14" ht="22.5" x14ac:dyDescent="0.2">
      <c r="A160" s="18">
        <v>144</v>
      </c>
      <c r="B160" s="19">
        <v>1000</v>
      </c>
      <c r="C160" s="36" t="s">
        <v>4084</v>
      </c>
      <c r="D160" s="133">
        <v>40043</v>
      </c>
      <c r="E160" s="133">
        <v>40043</v>
      </c>
      <c r="F160" s="39">
        <v>26</v>
      </c>
      <c r="G160" s="20" t="s">
        <v>4231</v>
      </c>
      <c r="H160" s="11"/>
      <c r="I160" s="30" t="s">
        <v>5682</v>
      </c>
      <c r="J160" s="11"/>
      <c r="K160" s="22">
        <v>200</v>
      </c>
      <c r="L160" s="22" t="s">
        <v>26</v>
      </c>
      <c r="M160" s="22" t="s">
        <v>5712</v>
      </c>
      <c r="N160" s="29" t="s">
        <v>5683</v>
      </c>
    </row>
    <row r="161" spans="1:14" ht="22.5" x14ac:dyDescent="0.2">
      <c r="A161" s="18">
        <v>145</v>
      </c>
      <c r="B161" s="19">
        <v>1000</v>
      </c>
      <c r="C161" s="36" t="s">
        <v>4085</v>
      </c>
      <c r="D161" s="133">
        <v>40116</v>
      </c>
      <c r="E161" s="133">
        <v>40116</v>
      </c>
      <c r="F161" s="39">
        <v>26</v>
      </c>
      <c r="G161" s="20" t="s">
        <v>4232</v>
      </c>
      <c r="H161" s="11"/>
      <c r="I161" s="30" t="s">
        <v>5682</v>
      </c>
      <c r="J161" s="11"/>
      <c r="K161" s="22">
        <v>10</v>
      </c>
      <c r="L161" s="22" t="s">
        <v>26</v>
      </c>
      <c r="M161" s="22" t="s">
        <v>5712</v>
      </c>
      <c r="N161" s="29" t="s">
        <v>5683</v>
      </c>
    </row>
    <row r="162" spans="1:14" ht="22.5" x14ac:dyDescent="0.2">
      <c r="A162" s="18">
        <v>146</v>
      </c>
      <c r="B162" s="19">
        <v>1000</v>
      </c>
      <c r="C162" s="36" t="s">
        <v>4086</v>
      </c>
      <c r="D162" s="133">
        <v>40434</v>
      </c>
      <c r="E162" s="133">
        <v>40476</v>
      </c>
      <c r="F162" s="39">
        <v>26</v>
      </c>
      <c r="G162" s="20" t="s">
        <v>4233</v>
      </c>
      <c r="H162" s="11"/>
      <c r="I162" s="30" t="s">
        <v>5682</v>
      </c>
      <c r="J162" s="11"/>
      <c r="K162" s="22">
        <v>210</v>
      </c>
      <c r="L162" s="22" t="s">
        <v>26</v>
      </c>
      <c r="M162" s="22" t="s">
        <v>5712</v>
      </c>
      <c r="N162" s="29" t="s">
        <v>5683</v>
      </c>
    </row>
    <row r="163" spans="1:14" x14ac:dyDescent="0.2">
      <c r="A163" s="18">
        <v>147</v>
      </c>
      <c r="B163" s="19">
        <v>1000</v>
      </c>
      <c r="C163" s="36" t="s">
        <v>4087</v>
      </c>
      <c r="D163" s="133">
        <v>40428</v>
      </c>
      <c r="E163" s="133">
        <v>40458</v>
      </c>
      <c r="F163" s="39">
        <v>26</v>
      </c>
      <c r="G163" s="20" t="s">
        <v>4234</v>
      </c>
      <c r="H163" s="11"/>
      <c r="I163" s="30" t="s">
        <v>5682</v>
      </c>
      <c r="J163" s="11"/>
      <c r="K163" s="22">
        <v>210</v>
      </c>
      <c r="L163" s="22" t="s">
        <v>26</v>
      </c>
      <c r="M163" s="22" t="s">
        <v>5712</v>
      </c>
      <c r="N163" s="29" t="s">
        <v>5683</v>
      </c>
    </row>
    <row r="164" spans="1:14" x14ac:dyDescent="0.2">
      <c r="A164" s="18">
        <v>148</v>
      </c>
      <c r="B164" s="19">
        <v>1000</v>
      </c>
      <c r="C164" s="36" t="s">
        <v>4087</v>
      </c>
      <c r="D164" s="133">
        <v>40436</v>
      </c>
      <c r="E164" s="133">
        <v>40466</v>
      </c>
      <c r="F164" s="39">
        <v>26</v>
      </c>
      <c r="G164" s="20" t="s">
        <v>4235</v>
      </c>
      <c r="H164" s="11"/>
      <c r="I164" s="30" t="s">
        <v>5682</v>
      </c>
      <c r="J164" s="11"/>
      <c r="K164" s="22">
        <v>98</v>
      </c>
      <c r="L164" s="22" t="s">
        <v>26</v>
      </c>
      <c r="M164" s="22" t="s">
        <v>5712</v>
      </c>
      <c r="N164" s="29" t="s">
        <v>5683</v>
      </c>
    </row>
    <row r="165" spans="1:14" ht="22.5" x14ac:dyDescent="0.2">
      <c r="A165" s="18">
        <v>149</v>
      </c>
      <c r="B165" s="19">
        <v>1000</v>
      </c>
      <c r="C165" s="36" t="s">
        <v>4088</v>
      </c>
      <c r="D165" s="133">
        <v>40044</v>
      </c>
      <c r="E165" s="133">
        <v>40050</v>
      </c>
      <c r="F165" s="39">
        <v>26</v>
      </c>
      <c r="G165" s="20" t="s">
        <v>4236</v>
      </c>
      <c r="H165" s="11"/>
      <c r="I165" s="30" t="s">
        <v>5682</v>
      </c>
      <c r="J165" s="11"/>
      <c r="K165" s="22">
        <v>19</v>
      </c>
      <c r="L165" s="22" t="s">
        <v>26</v>
      </c>
      <c r="M165" s="22" t="s">
        <v>5712</v>
      </c>
      <c r="N165" s="29" t="s">
        <v>5683</v>
      </c>
    </row>
    <row r="166" spans="1:14" x14ac:dyDescent="0.2">
      <c r="A166" s="18">
        <v>150</v>
      </c>
      <c r="B166" s="19">
        <v>1000</v>
      </c>
      <c r="C166" s="36" t="s">
        <v>4089</v>
      </c>
      <c r="D166" s="133" t="s">
        <v>545</v>
      </c>
      <c r="E166" s="133" t="s">
        <v>545</v>
      </c>
      <c r="F166" s="39">
        <v>27</v>
      </c>
      <c r="G166" s="20"/>
      <c r="H166" s="11"/>
      <c r="I166" s="30" t="s">
        <v>5682</v>
      </c>
      <c r="J166" s="11"/>
      <c r="K166" s="22"/>
      <c r="L166" s="22" t="s">
        <v>26</v>
      </c>
      <c r="M166" s="22" t="s">
        <v>5712</v>
      </c>
      <c r="N166" s="29" t="s">
        <v>5683</v>
      </c>
    </row>
    <row r="167" spans="1:14" ht="22.5" x14ac:dyDescent="0.2">
      <c r="A167" s="18">
        <v>151</v>
      </c>
      <c r="B167" s="19">
        <v>1000</v>
      </c>
      <c r="C167" s="36" t="s">
        <v>4090</v>
      </c>
      <c r="D167" s="24">
        <v>40193</v>
      </c>
      <c r="E167" s="24">
        <v>40273</v>
      </c>
      <c r="F167" s="39">
        <v>27</v>
      </c>
      <c r="G167" s="20" t="s">
        <v>709</v>
      </c>
      <c r="H167" s="11"/>
      <c r="I167" s="30" t="s">
        <v>5682</v>
      </c>
      <c r="J167" s="11"/>
      <c r="K167" s="22">
        <v>126</v>
      </c>
      <c r="L167" s="22" t="s">
        <v>26</v>
      </c>
      <c r="M167" s="22" t="s">
        <v>5712</v>
      </c>
      <c r="N167" s="29" t="s">
        <v>5683</v>
      </c>
    </row>
    <row r="168" spans="1:14" ht="22.5" x14ac:dyDescent="0.2">
      <c r="A168" s="18">
        <v>152</v>
      </c>
      <c r="B168" s="19">
        <v>1000</v>
      </c>
      <c r="C168" s="36" t="s">
        <v>4091</v>
      </c>
      <c r="D168" s="24">
        <v>40221</v>
      </c>
      <c r="E168" s="24">
        <v>40583</v>
      </c>
      <c r="F168" s="39">
        <v>27</v>
      </c>
      <c r="G168" s="20" t="s">
        <v>710</v>
      </c>
      <c r="H168" s="11"/>
      <c r="I168" s="30" t="s">
        <v>5682</v>
      </c>
      <c r="J168" s="11"/>
      <c r="K168" s="22">
        <v>131</v>
      </c>
      <c r="L168" s="22" t="s">
        <v>26</v>
      </c>
      <c r="M168" s="22" t="s">
        <v>5712</v>
      </c>
      <c r="N168" s="29" t="s">
        <v>5683</v>
      </c>
    </row>
    <row r="169" spans="1:14" ht="22.5" x14ac:dyDescent="0.2">
      <c r="A169" s="18">
        <v>153</v>
      </c>
      <c r="B169" s="19">
        <v>1000</v>
      </c>
      <c r="C169" s="36" t="s">
        <v>4092</v>
      </c>
      <c r="D169" s="24">
        <v>40297</v>
      </c>
      <c r="E169" s="24">
        <v>40277</v>
      </c>
      <c r="F169" s="39">
        <v>27</v>
      </c>
      <c r="G169" s="20" t="s">
        <v>711</v>
      </c>
      <c r="H169" s="11"/>
      <c r="I169" s="30" t="s">
        <v>5682</v>
      </c>
      <c r="J169" s="11"/>
      <c r="K169" s="22">
        <v>43</v>
      </c>
      <c r="L169" s="22" t="s">
        <v>26</v>
      </c>
      <c r="M169" s="22" t="s">
        <v>5712</v>
      </c>
      <c r="N169" s="29" t="s">
        <v>5683</v>
      </c>
    </row>
    <row r="170" spans="1:14" x14ac:dyDescent="0.2">
      <c r="A170" s="18">
        <v>154</v>
      </c>
      <c r="B170" s="19">
        <v>1000</v>
      </c>
      <c r="C170" s="36" t="s">
        <v>4093</v>
      </c>
      <c r="D170" s="24">
        <v>40329</v>
      </c>
      <c r="E170" s="24">
        <v>40331</v>
      </c>
      <c r="F170" s="39">
        <v>27</v>
      </c>
      <c r="G170" s="20" t="s">
        <v>712</v>
      </c>
      <c r="H170" s="11"/>
      <c r="I170" s="30" t="s">
        <v>5682</v>
      </c>
      <c r="J170" s="11"/>
      <c r="K170" s="22">
        <v>110</v>
      </c>
      <c r="L170" s="22" t="s">
        <v>26</v>
      </c>
      <c r="M170" s="22" t="s">
        <v>5712</v>
      </c>
      <c r="N170" s="29" t="s">
        <v>5683</v>
      </c>
    </row>
    <row r="171" spans="1:14" ht="22.5" x14ac:dyDescent="0.2">
      <c r="A171" s="18">
        <v>155</v>
      </c>
      <c r="B171" s="19">
        <v>1000</v>
      </c>
      <c r="C171" s="36" t="s">
        <v>4094</v>
      </c>
      <c r="D171" s="24">
        <v>40235</v>
      </c>
      <c r="E171" s="24">
        <v>40263</v>
      </c>
      <c r="F171" s="39">
        <v>27</v>
      </c>
      <c r="G171" s="20" t="s">
        <v>713</v>
      </c>
      <c r="H171" s="11"/>
      <c r="I171" s="30" t="s">
        <v>5682</v>
      </c>
      <c r="J171" s="11"/>
      <c r="K171" s="22">
        <v>36</v>
      </c>
      <c r="L171" s="22" t="s">
        <v>26</v>
      </c>
      <c r="M171" s="22" t="s">
        <v>5712</v>
      </c>
      <c r="N171" s="29" t="s">
        <v>5683</v>
      </c>
    </row>
    <row r="172" spans="1:14" ht="22.5" x14ac:dyDescent="0.2">
      <c r="A172" s="18">
        <v>156</v>
      </c>
      <c r="B172" s="19">
        <v>1000</v>
      </c>
      <c r="C172" s="36" t="s">
        <v>4095</v>
      </c>
      <c r="D172" s="133">
        <v>40243</v>
      </c>
      <c r="E172" s="133">
        <v>40521</v>
      </c>
      <c r="F172" s="39">
        <v>27</v>
      </c>
      <c r="G172" s="20" t="s">
        <v>714</v>
      </c>
      <c r="H172" s="11"/>
      <c r="I172" s="30" t="s">
        <v>5682</v>
      </c>
      <c r="J172" s="11"/>
      <c r="K172" s="22">
        <v>91</v>
      </c>
      <c r="L172" s="22" t="s">
        <v>26</v>
      </c>
      <c r="M172" s="22" t="s">
        <v>5712</v>
      </c>
      <c r="N172" s="29" t="s">
        <v>5683</v>
      </c>
    </row>
    <row r="173" spans="1:14" x14ac:dyDescent="0.2">
      <c r="A173" s="18">
        <v>157</v>
      </c>
      <c r="B173" s="19">
        <v>1000</v>
      </c>
      <c r="C173" s="36" t="s">
        <v>4096</v>
      </c>
      <c r="D173" s="133">
        <v>40470</v>
      </c>
      <c r="E173" s="133">
        <v>40560</v>
      </c>
      <c r="F173" s="39">
        <v>27</v>
      </c>
      <c r="G173" s="20" t="s">
        <v>715</v>
      </c>
      <c r="H173" s="11"/>
      <c r="I173" s="30" t="s">
        <v>5682</v>
      </c>
      <c r="J173" s="11"/>
      <c r="K173" s="22">
        <v>66</v>
      </c>
      <c r="L173" s="22" t="s">
        <v>26</v>
      </c>
      <c r="M173" s="22" t="s">
        <v>5712</v>
      </c>
      <c r="N173" s="29" t="s">
        <v>5683</v>
      </c>
    </row>
    <row r="174" spans="1:14" x14ac:dyDescent="0.2">
      <c r="A174" s="18">
        <v>158</v>
      </c>
      <c r="B174" s="19">
        <v>1000</v>
      </c>
      <c r="C174" s="36" t="s">
        <v>4097</v>
      </c>
      <c r="D174" s="133">
        <v>40451</v>
      </c>
      <c r="E174" s="133">
        <v>40481</v>
      </c>
      <c r="F174" s="39">
        <v>27</v>
      </c>
      <c r="G174" s="20" t="s">
        <v>716</v>
      </c>
      <c r="H174" s="11"/>
      <c r="I174" s="30" t="s">
        <v>5682</v>
      </c>
      <c r="J174" s="11"/>
      <c r="K174" s="22">
        <v>216</v>
      </c>
      <c r="L174" s="22" t="s">
        <v>26</v>
      </c>
      <c r="M174" s="22" t="s">
        <v>5712</v>
      </c>
      <c r="N174" s="29" t="s">
        <v>5683</v>
      </c>
    </row>
    <row r="175" spans="1:14" ht="22.5" x14ac:dyDescent="0.2">
      <c r="A175" s="18">
        <v>159</v>
      </c>
      <c r="B175" s="19">
        <v>1000</v>
      </c>
      <c r="C175" s="36" t="s">
        <v>4032</v>
      </c>
      <c r="D175" s="133">
        <v>39987</v>
      </c>
      <c r="E175" s="133">
        <v>40424</v>
      </c>
      <c r="F175" s="39">
        <v>27</v>
      </c>
      <c r="G175" s="20" t="s">
        <v>717</v>
      </c>
      <c r="H175" s="11"/>
      <c r="I175" s="30" t="s">
        <v>5682</v>
      </c>
      <c r="J175" s="11"/>
      <c r="K175" s="22">
        <v>65</v>
      </c>
      <c r="L175" s="22" t="s">
        <v>26</v>
      </c>
      <c r="M175" s="22" t="s">
        <v>5712</v>
      </c>
      <c r="N175" s="29" t="s">
        <v>5683</v>
      </c>
    </row>
    <row r="176" spans="1:14" ht="22.5" x14ac:dyDescent="0.2">
      <c r="A176" s="18">
        <v>160</v>
      </c>
      <c r="B176" s="19">
        <v>1000</v>
      </c>
      <c r="C176" s="36" t="s">
        <v>4032</v>
      </c>
      <c r="D176" s="133">
        <v>40492</v>
      </c>
      <c r="E176" s="133">
        <v>40502</v>
      </c>
      <c r="F176" s="39">
        <v>27</v>
      </c>
      <c r="G176" s="20" t="s">
        <v>718</v>
      </c>
      <c r="H176" s="11"/>
      <c r="I176" s="30" t="s">
        <v>5682</v>
      </c>
      <c r="J176" s="11"/>
      <c r="K176" s="22">
        <v>148</v>
      </c>
      <c r="L176" s="22" t="s">
        <v>26</v>
      </c>
      <c r="M176" s="22" t="s">
        <v>5712</v>
      </c>
      <c r="N176" s="29" t="s">
        <v>5683</v>
      </c>
    </row>
    <row r="177" spans="1:14" ht="22.5" x14ac:dyDescent="0.2">
      <c r="A177" s="18">
        <v>161</v>
      </c>
      <c r="B177" s="19">
        <v>1000</v>
      </c>
      <c r="C177" s="36" t="s">
        <v>4032</v>
      </c>
      <c r="D177" s="24">
        <v>40492</v>
      </c>
      <c r="E177" s="24">
        <v>40502</v>
      </c>
      <c r="F177" s="39">
        <v>27</v>
      </c>
      <c r="G177" s="20" t="s">
        <v>719</v>
      </c>
      <c r="H177" s="11"/>
      <c r="I177" s="30" t="s">
        <v>5682</v>
      </c>
      <c r="J177" s="11"/>
      <c r="K177" s="22">
        <v>131</v>
      </c>
      <c r="L177" s="22" t="s">
        <v>26</v>
      </c>
      <c r="M177" s="22" t="s">
        <v>5712</v>
      </c>
      <c r="N177" s="29" t="s">
        <v>5683</v>
      </c>
    </row>
    <row r="178" spans="1:14" x14ac:dyDescent="0.2">
      <c r="A178" s="18">
        <v>162</v>
      </c>
      <c r="B178" s="19">
        <v>1000</v>
      </c>
      <c r="C178" s="36" t="s">
        <v>4098</v>
      </c>
      <c r="D178" s="24">
        <v>40248</v>
      </c>
      <c r="E178" s="24">
        <v>40424</v>
      </c>
      <c r="F178" s="39">
        <v>27</v>
      </c>
      <c r="G178" s="20" t="s">
        <v>720</v>
      </c>
      <c r="H178" s="11"/>
      <c r="I178" s="30" t="s">
        <v>5682</v>
      </c>
      <c r="J178" s="11"/>
      <c r="K178" s="22">
        <v>105</v>
      </c>
      <c r="L178" s="22" t="s">
        <v>26</v>
      </c>
      <c r="M178" s="22" t="s">
        <v>5712</v>
      </c>
      <c r="N178" s="29" t="s">
        <v>5683</v>
      </c>
    </row>
    <row r="179" spans="1:14" x14ac:dyDescent="0.2">
      <c r="A179" s="18">
        <v>163</v>
      </c>
      <c r="B179" s="19">
        <v>1000</v>
      </c>
      <c r="C179" s="36" t="s">
        <v>4099</v>
      </c>
      <c r="D179" s="24" t="s">
        <v>545</v>
      </c>
      <c r="E179" s="24" t="s">
        <v>545</v>
      </c>
      <c r="F179" s="39">
        <v>28</v>
      </c>
      <c r="G179" s="20"/>
      <c r="H179" s="11"/>
      <c r="I179" s="30" t="s">
        <v>5682</v>
      </c>
      <c r="J179" s="11"/>
      <c r="K179" s="22"/>
      <c r="L179" s="22" t="s">
        <v>26</v>
      </c>
      <c r="M179" s="22" t="s">
        <v>5712</v>
      </c>
      <c r="N179" s="29" t="s">
        <v>5684</v>
      </c>
    </row>
    <row r="180" spans="1:14" ht="22.5" x14ac:dyDescent="0.2">
      <c r="A180" s="18">
        <v>164</v>
      </c>
      <c r="B180" s="19">
        <v>1000</v>
      </c>
      <c r="C180" s="36" t="s">
        <v>4100</v>
      </c>
      <c r="D180" s="24">
        <v>40182</v>
      </c>
      <c r="E180" s="24">
        <v>40235</v>
      </c>
      <c r="F180" s="39">
        <v>28</v>
      </c>
      <c r="G180" s="20" t="s">
        <v>614</v>
      </c>
      <c r="H180" s="11"/>
      <c r="I180" s="30" t="s">
        <v>5682</v>
      </c>
      <c r="J180" s="11"/>
      <c r="K180" s="22">
        <v>183</v>
      </c>
      <c r="L180" s="22" t="s">
        <v>26</v>
      </c>
      <c r="M180" s="22" t="s">
        <v>5712</v>
      </c>
      <c r="N180" s="29" t="s">
        <v>5684</v>
      </c>
    </row>
    <row r="181" spans="1:14" x14ac:dyDescent="0.2">
      <c r="A181" s="18">
        <v>165</v>
      </c>
      <c r="B181" s="19">
        <v>1000</v>
      </c>
      <c r="C181" s="36" t="s">
        <v>4101</v>
      </c>
      <c r="D181" s="24">
        <v>40238</v>
      </c>
      <c r="E181" s="24">
        <v>40253</v>
      </c>
      <c r="F181" s="39">
        <v>28</v>
      </c>
      <c r="G181" s="20" t="s">
        <v>615</v>
      </c>
      <c r="H181" s="11"/>
      <c r="I181" s="30" t="s">
        <v>5682</v>
      </c>
      <c r="J181" s="11"/>
      <c r="K181" s="22">
        <v>201</v>
      </c>
      <c r="L181" s="22" t="s">
        <v>26</v>
      </c>
      <c r="M181" s="22" t="s">
        <v>5712</v>
      </c>
      <c r="N181" s="29" t="s">
        <v>5684</v>
      </c>
    </row>
    <row r="182" spans="1:14" x14ac:dyDescent="0.2">
      <c r="A182" s="18">
        <v>166</v>
      </c>
      <c r="B182" s="19">
        <v>1000</v>
      </c>
      <c r="C182" s="36" t="s">
        <v>4101</v>
      </c>
      <c r="D182" s="133">
        <v>40247</v>
      </c>
      <c r="E182" s="133">
        <v>40267</v>
      </c>
      <c r="F182" s="39">
        <v>28</v>
      </c>
      <c r="G182" s="20" t="s">
        <v>616</v>
      </c>
      <c r="H182" s="11"/>
      <c r="I182" s="30" t="s">
        <v>5682</v>
      </c>
      <c r="J182" s="11"/>
      <c r="K182" s="22">
        <v>220</v>
      </c>
      <c r="L182" s="22" t="s">
        <v>26</v>
      </c>
      <c r="M182" s="22" t="s">
        <v>5712</v>
      </c>
      <c r="N182" s="29" t="s">
        <v>5684</v>
      </c>
    </row>
    <row r="183" spans="1:14" x14ac:dyDescent="0.2">
      <c r="A183" s="18">
        <v>167</v>
      </c>
      <c r="B183" s="19">
        <v>1000</v>
      </c>
      <c r="C183" s="36" t="s">
        <v>4102</v>
      </c>
      <c r="D183" s="133" t="s">
        <v>545</v>
      </c>
      <c r="E183" s="133" t="s">
        <v>545</v>
      </c>
      <c r="F183" s="39">
        <v>29</v>
      </c>
      <c r="G183" s="20"/>
      <c r="H183" s="11"/>
      <c r="I183" s="30" t="s">
        <v>5682</v>
      </c>
      <c r="J183" s="11"/>
      <c r="K183" s="22"/>
      <c r="L183" s="22" t="s">
        <v>26</v>
      </c>
      <c r="M183" s="22" t="s">
        <v>5712</v>
      </c>
      <c r="N183" s="29" t="s">
        <v>5703</v>
      </c>
    </row>
    <row r="184" spans="1:14" ht="22.5" x14ac:dyDescent="0.2">
      <c r="A184" s="18">
        <v>168</v>
      </c>
      <c r="B184" s="19">
        <v>1000</v>
      </c>
      <c r="C184" s="36" t="s">
        <v>4103</v>
      </c>
      <c r="D184" s="133">
        <v>40463</v>
      </c>
      <c r="E184" s="133">
        <v>40512</v>
      </c>
      <c r="F184" s="39">
        <v>29</v>
      </c>
      <c r="G184" s="20" t="s">
        <v>614</v>
      </c>
      <c r="H184" s="11"/>
      <c r="I184" s="30" t="s">
        <v>5682</v>
      </c>
      <c r="J184" s="11"/>
      <c r="K184" s="22">
        <v>100</v>
      </c>
      <c r="L184" s="22" t="s">
        <v>26</v>
      </c>
      <c r="M184" s="22" t="s">
        <v>5712</v>
      </c>
      <c r="N184" s="29" t="s">
        <v>5684</v>
      </c>
    </row>
    <row r="185" spans="1:14" x14ac:dyDescent="0.2">
      <c r="A185" s="18">
        <v>169</v>
      </c>
      <c r="B185" s="19">
        <v>1000</v>
      </c>
      <c r="C185" s="36" t="s">
        <v>4104</v>
      </c>
      <c r="D185" s="24">
        <v>40484</v>
      </c>
      <c r="E185" s="24">
        <v>40508</v>
      </c>
      <c r="F185" s="39">
        <v>29</v>
      </c>
      <c r="G185" s="20" t="s">
        <v>615</v>
      </c>
      <c r="H185" s="11"/>
      <c r="I185" s="30" t="s">
        <v>5682</v>
      </c>
      <c r="J185" s="11"/>
      <c r="K185" s="22">
        <v>202</v>
      </c>
      <c r="L185" s="22" t="s">
        <v>26</v>
      </c>
      <c r="M185" s="22" t="s">
        <v>5712</v>
      </c>
      <c r="N185" s="29" t="s">
        <v>5684</v>
      </c>
    </row>
    <row r="186" spans="1:14" x14ac:dyDescent="0.2">
      <c r="A186" s="18">
        <v>170</v>
      </c>
      <c r="B186" s="19">
        <v>1000</v>
      </c>
      <c r="C186" s="36" t="s">
        <v>4105</v>
      </c>
      <c r="D186" s="24">
        <v>40513</v>
      </c>
      <c r="E186" s="24">
        <v>40543</v>
      </c>
      <c r="F186" s="39">
        <v>29</v>
      </c>
      <c r="G186" s="20" t="s">
        <v>616</v>
      </c>
      <c r="H186" s="11"/>
      <c r="I186" s="30" t="s">
        <v>5682</v>
      </c>
      <c r="J186" s="11"/>
      <c r="K186" s="22">
        <v>221</v>
      </c>
      <c r="L186" s="22" t="s">
        <v>26</v>
      </c>
      <c r="M186" s="22" t="s">
        <v>5712</v>
      </c>
      <c r="N186" s="29" t="s">
        <v>5684</v>
      </c>
    </row>
    <row r="187" spans="1:14" x14ac:dyDescent="0.2">
      <c r="A187" s="18">
        <v>171</v>
      </c>
      <c r="B187" s="19">
        <v>1000</v>
      </c>
      <c r="C187" s="36" t="s">
        <v>4102</v>
      </c>
      <c r="D187" s="24" t="s">
        <v>545</v>
      </c>
      <c r="E187" s="24" t="s">
        <v>545</v>
      </c>
      <c r="F187" s="39">
        <v>30</v>
      </c>
      <c r="G187" s="20"/>
      <c r="H187" s="11"/>
      <c r="I187" s="30" t="s">
        <v>5682</v>
      </c>
      <c r="J187" s="11"/>
      <c r="K187" s="22"/>
      <c r="L187" s="22" t="s">
        <v>26</v>
      </c>
      <c r="M187" s="22" t="s">
        <v>5712</v>
      </c>
      <c r="N187" s="29" t="s">
        <v>5703</v>
      </c>
    </row>
    <row r="188" spans="1:14" x14ac:dyDescent="0.2">
      <c r="A188" s="18">
        <v>172</v>
      </c>
      <c r="B188" s="19">
        <v>1000</v>
      </c>
      <c r="C188" s="36" t="s">
        <v>4106</v>
      </c>
      <c r="D188" s="24">
        <v>40269</v>
      </c>
      <c r="E188" s="24">
        <v>40290</v>
      </c>
      <c r="F188" s="39">
        <v>30</v>
      </c>
      <c r="G188" s="20" t="s">
        <v>614</v>
      </c>
      <c r="H188" s="11"/>
      <c r="I188" s="30" t="s">
        <v>5682</v>
      </c>
      <c r="J188" s="11"/>
      <c r="K188" s="22">
        <v>201</v>
      </c>
      <c r="L188" s="22" t="s">
        <v>26</v>
      </c>
      <c r="M188" s="22" t="s">
        <v>5712</v>
      </c>
      <c r="N188" s="29" t="s">
        <v>5684</v>
      </c>
    </row>
    <row r="189" spans="1:14" x14ac:dyDescent="0.2">
      <c r="A189" s="18">
        <v>173</v>
      </c>
      <c r="B189" s="19">
        <v>1000</v>
      </c>
      <c r="C189" s="36" t="s">
        <v>4107</v>
      </c>
      <c r="D189" s="24">
        <v>40290</v>
      </c>
      <c r="E189" s="24">
        <v>40329</v>
      </c>
      <c r="F189" s="39">
        <v>30</v>
      </c>
      <c r="G189" s="20" t="s">
        <v>615</v>
      </c>
      <c r="H189" s="11"/>
      <c r="I189" s="30" t="s">
        <v>5682</v>
      </c>
      <c r="J189" s="11"/>
      <c r="K189" s="22">
        <v>225</v>
      </c>
      <c r="L189" s="22" t="s">
        <v>26</v>
      </c>
      <c r="M189" s="22" t="s">
        <v>5712</v>
      </c>
      <c r="N189" s="29" t="s">
        <v>5684</v>
      </c>
    </row>
    <row r="190" spans="1:14" x14ac:dyDescent="0.2">
      <c r="A190" s="18">
        <v>174</v>
      </c>
      <c r="B190" s="19">
        <v>1000</v>
      </c>
      <c r="C190" s="36" t="s">
        <v>4108</v>
      </c>
      <c r="D190" s="24">
        <v>40330</v>
      </c>
      <c r="E190" s="24">
        <v>40359</v>
      </c>
      <c r="F190" s="39">
        <v>30</v>
      </c>
      <c r="G190" s="20" t="s">
        <v>616</v>
      </c>
      <c r="H190" s="11"/>
      <c r="I190" s="30" t="s">
        <v>5682</v>
      </c>
      <c r="J190" s="11"/>
      <c r="K190" s="22">
        <v>196</v>
      </c>
      <c r="L190" s="22" t="s">
        <v>26</v>
      </c>
      <c r="M190" s="22" t="s">
        <v>5712</v>
      </c>
      <c r="N190" s="29" t="s">
        <v>5684</v>
      </c>
    </row>
    <row r="191" spans="1:14" x14ac:dyDescent="0.2">
      <c r="A191" s="18">
        <v>175</v>
      </c>
      <c r="B191" s="19">
        <v>1000</v>
      </c>
      <c r="C191" s="36" t="s">
        <v>4102</v>
      </c>
      <c r="D191" s="24" t="s">
        <v>545</v>
      </c>
      <c r="E191" s="24" t="s">
        <v>545</v>
      </c>
      <c r="F191" s="39">
        <v>31</v>
      </c>
      <c r="G191" s="20"/>
      <c r="H191" s="11"/>
      <c r="I191" s="30" t="s">
        <v>5682</v>
      </c>
      <c r="J191" s="11"/>
      <c r="K191" s="22"/>
      <c r="L191" s="22" t="s">
        <v>26</v>
      </c>
      <c r="M191" s="22" t="s">
        <v>5712</v>
      </c>
      <c r="N191" s="29" t="s">
        <v>5703</v>
      </c>
    </row>
    <row r="192" spans="1:14" x14ac:dyDescent="0.2">
      <c r="A192" s="18">
        <v>176</v>
      </c>
      <c r="B192" s="19">
        <v>1000</v>
      </c>
      <c r="C192" s="36" t="s">
        <v>4109</v>
      </c>
      <c r="D192" s="24">
        <v>40392</v>
      </c>
      <c r="E192" s="24">
        <v>40420</v>
      </c>
      <c r="F192" s="39">
        <v>31</v>
      </c>
      <c r="G192" s="20" t="s">
        <v>614</v>
      </c>
      <c r="H192" s="11"/>
      <c r="I192" s="30" t="s">
        <v>5682</v>
      </c>
      <c r="J192" s="11"/>
      <c r="K192" s="22">
        <v>210</v>
      </c>
      <c r="L192" s="22" t="s">
        <v>26</v>
      </c>
      <c r="M192" s="22" t="s">
        <v>5712</v>
      </c>
      <c r="N192" s="29" t="s">
        <v>5684</v>
      </c>
    </row>
    <row r="193" spans="1:14" x14ac:dyDescent="0.2">
      <c r="A193" s="18">
        <v>177</v>
      </c>
      <c r="B193" s="19">
        <v>1000</v>
      </c>
      <c r="C193" s="36" t="s">
        <v>4110</v>
      </c>
      <c r="D193" s="24">
        <v>40360</v>
      </c>
      <c r="E193" s="24">
        <v>40382</v>
      </c>
      <c r="F193" s="39">
        <v>31</v>
      </c>
      <c r="G193" s="20" t="s">
        <v>615</v>
      </c>
      <c r="H193" s="11"/>
      <c r="I193" s="30" t="s">
        <v>5682</v>
      </c>
      <c r="J193" s="11"/>
      <c r="K193" s="22">
        <v>204</v>
      </c>
      <c r="L193" s="22" t="s">
        <v>26</v>
      </c>
      <c r="M193" s="22" t="s">
        <v>5712</v>
      </c>
      <c r="N193" s="29" t="s">
        <v>5684</v>
      </c>
    </row>
    <row r="194" spans="1:14" x14ac:dyDescent="0.2">
      <c r="A194" s="18">
        <v>178</v>
      </c>
      <c r="B194" s="19">
        <v>1000</v>
      </c>
      <c r="C194" s="36" t="s">
        <v>4102</v>
      </c>
      <c r="D194" s="24" t="s">
        <v>545</v>
      </c>
      <c r="E194" s="24" t="s">
        <v>545</v>
      </c>
      <c r="F194" s="39">
        <v>32</v>
      </c>
      <c r="G194" s="20"/>
      <c r="H194" s="11"/>
      <c r="I194" s="30" t="s">
        <v>5682</v>
      </c>
      <c r="J194" s="11"/>
      <c r="K194" s="22"/>
      <c r="L194" s="22" t="s">
        <v>26</v>
      </c>
      <c r="M194" s="22" t="s">
        <v>5712</v>
      </c>
      <c r="N194" s="29" t="s">
        <v>5703</v>
      </c>
    </row>
    <row r="195" spans="1:14" x14ac:dyDescent="0.2">
      <c r="A195" s="18">
        <v>179</v>
      </c>
      <c r="B195" s="19">
        <v>1000</v>
      </c>
      <c r="C195" s="36" t="s">
        <v>4111</v>
      </c>
      <c r="D195" s="24">
        <v>40269</v>
      </c>
      <c r="E195" s="24">
        <v>40289</v>
      </c>
      <c r="F195" s="39">
        <v>32</v>
      </c>
      <c r="G195" s="20" t="s">
        <v>614</v>
      </c>
      <c r="H195" s="11"/>
      <c r="I195" s="30" t="s">
        <v>5682</v>
      </c>
      <c r="J195" s="11"/>
      <c r="K195" s="22">
        <v>200</v>
      </c>
      <c r="L195" s="22" t="s">
        <v>26</v>
      </c>
      <c r="M195" s="22" t="s">
        <v>5712</v>
      </c>
      <c r="N195" s="29" t="s">
        <v>5684</v>
      </c>
    </row>
    <row r="196" spans="1:14" x14ac:dyDescent="0.2">
      <c r="A196" s="18">
        <v>180</v>
      </c>
      <c r="B196" s="19">
        <v>1000</v>
      </c>
      <c r="C196" s="36" t="s">
        <v>4111</v>
      </c>
      <c r="D196" s="24">
        <v>40442</v>
      </c>
      <c r="E196" s="24">
        <v>40451</v>
      </c>
      <c r="F196" s="39">
        <v>32</v>
      </c>
      <c r="G196" s="20" t="s">
        <v>615</v>
      </c>
      <c r="H196" s="11"/>
      <c r="I196" s="30" t="s">
        <v>5682</v>
      </c>
      <c r="J196" s="11"/>
      <c r="K196" s="22">
        <v>169</v>
      </c>
      <c r="L196" s="22" t="s">
        <v>26</v>
      </c>
      <c r="M196" s="22" t="s">
        <v>5712</v>
      </c>
      <c r="N196" s="29" t="s">
        <v>5684</v>
      </c>
    </row>
    <row r="197" spans="1:14" x14ac:dyDescent="0.2">
      <c r="A197" s="18">
        <v>181</v>
      </c>
      <c r="B197" s="19">
        <v>1000</v>
      </c>
      <c r="C197" s="36" t="s">
        <v>4112</v>
      </c>
      <c r="D197" s="133">
        <v>40452</v>
      </c>
      <c r="E197" s="133">
        <v>40471</v>
      </c>
      <c r="F197" s="39">
        <v>32</v>
      </c>
      <c r="G197" s="20" t="s">
        <v>616</v>
      </c>
      <c r="H197" s="11"/>
      <c r="I197" s="30" t="s">
        <v>5682</v>
      </c>
      <c r="J197" s="11"/>
      <c r="K197" s="22">
        <v>207</v>
      </c>
      <c r="L197" s="22" t="s">
        <v>26</v>
      </c>
      <c r="M197" s="22" t="s">
        <v>5712</v>
      </c>
      <c r="N197" s="29" t="s">
        <v>5684</v>
      </c>
    </row>
    <row r="198" spans="1:14" x14ac:dyDescent="0.2">
      <c r="A198" s="18">
        <v>182</v>
      </c>
      <c r="B198" s="19">
        <v>1000</v>
      </c>
      <c r="C198" s="36" t="s">
        <v>4113</v>
      </c>
      <c r="D198" s="133" t="s">
        <v>545</v>
      </c>
      <c r="E198" s="133" t="s">
        <v>545</v>
      </c>
      <c r="F198" s="39">
        <v>33</v>
      </c>
      <c r="G198" s="20"/>
      <c r="H198" s="11"/>
      <c r="I198" s="30" t="s">
        <v>5682</v>
      </c>
      <c r="J198" s="11"/>
      <c r="K198" s="22"/>
      <c r="L198" s="22" t="s">
        <v>26</v>
      </c>
      <c r="M198" s="22" t="s">
        <v>5712</v>
      </c>
      <c r="N198" s="29" t="s">
        <v>5683</v>
      </c>
    </row>
    <row r="199" spans="1:14" x14ac:dyDescent="0.2">
      <c r="A199" s="18">
        <v>183</v>
      </c>
      <c r="B199" s="19">
        <v>1000</v>
      </c>
      <c r="C199" s="36" t="s">
        <v>4114</v>
      </c>
      <c r="D199" s="133">
        <v>40137</v>
      </c>
      <c r="E199" s="133">
        <v>40137</v>
      </c>
      <c r="F199" s="39">
        <v>33</v>
      </c>
      <c r="G199" s="20" t="s">
        <v>721</v>
      </c>
      <c r="H199" s="11"/>
      <c r="I199" s="30" t="s">
        <v>5682</v>
      </c>
      <c r="J199" s="11"/>
      <c r="K199" s="22">
        <v>48</v>
      </c>
      <c r="L199" s="22" t="s">
        <v>26</v>
      </c>
      <c r="M199" s="22" t="s">
        <v>5712</v>
      </c>
      <c r="N199" s="29" t="s">
        <v>5698</v>
      </c>
    </row>
    <row r="200" spans="1:14" x14ac:dyDescent="0.2">
      <c r="A200" s="18">
        <v>184</v>
      </c>
      <c r="B200" s="19">
        <v>1000</v>
      </c>
      <c r="C200" s="36" t="s">
        <v>4115</v>
      </c>
      <c r="D200" s="133">
        <v>40031</v>
      </c>
      <c r="E200" s="133">
        <v>40045</v>
      </c>
      <c r="F200" s="39">
        <v>33</v>
      </c>
      <c r="G200" s="20" t="s">
        <v>722</v>
      </c>
      <c r="H200" s="11"/>
      <c r="I200" s="30" t="s">
        <v>5682</v>
      </c>
      <c r="J200" s="11"/>
      <c r="K200" s="22">
        <v>194</v>
      </c>
      <c r="L200" s="22" t="s">
        <v>26</v>
      </c>
      <c r="M200" s="22" t="s">
        <v>5712</v>
      </c>
      <c r="N200" s="29" t="s">
        <v>5683</v>
      </c>
    </row>
    <row r="201" spans="1:14" ht="22.5" x14ac:dyDescent="0.2">
      <c r="A201" s="18">
        <v>185</v>
      </c>
      <c r="B201" s="19">
        <v>1000</v>
      </c>
      <c r="C201" s="36" t="s">
        <v>4116</v>
      </c>
      <c r="D201" s="133">
        <v>39924</v>
      </c>
      <c r="E201" s="133">
        <v>40085</v>
      </c>
      <c r="F201" s="39">
        <v>33</v>
      </c>
      <c r="G201" s="20" t="s">
        <v>723</v>
      </c>
      <c r="H201" s="11"/>
      <c r="I201" s="30" t="s">
        <v>5682</v>
      </c>
      <c r="J201" s="11"/>
      <c r="K201" s="22">
        <v>112</v>
      </c>
      <c r="L201" s="22" t="s">
        <v>26</v>
      </c>
      <c r="M201" s="22" t="s">
        <v>5712</v>
      </c>
      <c r="N201" s="29" t="s">
        <v>5683</v>
      </c>
    </row>
    <row r="202" spans="1:14" ht="22.5" x14ac:dyDescent="0.2">
      <c r="A202" s="18">
        <v>186</v>
      </c>
      <c r="B202" s="19">
        <v>1000</v>
      </c>
      <c r="C202" s="36" t="s">
        <v>4117</v>
      </c>
      <c r="D202" s="24">
        <v>40175</v>
      </c>
      <c r="E202" s="24">
        <v>40178</v>
      </c>
      <c r="F202" s="39">
        <v>33</v>
      </c>
      <c r="G202" s="20" t="s">
        <v>724</v>
      </c>
      <c r="H202" s="11"/>
      <c r="I202" s="30" t="s">
        <v>5682</v>
      </c>
      <c r="J202" s="11"/>
      <c r="K202" s="22">
        <v>142</v>
      </c>
      <c r="L202" s="22" t="s">
        <v>26</v>
      </c>
      <c r="M202" s="22" t="s">
        <v>5712</v>
      </c>
      <c r="N202" s="29" t="s">
        <v>5683</v>
      </c>
    </row>
    <row r="203" spans="1:14" ht="22.5" x14ac:dyDescent="0.2">
      <c r="A203" s="18">
        <v>187</v>
      </c>
      <c r="B203" s="19">
        <v>1000</v>
      </c>
      <c r="C203" s="36" t="s">
        <v>4118</v>
      </c>
      <c r="D203" s="24">
        <v>40044</v>
      </c>
      <c r="E203" s="24">
        <v>40044</v>
      </c>
      <c r="F203" s="39">
        <v>33</v>
      </c>
      <c r="G203" s="20" t="s">
        <v>725</v>
      </c>
      <c r="H203" s="11"/>
      <c r="I203" s="30" t="s">
        <v>5682</v>
      </c>
      <c r="J203" s="11"/>
      <c r="K203" s="22">
        <v>39</v>
      </c>
      <c r="L203" s="22" t="s">
        <v>26</v>
      </c>
      <c r="M203" s="22" t="s">
        <v>5712</v>
      </c>
      <c r="N203" s="29" t="s">
        <v>5695</v>
      </c>
    </row>
    <row r="204" spans="1:14" x14ac:dyDescent="0.2">
      <c r="A204" s="18">
        <v>188</v>
      </c>
      <c r="B204" s="19">
        <v>1000</v>
      </c>
      <c r="C204" s="36" t="s">
        <v>4119</v>
      </c>
      <c r="D204" s="24">
        <v>40102</v>
      </c>
      <c r="E204" s="24">
        <v>40102</v>
      </c>
      <c r="F204" s="39">
        <v>33</v>
      </c>
      <c r="G204" s="20" t="s">
        <v>726</v>
      </c>
      <c r="H204" s="11"/>
      <c r="I204" s="30" t="s">
        <v>5682</v>
      </c>
      <c r="J204" s="11"/>
      <c r="K204" s="22">
        <v>10</v>
      </c>
      <c r="L204" s="22" t="s">
        <v>26</v>
      </c>
      <c r="M204" s="22" t="s">
        <v>5712</v>
      </c>
      <c r="N204" s="29" t="s">
        <v>5684</v>
      </c>
    </row>
    <row r="205" spans="1:14" x14ac:dyDescent="0.2">
      <c r="A205" s="18">
        <v>189</v>
      </c>
      <c r="B205" s="19">
        <v>1000</v>
      </c>
      <c r="C205" s="36" t="s">
        <v>4120</v>
      </c>
      <c r="D205" s="24">
        <v>40099</v>
      </c>
      <c r="E205" s="24">
        <v>40099</v>
      </c>
      <c r="F205" s="39">
        <v>33</v>
      </c>
      <c r="G205" s="20" t="s">
        <v>727</v>
      </c>
      <c r="H205" s="11"/>
      <c r="I205" s="30" t="s">
        <v>5682</v>
      </c>
      <c r="J205" s="11"/>
      <c r="K205" s="22">
        <v>17</v>
      </c>
      <c r="L205" s="22" t="s">
        <v>26</v>
      </c>
      <c r="M205" s="22" t="s">
        <v>5712</v>
      </c>
      <c r="N205" s="29" t="s">
        <v>5683</v>
      </c>
    </row>
    <row r="206" spans="1:14" x14ac:dyDescent="0.2">
      <c r="A206" s="18">
        <v>190</v>
      </c>
      <c r="B206" s="19">
        <v>1000</v>
      </c>
      <c r="C206" s="36" t="s">
        <v>4121</v>
      </c>
      <c r="D206" s="24">
        <v>40101</v>
      </c>
      <c r="E206" s="24">
        <v>40128</v>
      </c>
      <c r="F206" s="39">
        <v>33</v>
      </c>
      <c r="G206" s="20" t="s">
        <v>728</v>
      </c>
      <c r="H206" s="11"/>
      <c r="I206" s="30" t="s">
        <v>5682</v>
      </c>
      <c r="J206" s="11"/>
      <c r="K206" s="22">
        <v>69</v>
      </c>
      <c r="L206" s="22" t="s">
        <v>26</v>
      </c>
      <c r="M206" s="22" t="s">
        <v>5712</v>
      </c>
      <c r="N206" s="29" t="s">
        <v>5683</v>
      </c>
    </row>
    <row r="207" spans="1:14" ht="22.5" x14ac:dyDescent="0.2">
      <c r="A207" s="18">
        <v>191</v>
      </c>
      <c r="B207" s="19">
        <v>1000</v>
      </c>
      <c r="C207" s="36" t="s">
        <v>4122</v>
      </c>
      <c r="D207" s="24">
        <v>40039</v>
      </c>
      <c r="E207" s="24">
        <v>40045</v>
      </c>
      <c r="F207" s="39">
        <v>33</v>
      </c>
      <c r="G207" s="20" t="s">
        <v>729</v>
      </c>
      <c r="H207" s="11"/>
      <c r="I207" s="30" t="s">
        <v>5682</v>
      </c>
      <c r="J207" s="11"/>
      <c r="K207" s="22">
        <v>130</v>
      </c>
      <c r="L207" s="22" t="s">
        <v>26</v>
      </c>
      <c r="M207" s="22" t="s">
        <v>5712</v>
      </c>
      <c r="N207" s="29" t="s">
        <v>5685</v>
      </c>
    </row>
    <row r="208" spans="1:14" x14ac:dyDescent="0.2">
      <c r="A208" s="18">
        <v>192</v>
      </c>
      <c r="B208" s="19">
        <v>1000</v>
      </c>
      <c r="C208" s="36" t="s">
        <v>4113</v>
      </c>
      <c r="D208" s="24" t="s">
        <v>545</v>
      </c>
      <c r="E208" s="24" t="s">
        <v>545</v>
      </c>
      <c r="F208" s="39">
        <v>34</v>
      </c>
      <c r="G208" s="20"/>
      <c r="H208" s="11"/>
      <c r="I208" s="30" t="s">
        <v>5682</v>
      </c>
      <c r="J208" s="11"/>
      <c r="K208" s="22"/>
      <c r="L208" s="22" t="s">
        <v>26</v>
      </c>
      <c r="M208" s="22" t="s">
        <v>5712</v>
      </c>
      <c r="N208" s="29" t="s">
        <v>5683</v>
      </c>
    </row>
    <row r="209" spans="1:14" ht="22.5" x14ac:dyDescent="0.2">
      <c r="A209" s="18">
        <v>193</v>
      </c>
      <c r="B209" s="19">
        <v>1000</v>
      </c>
      <c r="C209" s="36" t="s">
        <v>4123</v>
      </c>
      <c r="D209" s="24">
        <v>40136</v>
      </c>
      <c r="E209" s="24">
        <v>40136</v>
      </c>
      <c r="F209" s="39">
        <v>34</v>
      </c>
      <c r="G209" s="20" t="s">
        <v>4218</v>
      </c>
      <c r="H209" s="11"/>
      <c r="I209" s="30" t="s">
        <v>5682</v>
      </c>
      <c r="J209" s="11"/>
      <c r="K209" s="22">
        <v>27</v>
      </c>
      <c r="L209" s="22" t="s">
        <v>26</v>
      </c>
      <c r="M209" s="22" t="s">
        <v>5712</v>
      </c>
      <c r="N209" s="29" t="s">
        <v>5691</v>
      </c>
    </row>
    <row r="210" spans="1:14" ht="22.5" x14ac:dyDescent="0.2">
      <c r="A210" s="18">
        <v>194</v>
      </c>
      <c r="B210" s="19">
        <v>1000</v>
      </c>
      <c r="C210" s="36" t="s">
        <v>4124</v>
      </c>
      <c r="D210" s="24">
        <v>40129</v>
      </c>
      <c r="E210" s="24">
        <v>40130</v>
      </c>
      <c r="F210" s="39">
        <v>34</v>
      </c>
      <c r="G210" s="20" t="s">
        <v>4219</v>
      </c>
      <c r="H210" s="11"/>
      <c r="I210" s="30" t="s">
        <v>5682</v>
      </c>
      <c r="J210" s="11"/>
      <c r="K210" s="22">
        <v>53</v>
      </c>
      <c r="L210" s="22" t="s">
        <v>26</v>
      </c>
      <c r="M210" s="22" t="s">
        <v>5712</v>
      </c>
      <c r="N210" s="29" t="s">
        <v>5683</v>
      </c>
    </row>
    <row r="211" spans="1:14" x14ac:dyDescent="0.2">
      <c r="A211" s="18">
        <v>195</v>
      </c>
      <c r="B211" s="19">
        <v>1000</v>
      </c>
      <c r="C211" s="36" t="s">
        <v>4125</v>
      </c>
      <c r="D211" s="24">
        <v>39978</v>
      </c>
      <c r="E211" s="24">
        <v>39978</v>
      </c>
      <c r="F211" s="39">
        <v>34</v>
      </c>
      <c r="G211" s="20" t="s">
        <v>4225</v>
      </c>
      <c r="H211" s="11"/>
      <c r="I211" s="30" t="s">
        <v>5682</v>
      </c>
      <c r="J211" s="11"/>
      <c r="K211" s="22">
        <v>16</v>
      </c>
      <c r="L211" s="22" t="s">
        <v>26</v>
      </c>
      <c r="M211" s="22" t="s">
        <v>5712</v>
      </c>
      <c r="N211" s="29" t="s">
        <v>5683</v>
      </c>
    </row>
    <row r="212" spans="1:14" x14ac:dyDescent="0.2">
      <c r="A212" s="18">
        <v>196</v>
      </c>
      <c r="B212" s="19">
        <v>1000</v>
      </c>
      <c r="C212" s="36" t="s">
        <v>4126</v>
      </c>
      <c r="D212" s="24">
        <v>40147</v>
      </c>
      <c r="E212" s="24">
        <v>40147</v>
      </c>
      <c r="F212" s="39">
        <v>34</v>
      </c>
      <c r="G212" s="20" t="s">
        <v>4226</v>
      </c>
      <c r="H212" s="11"/>
      <c r="I212" s="30" t="s">
        <v>5682</v>
      </c>
      <c r="J212" s="11"/>
      <c r="K212" s="22">
        <v>47</v>
      </c>
      <c r="L212" s="22" t="s">
        <v>26</v>
      </c>
      <c r="M212" s="22" t="s">
        <v>5712</v>
      </c>
      <c r="N212" s="29" t="s">
        <v>5698</v>
      </c>
    </row>
    <row r="213" spans="1:14" x14ac:dyDescent="0.2">
      <c r="A213" s="18">
        <v>197</v>
      </c>
      <c r="B213" s="19">
        <v>1000</v>
      </c>
      <c r="C213" s="36" t="s">
        <v>4127</v>
      </c>
      <c r="D213" s="24">
        <v>40131</v>
      </c>
      <c r="E213" s="24">
        <v>40131</v>
      </c>
      <c r="F213" s="39">
        <v>34</v>
      </c>
      <c r="G213" s="20" t="s">
        <v>4227</v>
      </c>
      <c r="H213" s="11"/>
      <c r="I213" s="30" t="s">
        <v>5682</v>
      </c>
      <c r="J213" s="11"/>
      <c r="K213" s="22">
        <v>159</v>
      </c>
      <c r="L213" s="22" t="s">
        <v>26</v>
      </c>
      <c r="M213" s="22" t="s">
        <v>5712</v>
      </c>
      <c r="N213" s="29" t="s">
        <v>5683</v>
      </c>
    </row>
    <row r="214" spans="1:14" x14ac:dyDescent="0.2">
      <c r="A214" s="18">
        <v>198</v>
      </c>
      <c r="B214" s="19">
        <v>1000</v>
      </c>
      <c r="C214" s="36" t="s">
        <v>4113</v>
      </c>
      <c r="D214" s="24">
        <v>40079</v>
      </c>
      <c r="E214" s="24">
        <v>40079</v>
      </c>
      <c r="F214" s="39">
        <v>34</v>
      </c>
      <c r="G214" s="20" t="s">
        <v>4228</v>
      </c>
      <c r="H214" s="11"/>
      <c r="I214" s="30" t="s">
        <v>5682</v>
      </c>
      <c r="J214" s="11"/>
      <c r="K214" s="22">
        <v>130</v>
      </c>
      <c r="L214" s="22" t="s">
        <v>26</v>
      </c>
      <c r="M214" s="22" t="s">
        <v>5712</v>
      </c>
      <c r="N214" s="29" t="s">
        <v>5683</v>
      </c>
    </row>
    <row r="215" spans="1:14" x14ac:dyDescent="0.2">
      <c r="A215" s="18">
        <v>199</v>
      </c>
      <c r="B215" s="19">
        <v>1000</v>
      </c>
      <c r="C215" s="36" t="s">
        <v>4128</v>
      </c>
      <c r="D215" s="24" t="s">
        <v>545</v>
      </c>
      <c r="E215" s="24" t="s">
        <v>545</v>
      </c>
      <c r="F215" s="39">
        <v>35</v>
      </c>
      <c r="G215" s="20"/>
      <c r="H215" s="11"/>
      <c r="I215" s="30" t="s">
        <v>5682</v>
      </c>
      <c r="J215" s="11"/>
      <c r="K215" s="22"/>
      <c r="L215" s="22" t="s">
        <v>26</v>
      </c>
      <c r="M215" s="22" t="s">
        <v>5712</v>
      </c>
      <c r="N215" s="29" t="s">
        <v>5683</v>
      </c>
    </row>
    <row r="216" spans="1:14" x14ac:dyDescent="0.2">
      <c r="A216" s="18">
        <v>200</v>
      </c>
      <c r="B216" s="19">
        <v>1000</v>
      </c>
      <c r="C216" s="36" t="s">
        <v>4128</v>
      </c>
      <c r="D216" s="24">
        <v>40468</v>
      </c>
      <c r="E216" s="24">
        <v>40709</v>
      </c>
      <c r="F216" s="39">
        <v>35</v>
      </c>
      <c r="G216" s="20" t="s">
        <v>631</v>
      </c>
      <c r="H216" s="11"/>
      <c r="I216" s="30" t="s">
        <v>5682</v>
      </c>
      <c r="J216" s="11"/>
      <c r="K216" s="22">
        <v>32</v>
      </c>
      <c r="L216" s="22" t="s">
        <v>26</v>
      </c>
      <c r="M216" s="22" t="s">
        <v>5712</v>
      </c>
      <c r="N216" s="29" t="s">
        <v>5683</v>
      </c>
    </row>
    <row r="217" spans="1:14" x14ac:dyDescent="0.2">
      <c r="A217" s="18">
        <v>201</v>
      </c>
      <c r="B217" s="19">
        <v>1000</v>
      </c>
      <c r="C217" s="36" t="s">
        <v>4129</v>
      </c>
      <c r="D217" s="24">
        <v>39211</v>
      </c>
      <c r="E217" s="24">
        <v>39211</v>
      </c>
      <c r="F217" s="39">
        <v>35</v>
      </c>
      <c r="G217" s="20" t="s">
        <v>632</v>
      </c>
      <c r="H217" s="11"/>
      <c r="I217" s="30" t="s">
        <v>5682</v>
      </c>
      <c r="J217" s="11"/>
      <c r="K217" s="22">
        <v>200</v>
      </c>
      <c r="L217" s="22" t="s">
        <v>26</v>
      </c>
      <c r="M217" s="22" t="s">
        <v>5712</v>
      </c>
      <c r="N217" s="29" t="s">
        <v>5683</v>
      </c>
    </row>
    <row r="218" spans="1:14" x14ac:dyDescent="0.2">
      <c r="A218" s="18">
        <v>202</v>
      </c>
      <c r="B218" s="19">
        <v>1000</v>
      </c>
      <c r="C218" s="36" t="s">
        <v>4130</v>
      </c>
      <c r="D218" s="24">
        <v>39368</v>
      </c>
      <c r="E218" s="24">
        <v>39734</v>
      </c>
      <c r="F218" s="39">
        <v>35</v>
      </c>
      <c r="G218" s="20" t="s">
        <v>633</v>
      </c>
      <c r="H218" s="11"/>
      <c r="I218" s="30" t="s">
        <v>5682</v>
      </c>
      <c r="J218" s="11"/>
      <c r="K218" s="22">
        <v>13</v>
      </c>
      <c r="L218" s="22" t="s">
        <v>26</v>
      </c>
      <c r="M218" s="22" t="s">
        <v>5712</v>
      </c>
      <c r="N218" s="29" t="s">
        <v>5683</v>
      </c>
    </row>
    <row r="219" spans="1:14" x14ac:dyDescent="0.2">
      <c r="A219" s="18">
        <v>203</v>
      </c>
      <c r="B219" s="19">
        <v>1000</v>
      </c>
      <c r="C219" s="36" t="s">
        <v>4130</v>
      </c>
      <c r="D219" s="24">
        <v>39368</v>
      </c>
      <c r="E219" s="24">
        <v>39368</v>
      </c>
      <c r="F219" s="39">
        <v>35</v>
      </c>
      <c r="G219" s="20" t="s">
        <v>634</v>
      </c>
      <c r="H219" s="11"/>
      <c r="I219" s="30" t="s">
        <v>5682</v>
      </c>
      <c r="J219" s="11"/>
      <c r="K219" s="22">
        <v>200</v>
      </c>
      <c r="L219" s="22" t="s">
        <v>26</v>
      </c>
      <c r="M219" s="22" t="s">
        <v>5712</v>
      </c>
      <c r="N219" s="29" t="s">
        <v>5683</v>
      </c>
    </row>
    <row r="220" spans="1:14" x14ac:dyDescent="0.2">
      <c r="A220" s="18">
        <v>204</v>
      </c>
      <c r="B220" s="19">
        <v>1000</v>
      </c>
      <c r="C220" s="36" t="s">
        <v>4130</v>
      </c>
      <c r="D220" s="24">
        <v>39368</v>
      </c>
      <c r="E220" s="24">
        <v>39368</v>
      </c>
      <c r="F220" s="39">
        <v>35</v>
      </c>
      <c r="G220" s="20" t="s">
        <v>635</v>
      </c>
      <c r="H220" s="11"/>
      <c r="I220" s="30" t="s">
        <v>5682</v>
      </c>
      <c r="J220" s="11"/>
      <c r="K220" s="22">
        <v>200</v>
      </c>
      <c r="L220" s="22" t="s">
        <v>26</v>
      </c>
      <c r="M220" s="22" t="s">
        <v>5712</v>
      </c>
      <c r="N220" s="29" t="s">
        <v>5683</v>
      </c>
    </row>
    <row r="221" spans="1:14" x14ac:dyDescent="0.2">
      <c r="A221" s="18">
        <v>205</v>
      </c>
      <c r="B221" s="19">
        <v>1000</v>
      </c>
      <c r="C221" s="36" t="s">
        <v>4131</v>
      </c>
      <c r="D221" s="24" t="s">
        <v>545</v>
      </c>
      <c r="E221" s="24" t="s">
        <v>545</v>
      </c>
      <c r="F221" s="39">
        <v>36</v>
      </c>
      <c r="G221" s="20"/>
      <c r="H221" s="11"/>
      <c r="I221" s="30" t="s">
        <v>5682</v>
      </c>
      <c r="J221" s="11"/>
      <c r="K221" s="22"/>
      <c r="L221" s="22" t="s">
        <v>26</v>
      </c>
      <c r="M221" s="22" t="s">
        <v>5712</v>
      </c>
      <c r="N221" s="29" t="s">
        <v>5684</v>
      </c>
    </row>
    <row r="222" spans="1:14" ht="22.5" x14ac:dyDescent="0.2">
      <c r="A222" s="18">
        <v>206</v>
      </c>
      <c r="B222" s="19">
        <v>1000</v>
      </c>
      <c r="C222" s="36" t="s">
        <v>4132</v>
      </c>
      <c r="D222" s="24">
        <v>40049</v>
      </c>
      <c r="E222" s="24">
        <v>40178</v>
      </c>
      <c r="F222" s="39">
        <v>36</v>
      </c>
      <c r="G222" s="20" t="s">
        <v>627</v>
      </c>
      <c r="H222" s="11"/>
      <c r="I222" s="30" t="s">
        <v>5682</v>
      </c>
      <c r="J222" s="11"/>
      <c r="K222" s="22">
        <v>192</v>
      </c>
      <c r="L222" s="22" t="s">
        <v>26</v>
      </c>
      <c r="M222" s="22" t="s">
        <v>5712</v>
      </c>
      <c r="N222" s="29" t="s">
        <v>5684</v>
      </c>
    </row>
    <row r="223" spans="1:14" x14ac:dyDescent="0.2">
      <c r="A223" s="18">
        <v>207</v>
      </c>
      <c r="B223" s="19">
        <v>1000</v>
      </c>
      <c r="C223" s="36" t="s">
        <v>4133</v>
      </c>
      <c r="D223" s="24">
        <v>40179</v>
      </c>
      <c r="E223" s="24">
        <v>40359</v>
      </c>
      <c r="F223" s="39">
        <v>36</v>
      </c>
      <c r="G223" s="20" t="s">
        <v>628</v>
      </c>
      <c r="H223" s="11"/>
      <c r="I223" s="30" t="s">
        <v>5682</v>
      </c>
      <c r="J223" s="11"/>
      <c r="K223" s="22">
        <v>214</v>
      </c>
      <c r="L223" s="22" t="s">
        <v>26</v>
      </c>
      <c r="M223" s="22" t="s">
        <v>5712</v>
      </c>
      <c r="N223" s="29" t="s">
        <v>5684</v>
      </c>
    </row>
    <row r="224" spans="1:14" x14ac:dyDescent="0.2">
      <c r="A224" s="18">
        <v>208</v>
      </c>
      <c r="B224" s="19">
        <v>1000</v>
      </c>
      <c r="C224" s="36" t="s">
        <v>4134</v>
      </c>
      <c r="D224" s="24">
        <v>40330</v>
      </c>
      <c r="E224" s="24">
        <v>40487</v>
      </c>
      <c r="F224" s="39">
        <v>36</v>
      </c>
      <c r="G224" s="20" t="s">
        <v>629</v>
      </c>
      <c r="H224" s="11"/>
      <c r="I224" s="30" t="s">
        <v>5682</v>
      </c>
      <c r="J224" s="11"/>
      <c r="K224" s="22">
        <v>200</v>
      </c>
      <c r="L224" s="22" t="s">
        <v>26</v>
      </c>
      <c r="M224" s="22" t="s">
        <v>5712</v>
      </c>
      <c r="N224" s="29" t="s">
        <v>5684</v>
      </c>
    </row>
    <row r="225" spans="1:14" ht="22.5" x14ac:dyDescent="0.2">
      <c r="A225" s="18">
        <v>209</v>
      </c>
      <c r="B225" s="19">
        <v>1000</v>
      </c>
      <c r="C225" s="36" t="s">
        <v>4135</v>
      </c>
      <c r="D225" s="24">
        <v>40490</v>
      </c>
      <c r="E225" s="24">
        <v>40526</v>
      </c>
      <c r="F225" s="39">
        <v>36</v>
      </c>
      <c r="G225" s="20" t="s">
        <v>630</v>
      </c>
      <c r="H225" s="11"/>
      <c r="I225" s="30" t="s">
        <v>5682</v>
      </c>
      <c r="J225" s="11"/>
      <c r="K225" s="22">
        <v>50</v>
      </c>
      <c r="L225" s="22" t="s">
        <v>26</v>
      </c>
      <c r="M225" s="22" t="s">
        <v>5712</v>
      </c>
      <c r="N225" s="29" t="s">
        <v>5684</v>
      </c>
    </row>
    <row r="226" spans="1:14" x14ac:dyDescent="0.2">
      <c r="A226" s="18">
        <v>210</v>
      </c>
      <c r="B226" s="19">
        <v>1000</v>
      </c>
      <c r="C226" s="36" t="s">
        <v>4089</v>
      </c>
      <c r="D226" s="24" t="s">
        <v>545</v>
      </c>
      <c r="E226" s="24" t="s">
        <v>545</v>
      </c>
      <c r="F226" s="39">
        <v>37</v>
      </c>
      <c r="G226" s="20"/>
      <c r="H226" s="11"/>
      <c r="I226" s="30" t="s">
        <v>5682</v>
      </c>
      <c r="J226" s="11"/>
      <c r="K226" s="22"/>
      <c r="L226" s="22" t="s">
        <v>26</v>
      </c>
      <c r="M226" s="22" t="s">
        <v>5712</v>
      </c>
      <c r="N226" s="29" t="s">
        <v>5683</v>
      </c>
    </row>
    <row r="227" spans="1:14" x14ac:dyDescent="0.2">
      <c r="A227" s="18">
        <v>211</v>
      </c>
      <c r="B227" s="19">
        <v>1000</v>
      </c>
      <c r="C227" s="36" t="s">
        <v>4136</v>
      </c>
      <c r="D227" s="24">
        <v>40177</v>
      </c>
      <c r="E227" s="24" t="s">
        <v>4216</v>
      </c>
      <c r="F227" s="39">
        <v>37</v>
      </c>
      <c r="G227" s="20" t="s">
        <v>614</v>
      </c>
      <c r="H227" s="11"/>
      <c r="I227" s="30" t="s">
        <v>5682</v>
      </c>
      <c r="J227" s="11"/>
      <c r="K227" s="22">
        <v>138</v>
      </c>
      <c r="L227" s="22" t="s">
        <v>26</v>
      </c>
      <c r="M227" s="22" t="s">
        <v>5712</v>
      </c>
      <c r="N227" s="29" t="s">
        <v>5683</v>
      </c>
    </row>
    <row r="228" spans="1:14" ht="22.5" x14ac:dyDescent="0.2">
      <c r="A228" s="18">
        <v>212</v>
      </c>
      <c r="B228" s="19">
        <v>1000</v>
      </c>
      <c r="C228" s="36" t="s">
        <v>4137</v>
      </c>
      <c r="D228" s="24">
        <v>40179</v>
      </c>
      <c r="E228" s="24">
        <v>40179</v>
      </c>
      <c r="F228" s="39">
        <v>37</v>
      </c>
      <c r="G228" s="20" t="s">
        <v>615</v>
      </c>
      <c r="H228" s="11"/>
      <c r="I228" s="30" t="s">
        <v>5682</v>
      </c>
      <c r="J228" s="11"/>
      <c r="K228" s="22">
        <v>44</v>
      </c>
      <c r="L228" s="22" t="s">
        <v>26</v>
      </c>
      <c r="M228" s="22" t="s">
        <v>5712</v>
      </c>
      <c r="N228" s="29" t="s">
        <v>5683</v>
      </c>
    </row>
    <row r="229" spans="1:14" ht="22.5" x14ac:dyDescent="0.2">
      <c r="A229" s="18">
        <v>213</v>
      </c>
      <c r="B229" s="19">
        <v>1000</v>
      </c>
      <c r="C229" s="36" t="s">
        <v>4138</v>
      </c>
      <c r="D229" s="24">
        <v>40179</v>
      </c>
      <c r="E229" s="24">
        <v>40179</v>
      </c>
      <c r="F229" s="39">
        <v>37</v>
      </c>
      <c r="G229" s="20" t="s">
        <v>616</v>
      </c>
      <c r="H229" s="11"/>
      <c r="I229" s="30" t="s">
        <v>5682</v>
      </c>
      <c r="J229" s="11"/>
      <c r="K229" s="22">
        <v>55</v>
      </c>
      <c r="L229" s="22" t="s">
        <v>26</v>
      </c>
      <c r="M229" s="22" t="s">
        <v>5712</v>
      </c>
      <c r="N229" s="29" t="s">
        <v>5683</v>
      </c>
    </row>
    <row r="230" spans="1:14" x14ac:dyDescent="0.2">
      <c r="A230" s="18">
        <v>214</v>
      </c>
      <c r="B230" s="19">
        <v>1000</v>
      </c>
      <c r="C230" s="36" t="s">
        <v>4139</v>
      </c>
      <c r="D230" s="24" t="s">
        <v>545</v>
      </c>
      <c r="E230" s="24" t="s">
        <v>545</v>
      </c>
      <c r="F230" s="39">
        <v>38</v>
      </c>
      <c r="G230" s="20"/>
      <c r="H230" s="11"/>
      <c r="I230" s="30" t="s">
        <v>5682</v>
      </c>
      <c r="J230" s="11"/>
      <c r="K230" s="22"/>
      <c r="L230" s="22" t="s">
        <v>26</v>
      </c>
      <c r="M230" s="22" t="s">
        <v>5712</v>
      </c>
      <c r="N230" s="29" t="s">
        <v>5683</v>
      </c>
    </row>
    <row r="231" spans="1:14" x14ac:dyDescent="0.2">
      <c r="A231" s="18">
        <v>215</v>
      </c>
      <c r="B231" s="19">
        <v>1000</v>
      </c>
      <c r="C231" s="36" t="s">
        <v>4140</v>
      </c>
      <c r="D231" s="24">
        <v>40422</v>
      </c>
      <c r="E231" s="24">
        <v>40470</v>
      </c>
      <c r="F231" s="39">
        <v>38</v>
      </c>
      <c r="G231" s="20" t="s">
        <v>4237</v>
      </c>
      <c r="H231" s="11"/>
      <c r="I231" s="30" t="s">
        <v>5682</v>
      </c>
      <c r="J231" s="11"/>
      <c r="K231" s="22">
        <v>30</v>
      </c>
      <c r="L231" s="22" t="s">
        <v>26</v>
      </c>
      <c r="M231" s="22" t="s">
        <v>5712</v>
      </c>
      <c r="N231" s="29" t="s">
        <v>5694</v>
      </c>
    </row>
    <row r="232" spans="1:14" ht="22.5" x14ac:dyDescent="0.2">
      <c r="A232" s="18">
        <v>216</v>
      </c>
      <c r="B232" s="19">
        <v>1000</v>
      </c>
      <c r="C232" s="36" t="s">
        <v>4141</v>
      </c>
      <c r="D232" s="24">
        <v>40205</v>
      </c>
      <c r="E232" s="24">
        <v>40206</v>
      </c>
      <c r="F232" s="39">
        <v>38</v>
      </c>
      <c r="G232" s="20" t="s">
        <v>4238</v>
      </c>
      <c r="H232" s="11"/>
      <c r="I232" s="30" t="s">
        <v>5682</v>
      </c>
      <c r="J232" s="11"/>
      <c r="K232" s="22">
        <v>31</v>
      </c>
      <c r="L232" s="22" t="s">
        <v>26</v>
      </c>
      <c r="M232" s="22" t="s">
        <v>5712</v>
      </c>
      <c r="N232" s="29" t="s">
        <v>5683</v>
      </c>
    </row>
    <row r="233" spans="1:14" x14ac:dyDescent="0.2">
      <c r="A233" s="18">
        <v>217</v>
      </c>
      <c r="B233" s="19">
        <v>1000</v>
      </c>
      <c r="C233" s="36" t="s">
        <v>4142</v>
      </c>
      <c r="D233" s="24">
        <v>40445</v>
      </c>
      <c r="E233" s="24">
        <v>40469</v>
      </c>
      <c r="F233" s="39">
        <v>38</v>
      </c>
      <c r="G233" s="20" t="s">
        <v>4220</v>
      </c>
      <c r="H233" s="11"/>
      <c r="I233" s="30" t="s">
        <v>5682</v>
      </c>
      <c r="J233" s="11"/>
      <c r="K233" s="22">
        <v>52</v>
      </c>
      <c r="L233" s="22" t="s">
        <v>26</v>
      </c>
      <c r="M233" s="22" t="s">
        <v>5712</v>
      </c>
      <c r="N233" s="29" t="s">
        <v>5698</v>
      </c>
    </row>
    <row r="234" spans="1:14" ht="22.5" x14ac:dyDescent="0.2">
      <c r="A234" s="18">
        <v>218</v>
      </c>
      <c r="B234" s="19">
        <v>1000</v>
      </c>
      <c r="C234" s="36" t="s">
        <v>4141</v>
      </c>
      <c r="D234" s="24">
        <v>40118</v>
      </c>
      <c r="E234" s="24">
        <v>40147</v>
      </c>
      <c r="F234" s="39">
        <v>38</v>
      </c>
      <c r="G234" s="20" t="s">
        <v>4221</v>
      </c>
      <c r="H234" s="11"/>
      <c r="I234" s="30" t="s">
        <v>5682</v>
      </c>
      <c r="J234" s="11"/>
      <c r="K234" s="22">
        <v>130</v>
      </c>
      <c r="L234" s="22" t="s">
        <v>26</v>
      </c>
      <c r="M234" s="22" t="s">
        <v>5712</v>
      </c>
      <c r="N234" s="29" t="s">
        <v>5683</v>
      </c>
    </row>
    <row r="235" spans="1:14" ht="22.5" x14ac:dyDescent="0.2">
      <c r="A235" s="18">
        <v>219</v>
      </c>
      <c r="B235" s="19">
        <v>1000</v>
      </c>
      <c r="C235" s="36" t="s">
        <v>4143</v>
      </c>
      <c r="D235" s="24">
        <v>40308</v>
      </c>
      <c r="E235" s="24">
        <v>40326</v>
      </c>
      <c r="F235" s="39">
        <v>38</v>
      </c>
      <c r="G235" s="20" t="s">
        <v>4222</v>
      </c>
      <c r="H235" s="11"/>
      <c r="I235" s="30" t="s">
        <v>5682</v>
      </c>
      <c r="J235" s="11"/>
      <c r="K235" s="22">
        <v>42</v>
      </c>
      <c r="L235" s="22" t="s">
        <v>26</v>
      </c>
      <c r="M235" s="22" t="s">
        <v>5712</v>
      </c>
      <c r="N235" s="29" t="s">
        <v>5683</v>
      </c>
    </row>
    <row r="236" spans="1:14" x14ac:dyDescent="0.2">
      <c r="A236" s="18">
        <v>220</v>
      </c>
      <c r="B236" s="19">
        <v>1000</v>
      </c>
      <c r="C236" s="36" t="s">
        <v>4144</v>
      </c>
      <c r="D236" s="24">
        <v>40308</v>
      </c>
      <c r="E236" s="24">
        <v>40324</v>
      </c>
      <c r="F236" s="39">
        <v>38</v>
      </c>
      <c r="G236" s="20" t="s">
        <v>4223</v>
      </c>
      <c r="H236" s="11"/>
      <c r="I236" s="30" t="s">
        <v>5682</v>
      </c>
      <c r="J236" s="11"/>
      <c r="K236" s="22">
        <v>66</v>
      </c>
      <c r="L236" s="22" t="s">
        <v>26</v>
      </c>
      <c r="M236" s="22" t="s">
        <v>5712</v>
      </c>
      <c r="N236" s="29" t="s">
        <v>5683</v>
      </c>
    </row>
    <row r="237" spans="1:14" ht="22.5" x14ac:dyDescent="0.2">
      <c r="A237" s="18">
        <v>221</v>
      </c>
      <c r="B237" s="19">
        <v>1000</v>
      </c>
      <c r="C237" s="36" t="s">
        <v>4145</v>
      </c>
      <c r="D237" s="24">
        <v>40206</v>
      </c>
      <c r="E237" s="24">
        <v>40511</v>
      </c>
      <c r="F237" s="39">
        <v>38</v>
      </c>
      <c r="G237" s="20" t="s">
        <v>4224</v>
      </c>
      <c r="H237" s="11"/>
      <c r="I237" s="30" t="s">
        <v>5682</v>
      </c>
      <c r="J237" s="11"/>
      <c r="K237" s="22">
        <v>190</v>
      </c>
      <c r="L237" s="22" t="s">
        <v>26</v>
      </c>
      <c r="M237" s="22" t="s">
        <v>5712</v>
      </c>
      <c r="N237" s="29" t="s">
        <v>5683</v>
      </c>
    </row>
    <row r="238" spans="1:14" x14ac:dyDescent="0.2">
      <c r="A238" s="18">
        <v>222</v>
      </c>
      <c r="B238" s="19">
        <v>1000</v>
      </c>
      <c r="C238" s="36" t="s">
        <v>4146</v>
      </c>
      <c r="D238" s="24" t="s">
        <v>545</v>
      </c>
      <c r="E238" s="24" t="s">
        <v>545</v>
      </c>
      <c r="F238" s="39">
        <v>39</v>
      </c>
      <c r="G238" s="20"/>
      <c r="H238" s="11"/>
      <c r="I238" s="30" t="s">
        <v>5682</v>
      </c>
      <c r="J238" s="11"/>
      <c r="K238" s="22"/>
      <c r="L238" s="22" t="s">
        <v>26</v>
      </c>
      <c r="M238" s="22" t="s">
        <v>5712</v>
      </c>
      <c r="N238" s="29" t="s">
        <v>5683</v>
      </c>
    </row>
    <row r="239" spans="1:14" x14ac:dyDescent="0.2">
      <c r="A239" s="18">
        <v>223</v>
      </c>
      <c r="B239" s="19">
        <v>1000</v>
      </c>
      <c r="C239" s="36" t="s">
        <v>4147</v>
      </c>
      <c r="D239" s="24">
        <v>40465</v>
      </c>
      <c r="E239" s="24">
        <v>40465</v>
      </c>
      <c r="F239" s="39">
        <v>39</v>
      </c>
      <c r="G239" s="20" t="s">
        <v>4218</v>
      </c>
      <c r="H239" s="11"/>
      <c r="I239" s="30" t="s">
        <v>5682</v>
      </c>
      <c r="J239" s="11"/>
      <c r="K239" s="22">
        <v>15</v>
      </c>
      <c r="L239" s="22" t="s">
        <v>26</v>
      </c>
      <c r="M239" s="22" t="s">
        <v>5712</v>
      </c>
      <c r="N239" s="29" t="s">
        <v>5686</v>
      </c>
    </row>
    <row r="240" spans="1:14" x14ac:dyDescent="0.2">
      <c r="A240" s="18">
        <v>224</v>
      </c>
      <c r="B240" s="19">
        <v>1000</v>
      </c>
      <c r="C240" s="36" t="s">
        <v>4148</v>
      </c>
      <c r="D240" s="24">
        <v>40396</v>
      </c>
      <c r="E240" s="24">
        <v>40396</v>
      </c>
      <c r="F240" s="39">
        <v>39</v>
      </c>
      <c r="G240" s="20" t="s">
        <v>4219</v>
      </c>
      <c r="H240" s="11"/>
      <c r="I240" s="30" t="s">
        <v>5682</v>
      </c>
      <c r="J240" s="11"/>
      <c r="K240" s="22">
        <v>143</v>
      </c>
      <c r="L240" s="22" t="s">
        <v>26</v>
      </c>
      <c r="M240" s="22" t="s">
        <v>5712</v>
      </c>
      <c r="N240" s="29" t="s">
        <v>5683</v>
      </c>
    </row>
    <row r="241" spans="1:14" ht="22.5" x14ac:dyDescent="0.2">
      <c r="A241" s="18">
        <v>225</v>
      </c>
      <c r="B241" s="19">
        <v>1000</v>
      </c>
      <c r="C241" s="36" t="s">
        <v>4149</v>
      </c>
      <c r="D241" s="24">
        <v>40395</v>
      </c>
      <c r="E241" s="24">
        <v>40395</v>
      </c>
      <c r="F241" s="39">
        <v>39</v>
      </c>
      <c r="G241" s="20" t="s">
        <v>4225</v>
      </c>
      <c r="H241" s="11"/>
      <c r="I241" s="30" t="s">
        <v>5682</v>
      </c>
      <c r="J241" s="11"/>
      <c r="K241" s="22">
        <v>96</v>
      </c>
      <c r="L241" s="22" t="s">
        <v>26</v>
      </c>
      <c r="M241" s="22" t="s">
        <v>5712</v>
      </c>
      <c r="N241" s="29" t="s">
        <v>5683</v>
      </c>
    </row>
    <row r="242" spans="1:14" x14ac:dyDescent="0.2">
      <c r="A242" s="18">
        <v>226</v>
      </c>
      <c r="B242" s="19">
        <v>1000</v>
      </c>
      <c r="C242" s="36" t="s">
        <v>4150</v>
      </c>
      <c r="D242" s="24">
        <v>40301</v>
      </c>
      <c r="E242" s="24">
        <v>40393</v>
      </c>
      <c r="F242" s="39">
        <v>39</v>
      </c>
      <c r="G242" s="20" t="s">
        <v>4226</v>
      </c>
      <c r="H242" s="11"/>
      <c r="I242" s="30" t="s">
        <v>5682</v>
      </c>
      <c r="J242" s="11"/>
      <c r="K242" s="22">
        <v>20</v>
      </c>
      <c r="L242" s="22" t="s">
        <v>26</v>
      </c>
      <c r="M242" s="22" t="s">
        <v>5712</v>
      </c>
      <c r="N242" s="29" t="s">
        <v>5695</v>
      </c>
    </row>
    <row r="243" spans="1:14" x14ac:dyDescent="0.2">
      <c r="A243" s="18">
        <v>227</v>
      </c>
      <c r="B243" s="19">
        <v>1000</v>
      </c>
      <c r="C243" s="36" t="s">
        <v>4151</v>
      </c>
      <c r="D243" s="24">
        <v>40344</v>
      </c>
      <c r="E243" s="24">
        <v>40354</v>
      </c>
      <c r="F243" s="39">
        <v>39</v>
      </c>
      <c r="G243" s="20" t="s">
        <v>4227</v>
      </c>
      <c r="H243" s="11"/>
      <c r="I243" s="30" t="s">
        <v>5682</v>
      </c>
      <c r="J243" s="11"/>
      <c r="K243" s="22">
        <v>127</v>
      </c>
      <c r="L243" s="22" t="s">
        <v>26</v>
      </c>
      <c r="M243" s="22" t="s">
        <v>5712</v>
      </c>
      <c r="N243" s="29" t="s">
        <v>5683</v>
      </c>
    </row>
    <row r="244" spans="1:14" x14ac:dyDescent="0.2">
      <c r="A244" s="18">
        <v>228</v>
      </c>
      <c r="B244" s="19">
        <v>1000</v>
      </c>
      <c r="C244" s="36" t="s">
        <v>4152</v>
      </c>
      <c r="D244" s="24">
        <v>40539</v>
      </c>
      <c r="E244" s="24">
        <v>40539</v>
      </c>
      <c r="F244" s="39">
        <v>39</v>
      </c>
      <c r="G244" s="20" t="s">
        <v>4228</v>
      </c>
      <c r="H244" s="11"/>
      <c r="I244" s="30" t="s">
        <v>5682</v>
      </c>
      <c r="J244" s="11"/>
      <c r="K244" s="22">
        <v>121</v>
      </c>
      <c r="L244" s="22" t="s">
        <v>26</v>
      </c>
      <c r="M244" s="22" t="s">
        <v>5712</v>
      </c>
      <c r="N244" s="29" t="s">
        <v>5683</v>
      </c>
    </row>
    <row r="245" spans="1:14" x14ac:dyDescent="0.2">
      <c r="A245" s="18">
        <v>229</v>
      </c>
      <c r="B245" s="19">
        <v>1000</v>
      </c>
      <c r="C245" s="36" t="s">
        <v>4153</v>
      </c>
      <c r="D245" s="24" t="s">
        <v>545</v>
      </c>
      <c r="E245" s="24" t="s">
        <v>545</v>
      </c>
      <c r="F245" s="39">
        <v>40</v>
      </c>
      <c r="G245" s="20"/>
      <c r="H245" s="11"/>
      <c r="I245" s="30" t="s">
        <v>5682</v>
      </c>
      <c r="J245" s="11"/>
      <c r="K245" s="22"/>
      <c r="L245" s="22" t="s">
        <v>26</v>
      </c>
      <c r="M245" s="22" t="s">
        <v>5712</v>
      </c>
      <c r="N245" s="29" t="s">
        <v>5683</v>
      </c>
    </row>
    <row r="246" spans="1:14" ht="22.5" x14ac:dyDescent="0.2">
      <c r="A246" s="18">
        <v>230</v>
      </c>
      <c r="B246" s="19">
        <v>1000</v>
      </c>
      <c r="C246" s="36" t="s">
        <v>4154</v>
      </c>
      <c r="D246" s="24">
        <v>40539</v>
      </c>
      <c r="E246" s="24">
        <v>40539</v>
      </c>
      <c r="F246" s="39">
        <v>40</v>
      </c>
      <c r="G246" s="20" t="s">
        <v>4229</v>
      </c>
      <c r="H246" s="11"/>
      <c r="I246" s="30" t="s">
        <v>5682</v>
      </c>
      <c r="J246" s="11"/>
      <c r="K246" s="22">
        <v>128</v>
      </c>
      <c r="L246" s="22" t="s">
        <v>26</v>
      </c>
      <c r="M246" s="22" t="s">
        <v>5712</v>
      </c>
      <c r="N246" s="29" t="s">
        <v>5683</v>
      </c>
    </row>
    <row r="247" spans="1:14" x14ac:dyDescent="0.2">
      <c r="A247" s="18">
        <v>231</v>
      </c>
      <c r="B247" s="19">
        <v>1000</v>
      </c>
      <c r="C247" s="36" t="s">
        <v>4155</v>
      </c>
      <c r="D247" s="24">
        <v>40312</v>
      </c>
      <c r="E247" s="24">
        <v>40324</v>
      </c>
      <c r="F247" s="39">
        <v>40</v>
      </c>
      <c r="G247" s="20" t="s">
        <v>4230</v>
      </c>
      <c r="H247" s="11"/>
      <c r="I247" s="30" t="s">
        <v>5682</v>
      </c>
      <c r="J247" s="11"/>
      <c r="K247" s="22">
        <v>136</v>
      </c>
      <c r="L247" s="22" t="s">
        <v>26</v>
      </c>
      <c r="M247" s="22" t="s">
        <v>5712</v>
      </c>
      <c r="N247" s="29" t="s">
        <v>5700</v>
      </c>
    </row>
    <row r="248" spans="1:14" x14ac:dyDescent="0.2">
      <c r="A248" s="18">
        <v>232</v>
      </c>
      <c r="B248" s="19">
        <v>1000</v>
      </c>
      <c r="C248" s="36" t="s">
        <v>4156</v>
      </c>
      <c r="D248" s="24">
        <v>40297</v>
      </c>
      <c r="E248" s="24">
        <v>40414</v>
      </c>
      <c r="F248" s="39">
        <v>40</v>
      </c>
      <c r="G248" s="20" t="s">
        <v>4231</v>
      </c>
      <c r="H248" s="11"/>
      <c r="I248" s="30" t="s">
        <v>5682</v>
      </c>
      <c r="J248" s="11"/>
      <c r="K248" s="22">
        <v>33</v>
      </c>
      <c r="L248" s="22" t="s">
        <v>26</v>
      </c>
      <c r="M248" s="22" t="s">
        <v>5712</v>
      </c>
      <c r="N248" s="29" t="s">
        <v>5683</v>
      </c>
    </row>
    <row r="249" spans="1:14" x14ac:dyDescent="0.2">
      <c r="A249" s="18">
        <v>233</v>
      </c>
      <c r="B249" s="19">
        <v>1000</v>
      </c>
      <c r="C249" s="36" t="s">
        <v>4157</v>
      </c>
      <c r="D249" s="24">
        <v>40171</v>
      </c>
      <c r="E249" s="24">
        <v>40179</v>
      </c>
      <c r="F249" s="39">
        <v>40</v>
      </c>
      <c r="G249" s="20" t="s">
        <v>4232</v>
      </c>
      <c r="H249" s="11"/>
      <c r="I249" s="30" t="s">
        <v>5682</v>
      </c>
      <c r="J249" s="11"/>
      <c r="K249" s="22">
        <v>14</v>
      </c>
      <c r="L249" s="22" t="s">
        <v>26</v>
      </c>
      <c r="M249" s="22" t="s">
        <v>5712</v>
      </c>
      <c r="N249" s="29" t="s">
        <v>5683</v>
      </c>
    </row>
    <row r="250" spans="1:14" x14ac:dyDescent="0.2">
      <c r="A250" s="18">
        <v>234</v>
      </c>
      <c r="B250" s="19">
        <v>1000</v>
      </c>
      <c r="C250" s="36" t="s">
        <v>4158</v>
      </c>
      <c r="D250" s="24">
        <v>40525</v>
      </c>
      <c r="E250" s="24">
        <v>40532</v>
      </c>
      <c r="F250" s="39">
        <v>40</v>
      </c>
      <c r="G250" s="20" t="s">
        <v>4233</v>
      </c>
      <c r="H250" s="11"/>
      <c r="I250" s="30" t="s">
        <v>5682</v>
      </c>
      <c r="J250" s="11"/>
      <c r="K250" s="22">
        <v>101</v>
      </c>
      <c r="L250" s="22" t="s">
        <v>26</v>
      </c>
      <c r="M250" s="22" t="s">
        <v>5712</v>
      </c>
      <c r="N250" s="29" t="s">
        <v>5683</v>
      </c>
    </row>
    <row r="251" spans="1:14" x14ac:dyDescent="0.2">
      <c r="A251" s="18">
        <v>235</v>
      </c>
      <c r="B251" s="19">
        <v>1000</v>
      </c>
      <c r="C251" s="36" t="s">
        <v>4159</v>
      </c>
      <c r="D251" s="24">
        <v>40298</v>
      </c>
      <c r="E251" s="24">
        <v>40299</v>
      </c>
      <c r="F251" s="39">
        <v>40</v>
      </c>
      <c r="G251" s="20" t="s">
        <v>4234</v>
      </c>
      <c r="H251" s="11"/>
      <c r="I251" s="30" t="s">
        <v>5682</v>
      </c>
      <c r="J251" s="11"/>
      <c r="K251" s="22">
        <v>52</v>
      </c>
      <c r="L251" s="22" t="s">
        <v>26</v>
      </c>
      <c r="M251" s="22" t="s">
        <v>5712</v>
      </c>
      <c r="N251" s="29" t="s">
        <v>5683</v>
      </c>
    </row>
    <row r="252" spans="1:14" ht="22.5" x14ac:dyDescent="0.2">
      <c r="A252" s="18">
        <v>236</v>
      </c>
      <c r="B252" s="19">
        <v>1000</v>
      </c>
      <c r="C252" s="36" t="s">
        <v>4160</v>
      </c>
      <c r="D252" s="24">
        <v>40298</v>
      </c>
      <c r="E252" s="24">
        <v>40299</v>
      </c>
      <c r="F252" s="39">
        <v>40</v>
      </c>
      <c r="G252" s="20" t="s">
        <v>4235</v>
      </c>
      <c r="H252" s="11"/>
      <c r="I252" s="30" t="s">
        <v>5682</v>
      </c>
      <c r="J252" s="11"/>
      <c r="K252" s="22">
        <v>36</v>
      </c>
      <c r="L252" s="22" t="s">
        <v>26</v>
      </c>
      <c r="M252" s="22" t="s">
        <v>5712</v>
      </c>
      <c r="N252" s="29" t="s">
        <v>5701</v>
      </c>
    </row>
    <row r="253" spans="1:14" ht="22.5" x14ac:dyDescent="0.2">
      <c r="A253" s="18">
        <v>237</v>
      </c>
      <c r="B253" s="19">
        <v>1000</v>
      </c>
      <c r="C253" s="36" t="s">
        <v>4161</v>
      </c>
      <c r="D253" s="24">
        <v>40283</v>
      </c>
      <c r="E253" s="24">
        <v>40283</v>
      </c>
      <c r="F253" s="39">
        <v>40</v>
      </c>
      <c r="G253" s="20" t="s">
        <v>4236</v>
      </c>
      <c r="H253" s="11"/>
      <c r="I253" s="30" t="s">
        <v>5682</v>
      </c>
      <c r="J253" s="11"/>
      <c r="K253" s="22">
        <v>17</v>
      </c>
      <c r="L253" s="22" t="s">
        <v>26</v>
      </c>
      <c r="M253" s="22" t="s">
        <v>5712</v>
      </c>
      <c r="N253" s="29" t="s">
        <v>5683</v>
      </c>
    </row>
    <row r="254" spans="1:14" x14ac:dyDescent="0.2">
      <c r="A254" s="18">
        <v>238</v>
      </c>
      <c r="B254" s="19">
        <v>1000</v>
      </c>
      <c r="C254" s="36" t="s">
        <v>4089</v>
      </c>
      <c r="D254" s="24" t="s">
        <v>545</v>
      </c>
      <c r="E254" s="24" t="s">
        <v>545</v>
      </c>
      <c r="F254" s="39">
        <v>41</v>
      </c>
      <c r="G254" s="20"/>
      <c r="H254" s="11"/>
      <c r="I254" s="30" t="s">
        <v>5682</v>
      </c>
      <c r="J254" s="11"/>
      <c r="K254" s="22"/>
      <c r="L254" s="22" t="s">
        <v>26</v>
      </c>
      <c r="M254" s="22" t="s">
        <v>5712</v>
      </c>
      <c r="N254" s="29" t="s">
        <v>5683</v>
      </c>
    </row>
    <row r="255" spans="1:14" x14ac:dyDescent="0.2">
      <c r="A255" s="18">
        <v>239</v>
      </c>
      <c r="B255" s="19">
        <v>1000</v>
      </c>
      <c r="C255" s="36" t="s">
        <v>4089</v>
      </c>
      <c r="D255" s="24">
        <v>40403</v>
      </c>
      <c r="E255" s="24">
        <v>40288</v>
      </c>
      <c r="F255" s="39">
        <v>41</v>
      </c>
      <c r="G255" s="20" t="s">
        <v>4229</v>
      </c>
      <c r="H255" s="11"/>
      <c r="I255" s="30" t="s">
        <v>5682</v>
      </c>
      <c r="J255" s="11"/>
      <c r="K255" s="22">
        <v>70</v>
      </c>
      <c r="L255" s="22" t="s">
        <v>26</v>
      </c>
      <c r="M255" s="22" t="s">
        <v>5712</v>
      </c>
      <c r="N255" s="29" t="s">
        <v>5683</v>
      </c>
    </row>
    <row r="256" spans="1:14" x14ac:dyDescent="0.2">
      <c r="A256" s="18">
        <v>240</v>
      </c>
      <c r="B256" s="19">
        <v>1000</v>
      </c>
      <c r="C256" s="36" t="s">
        <v>4089</v>
      </c>
      <c r="D256" s="24">
        <v>40495</v>
      </c>
      <c r="E256" s="24">
        <v>40527</v>
      </c>
      <c r="F256" s="39">
        <v>41</v>
      </c>
      <c r="G256" s="20" t="s">
        <v>4230</v>
      </c>
      <c r="H256" s="11"/>
      <c r="I256" s="30" t="s">
        <v>5682</v>
      </c>
      <c r="J256" s="11"/>
      <c r="K256" s="22">
        <v>212</v>
      </c>
      <c r="L256" s="22" t="s">
        <v>26</v>
      </c>
      <c r="M256" s="22" t="s">
        <v>5712</v>
      </c>
      <c r="N256" s="29" t="s">
        <v>5683</v>
      </c>
    </row>
    <row r="257" spans="1:14" x14ac:dyDescent="0.2">
      <c r="A257" s="18">
        <v>241</v>
      </c>
      <c r="B257" s="19">
        <v>1000</v>
      </c>
      <c r="C257" s="36" t="s">
        <v>4089</v>
      </c>
      <c r="D257" s="24">
        <v>40318</v>
      </c>
      <c r="E257" s="24">
        <v>40391</v>
      </c>
      <c r="F257" s="39">
        <v>41</v>
      </c>
      <c r="G257" s="20" t="s">
        <v>4231</v>
      </c>
      <c r="H257" s="11"/>
      <c r="I257" s="30" t="s">
        <v>5682</v>
      </c>
      <c r="J257" s="11"/>
      <c r="K257" s="22">
        <v>213</v>
      </c>
      <c r="L257" s="22" t="s">
        <v>26</v>
      </c>
      <c r="M257" s="22" t="s">
        <v>5712</v>
      </c>
      <c r="N257" s="29" t="s">
        <v>5683</v>
      </c>
    </row>
    <row r="258" spans="1:14" ht="22.5" x14ac:dyDescent="0.2">
      <c r="A258" s="18">
        <v>242</v>
      </c>
      <c r="B258" s="19">
        <v>1000</v>
      </c>
      <c r="C258" s="36" t="s">
        <v>4162</v>
      </c>
      <c r="D258" s="24">
        <v>40386</v>
      </c>
      <c r="E258" s="24">
        <v>40389</v>
      </c>
      <c r="F258" s="39">
        <v>41</v>
      </c>
      <c r="G258" s="20" t="s">
        <v>4232</v>
      </c>
      <c r="H258" s="11"/>
      <c r="I258" s="30" t="s">
        <v>5682</v>
      </c>
      <c r="J258" s="11"/>
      <c r="K258" s="22">
        <v>14</v>
      </c>
      <c r="L258" s="22" t="s">
        <v>26</v>
      </c>
      <c r="M258" s="22" t="s">
        <v>5712</v>
      </c>
      <c r="N258" s="29" t="s">
        <v>5683</v>
      </c>
    </row>
    <row r="259" spans="1:14" x14ac:dyDescent="0.2">
      <c r="A259" s="18">
        <v>243</v>
      </c>
      <c r="B259" s="19">
        <v>1000</v>
      </c>
      <c r="C259" s="36" t="s">
        <v>4163</v>
      </c>
      <c r="D259" s="24">
        <v>40290</v>
      </c>
      <c r="E259" s="24">
        <v>40300</v>
      </c>
      <c r="F259" s="39">
        <v>41</v>
      </c>
      <c r="G259" s="20" t="s">
        <v>4233</v>
      </c>
      <c r="H259" s="11"/>
      <c r="I259" s="30" t="s">
        <v>5682</v>
      </c>
      <c r="J259" s="11"/>
      <c r="K259" s="22">
        <v>45</v>
      </c>
      <c r="L259" s="22" t="s">
        <v>26</v>
      </c>
      <c r="M259" s="22" t="s">
        <v>5712</v>
      </c>
      <c r="N259" s="29" t="s">
        <v>5689</v>
      </c>
    </row>
    <row r="260" spans="1:14" x14ac:dyDescent="0.2">
      <c r="A260" s="18">
        <v>244</v>
      </c>
      <c r="B260" s="19">
        <v>1000</v>
      </c>
      <c r="C260" s="36" t="s">
        <v>4164</v>
      </c>
      <c r="D260" s="24">
        <v>40392</v>
      </c>
      <c r="E260" s="24">
        <v>40392</v>
      </c>
      <c r="F260" s="39">
        <v>41</v>
      </c>
      <c r="G260" s="20" t="s">
        <v>4234</v>
      </c>
      <c r="H260" s="11"/>
      <c r="I260" s="30" t="s">
        <v>5682</v>
      </c>
      <c r="J260" s="11"/>
      <c r="K260" s="22">
        <v>14</v>
      </c>
      <c r="L260" s="22" t="s">
        <v>26</v>
      </c>
      <c r="M260" s="22" t="s">
        <v>5712</v>
      </c>
      <c r="N260" s="29" t="s">
        <v>5683</v>
      </c>
    </row>
    <row r="261" spans="1:14" ht="22.5" x14ac:dyDescent="0.2">
      <c r="A261" s="18">
        <v>245</v>
      </c>
      <c r="B261" s="19">
        <v>1000</v>
      </c>
      <c r="C261" s="36" t="s">
        <v>4165</v>
      </c>
      <c r="D261" s="24">
        <v>40296</v>
      </c>
      <c r="E261" s="24">
        <v>40459</v>
      </c>
      <c r="F261" s="39">
        <v>41</v>
      </c>
      <c r="G261" s="20" t="s">
        <v>4235</v>
      </c>
      <c r="H261" s="11"/>
      <c r="I261" s="30" t="s">
        <v>5682</v>
      </c>
      <c r="J261" s="11"/>
      <c r="K261" s="22">
        <v>44</v>
      </c>
      <c r="L261" s="22" t="s">
        <v>26</v>
      </c>
      <c r="M261" s="22" t="s">
        <v>5712</v>
      </c>
      <c r="N261" s="29" t="s">
        <v>5694</v>
      </c>
    </row>
    <row r="262" spans="1:14" x14ac:dyDescent="0.2">
      <c r="A262" s="18">
        <v>246</v>
      </c>
      <c r="B262" s="19">
        <v>1000</v>
      </c>
      <c r="C262" s="36" t="s">
        <v>4166</v>
      </c>
      <c r="D262" s="24">
        <v>40469</v>
      </c>
      <c r="E262" s="24">
        <v>40459</v>
      </c>
      <c r="F262" s="39">
        <v>41</v>
      </c>
      <c r="G262" s="20" t="s">
        <v>4236</v>
      </c>
      <c r="H262" s="11"/>
      <c r="I262" s="30" t="s">
        <v>5682</v>
      </c>
      <c r="J262" s="11"/>
      <c r="K262" s="22">
        <v>10</v>
      </c>
      <c r="L262" s="22" t="s">
        <v>26</v>
      </c>
      <c r="M262" s="22" t="s">
        <v>5712</v>
      </c>
      <c r="N262" s="29" t="s">
        <v>5691</v>
      </c>
    </row>
    <row r="263" spans="1:14" x14ac:dyDescent="0.2">
      <c r="A263" s="18">
        <v>247</v>
      </c>
      <c r="B263" s="19">
        <v>1000</v>
      </c>
      <c r="C263" s="36" t="s">
        <v>4146</v>
      </c>
      <c r="D263" s="24" t="s">
        <v>545</v>
      </c>
      <c r="E263" s="24" t="s">
        <v>545</v>
      </c>
      <c r="F263" s="39">
        <v>42</v>
      </c>
      <c r="G263" s="20"/>
      <c r="H263" s="11"/>
      <c r="I263" s="30" t="s">
        <v>5682</v>
      </c>
      <c r="J263" s="11"/>
      <c r="K263" s="22"/>
      <c r="L263" s="22" t="s">
        <v>26</v>
      </c>
      <c r="M263" s="22" t="s">
        <v>5712</v>
      </c>
      <c r="N263" s="29" t="s">
        <v>5683</v>
      </c>
    </row>
    <row r="264" spans="1:14" x14ac:dyDescent="0.2">
      <c r="A264" s="18">
        <v>248</v>
      </c>
      <c r="B264" s="19">
        <v>1000</v>
      </c>
      <c r="C264" s="36" t="s">
        <v>4167</v>
      </c>
      <c r="D264" s="24">
        <v>40342</v>
      </c>
      <c r="E264" s="24">
        <v>40342</v>
      </c>
      <c r="F264" s="39">
        <v>42</v>
      </c>
      <c r="G264" s="20" t="s">
        <v>4218</v>
      </c>
      <c r="H264" s="11"/>
      <c r="I264" s="30" t="s">
        <v>5682</v>
      </c>
      <c r="J264" s="11"/>
      <c r="K264" s="22">
        <v>60</v>
      </c>
      <c r="L264" s="22" t="s">
        <v>26</v>
      </c>
      <c r="M264" s="22" t="s">
        <v>5712</v>
      </c>
      <c r="N264" s="29" t="s">
        <v>5683</v>
      </c>
    </row>
    <row r="265" spans="1:14" x14ac:dyDescent="0.2">
      <c r="A265" s="18">
        <v>249</v>
      </c>
      <c r="B265" s="19">
        <v>1000</v>
      </c>
      <c r="C265" s="36" t="s">
        <v>4167</v>
      </c>
      <c r="D265" s="24">
        <v>40342</v>
      </c>
      <c r="E265" s="24">
        <v>40349</v>
      </c>
      <c r="F265" s="39">
        <v>42</v>
      </c>
      <c r="G265" s="20" t="s">
        <v>4219</v>
      </c>
      <c r="H265" s="11"/>
      <c r="I265" s="30" t="s">
        <v>5682</v>
      </c>
      <c r="J265" s="11"/>
      <c r="K265" s="22">
        <v>200</v>
      </c>
      <c r="L265" s="22" t="s">
        <v>26</v>
      </c>
      <c r="M265" s="22" t="s">
        <v>5712</v>
      </c>
      <c r="N265" s="29" t="s">
        <v>5683</v>
      </c>
    </row>
    <row r="266" spans="1:14" ht="22.5" x14ac:dyDescent="0.2">
      <c r="A266" s="18">
        <v>250</v>
      </c>
      <c r="B266" s="19">
        <v>1000</v>
      </c>
      <c r="C266" s="36" t="s">
        <v>4168</v>
      </c>
      <c r="D266" s="24">
        <v>40390</v>
      </c>
      <c r="E266" s="24">
        <v>40390</v>
      </c>
      <c r="F266" s="39">
        <v>42</v>
      </c>
      <c r="G266" s="20" t="s">
        <v>4225</v>
      </c>
      <c r="H266" s="11"/>
      <c r="I266" s="30" t="s">
        <v>5682</v>
      </c>
      <c r="J266" s="11"/>
      <c r="K266" s="22">
        <v>187</v>
      </c>
      <c r="L266" s="22" t="s">
        <v>26</v>
      </c>
      <c r="M266" s="22" t="s">
        <v>5712</v>
      </c>
      <c r="N266" s="29" t="s">
        <v>5691</v>
      </c>
    </row>
    <row r="267" spans="1:14" ht="22.5" x14ac:dyDescent="0.2">
      <c r="A267" s="18">
        <v>251</v>
      </c>
      <c r="B267" s="19">
        <v>1000</v>
      </c>
      <c r="C267" s="36" t="s">
        <v>4169</v>
      </c>
      <c r="D267" s="24">
        <v>40281</v>
      </c>
      <c r="E267" s="24">
        <v>40289</v>
      </c>
      <c r="F267" s="39">
        <v>42</v>
      </c>
      <c r="G267" s="20" t="s">
        <v>4226</v>
      </c>
      <c r="H267" s="11"/>
      <c r="I267" s="30" t="s">
        <v>5682</v>
      </c>
      <c r="J267" s="11"/>
      <c r="K267" s="22">
        <v>46</v>
      </c>
      <c r="L267" s="22" t="s">
        <v>26</v>
      </c>
      <c r="M267" s="22" t="s">
        <v>5712</v>
      </c>
      <c r="N267" s="29" t="s">
        <v>5683</v>
      </c>
    </row>
    <row r="268" spans="1:14" x14ac:dyDescent="0.2">
      <c r="A268" s="18">
        <v>252</v>
      </c>
      <c r="B268" s="19">
        <v>1000</v>
      </c>
      <c r="C268" s="36" t="s">
        <v>4170</v>
      </c>
      <c r="D268" s="24">
        <v>40256</v>
      </c>
      <c r="E268" s="24">
        <v>40350</v>
      </c>
      <c r="F268" s="39">
        <v>42</v>
      </c>
      <c r="G268" s="20" t="s">
        <v>4227</v>
      </c>
      <c r="H268" s="11"/>
      <c r="I268" s="30" t="s">
        <v>5682</v>
      </c>
      <c r="J268" s="11"/>
      <c r="K268" s="22">
        <v>27</v>
      </c>
      <c r="L268" s="22" t="s">
        <v>26</v>
      </c>
      <c r="M268" s="22" t="s">
        <v>5712</v>
      </c>
      <c r="N268" s="29" t="s">
        <v>5683</v>
      </c>
    </row>
    <row r="269" spans="1:14" ht="22.5" x14ac:dyDescent="0.2">
      <c r="A269" s="18">
        <v>253</v>
      </c>
      <c r="B269" s="19">
        <v>1000</v>
      </c>
      <c r="C269" s="36" t="s">
        <v>4171</v>
      </c>
      <c r="D269" s="24">
        <v>40395</v>
      </c>
      <c r="E269" s="24">
        <v>40400</v>
      </c>
      <c r="F269" s="39">
        <v>42</v>
      </c>
      <c r="G269" s="20" t="s">
        <v>4228</v>
      </c>
      <c r="H269" s="11"/>
      <c r="I269" s="30" t="s">
        <v>5682</v>
      </c>
      <c r="J269" s="11"/>
      <c r="K269" s="22">
        <v>84</v>
      </c>
      <c r="L269" s="22" t="s">
        <v>26</v>
      </c>
      <c r="M269" s="22" t="s">
        <v>5712</v>
      </c>
      <c r="N269" s="29" t="s">
        <v>5683</v>
      </c>
    </row>
    <row r="270" spans="1:14" x14ac:dyDescent="0.2">
      <c r="A270" s="18">
        <v>254</v>
      </c>
      <c r="B270" s="19">
        <v>1000</v>
      </c>
      <c r="C270" s="36" t="s">
        <v>4146</v>
      </c>
      <c r="D270" s="24"/>
      <c r="E270" s="24"/>
      <c r="F270" s="39">
        <v>43</v>
      </c>
      <c r="G270" s="20"/>
      <c r="H270" s="11"/>
      <c r="I270" s="30" t="s">
        <v>5682</v>
      </c>
      <c r="J270" s="11"/>
      <c r="K270" s="22"/>
      <c r="L270" s="22" t="s">
        <v>26</v>
      </c>
      <c r="M270" s="22" t="s">
        <v>5712</v>
      </c>
      <c r="N270" s="29" t="s">
        <v>5683</v>
      </c>
    </row>
    <row r="271" spans="1:14" ht="22.5" x14ac:dyDescent="0.2">
      <c r="A271" s="18">
        <v>255</v>
      </c>
      <c r="B271" s="19">
        <v>1000</v>
      </c>
      <c r="C271" s="36" t="s">
        <v>4172</v>
      </c>
      <c r="D271" s="24">
        <v>40514</v>
      </c>
      <c r="E271" s="24">
        <v>40514</v>
      </c>
      <c r="F271" s="39">
        <v>43</v>
      </c>
      <c r="G271" s="20" t="s">
        <v>612</v>
      </c>
      <c r="H271" s="11"/>
      <c r="I271" s="30" t="s">
        <v>5682</v>
      </c>
      <c r="J271" s="11"/>
      <c r="K271" s="22">
        <v>130</v>
      </c>
      <c r="L271" s="22" t="s">
        <v>26</v>
      </c>
      <c r="M271" s="22" t="s">
        <v>5712</v>
      </c>
      <c r="N271" s="29" t="s">
        <v>5683</v>
      </c>
    </row>
    <row r="272" spans="1:14" ht="22.5" x14ac:dyDescent="0.2">
      <c r="A272" s="18">
        <v>256</v>
      </c>
      <c r="B272" s="19">
        <v>1000</v>
      </c>
      <c r="C272" s="36" t="s">
        <v>4173</v>
      </c>
      <c r="D272" s="24">
        <v>40512</v>
      </c>
      <c r="E272" s="24">
        <v>40531</v>
      </c>
      <c r="F272" s="39">
        <v>43</v>
      </c>
      <c r="G272" s="20" t="s">
        <v>613</v>
      </c>
      <c r="H272" s="11"/>
      <c r="I272" s="30" t="s">
        <v>5682</v>
      </c>
      <c r="J272" s="11"/>
      <c r="K272" s="22">
        <v>101</v>
      </c>
      <c r="L272" s="22" t="s">
        <v>26</v>
      </c>
      <c r="M272" s="22" t="s">
        <v>5712</v>
      </c>
      <c r="N272" s="29" t="s">
        <v>5683</v>
      </c>
    </row>
    <row r="273" spans="1:14" x14ac:dyDescent="0.2">
      <c r="A273" s="18">
        <v>257</v>
      </c>
      <c r="B273" s="19">
        <v>1000</v>
      </c>
      <c r="C273" s="36" t="s">
        <v>4174</v>
      </c>
      <c r="D273" s="24"/>
      <c r="E273" s="24"/>
      <c r="F273" s="39">
        <v>44</v>
      </c>
      <c r="G273" s="20"/>
      <c r="H273" s="11"/>
      <c r="I273" s="30" t="s">
        <v>5682</v>
      </c>
      <c r="J273" s="11"/>
      <c r="K273" s="22"/>
      <c r="L273" s="22" t="s">
        <v>26</v>
      </c>
      <c r="M273" s="22" t="s">
        <v>5712</v>
      </c>
      <c r="N273" s="29" t="s">
        <v>5696</v>
      </c>
    </row>
    <row r="274" spans="1:14" x14ac:dyDescent="0.2">
      <c r="A274" s="18">
        <v>258</v>
      </c>
      <c r="B274" s="19">
        <v>1000</v>
      </c>
      <c r="C274" s="36" t="s">
        <v>4175</v>
      </c>
      <c r="D274" s="24">
        <v>38800</v>
      </c>
      <c r="E274" s="24">
        <v>38800</v>
      </c>
      <c r="F274" s="39">
        <v>44</v>
      </c>
      <c r="G274" s="20" t="s">
        <v>631</v>
      </c>
      <c r="H274" s="11"/>
      <c r="I274" s="30" t="s">
        <v>5682</v>
      </c>
      <c r="J274" s="11"/>
      <c r="K274" s="22">
        <v>63</v>
      </c>
      <c r="L274" s="22" t="s">
        <v>26</v>
      </c>
      <c r="M274" s="22" t="s">
        <v>5712</v>
      </c>
      <c r="N274" s="29" t="s">
        <v>5696</v>
      </c>
    </row>
    <row r="275" spans="1:14" x14ac:dyDescent="0.2">
      <c r="A275" s="18">
        <v>259</v>
      </c>
      <c r="B275" s="19">
        <v>1000</v>
      </c>
      <c r="C275" s="36" t="s">
        <v>4176</v>
      </c>
      <c r="D275" s="24">
        <v>33298</v>
      </c>
      <c r="E275" s="24">
        <v>33298</v>
      </c>
      <c r="F275" s="39">
        <v>44</v>
      </c>
      <c r="G275" s="20" t="s">
        <v>632</v>
      </c>
      <c r="H275" s="11"/>
      <c r="I275" s="30" t="s">
        <v>5682</v>
      </c>
      <c r="J275" s="11"/>
      <c r="K275" s="22">
        <v>116</v>
      </c>
      <c r="L275" s="22" t="s">
        <v>26</v>
      </c>
      <c r="M275" s="22" t="s">
        <v>5712</v>
      </c>
      <c r="N275" s="29" t="s">
        <v>5696</v>
      </c>
    </row>
    <row r="276" spans="1:14" x14ac:dyDescent="0.2">
      <c r="A276" s="18">
        <v>260</v>
      </c>
      <c r="B276" s="19">
        <v>1000</v>
      </c>
      <c r="C276" s="36" t="s">
        <v>4177</v>
      </c>
      <c r="D276" s="24">
        <v>33298</v>
      </c>
      <c r="E276" s="24">
        <v>33298</v>
      </c>
      <c r="F276" s="39">
        <v>44</v>
      </c>
      <c r="G276" s="20" t="s">
        <v>633</v>
      </c>
      <c r="H276" s="11"/>
      <c r="I276" s="30" t="s">
        <v>5682</v>
      </c>
      <c r="J276" s="11"/>
      <c r="K276" s="22">
        <v>200</v>
      </c>
      <c r="L276" s="22" t="s">
        <v>26</v>
      </c>
      <c r="M276" s="22" t="s">
        <v>5712</v>
      </c>
      <c r="N276" s="29" t="s">
        <v>5696</v>
      </c>
    </row>
    <row r="277" spans="1:14" x14ac:dyDescent="0.2">
      <c r="A277" s="18">
        <v>261</v>
      </c>
      <c r="B277" s="19">
        <v>1000</v>
      </c>
      <c r="C277" s="36" t="s">
        <v>4178</v>
      </c>
      <c r="D277" s="24">
        <v>31431</v>
      </c>
      <c r="E277" s="24">
        <v>31431</v>
      </c>
      <c r="F277" s="39">
        <v>44</v>
      </c>
      <c r="G277" s="20" t="s">
        <v>634</v>
      </c>
      <c r="H277" s="11"/>
      <c r="I277" s="30" t="s">
        <v>5682</v>
      </c>
      <c r="J277" s="11"/>
      <c r="K277" s="22">
        <v>200</v>
      </c>
      <c r="L277" s="22" t="s">
        <v>26</v>
      </c>
      <c r="M277" s="22" t="s">
        <v>5712</v>
      </c>
      <c r="N277" s="29" t="s">
        <v>5696</v>
      </c>
    </row>
    <row r="278" spans="1:14" x14ac:dyDescent="0.2">
      <c r="A278" s="18">
        <v>262</v>
      </c>
      <c r="B278" s="19">
        <v>1000</v>
      </c>
      <c r="C278" s="36" t="s">
        <v>4179</v>
      </c>
      <c r="D278" s="24">
        <v>30375</v>
      </c>
      <c r="E278" s="24">
        <v>30378</v>
      </c>
      <c r="F278" s="39">
        <v>44</v>
      </c>
      <c r="G278" s="20" t="s">
        <v>635</v>
      </c>
      <c r="H278" s="11"/>
      <c r="I278" s="30" t="s">
        <v>5682</v>
      </c>
      <c r="J278" s="11"/>
      <c r="K278" s="22">
        <v>163</v>
      </c>
      <c r="L278" s="22" t="s">
        <v>26</v>
      </c>
      <c r="M278" s="22" t="s">
        <v>5712</v>
      </c>
      <c r="N278" s="29" t="s">
        <v>5696</v>
      </c>
    </row>
    <row r="279" spans="1:14" x14ac:dyDescent="0.2">
      <c r="A279" s="18">
        <v>263</v>
      </c>
      <c r="B279" s="19">
        <v>1000</v>
      </c>
      <c r="C279" s="36" t="s">
        <v>4180</v>
      </c>
      <c r="D279" s="24" t="s">
        <v>545</v>
      </c>
      <c r="E279" s="24" t="s">
        <v>545</v>
      </c>
      <c r="F279" s="39">
        <v>45</v>
      </c>
      <c r="G279" s="20"/>
      <c r="H279" s="11"/>
      <c r="I279" s="30" t="s">
        <v>5682</v>
      </c>
      <c r="J279" s="11"/>
      <c r="K279" s="22"/>
      <c r="L279" s="22" t="s">
        <v>26</v>
      </c>
      <c r="M279" s="22" t="s">
        <v>5712</v>
      </c>
      <c r="N279" s="29" t="s">
        <v>5696</v>
      </c>
    </row>
    <row r="280" spans="1:14" x14ac:dyDescent="0.2">
      <c r="A280" s="18">
        <v>264</v>
      </c>
      <c r="B280" s="19">
        <v>1000</v>
      </c>
      <c r="C280" s="36" t="s">
        <v>4181</v>
      </c>
      <c r="D280" s="24">
        <v>36712</v>
      </c>
      <c r="E280" s="24">
        <v>39153</v>
      </c>
      <c r="F280" s="39">
        <v>45</v>
      </c>
      <c r="G280" s="20" t="s">
        <v>617</v>
      </c>
      <c r="H280" s="11"/>
      <c r="I280" s="30" t="s">
        <v>5682</v>
      </c>
      <c r="J280" s="11"/>
      <c r="K280" s="22">
        <v>85</v>
      </c>
      <c r="L280" s="22" t="s">
        <v>26</v>
      </c>
      <c r="M280" s="22" t="s">
        <v>5712</v>
      </c>
      <c r="N280" s="29" t="s">
        <v>5683</v>
      </c>
    </row>
    <row r="281" spans="1:14" x14ac:dyDescent="0.2">
      <c r="A281" s="18">
        <v>265</v>
      </c>
      <c r="B281" s="19">
        <v>1000</v>
      </c>
      <c r="C281" s="36" t="s">
        <v>4181</v>
      </c>
      <c r="D281" s="24">
        <v>36712</v>
      </c>
      <c r="E281" s="24">
        <v>39126</v>
      </c>
      <c r="F281" s="39">
        <v>45</v>
      </c>
      <c r="G281" s="20" t="s">
        <v>618</v>
      </c>
      <c r="H281" s="11"/>
      <c r="I281" s="30" t="s">
        <v>5682</v>
      </c>
      <c r="J281" s="11"/>
      <c r="K281" s="22">
        <v>200</v>
      </c>
      <c r="L281" s="22" t="s">
        <v>26</v>
      </c>
      <c r="M281" s="22" t="s">
        <v>5712</v>
      </c>
      <c r="N281" s="29" t="s">
        <v>5683</v>
      </c>
    </row>
    <row r="282" spans="1:14" x14ac:dyDescent="0.2">
      <c r="A282" s="18">
        <v>266</v>
      </c>
      <c r="B282" s="19">
        <v>1000</v>
      </c>
      <c r="C282" s="36" t="s">
        <v>4181</v>
      </c>
      <c r="D282" s="24">
        <v>36712</v>
      </c>
      <c r="E282" s="24">
        <v>39128</v>
      </c>
      <c r="F282" s="39">
        <v>45</v>
      </c>
      <c r="G282" s="20" t="s">
        <v>619</v>
      </c>
      <c r="H282" s="11"/>
      <c r="I282" s="30" t="s">
        <v>5682</v>
      </c>
      <c r="J282" s="11"/>
      <c r="K282" s="22">
        <v>200</v>
      </c>
      <c r="L282" s="22" t="s">
        <v>26</v>
      </c>
      <c r="M282" s="22" t="s">
        <v>5712</v>
      </c>
      <c r="N282" s="29" t="s">
        <v>5683</v>
      </c>
    </row>
    <row r="283" spans="1:14" x14ac:dyDescent="0.2">
      <c r="A283" s="18">
        <v>267</v>
      </c>
      <c r="B283" s="19">
        <v>1000</v>
      </c>
      <c r="C283" s="36" t="s">
        <v>4182</v>
      </c>
      <c r="D283" s="24">
        <v>33959</v>
      </c>
      <c r="E283" s="24">
        <v>36509</v>
      </c>
      <c r="F283" s="39">
        <v>45</v>
      </c>
      <c r="G283" s="20" t="s">
        <v>620</v>
      </c>
      <c r="H283" s="11"/>
      <c r="I283" s="30" t="s">
        <v>5682</v>
      </c>
      <c r="J283" s="11"/>
      <c r="K283" s="22">
        <v>200</v>
      </c>
      <c r="L283" s="22" t="s">
        <v>26</v>
      </c>
      <c r="M283" s="22" t="s">
        <v>5712</v>
      </c>
      <c r="N283" s="29" t="s">
        <v>5696</v>
      </c>
    </row>
    <row r="284" spans="1:14" x14ac:dyDescent="0.2">
      <c r="A284" s="18">
        <v>268</v>
      </c>
      <c r="B284" s="19">
        <v>1000</v>
      </c>
      <c r="C284" s="36" t="s">
        <v>4182</v>
      </c>
      <c r="D284" s="24">
        <v>33959</v>
      </c>
      <c r="E284" s="24">
        <v>36509</v>
      </c>
      <c r="F284" s="39">
        <v>45</v>
      </c>
      <c r="G284" s="20" t="s">
        <v>621</v>
      </c>
      <c r="H284" s="11"/>
      <c r="I284" s="30" t="s">
        <v>5682</v>
      </c>
      <c r="J284" s="11"/>
      <c r="K284" s="22">
        <v>44</v>
      </c>
      <c r="L284" s="22" t="s">
        <v>26</v>
      </c>
      <c r="M284" s="22" t="s">
        <v>5712</v>
      </c>
      <c r="N284" s="29" t="s">
        <v>5696</v>
      </c>
    </row>
    <row r="285" spans="1:14" x14ac:dyDescent="0.2">
      <c r="A285" s="18">
        <v>269</v>
      </c>
      <c r="B285" s="19">
        <v>1000</v>
      </c>
      <c r="C285" s="36" t="s">
        <v>4183</v>
      </c>
      <c r="D285" s="24">
        <v>36940</v>
      </c>
      <c r="E285" s="24">
        <v>39829</v>
      </c>
      <c r="F285" s="39">
        <v>45</v>
      </c>
      <c r="G285" s="20" t="s">
        <v>622</v>
      </c>
      <c r="H285" s="11"/>
      <c r="I285" s="30" t="s">
        <v>5682</v>
      </c>
      <c r="J285" s="11"/>
      <c r="K285" s="22">
        <v>105</v>
      </c>
      <c r="L285" s="22" t="s">
        <v>26</v>
      </c>
      <c r="M285" s="22" t="s">
        <v>5712</v>
      </c>
      <c r="N285" s="29" t="s">
        <v>5683</v>
      </c>
    </row>
    <row r="286" spans="1:14" x14ac:dyDescent="0.2">
      <c r="A286" s="18">
        <v>270</v>
      </c>
      <c r="B286" s="19">
        <v>1000</v>
      </c>
      <c r="C286" s="36" t="s">
        <v>4184</v>
      </c>
      <c r="D286" s="24">
        <v>40168</v>
      </c>
      <c r="E286" s="24">
        <v>40168</v>
      </c>
      <c r="F286" s="39">
        <v>45</v>
      </c>
      <c r="G286" s="20" t="s">
        <v>623</v>
      </c>
      <c r="H286" s="11"/>
      <c r="I286" s="30" t="s">
        <v>5682</v>
      </c>
      <c r="J286" s="11"/>
      <c r="K286" s="22">
        <v>23</v>
      </c>
      <c r="L286" s="22" t="s">
        <v>26</v>
      </c>
      <c r="M286" s="22" t="s">
        <v>5712</v>
      </c>
      <c r="N286" s="29" t="s">
        <v>5683</v>
      </c>
    </row>
    <row r="287" spans="1:14" x14ac:dyDescent="0.2">
      <c r="A287" s="18">
        <v>271</v>
      </c>
      <c r="B287" s="19">
        <v>1000</v>
      </c>
      <c r="C287" s="36" t="s">
        <v>4185</v>
      </c>
      <c r="D287" s="24">
        <v>40024</v>
      </c>
      <c r="E287" s="24">
        <v>40413</v>
      </c>
      <c r="F287" s="39">
        <v>45</v>
      </c>
      <c r="G287" s="20" t="s">
        <v>624</v>
      </c>
      <c r="H287" s="11"/>
      <c r="I287" s="30" t="s">
        <v>5682</v>
      </c>
      <c r="J287" s="11"/>
      <c r="K287" s="22">
        <v>191</v>
      </c>
      <c r="L287" s="22" t="s">
        <v>26</v>
      </c>
      <c r="M287" s="22" t="s">
        <v>5712</v>
      </c>
      <c r="N287" s="29" t="s">
        <v>5696</v>
      </c>
    </row>
    <row r="288" spans="1:14" ht="33.75" x14ac:dyDescent="0.2">
      <c r="A288" s="18">
        <v>272</v>
      </c>
      <c r="B288" s="19">
        <v>1000</v>
      </c>
      <c r="C288" s="36" t="s">
        <v>4186</v>
      </c>
      <c r="D288" s="24">
        <v>40073</v>
      </c>
      <c r="E288" s="24">
        <v>40073</v>
      </c>
      <c r="F288" s="39">
        <v>45</v>
      </c>
      <c r="G288" s="20" t="s">
        <v>625</v>
      </c>
      <c r="H288" s="11"/>
      <c r="I288" s="30" t="s">
        <v>5682</v>
      </c>
      <c r="J288" s="11"/>
      <c r="K288" s="22">
        <v>145</v>
      </c>
      <c r="L288" s="22" t="s">
        <v>26</v>
      </c>
      <c r="M288" s="22" t="s">
        <v>5712</v>
      </c>
      <c r="N288" s="29" t="s">
        <v>5691</v>
      </c>
    </row>
    <row r="289" spans="1:14" ht="33.75" x14ac:dyDescent="0.2">
      <c r="A289" s="18">
        <v>273</v>
      </c>
      <c r="B289" s="19">
        <v>1000</v>
      </c>
      <c r="C289" s="36" t="s">
        <v>4186</v>
      </c>
      <c r="D289" s="24">
        <v>39892</v>
      </c>
      <c r="E289" s="24">
        <v>40073</v>
      </c>
      <c r="F289" s="39">
        <v>45</v>
      </c>
      <c r="G289" s="20" t="s">
        <v>626</v>
      </c>
      <c r="H289" s="11"/>
      <c r="I289" s="30" t="s">
        <v>5682</v>
      </c>
      <c r="J289" s="11"/>
      <c r="K289" s="22">
        <v>150</v>
      </c>
      <c r="L289" s="22" t="s">
        <v>26</v>
      </c>
      <c r="M289" s="22" t="s">
        <v>5712</v>
      </c>
      <c r="N289" s="29" t="s">
        <v>5691</v>
      </c>
    </row>
    <row r="290" spans="1:14" x14ac:dyDescent="0.2">
      <c r="A290" s="18">
        <v>274</v>
      </c>
      <c r="B290" s="19">
        <v>1000</v>
      </c>
      <c r="C290" s="36" t="s">
        <v>4187</v>
      </c>
      <c r="D290" s="24" t="s">
        <v>545</v>
      </c>
      <c r="E290" s="24" t="s">
        <v>545</v>
      </c>
      <c r="F290" s="39">
        <v>46</v>
      </c>
      <c r="G290" s="20"/>
      <c r="H290" s="11"/>
      <c r="I290" s="30" t="s">
        <v>5682</v>
      </c>
      <c r="J290" s="11"/>
      <c r="K290" s="22"/>
      <c r="L290" s="22" t="s">
        <v>26</v>
      </c>
      <c r="M290" s="22" t="s">
        <v>5712</v>
      </c>
      <c r="N290" s="29" t="s">
        <v>5684</v>
      </c>
    </row>
    <row r="291" spans="1:14" x14ac:dyDescent="0.2">
      <c r="A291" s="18">
        <v>275</v>
      </c>
      <c r="B291" s="19">
        <v>1000</v>
      </c>
      <c r="C291" s="36" t="s">
        <v>4188</v>
      </c>
      <c r="D291" s="24">
        <v>38880</v>
      </c>
      <c r="E291" s="24">
        <v>39154</v>
      </c>
      <c r="F291" s="39">
        <v>46</v>
      </c>
      <c r="G291" s="20" t="s">
        <v>683</v>
      </c>
      <c r="H291" s="11"/>
      <c r="I291" s="30" t="s">
        <v>5682</v>
      </c>
      <c r="J291" s="11"/>
      <c r="K291" s="22">
        <v>144</v>
      </c>
      <c r="L291" s="22" t="s">
        <v>26</v>
      </c>
      <c r="M291" s="22" t="s">
        <v>5712</v>
      </c>
      <c r="N291" s="29" t="s">
        <v>5686</v>
      </c>
    </row>
    <row r="292" spans="1:14" x14ac:dyDescent="0.2">
      <c r="A292" s="18">
        <v>276</v>
      </c>
      <c r="B292" s="19">
        <v>1000</v>
      </c>
      <c r="C292" s="36" t="s">
        <v>4189</v>
      </c>
      <c r="D292" s="24">
        <v>39381</v>
      </c>
      <c r="E292" s="24">
        <v>40290</v>
      </c>
      <c r="F292" s="39">
        <v>46</v>
      </c>
      <c r="G292" s="20" t="s">
        <v>684</v>
      </c>
      <c r="H292" s="11"/>
      <c r="I292" s="30" t="s">
        <v>5682</v>
      </c>
      <c r="J292" s="11"/>
      <c r="K292" s="22">
        <v>85</v>
      </c>
      <c r="L292" s="22" t="s">
        <v>26</v>
      </c>
      <c r="M292" s="22" t="s">
        <v>5712</v>
      </c>
      <c r="N292" s="29" t="s">
        <v>5689</v>
      </c>
    </row>
    <row r="293" spans="1:14" x14ac:dyDescent="0.2">
      <c r="A293" s="18">
        <v>277</v>
      </c>
      <c r="B293" s="19">
        <v>1000</v>
      </c>
      <c r="C293" s="36" t="s">
        <v>4190</v>
      </c>
      <c r="D293" s="24">
        <v>39988</v>
      </c>
      <c r="E293" s="24">
        <v>40299</v>
      </c>
      <c r="F293" s="39">
        <v>46</v>
      </c>
      <c r="G293" s="20" t="s">
        <v>685</v>
      </c>
      <c r="H293" s="11"/>
      <c r="I293" s="30" t="s">
        <v>5682</v>
      </c>
      <c r="J293" s="11"/>
      <c r="K293" s="22">
        <v>32</v>
      </c>
      <c r="L293" s="22" t="s">
        <v>26</v>
      </c>
      <c r="M293" s="22" t="s">
        <v>5712</v>
      </c>
      <c r="N293" s="29" t="s">
        <v>5684</v>
      </c>
    </row>
    <row r="294" spans="1:14" ht="22.5" x14ac:dyDescent="0.2">
      <c r="A294" s="18">
        <v>278</v>
      </c>
      <c r="B294" s="19">
        <v>1000</v>
      </c>
      <c r="C294" s="36" t="s">
        <v>4191</v>
      </c>
      <c r="D294" s="24">
        <v>39029</v>
      </c>
      <c r="E294" s="24">
        <v>39035</v>
      </c>
      <c r="F294" s="39">
        <v>46</v>
      </c>
      <c r="G294" s="20" t="s">
        <v>686</v>
      </c>
      <c r="H294" s="11"/>
      <c r="I294" s="30" t="s">
        <v>5682</v>
      </c>
      <c r="J294" s="11"/>
      <c r="K294" s="22">
        <v>27</v>
      </c>
      <c r="L294" s="22" t="s">
        <v>26</v>
      </c>
      <c r="M294" s="22" t="s">
        <v>5712</v>
      </c>
      <c r="N294" s="29" t="s">
        <v>5691</v>
      </c>
    </row>
    <row r="295" spans="1:14" x14ac:dyDescent="0.2">
      <c r="A295" s="18">
        <v>279</v>
      </c>
      <c r="B295" s="19">
        <v>1000</v>
      </c>
      <c r="C295" s="36" t="s">
        <v>4192</v>
      </c>
      <c r="D295" s="24">
        <v>38780</v>
      </c>
      <c r="E295" s="24">
        <v>40198</v>
      </c>
      <c r="F295" s="39">
        <v>46</v>
      </c>
      <c r="G295" s="20" t="s">
        <v>687</v>
      </c>
      <c r="H295" s="11"/>
      <c r="I295" s="30" t="s">
        <v>5682</v>
      </c>
      <c r="J295" s="11"/>
      <c r="K295" s="22">
        <v>49</v>
      </c>
      <c r="L295" s="22" t="s">
        <v>26</v>
      </c>
      <c r="M295" s="22" t="s">
        <v>5712</v>
      </c>
      <c r="N295" s="29" t="s">
        <v>5683</v>
      </c>
    </row>
    <row r="296" spans="1:14" ht="22.5" x14ac:dyDescent="0.2">
      <c r="A296" s="18">
        <v>280</v>
      </c>
      <c r="B296" s="19">
        <v>1000</v>
      </c>
      <c r="C296" s="36" t="s">
        <v>4193</v>
      </c>
      <c r="D296" s="24">
        <v>39383</v>
      </c>
      <c r="E296" s="24">
        <v>40114</v>
      </c>
      <c r="F296" s="39">
        <v>46</v>
      </c>
      <c r="G296" s="20" t="s">
        <v>688</v>
      </c>
      <c r="H296" s="11"/>
      <c r="I296" s="30" t="s">
        <v>5682</v>
      </c>
      <c r="J296" s="11"/>
      <c r="K296" s="22">
        <v>24</v>
      </c>
      <c r="L296" s="22" t="s">
        <v>26</v>
      </c>
      <c r="M296" s="22" t="s">
        <v>5712</v>
      </c>
      <c r="N296" s="29" t="s">
        <v>5683</v>
      </c>
    </row>
    <row r="297" spans="1:14" ht="22.5" x14ac:dyDescent="0.2">
      <c r="A297" s="18">
        <v>281</v>
      </c>
      <c r="B297" s="19">
        <v>1000</v>
      </c>
      <c r="C297" s="36" t="s">
        <v>4194</v>
      </c>
      <c r="D297" s="24">
        <v>40127</v>
      </c>
      <c r="E297" s="24">
        <v>40127</v>
      </c>
      <c r="F297" s="39">
        <v>46</v>
      </c>
      <c r="G297" s="20" t="s">
        <v>689</v>
      </c>
      <c r="H297" s="11"/>
      <c r="I297" s="30" t="s">
        <v>5682</v>
      </c>
      <c r="J297" s="11"/>
      <c r="K297" s="22">
        <v>53</v>
      </c>
      <c r="L297" s="22" t="s">
        <v>26</v>
      </c>
      <c r="M297" s="22" t="s">
        <v>5712</v>
      </c>
      <c r="N297" s="29" t="s">
        <v>5706</v>
      </c>
    </row>
    <row r="298" spans="1:14" ht="22.5" x14ac:dyDescent="0.2">
      <c r="A298" s="18">
        <v>282</v>
      </c>
      <c r="B298" s="19">
        <v>1000</v>
      </c>
      <c r="C298" s="36" t="s">
        <v>4195</v>
      </c>
      <c r="D298" s="24">
        <v>40350</v>
      </c>
      <c r="E298" s="24">
        <v>40352</v>
      </c>
      <c r="F298" s="39">
        <v>46</v>
      </c>
      <c r="G298" s="20" t="s">
        <v>690</v>
      </c>
      <c r="H298" s="11"/>
      <c r="I298" s="30" t="s">
        <v>5682</v>
      </c>
      <c r="J298" s="11"/>
      <c r="K298" s="22">
        <v>213</v>
      </c>
      <c r="L298" s="22" t="s">
        <v>26</v>
      </c>
      <c r="M298" s="22" t="s">
        <v>5712</v>
      </c>
      <c r="N298" s="29" t="s">
        <v>5683</v>
      </c>
    </row>
    <row r="299" spans="1:14" x14ac:dyDescent="0.2">
      <c r="A299" s="18">
        <v>283</v>
      </c>
      <c r="B299" s="19">
        <v>1000</v>
      </c>
      <c r="C299" s="36" t="s">
        <v>4196</v>
      </c>
      <c r="D299" s="24">
        <v>38322</v>
      </c>
      <c r="E299" s="24">
        <v>38322</v>
      </c>
      <c r="F299" s="39">
        <v>46</v>
      </c>
      <c r="G299" s="20" t="s">
        <v>691</v>
      </c>
      <c r="H299" s="11"/>
      <c r="I299" s="30" t="s">
        <v>5682</v>
      </c>
      <c r="J299" s="11"/>
      <c r="K299" s="22">
        <v>41</v>
      </c>
      <c r="L299" s="22" t="s">
        <v>26</v>
      </c>
      <c r="M299" s="22" t="s">
        <v>5712</v>
      </c>
      <c r="N299" s="29" t="s">
        <v>5686</v>
      </c>
    </row>
    <row r="300" spans="1:14" x14ac:dyDescent="0.2">
      <c r="A300" s="18">
        <v>284</v>
      </c>
      <c r="B300" s="19">
        <v>1000</v>
      </c>
      <c r="C300" s="36" t="s">
        <v>4197</v>
      </c>
      <c r="D300" s="24" t="s">
        <v>4217</v>
      </c>
      <c r="E300" s="24">
        <v>40085</v>
      </c>
      <c r="F300" s="39">
        <v>46</v>
      </c>
      <c r="G300" s="20" t="s">
        <v>692</v>
      </c>
      <c r="H300" s="11"/>
      <c r="I300" s="30" t="s">
        <v>5682</v>
      </c>
      <c r="J300" s="11"/>
      <c r="K300" s="22">
        <v>38</v>
      </c>
      <c r="L300" s="22" t="s">
        <v>26</v>
      </c>
      <c r="M300" s="22" t="s">
        <v>5712</v>
      </c>
      <c r="N300" s="29" t="s">
        <v>5686</v>
      </c>
    </row>
    <row r="301" spans="1:14" x14ac:dyDescent="0.2">
      <c r="A301" s="18">
        <v>285</v>
      </c>
      <c r="B301" s="19">
        <v>1000</v>
      </c>
      <c r="C301" s="36" t="s">
        <v>4198</v>
      </c>
      <c r="D301" s="24">
        <v>39381</v>
      </c>
      <c r="E301" s="24">
        <v>40290</v>
      </c>
      <c r="F301" s="39">
        <v>46</v>
      </c>
      <c r="G301" s="20" t="s">
        <v>693</v>
      </c>
      <c r="H301" s="11"/>
      <c r="I301" s="30" t="s">
        <v>5682</v>
      </c>
      <c r="J301" s="11"/>
      <c r="K301" s="22">
        <v>85</v>
      </c>
      <c r="L301" s="22" t="s">
        <v>26</v>
      </c>
      <c r="M301" s="22" t="s">
        <v>5712</v>
      </c>
      <c r="N301" s="29" t="s">
        <v>5704</v>
      </c>
    </row>
    <row r="302" spans="1:14" x14ac:dyDescent="0.2">
      <c r="A302" s="18">
        <v>286</v>
      </c>
      <c r="B302" s="19">
        <v>1000</v>
      </c>
      <c r="C302" s="36" t="s">
        <v>4146</v>
      </c>
      <c r="D302" s="24" t="s">
        <v>545</v>
      </c>
      <c r="E302" s="24" t="s">
        <v>545</v>
      </c>
      <c r="F302" s="39">
        <v>47</v>
      </c>
      <c r="G302" s="20"/>
      <c r="H302" s="11"/>
      <c r="I302" s="30" t="s">
        <v>5682</v>
      </c>
      <c r="J302" s="11"/>
      <c r="K302" s="22"/>
      <c r="L302" s="22" t="s">
        <v>26</v>
      </c>
      <c r="M302" s="22" t="s">
        <v>5712</v>
      </c>
      <c r="N302" s="29" t="s">
        <v>5683</v>
      </c>
    </row>
    <row r="303" spans="1:14" ht="22.5" x14ac:dyDescent="0.2">
      <c r="A303" s="18">
        <v>287</v>
      </c>
      <c r="B303" s="19">
        <v>1000</v>
      </c>
      <c r="C303" s="36" t="s">
        <v>4199</v>
      </c>
      <c r="D303" s="24">
        <v>40326</v>
      </c>
      <c r="E303" s="24">
        <v>40326</v>
      </c>
      <c r="F303" s="39">
        <v>47</v>
      </c>
      <c r="G303" s="20" t="s">
        <v>4229</v>
      </c>
      <c r="H303" s="11"/>
      <c r="I303" s="30" t="s">
        <v>5682</v>
      </c>
      <c r="J303" s="11"/>
      <c r="K303" s="22">
        <v>159</v>
      </c>
      <c r="L303" s="22" t="s">
        <v>26</v>
      </c>
      <c r="M303" s="22" t="s">
        <v>5712</v>
      </c>
      <c r="N303" s="29" t="s">
        <v>5683</v>
      </c>
    </row>
    <row r="304" spans="1:14" ht="22.5" x14ac:dyDescent="0.2">
      <c r="A304" s="18">
        <v>288</v>
      </c>
      <c r="B304" s="19">
        <v>1000</v>
      </c>
      <c r="C304" s="36" t="s">
        <v>4200</v>
      </c>
      <c r="D304" s="24">
        <v>40273</v>
      </c>
      <c r="E304" s="24">
        <v>40316</v>
      </c>
      <c r="F304" s="39">
        <v>47</v>
      </c>
      <c r="G304" s="20" t="s">
        <v>4230</v>
      </c>
      <c r="H304" s="11"/>
      <c r="I304" s="30" t="s">
        <v>5682</v>
      </c>
      <c r="J304" s="11"/>
      <c r="K304" s="22">
        <v>24</v>
      </c>
      <c r="L304" s="22" t="s">
        <v>26</v>
      </c>
      <c r="M304" s="22" t="s">
        <v>5712</v>
      </c>
      <c r="N304" s="29" t="s">
        <v>5684</v>
      </c>
    </row>
    <row r="305" spans="1:14" x14ac:dyDescent="0.2">
      <c r="A305" s="18">
        <v>289</v>
      </c>
      <c r="B305" s="19">
        <v>1000</v>
      </c>
      <c r="C305" s="36" t="s">
        <v>4201</v>
      </c>
      <c r="D305" s="24">
        <v>40295</v>
      </c>
      <c r="E305" s="24">
        <v>40295</v>
      </c>
      <c r="F305" s="39">
        <v>47</v>
      </c>
      <c r="G305" s="20" t="s">
        <v>4231</v>
      </c>
      <c r="H305" s="11"/>
      <c r="I305" s="30" t="s">
        <v>5682</v>
      </c>
      <c r="J305" s="11"/>
      <c r="K305" s="22">
        <v>15</v>
      </c>
      <c r="L305" s="22" t="s">
        <v>26</v>
      </c>
      <c r="M305" s="22" t="s">
        <v>5712</v>
      </c>
      <c r="N305" s="29" t="s">
        <v>5684</v>
      </c>
    </row>
    <row r="306" spans="1:14" x14ac:dyDescent="0.2">
      <c r="A306" s="18">
        <v>290</v>
      </c>
      <c r="B306" s="19">
        <v>1000</v>
      </c>
      <c r="C306" s="36" t="s">
        <v>4202</v>
      </c>
      <c r="D306" s="24">
        <v>40494</v>
      </c>
      <c r="E306" s="24">
        <v>40495</v>
      </c>
      <c r="F306" s="39">
        <v>47</v>
      </c>
      <c r="G306" s="20" t="s">
        <v>4232</v>
      </c>
      <c r="H306" s="11"/>
      <c r="I306" s="30" t="s">
        <v>5682</v>
      </c>
      <c r="J306" s="11"/>
      <c r="K306" s="22">
        <v>73</v>
      </c>
      <c r="L306" s="22" t="s">
        <v>26</v>
      </c>
      <c r="M306" s="22" t="s">
        <v>5712</v>
      </c>
      <c r="N306" s="29" t="s">
        <v>5683</v>
      </c>
    </row>
    <row r="307" spans="1:14" x14ac:dyDescent="0.2">
      <c r="A307" s="18">
        <v>291</v>
      </c>
      <c r="B307" s="19">
        <v>1000</v>
      </c>
      <c r="C307" s="36" t="s">
        <v>4203</v>
      </c>
      <c r="D307" s="24">
        <v>40526</v>
      </c>
      <c r="E307" s="24">
        <v>40526</v>
      </c>
      <c r="F307" s="39">
        <v>47</v>
      </c>
      <c r="G307" s="20" t="s">
        <v>4233</v>
      </c>
      <c r="H307" s="11"/>
      <c r="I307" s="30" t="s">
        <v>5682</v>
      </c>
      <c r="J307" s="11"/>
      <c r="K307" s="22">
        <v>109</v>
      </c>
      <c r="L307" s="22" t="s">
        <v>26</v>
      </c>
      <c r="M307" s="22" t="s">
        <v>5712</v>
      </c>
      <c r="N307" s="29" t="s">
        <v>5692</v>
      </c>
    </row>
    <row r="308" spans="1:14" ht="22.5" x14ac:dyDescent="0.2">
      <c r="A308" s="18">
        <v>292</v>
      </c>
      <c r="B308" s="19">
        <v>1000</v>
      </c>
      <c r="C308" s="36" t="s">
        <v>4204</v>
      </c>
      <c r="D308" s="24">
        <v>40526</v>
      </c>
      <c r="E308" s="24">
        <v>40526</v>
      </c>
      <c r="F308" s="39">
        <v>47</v>
      </c>
      <c r="G308" s="20" t="s">
        <v>4234</v>
      </c>
      <c r="H308" s="11"/>
      <c r="I308" s="30" t="s">
        <v>5682</v>
      </c>
      <c r="J308" s="11"/>
      <c r="K308" s="22">
        <v>51</v>
      </c>
      <c r="L308" s="22" t="s">
        <v>26</v>
      </c>
      <c r="M308" s="22" t="s">
        <v>5712</v>
      </c>
      <c r="N308" s="29" t="s">
        <v>5683</v>
      </c>
    </row>
    <row r="309" spans="1:14" ht="22.5" x14ac:dyDescent="0.2">
      <c r="A309" s="18">
        <v>293</v>
      </c>
      <c r="B309" s="19">
        <v>1000</v>
      </c>
      <c r="C309" s="36" t="s">
        <v>4205</v>
      </c>
      <c r="D309" s="24">
        <v>40222</v>
      </c>
      <c r="E309" s="24">
        <v>40222</v>
      </c>
      <c r="F309" s="39">
        <v>47</v>
      </c>
      <c r="G309" s="20" t="s">
        <v>4235</v>
      </c>
      <c r="H309" s="11"/>
      <c r="I309" s="30" t="s">
        <v>5682</v>
      </c>
      <c r="J309" s="11"/>
      <c r="K309" s="22">
        <v>74</v>
      </c>
      <c r="L309" s="22" t="s">
        <v>26</v>
      </c>
      <c r="M309" s="22" t="s">
        <v>5712</v>
      </c>
      <c r="N309" s="29" t="s">
        <v>5683</v>
      </c>
    </row>
    <row r="310" spans="1:14" x14ac:dyDescent="0.2">
      <c r="A310" s="18">
        <v>294</v>
      </c>
      <c r="B310" s="19">
        <v>1000</v>
      </c>
      <c r="C310" s="36" t="s">
        <v>4206</v>
      </c>
      <c r="D310" s="24">
        <v>40220</v>
      </c>
      <c r="E310" s="24">
        <v>40220</v>
      </c>
      <c r="F310" s="39">
        <v>47</v>
      </c>
      <c r="G310" s="20" t="s">
        <v>4236</v>
      </c>
      <c r="H310" s="11"/>
      <c r="I310" s="30" t="s">
        <v>5682</v>
      </c>
      <c r="J310" s="11"/>
      <c r="K310" s="22">
        <v>36</v>
      </c>
      <c r="L310" s="22" t="s">
        <v>26</v>
      </c>
      <c r="M310" s="22" t="s">
        <v>5712</v>
      </c>
      <c r="N310" s="29" t="s">
        <v>5683</v>
      </c>
    </row>
    <row r="311" spans="1:14" x14ac:dyDescent="0.2">
      <c r="A311" s="18">
        <v>295</v>
      </c>
      <c r="B311" s="19">
        <v>1000</v>
      </c>
      <c r="C311" s="36" t="s">
        <v>4207</v>
      </c>
      <c r="D311" s="24" t="s">
        <v>545</v>
      </c>
      <c r="E311" s="24" t="s">
        <v>545</v>
      </c>
      <c r="F311" s="39">
        <v>48</v>
      </c>
      <c r="G311" s="20"/>
      <c r="H311" s="11"/>
      <c r="I311" s="30" t="s">
        <v>5682</v>
      </c>
      <c r="J311" s="11"/>
      <c r="K311" s="22"/>
      <c r="L311" s="22" t="s">
        <v>26</v>
      </c>
      <c r="M311" s="22" t="s">
        <v>5712</v>
      </c>
      <c r="N311" s="29" t="s">
        <v>5683</v>
      </c>
    </row>
    <row r="312" spans="1:14" x14ac:dyDescent="0.2">
      <c r="A312" s="18">
        <v>296</v>
      </c>
      <c r="B312" s="19">
        <v>1000</v>
      </c>
      <c r="C312" s="36" t="s">
        <v>4207</v>
      </c>
      <c r="D312" s="24">
        <v>40543</v>
      </c>
      <c r="E312" s="24">
        <v>40543</v>
      </c>
      <c r="F312" s="39">
        <v>48</v>
      </c>
      <c r="G312" s="20" t="s">
        <v>612</v>
      </c>
      <c r="H312" s="11"/>
      <c r="I312" s="30" t="s">
        <v>5682</v>
      </c>
      <c r="J312" s="11"/>
      <c r="K312" s="22">
        <v>191</v>
      </c>
      <c r="L312" s="22" t="s">
        <v>26</v>
      </c>
      <c r="M312" s="22" t="s">
        <v>5712</v>
      </c>
      <c r="N312" s="29" t="s">
        <v>5683</v>
      </c>
    </row>
    <row r="313" spans="1:14" x14ac:dyDescent="0.2">
      <c r="A313" s="18">
        <v>297</v>
      </c>
      <c r="B313" s="19">
        <v>1000</v>
      </c>
      <c r="C313" s="36" t="s">
        <v>4207</v>
      </c>
      <c r="D313" s="24">
        <v>40543</v>
      </c>
      <c r="E313" s="24">
        <v>40543</v>
      </c>
      <c r="F313" s="39">
        <v>48</v>
      </c>
      <c r="G313" s="20" t="s">
        <v>613</v>
      </c>
      <c r="H313" s="11"/>
      <c r="I313" s="30" t="s">
        <v>5682</v>
      </c>
      <c r="J313" s="11"/>
      <c r="K313" s="22">
        <v>114</v>
      </c>
      <c r="L313" s="22" t="s">
        <v>26</v>
      </c>
      <c r="M313" s="22" t="s">
        <v>5712</v>
      </c>
      <c r="N313" s="29" t="s">
        <v>5683</v>
      </c>
    </row>
    <row r="314" spans="1:14" x14ac:dyDescent="0.2">
      <c r="A314" s="18">
        <v>298</v>
      </c>
      <c r="B314" s="19">
        <v>1000</v>
      </c>
      <c r="C314" s="36" t="s">
        <v>4208</v>
      </c>
      <c r="D314" s="24" t="s">
        <v>545</v>
      </c>
      <c r="E314" s="24" t="s">
        <v>545</v>
      </c>
      <c r="F314" s="39">
        <v>49</v>
      </c>
      <c r="G314" s="20"/>
      <c r="H314" s="11"/>
      <c r="I314" s="30" t="s">
        <v>5682</v>
      </c>
      <c r="J314" s="11"/>
      <c r="K314" s="22"/>
      <c r="L314" s="22" t="s">
        <v>26</v>
      </c>
      <c r="M314" s="22" t="s">
        <v>5712</v>
      </c>
      <c r="N314" s="29" t="s">
        <v>5686</v>
      </c>
    </row>
    <row r="315" spans="1:14" ht="22.5" x14ac:dyDescent="0.2">
      <c r="A315" s="18">
        <v>299</v>
      </c>
      <c r="B315" s="19">
        <v>1000</v>
      </c>
      <c r="C315" s="36" t="s">
        <v>4209</v>
      </c>
      <c r="D315" s="24">
        <v>39694</v>
      </c>
      <c r="E315" s="24">
        <v>39694</v>
      </c>
      <c r="F315" s="39">
        <v>49</v>
      </c>
      <c r="G315" s="20" t="s">
        <v>614</v>
      </c>
      <c r="H315" s="11"/>
      <c r="I315" s="30" t="s">
        <v>5682</v>
      </c>
      <c r="J315" s="11"/>
      <c r="K315" s="22">
        <v>214</v>
      </c>
      <c r="L315" s="22" t="s">
        <v>26</v>
      </c>
      <c r="M315" s="22" t="s">
        <v>5712</v>
      </c>
      <c r="N315" s="29" t="s">
        <v>5686</v>
      </c>
    </row>
    <row r="316" spans="1:14" ht="22.5" x14ac:dyDescent="0.2">
      <c r="A316" s="18">
        <v>300</v>
      </c>
      <c r="B316" s="19">
        <v>1000</v>
      </c>
      <c r="C316" s="36" t="s">
        <v>4209</v>
      </c>
      <c r="D316" s="24">
        <v>39764</v>
      </c>
      <c r="E316" s="24">
        <v>39764</v>
      </c>
      <c r="F316" s="39">
        <v>49</v>
      </c>
      <c r="G316" s="20" t="s">
        <v>615</v>
      </c>
      <c r="H316" s="11"/>
      <c r="I316" s="30" t="s">
        <v>5682</v>
      </c>
      <c r="J316" s="11"/>
      <c r="K316" s="22">
        <v>200</v>
      </c>
      <c r="L316" s="22" t="s">
        <v>26</v>
      </c>
      <c r="M316" s="22" t="s">
        <v>5712</v>
      </c>
      <c r="N316" s="29" t="s">
        <v>5686</v>
      </c>
    </row>
    <row r="317" spans="1:14" ht="22.5" x14ac:dyDescent="0.2">
      <c r="A317" s="18">
        <v>301</v>
      </c>
      <c r="B317" s="19">
        <v>1000</v>
      </c>
      <c r="C317" s="36" t="s">
        <v>4209</v>
      </c>
      <c r="D317" s="24">
        <v>39764</v>
      </c>
      <c r="E317" s="24">
        <v>39641</v>
      </c>
      <c r="F317" s="39">
        <v>49</v>
      </c>
      <c r="G317" s="20" t="s">
        <v>616</v>
      </c>
      <c r="H317" s="11"/>
      <c r="I317" s="30" t="s">
        <v>5682</v>
      </c>
      <c r="J317" s="11"/>
      <c r="K317" s="22">
        <v>50</v>
      </c>
      <c r="L317" s="22" t="s">
        <v>26</v>
      </c>
      <c r="M317" s="22" t="s">
        <v>5712</v>
      </c>
      <c r="N317" s="29" t="s">
        <v>5686</v>
      </c>
    </row>
    <row r="318" spans="1:14" x14ac:dyDescent="0.2">
      <c r="A318" s="18">
        <v>302</v>
      </c>
      <c r="B318" s="19">
        <v>1000</v>
      </c>
      <c r="C318" s="36" t="s">
        <v>4210</v>
      </c>
      <c r="D318" s="24" t="s">
        <v>545</v>
      </c>
      <c r="E318" s="24" t="s">
        <v>545</v>
      </c>
      <c r="F318" s="39">
        <v>51</v>
      </c>
      <c r="G318" s="20"/>
      <c r="H318" s="11"/>
      <c r="I318" s="30" t="s">
        <v>5682</v>
      </c>
      <c r="J318" s="11"/>
      <c r="K318" s="22"/>
      <c r="L318" s="22" t="s">
        <v>26</v>
      </c>
      <c r="M318" s="22" t="s">
        <v>5712</v>
      </c>
      <c r="N318" s="29" t="s">
        <v>5683</v>
      </c>
    </row>
    <row r="319" spans="1:14" x14ac:dyDescent="0.2">
      <c r="A319" s="18">
        <v>303</v>
      </c>
      <c r="B319" s="19">
        <v>1000</v>
      </c>
      <c r="C319" s="36" t="s">
        <v>4210</v>
      </c>
      <c r="D319" s="24">
        <v>39209</v>
      </c>
      <c r="E319" s="24">
        <v>39661</v>
      </c>
      <c r="F319" s="39">
        <v>51</v>
      </c>
      <c r="G319" s="20" t="s">
        <v>4218</v>
      </c>
      <c r="H319" s="11"/>
      <c r="I319" s="30" t="s">
        <v>5682</v>
      </c>
      <c r="J319" s="11"/>
      <c r="K319" s="22">
        <v>200</v>
      </c>
      <c r="L319" s="22" t="s">
        <v>26</v>
      </c>
      <c r="M319" s="22" t="s">
        <v>5712</v>
      </c>
      <c r="N319" s="29" t="s">
        <v>5683</v>
      </c>
    </row>
    <row r="320" spans="1:14" x14ac:dyDescent="0.2">
      <c r="A320" s="18">
        <v>304</v>
      </c>
      <c r="B320" s="19">
        <v>1000</v>
      </c>
      <c r="C320" s="36" t="s">
        <v>4211</v>
      </c>
      <c r="D320" s="24">
        <v>39209</v>
      </c>
      <c r="E320" s="24">
        <v>39661</v>
      </c>
      <c r="F320" s="39">
        <v>51</v>
      </c>
      <c r="G320" s="20" t="s">
        <v>4219</v>
      </c>
      <c r="H320" s="11"/>
      <c r="I320" s="30" t="s">
        <v>5682</v>
      </c>
      <c r="J320" s="11"/>
      <c r="K320" s="22">
        <v>60</v>
      </c>
      <c r="L320" s="22" t="s">
        <v>26</v>
      </c>
      <c r="M320" s="22" t="s">
        <v>5712</v>
      </c>
      <c r="N320" s="29" t="s">
        <v>5683</v>
      </c>
    </row>
    <row r="321" spans="1:14" x14ac:dyDescent="0.2">
      <c r="A321" s="18">
        <v>305</v>
      </c>
      <c r="B321" s="19">
        <v>1000</v>
      </c>
      <c r="C321" s="36" t="s">
        <v>4212</v>
      </c>
      <c r="D321" s="24">
        <v>34253</v>
      </c>
      <c r="E321" s="24">
        <v>34253</v>
      </c>
      <c r="F321" s="39">
        <v>51</v>
      </c>
      <c r="G321" s="20" t="s">
        <v>4225</v>
      </c>
      <c r="H321" s="11"/>
      <c r="I321" s="30" t="s">
        <v>5682</v>
      </c>
      <c r="J321" s="11"/>
      <c r="K321" s="22">
        <v>200</v>
      </c>
      <c r="L321" s="22" t="s">
        <v>26</v>
      </c>
      <c r="M321" s="22" t="s">
        <v>5712</v>
      </c>
      <c r="N321" s="29" t="s">
        <v>5696</v>
      </c>
    </row>
    <row r="322" spans="1:14" x14ac:dyDescent="0.2">
      <c r="A322" s="18">
        <v>306</v>
      </c>
      <c r="B322" s="19">
        <v>1000</v>
      </c>
      <c r="C322" s="36" t="s">
        <v>4212</v>
      </c>
      <c r="D322" s="24">
        <v>34253</v>
      </c>
      <c r="E322" s="24">
        <v>34259</v>
      </c>
      <c r="F322" s="39">
        <v>51</v>
      </c>
      <c r="G322" s="20" t="s">
        <v>4226</v>
      </c>
      <c r="H322" s="11"/>
      <c r="I322" s="30" t="s">
        <v>5682</v>
      </c>
      <c r="J322" s="11"/>
      <c r="K322" s="22">
        <v>132</v>
      </c>
      <c r="L322" s="22" t="s">
        <v>26</v>
      </c>
      <c r="M322" s="22" t="s">
        <v>5712</v>
      </c>
      <c r="N322" s="29" t="s">
        <v>5696</v>
      </c>
    </row>
    <row r="323" spans="1:14" x14ac:dyDescent="0.2">
      <c r="A323" s="18">
        <v>307</v>
      </c>
      <c r="B323" s="19">
        <v>1000</v>
      </c>
      <c r="C323" s="36" t="s">
        <v>4213</v>
      </c>
      <c r="D323" s="24">
        <v>40046</v>
      </c>
      <c r="E323" s="24">
        <v>40086</v>
      </c>
      <c r="F323" s="39">
        <v>51</v>
      </c>
      <c r="G323" s="20" t="s">
        <v>4227</v>
      </c>
      <c r="H323" s="11"/>
      <c r="I323" s="30" t="s">
        <v>5682</v>
      </c>
      <c r="J323" s="11"/>
      <c r="K323" s="22">
        <v>192</v>
      </c>
      <c r="L323" s="22" t="s">
        <v>26</v>
      </c>
      <c r="M323" s="22" t="s">
        <v>5712</v>
      </c>
      <c r="N323" s="29" t="s">
        <v>5683</v>
      </c>
    </row>
    <row r="324" spans="1:14" x14ac:dyDescent="0.2">
      <c r="A324" s="18">
        <v>308</v>
      </c>
      <c r="B324" s="19">
        <v>1000</v>
      </c>
      <c r="C324" s="36" t="s">
        <v>4214</v>
      </c>
      <c r="D324" s="24">
        <v>40046</v>
      </c>
      <c r="E324" s="24">
        <v>40056</v>
      </c>
      <c r="F324" s="39">
        <v>51</v>
      </c>
      <c r="G324" s="20" t="s">
        <v>4228</v>
      </c>
      <c r="H324" s="11"/>
      <c r="I324" s="30" t="s">
        <v>5682</v>
      </c>
      <c r="J324" s="11"/>
      <c r="K324" s="22">
        <v>197</v>
      </c>
      <c r="L324" s="22" t="s">
        <v>26</v>
      </c>
      <c r="M324" s="22" t="s">
        <v>5712</v>
      </c>
      <c r="N324" s="29" t="s">
        <v>5683</v>
      </c>
    </row>
    <row r="325" spans="1:14" x14ac:dyDescent="0.2">
      <c r="A325" s="18">
        <v>309</v>
      </c>
      <c r="B325" s="19">
        <v>1000</v>
      </c>
      <c r="C325" s="137" t="s">
        <v>4239</v>
      </c>
      <c r="D325" s="136">
        <v>2009</v>
      </c>
      <c r="E325" s="136">
        <v>2009</v>
      </c>
      <c r="F325" s="136">
        <v>1</v>
      </c>
      <c r="G325" s="136">
        <v>1</v>
      </c>
      <c r="H325" s="11"/>
      <c r="I325" s="30" t="s">
        <v>5682</v>
      </c>
      <c r="J325" s="11"/>
      <c r="K325" s="136">
        <v>17</v>
      </c>
      <c r="L325" s="22" t="s">
        <v>26</v>
      </c>
      <c r="M325" s="22" t="s">
        <v>5712</v>
      </c>
      <c r="N325" s="29" t="s">
        <v>5696</v>
      </c>
    </row>
    <row r="326" spans="1:14" x14ac:dyDescent="0.2">
      <c r="A326" s="18">
        <v>310</v>
      </c>
      <c r="B326" s="19">
        <v>1000</v>
      </c>
      <c r="C326" s="137" t="s">
        <v>4240</v>
      </c>
      <c r="D326" s="136">
        <v>2009</v>
      </c>
      <c r="E326" s="136">
        <v>2010</v>
      </c>
      <c r="F326" s="136">
        <v>1</v>
      </c>
      <c r="G326" s="136">
        <v>1</v>
      </c>
      <c r="H326" s="11"/>
      <c r="I326" s="30" t="s">
        <v>5682</v>
      </c>
      <c r="J326" s="11"/>
      <c r="K326" s="136">
        <v>5</v>
      </c>
      <c r="L326" s="22" t="s">
        <v>26</v>
      </c>
      <c r="M326" s="22" t="s">
        <v>5712</v>
      </c>
      <c r="N326" s="29" t="s">
        <v>5705</v>
      </c>
    </row>
    <row r="327" spans="1:14" x14ac:dyDescent="0.2">
      <c r="A327" s="18">
        <v>311</v>
      </c>
      <c r="B327" s="19">
        <v>1000</v>
      </c>
      <c r="C327" s="137" t="s">
        <v>4241</v>
      </c>
      <c r="D327" s="136">
        <v>2009</v>
      </c>
      <c r="E327" s="136">
        <v>2009</v>
      </c>
      <c r="F327" s="136">
        <v>1</v>
      </c>
      <c r="G327" s="136">
        <v>1</v>
      </c>
      <c r="H327" s="11"/>
      <c r="I327" s="30" t="s">
        <v>5682</v>
      </c>
      <c r="J327" s="11"/>
      <c r="K327" s="136">
        <v>121</v>
      </c>
      <c r="L327" s="22" t="s">
        <v>26</v>
      </c>
      <c r="M327" s="22" t="s">
        <v>5712</v>
      </c>
      <c r="N327" s="29" t="s">
        <v>5694</v>
      </c>
    </row>
    <row r="328" spans="1:14" x14ac:dyDescent="0.2">
      <c r="A328" s="18">
        <v>312</v>
      </c>
      <c r="B328" s="19">
        <v>1000</v>
      </c>
      <c r="C328" s="137" t="s">
        <v>4242</v>
      </c>
      <c r="D328" s="136">
        <v>2009</v>
      </c>
      <c r="E328" s="136">
        <v>2009</v>
      </c>
      <c r="F328" s="136">
        <v>1</v>
      </c>
      <c r="G328" s="136">
        <v>1</v>
      </c>
      <c r="H328" s="11"/>
      <c r="I328" s="30" t="s">
        <v>5682</v>
      </c>
      <c r="J328" s="11"/>
      <c r="K328" s="136">
        <v>5</v>
      </c>
      <c r="L328" s="22" t="s">
        <v>26</v>
      </c>
      <c r="M328" s="22" t="s">
        <v>5712</v>
      </c>
      <c r="N328" s="29" t="s">
        <v>5683</v>
      </c>
    </row>
    <row r="329" spans="1:14" x14ac:dyDescent="0.2">
      <c r="A329" s="18">
        <v>313</v>
      </c>
      <c r="B329" s="19">
        <v>1000</v>
      </c>
      <c r="C329" s="137" t="s">
        <v>4243</v>
      </c>
      <c r="D329" s="136">
        <v>2009</v>
      </c>
      <c r="E329" s="136">
        <v>2009</v>
      </c>
      <c r="F329" s="136">
        <v>1</v>
      </c>
      <c r="G329" s="136">
        <v>1</v>
      </c>
      <c r="H329" s="11"/>
      <c r="I329" s="30" t="s">
        <v>5682</v>
      </c>
      <c r="J329" s="11"/>
      <c r="K329" s="136">
        <v>19</v>
      </c>
      <c r="L329" s="22" t="s">
        <v>26</v>
      </c>
      <c r="M329" s="22" t="s">
        <v>5712</v>
      </c>
      <c r="N329" s="29" t="s">
        <v>5683</v>
      </c>
    </row>
    <row r="330" spans="1:14" x14ac:dyDescent="0.2">
      <c r="A330" s="18">
        <v>314</v>
      </c>
      <c r="B330" s="19">
        <v>1000</v>
      </c>
      <c r="C330" s="137" t="s">
        <v>4244</v>
      </c>
      <c r="D330" s="136">
        <v>2009</v>
      </c>
      <c r="E330" s="136">
        <v>2009</v>
      </c>
      <c r="F330" s="136">
        <v>1</v>
      </c>
      <c r="G330" s="136">
        <v>1</v>
      </c>
      <c r="H330" s="11"/>
      <c r="I330" s="30" t="s">
        <v>5682</v>
      </c>
      <c r="J330" s="11"/>
      <c r="K330" s="136">
        <v>28</v>
      </c>
      <c r="L330" s="22" t="s">
        <v>26</v>
      </c>
      <c r="M330" s="22" t="s">
        <v>5712</v>
      </c>
      <c r="N330" s="29" t="s">
        <v>5683</v>
      </c>
    </row>
    <row r="331" spans="1:14" x14ac:dyDescent="0.2">
      <c r="A331" s="18">
        <v>315</v>
      </c>
      <c r="B331" s="19">
        <v>1000</v>
      </c>
      <c r="C331" s="137" t="s">
        <v>4245</v>
      </c>
      <c r="D331" s="136">
        <v>2009</v>
      </c>
      <c r="E331" s="136">
        <v>2010</v>
      </c>
      <c r="F331" s="136">
        <v>1</v>
      </c>
      <c r="G331" s="136">
        <v>1</v>
      </c>
      <c r="H331" s="11"/>
      <c r="I331" s="30" t="s">
        <v>5682</v>
      </c>
      <c r="J331" s="11"/>
      <c r="K331" s="136">
        <v>137</v>
      </c>
      <c r="L331" s="22" t="s">
        <v>26</v>
      </c>
      <c r="M331" s="22" t="s">
        <v>5712</v>
      </c>
      <c r="N331" s="29" t="s">
        <v>5683</v>
      </c>
    </row>
    <row r="332" spans="1:14" x14ac:dyDescent="0.2">
      <c r="A332" s="18">
        <v>316</v>
      </c>
      <c r="B332" s="19">
        <v>1000</v>
      </c>
      <c r="C332" s="137" t="s">
        <v>4246</v>
      </c>
      <c r="D332" s="136">
        <v>2009</v>
      </c>
      <c r="E332" s="136">
        <v>2009</v>
      </c>
      <c r="F332" s="136">
        <v>2</v>
      </c>
      <c r="G332" s="136">
        <v>1</v>
      </c>
      <c r="H332" s="11"/>
      <c r="I332" s="30" t="s">
        <v>5682</v>
      </c>
      <c r="J332" s="11"/>
      <c r="K332" s="136">
        <v>10</v>
      </c>
      <c r="L332" s="22" t="s">
        <v>26</v>
      </c>
      <c r="M332" s="22" t="s">
        <v>5712</v>
      </c>
      <c r="N332" s="29" t="s">
        <v>5695</v>
      </c>
    </row>
    <row r="333" spans="1:14" x14ac:dyDescent="0.2">
      <c r="A333" s="18">
        <v>317</v>
      </c>
      <c r="B333" s="19">
        <v>1000</v>
      </c>
      <c r="C333" s="137" t="s">
        <v>4247</v>
      </c>
      <c r="D333" s="136">
        <v>2009</v>
      </c>
      <c r="E333" s="136">
        <v>2010</v>
      </c>
      <c r="F333" s="136">
        <v>2</v>
      </c>
      <c r="G333" s="136">
        <v>1</v>
      </c>
      <c r="H333" s="11"/>
      <c r="I333" s="30" t="s">
        <v>5682</v>
      </c>
      <c r="J333" s="11"/>
      <c r="K333" s="136">
        <v>36</v>
      </c>
      <c r="L333" s="22" t="s">
        <v>26</v>
      </c>
      <c r="M333" s="22" t="s">
        <v>5712</v>
      </c>
      <c r="N333" s="29" t="s">
        <v>5685</v>
      </c>
    </row>
    <row r="334" spans="1:14" x14ac:dyDescent="0.2">
      <c r="A334" s="18">
        <v>318</v>
      </c>
      <c r="B334" s="19">
        <v>1000</v>
      </c>
      <c r="C334" s="137" t="s">
        <v>4248</v>
      </c>
      <c r="D334" s="136">
        <v>2009</v>
      </c>
      <c r="E334" s="136">
        <v>2011</v>
      </c>
      <c r="F334" s="136">
        <v>2</v>
      </c>
      <c r="G334" s="136">
        <v>1</v>
      </c>
      <c r="H334" s="11"/>
      <c r="I334" s="30" t="s">
        <v>5682</v>
      </c>
      <c r="J334" s="11"/>
      <c r="K334" s="136">
        <v>30</v>
      </c>
      <c r="L334" s="22" t="s">
        <v>26</v>
      </c>
      <c r="M334" s="22" t="s">
        <v>5712</v>
      </c>
      <c r="N334" s="29" t="s">
        <v>5695</v>
      </c>
    </row>
    <row r="335" spans="1:14" x14ac:dyDescent="0.2">
      <c r="A335" s="18">
        <v>319</v>
      </c>
      <c r="B335" s="19">
        <v>1000</v>
      </c>
      <c r="C335" s="137" t="s">
        <v>4249</v>
      </c>
      <c r="D335" s="136">
        <v>2009</v>
      </c>
      <c r="E335" s="136">
        <v>2009</v>
      </c>
      <c r="F335" s="136">
        <v>2</v>
      </c>
      <c r="G335" s="136">
        <v>1</v>
      </c>
      <c r="H335" s="11"/>
      <c r="I335" s="30" t="s">
        <v>5682</v>
      </c>
      <c r="J335" s="11"/>
      <c r="K335" s="136">
        <v>182</v>
      </c>
      <c r="L335" s="22" t="s">
        <v>26</v>
      </c>
      <c r="M335" s="22" t="s">
        <v>5712</v>
      </c>
      <c r="N335" s="29" t="s">
        <v>5683</v>
      </c>
    </row>
    <row r="336" spans="1:14" x14ac:dyDescent="0.2">
      <c r="A336" s="18">
        <v>320</v>
      </c>
      <c r="B336" s="19">
        <v>1000</v>
      </c>
      <c r="C336" s="137" t="s">
        <v>4249</v>
      </c>
      <c r="D336" s="136">
        <v>2009</v>
      </c>
      <c r="E336" s="136">
        <v>2009</v>
      </c>
      <c r="F336" s="136">
        <v>2</v>
      </c>
      <c r="G336" s="136">
        <v>2</v>
      </c>
      <c r="H336" s="11"/>
      <c r="I336" s="30" t="s">
        <v>5682</v>
      </c>
      <c r="J336" s="11"/>
      <c r="K336" s="136">
        <v>82</v>
      </c>
      <c r="L336" s="22" t="s">
        <v>26</v>
      </c>
      <c r="M336" s="22" t="s">
        <v>5712</v>
      </c>
      <c r="N336" s="29" t="s">
        <v>5683</v>
      </c>
    </row>
    <row r="337" spans="1:14" x14ac:dyDescent="0.2">
      <c r="A337" s="18">
        <v>321</v>
      </c>
      <c r="B337" s="19">
        <v>1000</v>
      </c>
      <c r="C337" s="137" t="s">
        <v>4250</v>
      </c>
      <c r="D337" s="136">
        <v>2009</v>
      </c>
      <c r="E337" s="136">
        <v>2009</v>
      </c>
      <c r="F337" s="136">
        <v>2</v>
      </c>
      <c r="G337" s="136">
        <v>1</v>
      </c>
      <c r="H337" s="11"/>
      <c r="I337" s="30" t="s">
        <v>5682</v>
      </c>
      <c r="J337" s="11"/>
      <c r="K337" s="136">
        <v>108</v>
      </c>
      <c r="L337" s="22" t="s">
        <v>26</v>
      </c>
      <c r="M337" s="22" t="s">
        <v>5712</v>
      </c>
      <c r="N337" s="29" t="s">
        <v>5683</v>
      </c>
    </row>
    <row r="338" spans="1:14" x14ac:dyDescent="0.2">
      <c r="A338" s="18">
        <v>322</v>
      </c>
      <c r="B338" s="19">
        <v>1000</v>
      </c>
      <c r="C338" s="137" t="s">
        <v>4251</v>
      </c>
      <c r="D338" s="136">
        <v>2009</v>
      </c>
      <c r="E338" s="136">
        <v>2009</v>
      </c>
      <c r="F338" s="136">
        <v>3</v>
      </c>
      <c r="G338" s="136">
        <v>1</v>
      </c>
      <c r="H338" s="11"/>
      <c r="I338" s="30" t="s">
        <v>5682</v>
      </c>
      <c r="J338" s="11"/>
      <c r="K338" s="136">
        <v>200</v>
      </c>
      <c r="L338" s="22" t="s">
        <v>26</v>
      </c>
      <c r="M338" s="22" t="s">
        <v>5712</v>
      </c>
      <c r="N338" s="29" t="s">
        <v>5684</v>
      </c>
    </row>
    <row r="339" spans="1:14" x14ac:dyDescent="0.2">
      <c r="A339" s="18">
        <v>323</v>
      </c>
      <c r="B339" s="19">
        <v>1000</v>
      </c>
      <c r="C339" s="137" t="s">
        <v>4251</v>
      </c>
      <c r="D339" s="136">
        <v>2009</v>
      </c>
      <c r="E339" s="136">
        <v>2009</v>
      </c>
      <c r="F339" s="136">
        <v>3</v>
      </c>
      <c r="G339" s="136">
        <v>2</v>
      </c>
      <c r="H339" s="11"/>
      <c r="I339" s="30" t="s">
        <v>5682</v>
      </c>
      <c r="J339" s="11"/>
      <c r="K339" s="136">
        <v>134</v>
      </c>
      <c r="L339" s="22" t="s">
        <v>26</v>
      </c>
      <c r="M339" s="22" t="s">
        <v>5712</v>
      </c>
      <c r="N339" s="29" t="s">
        <v>5684</v>
      </c>
    </row>
    <row r="340" spans="1:14" x14ac:dyDescent="0.2">
      <c r="A340" s="18">
        <v>324</v>
      </c>
      <c r="B340" s="19">
        <v>1000</v>
      </c>
      <c r="C340" s="137" t="s">
        <v>4251</v>
      </c>
      <c r="D340" s="136">
        <v>2009</v>
      </c>
      <c r="E340" s="136">
        <v>2009</v>
      </c>
      <c r="F340" s="136">
        <v>3</v>
      </c>
      <c r="G340" s="136">
        <v>1</v>
      </c>
      <c r="H340" s="11"/>
      <c r="I340" s="30" t="s">
        <v>5682</v>
      </c>
      <c r="J340" s="11"/>
      <c r="K340" s="136">
        <v>259</v>
      </c>
      <c r="L340" s="22" t="s">
        <v>26</v>
      </c>
      <c r="M340" s="22" t="s">
        <v>5712</v>
      </c>
      <c r="N340" s="29" t="s">
        <v>5684</v>
      </c>
    </row>
    <row r="341" spans="1:14" x14ac:dyDescent="0.2">
      <c r="A341" s="18">
        <v>325</v>
      </c>
      <c r="B341" s="19">
        <v>1000</v>
      </c>
      <c r="C341" s="137" t="s">
        <v>4251</v>
      </c>
      <c r="D341" s="136">
        <v>2009</v>
      </c>
      <c r="E341" s="136">
        <v>2009</v>
      </c>
      <c r="F341" s="136">
        <v>3</v>
      </c>
      <c r="G341" s="136">
        <v>1</v>
      </c>
      <c r="H341" s="11"/>
      <c r="I341" s="30" t="s">
        <v>5682</v>
      </c>
      <c r="J341" s="11"/>
      <c r="K341" s="136">
        <v>193</v>
      </c>
      <c r="L341" s="22" t="s">
        <v>26</v>
      </c>
      <c r="M341" s="22" t="s">
        <v>5712</v>
      </c>
      <c r="N341" s="29" t="s">
        <v>5684</v>
      </c>
    </row>
    <row r="342" spans="1:14" x14ac:dyDescent="0.2">
      <c r="A342" s="18">
        <v>326</v>
      </c>
      <c r="B342" s="19">
        <v>1000</v>
      </c>
      <c r="C342" s="137" t="s">
        <v>4251</v>
      </c>
      <c r="D342" s="136">
        <v>2009</v>
      </c>
      <c r="E342" s="136">
        <v>2009</v>
      </c>
      <c r="F342" s="136">
        <v>3</v>
      </c>
      <c r="G342" s="136">
        <v>1</v>
      </c>
      <c r="H342" s="11"/>
      <c r="I342" s="30" t="s">
        <v>5682</v>
      </c>
      <c r="J342" s="11"/>
      <c r="K342" s="136">
        <v>272</v>
      </c>
      <c r="L342" s="22" t="s">
        <v>26</v>
      </c>
      <c r="M342" s="22" t="s">
        <v>5712</v>
      </c>
      <c r="N342" s="29" t="s">
        <v>5684</v>
      </c>
    </row>
    <row r="343" spans="1:14" x14ac:dyDescent="0.2">
      <c r="A343" s="18">
        <v>327</v>
      </c>
      <c r="B343" s="19">
        <v>1000</v>
      </c>
      <c r="C343" s="137" t="s">
        <v>4252</v>
      </c>
      <c r="D343" s="136">
        <v>2009</v>
      </c>
      <c r="E343" s="136">
        <v>2011</v>
      </c>
      <c r="F343" s="136">
        <v>4</v>
      </c>
      <c r="G343" s="136">
        <v>1</v>
      </c>
      <c r="H343" s="11"/>
      <c r="I343" s="30" t="s">
        <v>5682</v>
      </c>
      <c r="J343" s="11"/>
      <c r="K343" s="136">
        <v>19</v>
      </c>
      <c r="L343" s="22" t="s">
        <v>26</v>
      </c>
      <c r="M343" s="22" t="s">
        <v>5712</v>
      </c>
      <c r="N343" s="29" t="s">
        <v>5683</v>
      </c>
    </row>
    <row r="344" spans="1:14" x14ac:dyDescent="0.2">
      <c r="A344" s="18">
        <v>328</v>
      </c>
      <c r="B344" s="19">
        <v>1000</v>
      </c>
      <c r="C344" s="137" t="s">
        <v>4253</v>
      </c>
      <c r="D344" s="136">
        <v>2009</v>
      </c>
      <c r="E344" s="136">
        <v>2009</v>
      </c>
      <c r="F344" s="136">
        <v>4</v>
      </c>
      <c r="G344" s="136">
        <v>1</v>
      </c>
      <c r="H344" s="11"/>
      <c r="I344" s="30" t="s">
        <v>5682</v>
      </c>
      <c r="J344" s="11"/>
      <c r="K344" s="136">
        <v>15</v>
      </c>
      <c r="L344" s="22" t="s">
        <v>26</v>
      </c>
      <c r="M344" s="22" t="s">
        <v>5712</v>
      </c>
      <c r="N344" s="29" t="s">
        <v>5691</v>
      </c>
    </row>
    <row r="345" spans="1:14" x14ac:dyDescent="0.2">
      <c r="A345" s="18">
        <v>329</v>
      </c>
      <c r="B345" s="19">
        <v>1000</v>
      </c>
      <c r="C345" s="137" t="s">
        <v>4254</v>
      </c>
      <c r="D345" s="136">
        <v>2009</v>
      </c>
      <c r="E345" s="136">
        <v>2009</v>
      </c>
      <c r="F345" s="136">
        <v>4</v>
      </c>
      <c r="G345" s="136">
        <v>1</v>
      </c>
      <c r="H345" s="11"/>
      <c r="I345" s="30" t="s">
        <v>5682</v>
      </c>
      <c r="J345" s="11"/>
      <c r="K345" s="136">
        <v>44</v>
      </c>
      <c r="L345" s="22" t="s">
        <v>26</v>
      </c>
      <c r="M345" s="22" t="s">
        <v>5712</v>
      </c>
      <c r="N345" s="29" t="s">
        <v>5708</v>
      </c>
    </row>
    <row r="346" spans="1:14" x14ac:dyDescent="0.2">
      <c r="A346" s="18">
        <v>330</v>
      </c>
      <c r="B346" s="19">
        <v>1000</v>
      </c>
      <c r="C346" s="137" t="s">
        <v>4255</v>
      </c>
      <c r="D346" s="136">
        <v>2009</v>
      </c>
      <c r="E346" s="136">
        <v>2011</v>
      </c>
      <c r="F346" s="136">
        <v>4</v>
      </c>
      <c r="G346" s="136">
        <v>1</v>
      </c>
      <c r="H346" s="11"/>
      <c r="I346" s="30" t="s">
        <v>5682</v>
      </c>
      <c r="J346" s="11"/>
      <c r="K346" s="136">
        <v>48</v>
      </c>
      <c r="L346" s="22" t="s">
        <v>26</v>
      </c>
      <c r="M346" s="22" t="s">
        <v>5712</v>
      </c>
      <c r="N346" s="29" t="s">
        <v>5691</v>
      </c>
    </row>
    <row r="347" spans="1:14" x14ac:dyDescent="0.2">
      <c r="A347" s="18">
        <v>331</v>
      </c>
      <c r="B347" s="19">
        <v>1000</v>
      </c>
      <c r="C347" s="137" t="s">
        <v>4256</v>
      </c>
      <c r="D347" s="136">
        <v>2009</v>
      </c>
      <c r="E347" s="136">
        <v>2009</v>
      </c>
      <c r="F347" s="136">
        <v>4</v>
      </c>
      <c r="G347" s="136">
        <v>1</v>
      </c>
      <c r="H347" s="11"/>
      <c r="I347" s="30" t="s">
        <v>5682</v>
      </c>
      <c r="J347" s="11"/>
      <c r="K347" s="136">
        <v>157</v>
      </c>
      <c r="L347" s="22" t="s">
        <v>26</v>
      </c>
      <c r="M347" s="22" t="s">
        <v>5712</v>
      </c>
      <c r="N347" s="29" t="s">
        <v>5685</v>
      </c>
    </row>
    <row r="348" spans="1:14" x14ac:dyDescent="0.2">
      <c r="A348" s="18">
        <v>332</v>
      </c>
      <c r="B348" s="19">
        <v>1000</v>
      </c>
      <c r="C348" s="137" t="s">
        <v>4257</v>
      </c>
      <c r="D348" s="136">
        <v>2009</v>
      </c>
      <c r="E348" s="136">
        <v>2009</v>
      </c>
      <c r="F348" s="136">
        <v>4</v>
      </c>
      <c r="G348" s="136">
        <v>1</v>
      </c>
      <c r="H348" s="11"/>
      <c r="I348" s="30" t="s">
        <v>5682</v>
      </c>
      <c r="J348" s="11"/>
      <c r="K348" s="136">
        <v>47</v>
      </c>
      <c r="L348" s="22" t="s">
        <v>26</v>
      </c>
      <c r="M348" s="22" t="s">
        <v>5712</v>
      </c>
      <c r="N348" s="29" t="s">
        <v>5683</v>
      </c>
    </row>
    <row r="349" spans="1:14" x14ac:dyDescent="0.2">
      <c r="A349" s="18">
        <v>333</v>
      </c>
      <c r="B349" s="19">
        <v>1000</v>
      </c>
      <c r="C349" s="137" t="s">
        <v>4245</v>
      </c>
      <c r="D349" s="136">
        <v>2009</v>
      </c>
      <c r="E349" s="136">
        <v>2009</v>
      </c>
      <c r="F349" s="136">
        <v>4</v>
      </c>
      <c r="G349" s="136">
        <v>1</v>
      </c>
      <c r="H349" s="11"/>
      <c r="I349" s="30" t="s">
        <v>5682</v>
      </c>
      <c r="J349" s="11"/>
      <c r="K349" s="136">
        <v>108</v>
      </c>
      <c r="L349" s="22" t="s">
        <v>26</v>
      </c>
      <c r="M349" s="22" t="s">
        <v>5712</v>
      </c>
      <c r="N349" s="29" t="s">
        <v>5683</v>
      </c>
    </row>
    <row r="350" spans="1:14" x14ac:dyDescent="0.2">
      <c r="A350" s="18">
        <v>334</v>
      </c>
      <c r="B350" s="19">
        <v>1000</v>
      </c>
      <c r="C350" s="137" t="s">
        <v>4245</v>
      </c>
      <c r="D350" s="136">
        <v>2009</v>
      </c>
      <c r="E350" s="136">
        <v>2009</v>
      </c>
      <c r="F350" s="136">
        <v>4</v>
      </c>
      <c r="G350" s="136">
        <v>1</v>
      </c>
      <c r="H350" s="11"/>
      <c r="I350" s="30" t="s">
        <v>5682</v>
      </c>
      <c r="J350" s="11"/>
      <c r="K350" s="136">
        <v>134</v>
      </c>
      <c r="L350" s="22" t="s">
        <v>26</v>
      </c>
      <c r="M350" s="22" t="s">
        <v>5712</v>
      </c>
      <c r="N350" s="29" t="s">
        <v>5683</v>
      </c>
    </row>
    <row r="351" spans="1:14" x14ac:dyDescent="0.2">
      <c r="A351" s="18">
        <v>335</v>
      </c>
      <c r="B351" s="19">
        <v>1000</v>
      </c>
      <c r="C351" s="137" t="s">
        <v>4258</v>
      </c>
      <c r="D351" s="136">
        <v>2009</v>
      </c>
      <c r="E351" s="136">
        <v>2010</v>
      </c>
      <c r="F351" s="136">
        <v>5</v>
      </c>
      <c r="G351" s="136">
        <v>1</v>
      </c>
      <c r="H351" s="11"/>
      <c r="I351" s="30" t="s">
        <v>5682</v>
      </c>
      <c r="J351" s="11"/>
      <c r="K351" s="136">
        <v>175</v>
      </c>
      <c r="L351" s="22" t="s">
        <v>26</v>
      </c>
      <c r="M351" s="22" t="s">
        <v>5712</v>
      </c>
      <c r="N351" s="29" t="s">
        <v>5683</v>
      </c>
    </row>
    <row r="352" spans="1:14" x14ac:dyDescent="0.2">
      <c r="A352" s="18">
        <v>336</v>
      </c>
      <c r="B352" s="19">
        <v>1000</v>
      </c>
      <c r="C352" s="137" t="s">
        <v>4258</v>
      </c>
      <c r="D352" s="136">
        <v>2009</v>
      </c>
      <c r="E352" s="136">
        <v>2011</v>
      </c>
      <c r="F352" s="136">
        <v>5</v>
      </c>
      <c r="G352" s="136">
        <v>2</v>
      </c>
      <c r="H352" s="11"/>
      <c r="I352" s="30" t="s">
        <v>5682</v>
      </c>
      <c r="J352" s="11"/>
      <c r="K352" s="136">
        <v>63</v>
      </c>
      <c r="L352" s="22" t="s">
        <v>26</v>
      </c>
      <c r="M352" s="22" t="s">
        <v>5712</v>
      </c>
      <c r="N352" s="29" t="s">
        <v>5683</v>
      </c>
    </row>
    <row r="353" spans="1:14" x14ac:dyDescent="0.2">
      <c r="A353" s="18">
        <v>337</v>
      </c>
      <c r="B353" s="19">
        <v>1000</v>
      </c>
      <c r="C353" s="137" t="s">
        <v>4259</v>
      </c>
      <c r="D353" s="136">
        <v>2009</v>
      </c>
      <c r="E353" s="136">
        <v>2011</v>
      </c>
      <c r="F353" s="136">
        <v>5</v>
      </c>
      <c r="G353" s="136">
        <v>1</v>
      </c>
      <c r="H353" s="11"/>
      <c r="I353" s="30" t="s">
        <v>5682</v>
      </c>
      <c r="J353" s="11"/>
      <c r="K353" s="136">
        <v>43</v>
      </c>
      <c r="L353" s="22" t="s">
        <v>26</v>
      </c>
      <c r="M353" s="22" t="s">
        <v>5712</v>
      </c>
      <c r="N353" s="29" t="s">
        <v>5683</v>
      </c>
    </row>
    <row r="354" spans="1:14" x14ac:dyDescent="0.2">
      <c r="A354" s="18">
        <v>338</v>
      </c>
      <c r="B354" s="19">
        <v>1000</v>
      </c>
      <c r="C354" s="137" t="s">
        <v>4260</v>
      </c>
      <c r="D354" s="136">
        <v>2009</v>
      </c>
      <c r="E354" s="136">
        <v>2011</v>
      </c>
      <c r="F354" s="136">
        <v>5</v>
      </c>
      <c r="G354" s="136">
        <v>1</v>
      </c>
      <c r="H354" s="11"/>
      <c r="I354" s="30" t="s">
        <v>5682</v>
      </c>
      <c r="J354" s="11"/>
      <c r="K354" s="136">
        <v>42</v>
      </c>
      <c r="L354" s="22" t="s">
        <v>26</v>
      </c>
      <c r="M354" s="22" t="s">
        <v>5712</v>
      </c>
      <c r="N354" s="29" t="s">
        <v>5683</v>
      </c>
    </row>
    <row r="355" spans="1:14" x14ac:dyDescent="0.2">
      <c r="A355" s="18">
        <v>339</v>
      </c>
      <c r="B355" s="19">
        <v>1000</v>
      </c>
      <c r="C355" s="137" t="s">
        <v>4261</v>
      </c>
      <c r="D355" s="136">
        <v>2009</v>
      </c>
      <c r="E355" s="136">
        <v>2010</v>
      </c>
      <c r="F355" s="136">
        <v>6</v>
      </c>
      <c r="G355" s="136">
        <v>1</v>
      </c>
      <c r="H355" s="11"/>
      <c r="I355" s="30" t="s">
        <v>5682</v>
      </c>
      <c r="J355" s="11"/>
      <c r="K355" s="136">
        <v>126</v>
      </c>
      <c r="L355" s="22" t="s">
        <v>26</v>
      </c>
      <c r="M355" s="22" t="s">
        <v>5712</v>
      </c>
      <c r="N355" s="29" t="s">
        <v>5683</v>
      </c>
    </row>
    <row r="356" spans="1:14" x14ac:dyDescent="0.2">
      <c r="A356" s="18">
        <v>340</v>
      </c>
      <c r="B356" s="19">
        <v>1000</v>
      </c>
      <c r="C356" s="137" t="s">
        <v>4262</v>
      </c>
      <c r="D356" s="136">
        <v>2009</v>
      </c>
      <c r="E356" s="136">
        <v>2011</v>
      </c>
      <c r="F356" s="136">
        <v>6</v>
      </c>
      <c r="G356" s="136">
        <v>1</v>
      </c>
      <c r="H356" s="11"/>
      <c r="I356" s="30" t="s">
        <v>5682</v>
      </c>
      <c r="J356" s="11"/>
      <c r="K356" s="136">
        <v>128</v>
      </c>
      <c r="L356" s="22" t="s">
        <v>26</v>
      </c>
      <c r="M356" s="22" t="s">
        <v>5712</v>
      </c>
      <c r="N356" s="29" t="s">
        <v>5683</v>
      </c>
    </row>
    <row r="357" spans="1:14" x14ac:dyDescent="0.2">
      <c r="A357" s="18">
        <v>341</v>
      </c>
      <c r="B357" s="19">
        <v>1000</v>
      </c>
      <c r="C357" s="137" t="s">
        <v>4263</v>
      </c>
      <c r="D357" s="136">
        <v>2009</v>
      </c>
      <c r="E357" s="136">
        <v>2011</v>
      </c>
      <c r="F357" s="136">
        <v>6</v>
      </c>
      <c r="G357" s="136">
        <v>1</v>
      </c>
      <c r="H357" s="11"/>
      <c r="I357" s="30" t="s">
        <v>5682</v>
      </c>
      <c r="J357" s="11"/>
      <c r="K357" s="136">
        <v>98</v>
      </c>
      <c r="L357" s="22" t="s">
        <v>26</v>
      </c>
      <c r="M357" s="22" t="s">
        <v>5712</v>
      </c>
      <c r="N357" s="29" t="s">
        <v>5683</v>
      </c>
    </row>
    <row r="358" spans="1:14" x14ac:dyDescent="0.2">
      <c r="A358" s="18">
        <v>342</v>
      </c>
      <c r="B358" s="19">
        <v>1000</v>
      </c>
      <c r="C358" s="137" t="s">
        <v>4264</v>
      </c>
      <c r="D358" s="136">
        <v>2009</v>
      </c>
      <c r="E358" s="136">
        <v>2011</v>
      </c>
      <c r="F358" s="136">
        <v>6</v>
      </c>
      <c r="G358" s="136">
        <v>1</v>
      </c>
      <c r="H358" s="11"/>
      <c r="I358" s="30" t="s">
        <v>5682</v>
      </c>
      <c r="J358" s="11"/>
      <c r="K358" s="136">
        <v>50</v>
      </c>
      <c r="L358" s="22" t="s">
        <v>26</v>
      </c>
      <c r="M358" s="22" t="s">
        <v>5712</v>
      </c>
      <c r="N358" s="29" t="s">
        <v>5683</v>
      </c>
    </row>
    <row r="359" spans="1:14" x14ac:dyDescent="0.2">
      <c r="A359" s="18">
        <v>343</v>
      </c>
      <c r="B359" s="19">
        <v>1000</v>
      </c>
      <c r="C359" s="137" t="s">
        <v>4265</v>
      </c>
      <c r="D359" s="136">
        <v>2009</v>
      </c>
      <c r="E359" s="136">
        <v>2010</v>
      </c>
      <c r="F359" s="136">
        <v>6</v>
      </c>
      <c r="G359" s="136">
        <v>1</v>
      </c>
      <c r="H359" s="11"/>
      <c r="I359" s="30" t="s">
        <v>5682</v>
      </c>
      <c r="J359" s="11"/>
      <c r="K359" s="136">
        <v>58</v>
      </c>
      <c r="L359" s="22" t="s">
        <v>26</v>
      </c>
      <c r="M359" s="22" t="s">
        <v>5712</v>
      </c>
      <c r="N359" s="29" t="s">
        <v>5683</v>
      </c>
    </row>
    <row r="360" spans="1:14" x14ac:dyDescent="0.2">
      <c r="A360" s="18">
        <v>344</v>
      </c>
      <c r="B360" s="19">
        <v>1000</v>
      </c>
      <c r="C360" s="137" t="s">
        <v>4266</v>
      </c>
      <c r="D360" s="136">
        <v>2009</v>
      </c>
      <c r="E360" s="136">
        <v>2010</v>
      </c>
      <c r="F360" s="136">
        <v>6</v>
      </c>
      <c r="G360" s="136">
        <v>1</v>
      </c>
      <c r="H360" s="11"/>
      <c r="I360" s="30" t="s">
        <v>5682</v>
      </c>
      <c r="J360" s="11"/>
      <c r="K360" s="136">
        <v>203</v>
      </c>
      <c r="L360" s="22" t="s">
        <v>26</v>
      </c>
      <c r="M360" s="22" t="s">
        <v>5712</v>
      </c>
      <c r="N360" s="29" t="s">
        <v>5683</v>
      </c>
    </row>
    <row r="361" spans="1:14" x14ac:dyDescent="0.2">
      <c r="A361" s="18">
        <v>345</v>
      </c>
      <c r="B361" s="19">
        <v>1000</v>
      </c>
      <c r="C361" s="137" t="s">
        <v>4267</v>
      </c>
      <c r="D361" s="136">
        <v>2009</v>
      </c>
      <c r="E361" s="136">
        <v>2009</v>
      </c>
      <c r="F361" s="136">
        <v>7</v>
      </c>
      <c r="G361" s="136">
        <v>1</v>
      </c>
      <c r="H361" s="11"/>
      <c r="I361" s="30" t="s">
        <v>5682</v>
      </c>
      <c r="J361" s="11"/>
      <c r="K361" s="136">
        <v>215</v>
      </c>
      <c r="L361" s="22" t="s">
        <v>26</v>
      </c>
      <c r="M361" s="22" t="s">
        <v>5712</v>
      </c>
      <c r="N361" s="29" t="s">
        <v>5683</v>
      </c>
    </row>
    <row r="362" spans="1:14" x14ac:dyDescent="0.2">
      <c r="A362" s="18">
        <v>346</v>
      </c>
      <c r="B362" s="19">
        <v>1000</v>
      </c>
      <c r="C362" s="137" t="s">
        <v>4267</v>
      </c>
      <c r="D362" s="136">
        <v>2009</v>
      </c>
      <c r="E362" s="136">
        <v>2009</v>
      </c>
      <c r="F362" s="136">
        <v>7</v>
      </c>
      <c r="G362" s="136">
        <v>1</v>
      </c>
      <c r="H362" s="11"/>
      <c r="I362" s="30" t="s">
        <v>5682</v>
      </c>
      <c r="J362" s="11"/>
      <c r="K362" s="136">
        <v>200</v>
      </c>
      <c r="L362" s="22" t="s">
        <v>26</v>
      </c>
      <c r="M362" s="22" t="s">
        <v>5712</v>
      </c>
      <c r="N362" s="29" t="s">
        <v>5683</v>
      </c>
    </row>
    <row r="363" spans="1:14" x14ac:dyDescent="0.2">
      <c r="A363" s="18">
        <v>347</v>
      </c>
      <c r="B363" s="19">
        <v>1000</v>
      </c>
      <c r="C363" s="137" t="s">
        <v>4267</v>
      </c>
      <c r="D363" s="136">
        <v>2009</v>
      </c>
      <c r="E363" s="136">
        <v>2009</v>
      </c>
      <c r="F363" s="136">
        <v>7</v>
      </c>
      <c r="G363" s="136">
        <v>1</v>
      </c>
      <c r="H363" s="11"/>
      <c r="I363" s="30" t="s">
        <v>5682</v>
      </c>
      <c r="J363" s="11"/>
      <c r="K363" s="136">
        <v>134</v>
      </c>
      <c r="L363" s="22" t="s">
        <v>26</v>
      </c>
      <c r="M363" s="22" t="s">
        <v>5712</v>
      </c>
      <c r="N363" s="29" t="s">
        <v>5683</v>
      </c>
    </row>
    <row r="364" spans="1:14" x14ac:dyDescent="0.2">
      <c r="A364" s="18">
        <v>348</v>
      </c>
      <c r="B364" s="19">
        <v>1000</v>
      </c>
      <c r="C364" s="137" t="s">
        <v>4268</v>
      </c>
      <c r="D364" s="136">
        <v>2009</v>
      </c>
      <c r="E364" s="136">
        <v>2010</v>
      </c>
      <c r="F364" s="136">
        <v>7</v>
      </c>
      <c r="G364" s="136">
        <v>1</v>
      </c>
      <c r="H364" s="11"/>
      <c r="I364" s="30" t="s">
        <v>5682</v>
      </c>
      <c r="J364" s="11"/>
      <c r="K364" s="136">
        <v>189</v>
      </c>
      <c r="L364" s="22" t="s">
        <v>26</v>
      </c>
      <c r="M364" s="22" t="s">
        <v>5712</v>
      </c>
      <c r="N364" s="29" t="s">
        <v>5683</v>
      </c>
    </row>
    <row r="365" spans="1:14" x14ac:dyDescent="0.2">
      <c r="A365" s="18">
        <v>349</v>
      </c>
      <c r="B365" s="19">
        <v>1000</v>
      </c>
      <c r="C365" s="137" t="s">
        <v>4267</v>
      </c>
      <c r="D365" s="136">
        <v>2009</v>
      </c>
      <c r="E365" s="136">
        <v>2011</v>
      </c>
      <c r="F365" s="136">
        <v>8</v>
      </c>
      <c r="G365" s="136">
        <v>1</v>
      </c>
      <c r="H365" s="11"/>
      <c r="I365" s="30" t="s">
        <v>5682</v>
      </c>
      <c r="J365" s="11"/>
      <c r="K365" s="136">
        <v>209</v>
      </c>
      <c r="L365" s="22" t="s">
        <v>26</v>
      </c>
      <c r="M365" s="22" t="s">
        <v>5712</v>
      </c>
      <c r="N365" s="29" t="s">
        <v>5683</v>
      </c>
    </row>
    <row r="366" spans="1:14" x14ac:dyDescent="0.2">
      <c r="A366" s="18">
        <v>350</v>
      </c>
      <c r="B366" s="19">
        <v>1000</v>
      </c>
      <c r="C366" s="137" t="s">
        <v>4267</v>
      </c>
      <c r="D366" s="136">
        <v>2009</v>
      </c>
      <c r="E366" s="136">
        <v>2010</v>
      </c>
      <c r="F366" s="136">
        <v>8</v>
      </c>
      <c r="G366" s="136">
        <v>2</v>
      </c>
      <c r="H366" s="11"/>
      <c r="I366" s="30" t="s">
        <v>5682</v>
      </c>
      <c r="J366" s="11"/>
      <c r="K366" s="136">
        <v>190</v>
      </c>
      <c r="L366" s="22" t="s">
        <v>26</v>
      </c>
      <c r="M366" s="22" t="s">
        <v>5712</v>
      </c>
      <c r="N366" s="29" t="s">
        <v>5683</v>
      </c>
    </row>
    <row r="367" spans="1:14" x14ac:dyDescent="0.2">
      <c r="A367" s="18">
        <v>351</v>
      </c>
      <c r="B367" s="19">
        <v>1000</v>
      </c>
      <c r="C367" s="137" t="s">
        <v>4267</v>
      </c>
      <c r="D367" s="136">
        <v>2009</v>
      </c>
      <c r="E367" s="136">
        <v>2010</v>
      </c>
      <c r="F367" s="136">
        <v>8</v>
      </c>
      <c r="G367" s="136">
        <v>3</v>
      </c>
      <c r="H367" s="11"/>
      <c r="I367" s="30" t="s">
        <v>5682</v>
      </c>
      <c r="J367" s="11"/>
      <c r="K367" s="136">
        <v>175</v>
      </c>
      <c r="L367" s="22" t="s">
        <v>26</v>
      </c>
      <c r="M367" s="22" t="s">
        <v>5712</v>
      </c>
      <c r="N367" s="29" t="s">
        <v>5683</v>
      </c>
    </row>
    <row r="368" spans="1:14" x14ac:dyDescent="0.2">
      <c r="A368" s="18">
        <v>352</v>
      </c>
      <c r="B368" s="19">
        <v>1000</v>
      </c>
      <c r="C368" s="137" t="s">
        <v>4269</v>
      </c>
      <c r="D368" s="136">
        <v>2009</v>
      </c>
      <c r="E368" s="136">
        <v>2011</v>
      </c>
      <c r="F368" s="136">
        <v>8</v>
      </c>
      <c r="G368" s="136">
        <v>1</v>
      </c>
      <c r="H368" s="11"/>
      <c r="I368" s="30" t="s">
        <v>5682</v>
      </c>
      <c r="J368" s="11"/>
      <c r="K368" s="136">
        <v>88</v>
      </c>
      <c r="L368" s="22" t="s">
        <v>26</v>
      </c>
      <c r="M368" s="22" t="s">
        <v>5712</v>
      </c>
      <c r="N368" s="29" t="s">
        <v>5699</v>
      </c>
    </row>
    <row r="369" spans="1:14" x14ac:dyDescent="0.2">
      <c r="A369" s="18">
        <v>353</v>
      </c>
      <c r="B369" s="19">
        <v>1000</v>
      </c>
      <c r="C369" s="137" t="s">
        <v>4270</v>
      </c>
      <c r="D369" s="136">
        <v>2009</v>
      </c>
      <c r="E369" s="136">
        <v>2011</v>
      </c>
      <c r="F369" s="136">
        <v>8</v>
      </c>
      <c r="G369" s="136">
        <v>1</v>
      </c>
      <c r="H369" s="11"/>
      <c r="I369" s="30" t="s">
        <v>5682</v>
      </c>
      <c r="J369" s="11"/>
      <c r="K369" s="136">
        <v>38</v>
      </c>
      <c r="L369" s="22" t="s">
        <v>26</v>
      </c>
      <c r="M369" s="22" t="s">
        <v>5712</v>
      </c>
      <c r="N369" s="29" t="s">
        <v>5692</v>
      </c>
    </row>
    <row r="370" spans="1:14" x14ac:dyDescent="0.2">
      <c r="A370" s="18">
        <v>354</v>
      </c>
      <c r="B370" s="19">
        <v>1000</v>
      </c>
      <c r="C370" s="137" t="s">
        <v>4271</v>
      </c>
      <c r="D370" s="136">
        <v>2009</v>
      </c>
      <c r="E370" s="136">
        <v>2009</v>
      </c>
      <c r="F370" s="136">
        <v>9</v>
      </c>
      <c r="G370" s="136">
        <v>1</v>
      </c>
      <c r="H370" s="11"/>
      <c r="I370" s="30" t="s">
        <v>5682</v>
      </c>
      <c r="J370" s="11"/>
      <c r="K370" s="136">
        <v>222</v>
      </c>
      <c r="L370" s="22" t="s">
        <v>26</v>
      </c>
      <c r="M370" s="22" t="s">
        <v>5712</v>
      </c>
      <c r="N370" s="29" t="s">
        <v>5683</v>
      </c>
    </row>
    <row r="371" spans="1:14" x14ac:dyDescent="0.2">
      <c r="A371" s="18">
        <v>355</v>
      </c>
      <c r="B371" s="19">
        <v>1000</v>
      </c>
      <c r="C371" s="137" t="s">
        <v>4272</v>
      </c>
      <c r="D371" s="136">
        <v>2009</v>
      </c>
      <c r="E371" s="136">
        <v>2009</v>
      </c>
      <c r="F371" s="136">
        <v>9</v>
      </c>
      <c r="G371" s="136">
        <v>1</v>
      </c>
      <c r="H371" s="11"/>
      <c r="I371" s="30" t="s">
        <v>5682</v>
      </c>
      <c r="J371" s="11"/>
      <c r="K371" s="136">
        <v>150</v>
      </c>
      <c r="L371" s="22" t="s">
        <v>26</v>
      </c>
      <c r="M371" s="22" t="s">
        <v>5712</v>
      </c>
      <c r="N371" s="29" t="s">
        <v>5683</v>
      </c>
    </row>
    <row r="372" spans="1:14" x14ac:dyDescent="0.2">
      <c r="A372" s="18">
        <v>356</v>
      </c>
      <c r="B372" s="19">
        <v>1000</v>
      </c>
      <c r="C372" s="137" t="s">
        <v>4273</v>
      </c>
      <c r="D372" s="136">
        <v>2009</v>
      </c>
      <c r="E372" s="136">
        <v>2009</v>
      </c>
      <c r="F372" s="136">
        <v>9</v>
      </c>
      <c r="G372" s="136">
        <v>1</v>
      </c>
      <c r="H372" s="11"/>
      <c r="I372" s="30" t="s">
        <v>5682</v>
      </c>
      <c r="J372" s="11"/>
      <c r="K372" s="136">
        <v>96</v>
      </c>
      <c r="L372" s="22" t="s">
        <v>26</v>
      </c>
      <c r="M372" s="22" t="s">
        <v>5712</v>
      </c>
      <c r="N372" s="29" t="s">
        <v>5683</v>
      </c>
    </row>
    <row r="373" spans="1:14" x14ac:dyDescent="0.2">
      <c r="A373" s="18">
        <v>357</v>
      </c>
      <c r="B373" s="19">
        <v>1000</v>
      </c>
      <c r="C373" s="137" t="s">
        <v>4274</v>
      </c>
      <c r="D373" s="136">
        <v>2009</v>
      </c>
      <c r="E373" s="136">
        <v>2009</v>
      </c>
      <c r="F373" s="136">
        <v>9</v>
      </c>
      <c r="G373" s="136">
        <v>1</v>
      </c>
      <c r="H373" s="11"/>
      <c r="I373" s="30" t="s">
        <v>5682</v>
      </c>
      <c r="J373" s="11"/>
      <c r="K373" s="136">
        <v>172</v>
      </c>
      <c r="L373" s="22" t="s">
        <v>26</v>
      </c>
      <c r="M373" s="22" t="s">
        <v>5712</v>
      </c>
      <c r="N373" s="29" t="s">
        <v>5683</v>
      </c>
    </row>
    <row r="374" spans="1:14" x14ac:dyDescent="0.2">
      <c r="A374" s="18">
        <v>358</v>
      </c>
      <c r="B374" s="19">
        <v>1000</v>
      </c>
      <c r="C374" s="137" t="s">
        <v>4275</v>
      </c>
      <c r="D374" s="136">
        <v>2009</v>
      </c>
      <c r="E374" s="136">
        <v>2009</v>
      </c>
      <c r="F374" s="136">
        <v>9</v>
      </c>
      <c r="G374" s="136">
        <v>1</v>
      </c>
      <c r="H374" s="11"/>
      <c r="I374" s="30" t="s">
        <v>5682</v>
      </c>
      <c r="J374" s="11"/>
      <c r="K374" s="136">
        <v>115</v>
      </c>
      <c r="L374" s="22" t="s">
        <v>26</v>
      </c>
      <c r="M374" s="22" t="s">
        <v>5712</v>
      </c>
      <c r="N374" s="29" t="s">
        <v>5689</v>
      </c>
    </row>
    <row r="375" spans="1:14" x14ac:dyDescent="0.2">
      <c r="A375" s="18">
        <v>359</v>
      </c>
      <c r="B375" s="19">
        <v>1000</v>
      </c>
      <c r="C375" s="137" t="s">
        <v>4276</v>
      </c>
      <c r="D375" s="136">
        <v>2009</v>
      </c>
      <c r="E375" s="136">
        <v>2011</v>
      </c>
      <c r="F375" s="136">
        <v>9</v>
      </c>
      <c r="G375" s="136">
        <v>1</v>
      </c>
      <c r="H375" s="11"/>
      <c r="I375" s="30" t="s">
        <v>5682</v>
      </c>
      <c r="J375" s="11"/>
      <c r="K375" s="136">
        <v>157</v>
      </c>
      <c r="L375" s="22" t="s">
        <v>26</v>
      </c>
      <c r="M375" s="22" t="s">
        <v>5712</v>
      </c>
      <c r="N375" s="29" t="s">
        <v>5683</v>
      </c>
    </row>
    <row r="376" spans="1:14" x14ac:dyDescent="0.2">
      <c r="A376" s="18">
        <v>360</v>
      </c>
      <c r="B376" s="19">
        <v>1000</v>
      </c>
      <c r="C376" s="137" t="s">
        <v>4277</v>
      </c>
      <c r="D376" s="136">
        <v>2009</v>
      </c>
      <c r="E376" s="136">
        <v>2011</v>
      </c>
      <c r="F376" s="136">
        <v>9</v>
      </c>
      <c r="G376" s="136">
        <v>1</v>
      </c>
      <c r="H376" s="11"/>
      <c r="I376" s="30" t="s">
        <v>5682</v>
      </c>
      <c r="J376" s="11"/>
      <c r="K376" s="136">
        <v>6</v>
      </c>
      <c r="L376" s="22" t="s">
        <v>26</v>
      </c>
      <c r="M376" s="22" t="s">
        <v>5712</v>
      </c>
      <c r="N376" s="29" t="s">
        <v>5683</v>
      </c>
    </row>
    <row r="377" spans="1:14" x14ac:dyDescent="0.2">
      <c r="A377" s="18">
        <v>361</v>
      </c>
      <c r="B377" s="19">
        <v>1000</v>
      </c>
      <c r="C377" s="137" t="s">
        <v>4278</v>
      </c>
      <c r="D377" s="136">
        <v>2009</v>
      </c>
      <c r="E377" s="136">
        <v>2011</v>
      </c>
      <c r="F377" s="136">
        <v>9</v>
      </c>
      <c r="G377" s="136">
        <v>1</v>
      </c>
      <c r="H377" s="11"/>
      <c r="I377" s="30" t="s">
        <v>5682</v>
      </c>
      <c r="J377" s="11"/>
      <c r="K377" s="136">
        <v>93</v>
      </c>
      <c r="L377" s="22" t="s">
        <v>26</v>
      </c>
      <c r="M377" s="22" t="s">
        <v>5712</v>
      </c>
      <c r="N377" s="29" t="s">
        <v>5683</v>
      </c>
    </row>
    <row r="378" spans="1:14" x14ac:dyDescent="0.2">
      <c r="A378" s="18">
        <v>362</v>
      </c>
      <c r="B378" s="19">
        <v>1000</v>
      </c>
      <c r="C378" s="137" t="s">
        <v>4279</v>
      </c>
      <c r="D378" s="136">
        <v>2009</v>
      </c>
      <c r="E378" s="136">
        <v>2010</v>
      </c>
      <c r="F378" s="136">
        <v>9</v>
      </c>
      <c r="G378" s="136">
        <v>1</v>
      </c>
      <c r="H378" s="11"/>
      <c r="I378" s="30" t="s">
        <v>5682</v>
      </c>
      <c r="J378" s="11"/>
      <c r="K378" s="136">
        <v>72</v>
      </c>
      <c r="L378" s="22" t="s">
        <v>26</v>
      </c>
      <c r="M378" s="22" t="s">
        <v>5712</v>
      </c>
      <c r="N378" s="29" t="s">
        <v>5683</v>
      </c>
    </row>
    <row r="379" spans="1:14" x14ac:dyDescent="0.2">
      <c r="A379" s="18">
        <v>363</v>
      </c>
      <c r="B379" s="19">
        <v>1000</v>
      </c>
      <c r="C379" s="137" t="s">
        <v>4280</v>
      </c>
      <c r="D379" s="136">
        <v>2009</v>
      </c>
      <c r="E379" s="136">
        <v>2011</v>
      </c>
      <c r="F379" s="136">
        <v>10</v>
      </c>
      <c r="G379" s="136">
        <v>1</v>
      </c>
      <c r="H379" s="11"/>
      <c r="I379" s="30" t="s">
        <v>5682</v>
      </c>
      <c r="J379" s="11"/>
      <c r="K379" s="136">
        <v>150</v>
      </c>
      <c r="L379" s="22" t="s">
        <v>26</v>
      </c>
      <c r="M379" s="22" t="s">
        <v>5712</v>
      </c>
      <c r="N379" s="29" t="s">
        <v>5683</v>
      </c>
    </row>
    <row r="380" spans="1:14" x14ac:dyDescent="0.2">
      <c r="A380" s="18">
        <v>364</v>
      </c>
      <c r="B380" s="19">
        <v>1000</v>
      </c>
      <c r="C380" s="137" t="s">
        <v>4280</v>
      </c>
      <c r="D380" s="136">
        <v>2009</v>
      </c>
      <c r="E380" s="136">
        <v>2009</v>
      </c>
      <c r="F380" s="136">
        <v>10</v>
      </c>
      <c r="G380" s="136">
        <v>1</v>
      </c>
      <c r="H380" s="11"/>
      <c r="I380" s="30" t="s">
        <v>5682</v>
      </c>
      <c r="J380" s="11"/>
      <c r="K380" s="136">
        <v>101</v>
      </c>
      <c r="L380" s="22" t="s">
        <v>26</v>
      </c>
      <c r="M380" s="22" t="s">
        <v>5712</v>
      </c>
      <c r="N380" s="29" t="s">
        <v>5683</v>
      </c>
    </row>
    <row r="381" spans="1:14" x14ac:dyDescent="0.2">
      <c r="A381" s="18">
        <v>365</v>
      </c>
      <c r="B381" s="19">
        <v>1000</v>
      </c>
      <c r="C381" s="137" t="s">
        <v>4281</v>
      </c>
      <c r="D381" s="136">
        <v>2009</v>
      </c>
      <c r="E381" s="136">
        <v>2010</v>
      </c>
      <c r="F381" s="136">
        <v>10</v>
      </c>
      <c r="G381" s="136">
        <v>1</v>
      </c>
      <c r="H381" s="11"/>
      <c r="I381" s="30" t="s">
        <v>5682</v>
      </c>
      <c r="J381" s="11"/>
      <c r="K381" s="136">
        <v>83</v>
      </c>
      <c r="L381" s="22" t="s">
        <v>26</v>
      </c>
      <c r="M381" s="22" t="s">
        <v>5712</v>
      </c>
      <c r="N381" s="29" t="s">
        <v>5683</v>
      </c>
    </row>
    <row r="382" spans="1:14" x14ac:dyDescent="0.2">
      <c r="A382" s="18">
        <v>366</v>
      </c>
      <c r="B382" s="19">
        <v>1000</v>
      </c>
      <c r="C382" s="137" t="s">
        <v>4282</v>
      </c>
      <c r="D382" s="136">
        <v>2009</v>
      </c>
      <c r="E382" s="136">
        <v>2009</v>
      </c>
      <c r="F382" s="136">
        <v>10</v>
      </c>
      <c r="G382" s="136">
        <v>1</v>
      </c>
      <c r="H382" s="11"/>
      <c r="I382" s="30" t="s">
        <v>5682</v>
      </c>
      <c r="J382" s="11"/>
      <c r="K382" s="136">
        <v>29</v>
      </c>
      <c r="L382" s="22" t="s">
        <v>26</v>
      </c>
      <c r="M382" s="22" t="s">
        <v>5712</v>
      </c>
      <c r="N382" s="29" t="s">
        <v>5683</v>
      </c>
    </row>
    <row r="383" spans="1:14" x14ac:dyDescent="0.2">
      <c r="A383" s="18">
        <v>367</v>
      </c>
      <c r="B383" s="19">
        <v>1000</v>
      </c>
      <c r="C383" s="137" t="s">
        <v>4283</v>
      </c>
      <c r="D383" s="136">
        <v>2009</v>
      </c>
      <c r="E383" s="136">
        <v>2011</v>
      </c>
      <c r="F383" s="136">
        <v>10</v>
      </c>
      <c r="G383" s="136">
        <v>1</v>
      </c>
      <c r="H383" s="11"/>
      <c r="I383" s="30" t="s">
        <v>5682</v>
      </c>
      <c r="J383" s="11"/>
      <c r="K383" s="136">
        <v>120</v>
      </c>
      <c r="L383" s="22" t="s">
        <v>26</v>
      </c>
      <c r="M383" s="22" t="s">
        <v>5712</v>
      </c>
      <c r="N383" s="29" t="s">
        <v>5694</v>
      </c>
    </row>
    <row r="384" spans="1:14" x14ac:dyDescent="0.2">
      <c r="A384" s="18">
        <v>368</v>
      </c>
      <c r="B384" s="19">
        <v>1000</v>
      </c>
      <c r="C384" s="137" t="s">
        <v>4284</v>
      </c>
      <c r="D384" s="136">
        <v>2009</v>
      </c>
      <c r="E384" s="136">
        <v>2011</v>
      </c>
      <c r="F384" s="136">
        <v>11</v>
      </c>
      <c r="G384" s="136">
        <v>1</v>
      </c>
      <c r="H384" s="11"/>
      <c r="I384" s="30" t="s">
        <v>5682</v>
      </c>
      <c r="J384" s="11"/>
      <c r="K384" s="136">
        <v>172</v>
      </c>
      <c r="L384" s="22" t="s">
        <v>26</v>
      </c>
      <c r="M384" s="22" t="s">
        <v>5712</v>
      </c>
      <c r="N384" s="29" t="s">
        <v>5683</v>
      </c>
    </row>
    <row r="385" spans="1:14" x14ac:dyDescent="0.2">
      <c r="A385" s="18">
        <v>369</v>
      </c>
      <c r="B385" s="19">
        <v>1000</v>
      </c>
      <c r="C385" s="137" t="s">
        <v>4285</v>
      </c>
      <c r="D385" s="136">
        <v>2009</v>
      </c>
      <c r="E385" s="136">
        <v>2011</v>
      </c>
      <c r="F385" s="136">
        <v>11</v>
      </c>
      <c r="G385" s="136">
        <v>1</v>
      </c>
      <c r="H385" s="11"/>
      <c r="I385" s="30" t="s">
        <v>5682</v>
      </c>
      <c r="J385" s="11"/>
      <c r="K385" s="136">
        <v>179</v>
      </c>
      <c r="L385" s="22" t="s">
        <v>26</v>
      </c>
      <c r="M385" s="22" t="s">
        <v>5712</v>
      </c>
      <c r="N385" s="29" t="s">
        <v>5683</v>
      </c>
    </row>
    <row r="386" spans="1:14" x14ac:dyDescent="0.2">
      <c r="A386" s="18">
        <v>370</v>
      </c>
      <c r="B386" s="19">
        <v>1000</v>
      </c>
      <c r="C386" s="137" t="s">
        <v>4286</v>
      </c>
      <c r="D386" s="136">
        <v>2009</v>
      </c>
      <c r="E386" s="136">
        <v>2009</v>
      </c>
      <c r="F386" s="136">
        <v>11</v>
      </c>
      <c r="G386" s="136">
        <v>1</v>
      </c>
      <c r="H386" s="11"/>
      <c r="I386" s="30" t="s">
        <v>5682</v>
      </c>
      <c r="J386" s="11"/>
      <c r="K386" s="136">
        <v>72</v>
      </c>
      <c r="L386" s="22" t="s">
        <v>26</v>
      </c>
      <c r="M386" s="22" t="s">
        <v>5712</v>
      </c>
      <c r="N386" s="29" t="s">
        <v>5694</v>
      </c>
    </row>
    <row r="387" spans="1:14" x14ac:dyDescent="0.2">
      <c r="A387" s="18">
        <v>371</v>
      </c>
      <c r="B387" s="19">
        <v>1000</v>
      </c>
      <c r="C387" s="137" t="s">
        <v>4280</v>
      </c>
      <c r="D387" s="136">
        <v>2009</v>
      </c>
      <c r="E387" s="136">
        <v>2010</v>
      </c>
      <c r="F387" s="136">
        <v>11</v>
      </c>
      <c r="G387" s="136">
        <v>1</v>
      </c>
      <c r="H387" s="11"/>
      <c r="I387" s="30" t="s">
        <v>5682</v>
      </c>
      <c r="J387" s="11"/>
      <c r="K387" s="136">
        <v>215</v>
      </c>
      <c r="L387" s="22" t="s">
        <v>26</v>
      </c>
      <c r="M387" s="22" t="s">
        <v>5712</v>
      </c>
      <c r="N387" s="29" t="s">
        <v>5683</v>
      </c>
    </row>
    <row r="388" spans="1:14" x14ac:dyDescent="0.2">
      <c r="A388" s="18">
        <v>372</v>
      </c>
      <c r="B388" s="19">
        <v>1000</v>
      </c>
      <c r="C388" s="137" t="s">
        <v>4287</v>
      </c>
      <c r="D388" s="136">
        <v>2009</v>
      </c>
      <c r="E388" s="136">
        <v>2009</v>
      </c>
      <c r="F388" s="136">
        <v>12</v>
      </c>
      <c r="G388" s="136">
        <v>1</v>
      </c>
      <c r="H388" s="11"/>
      <c r="I388" s="30" t="s">
        <v>5682</v>
      </c>
      <c r="J388" s="11"/>
      <c r="K388" s="136">
        <v>85</v>
      </c>
      <c r="L388" s="22" t="s">
        <v>26</v>
      </c>
      <c r="M388" s="22" t="s">
        <v>5712</v>
      </c>
      <c r="N388" s="29" t="s">
        <v>5684</v>
      </c>
    </row>
    <row r="389" spans="1:14" x14ac:dyDescent="0.2">
      <c r="A389" s="18">
        <v>373</v>
      </c>
      <c r="B389" s="19">
        <v>1000</v>
      </c>
      <c r="C389" s="137" t="s">
        <v>4288</v>
      </c>
      <c r="D389" s="136">
        <v>2009</v>
      </c>
      <c r="E389" s="136">
        <v>2009</v>
      </c>
      <c r="F389" s="136">
        <v>12</v>
      </c>
      <c r="G389" s="136">
        <v>1</v>
      </c>
      <c r="H389" s="11"/>
      <c r="I389" s="30" t="s">
        <v>5682</v>
      </c>
      <c r="J389" s="11"/>
      <c r="K389" s="136">
        <v>139</v>
      </c>
      <c r="L389" s="22" t="s">
        <v>26</v>
      </c>
      <c r="M389" s="22" t="s">
        <v>5712</v>
      </c>
      <c r="N389" s="29" t="s">
        <v>5683</v>
      </c>
    </row>
    <row r="390" spans="1:14" x14ac:dyDescent="0.2">
      <c r="A390" s="18">
        <v>374</v>
      </c>
      <c r="B390" s="19">
        <v>1000</v>
      </c>
      <c r="C390" s="137" t="s">
        <v>4288</v>
      </c>
      <c r="D390" s="136">
        <v>2009</v>
      </c>
      <c r="E390" s="136">
        <v>2011</v>
      </c>
      <c r="F390" s="136">
        <v>12</v>
      </c>
      <c r="G390" s="136">
        <v>1</v>
      </c>
      <c r="H390" s="11"/>
      <c r="I390" s="30" t="s">
        <v>5682</v>
      </c>
      <c r="J390" s="11"/>
      <c r="K390" s="136">
        <v>98</v>
      </c>
      <c r="L390" s="22" t="s">
        <v>26</v>
      </c>
      <c r="M390" s="22" t="s">
        <v>5712</v>
      </c>
      <c r="N390" s="29" t="s">
        <v>5683</v>
      </c>
    </row>
    <row r="391" spans="1:14" x14ac:dyDescent="0.2">
      <c r="A391" s="18">
        <v>375</v>
      </c>
      <c r="B391" s="19">
        <v>1000</v>
      </c>
      <c r="C391" s="137" t="s">
        <v>4289</v>
      </c>
      <c r="D391" s="136">
        <v>2009</v>
      </c>
      <c r="E391" s="136">
        <v>2011</v>
      </c>
      <c r="F391" s="136">
        <v>12</v>
      </c>
      <c r="G391" s="136">
        <v>1</v>
      </c>
      <c r="H391" s="11"/>
      <c r="I391" s="30" t="s">
        <v>5682</v>
      </c>
      <c r="J391" s="11"/>
      <c r="K391" s="136">
        <v>201</v>
      </c>
      <c r="L391" s="22" t="s">
        <v>26</v>
      </c>
      <c r="M391" s="22" t="s">
        <v>5712</v>
      </c>
      <c r="N391" s="29" t="s">
        <v>5683</v>
      </c>
    </row>
    <row r="392" spans="1:14" x14ac:dyDescent="0.2">
      <c r="A392" s="18">
        <v>376</v>
      </c>
      <c r="B392" s="19">
        <v>1000</v>
      </c>
      <c r="C392" s="137" t="s">
        <v>4290</v>
      </c>
      <c r="D392" s="136">
        <v>2009</v>
      </c>
      <c r="E392" s="136">
        <v>2009</v>
      </c>
      <c r="F392" s="136">
        <v>13</v>
      </c>
      <c r="G392" s="136">
        <v>1</v>
      </c>
      <c r="H392" s="11"/>
      <c r="I392" s="30" t="s">
        <v>5682</v>
      </c>
      <c r="J392" s="11"/>
      <c r="K392" s="136">
        <v>71</v>
      </c>
      <c r="L392" s="22" t="s">
        <v>26</v>
      </c>
      <c r="M392" s="22" t="s">
        <v>5712</v>
      </c>
      <c r="N392" s="29" t="s">
        <v>5684</v>
      </c>
    </row>
    <row r="393" spans="1:14" x14ac:dyDescent="0.2">
      <c r="A393" s="18">
        <v>377</v>
      </c>
      <c r="B393" s="19">
        <v>1000</v>
      </c>
      <c r="C393" s="137" t="s">
        <v>4291</v>
      </c>
      <c r="D393" s="136">
        <v>2009</v>
      </c>
      <c r="E393" s="136">
        <v>2009</v>
      </c>
      <c r="F393" s="136">
        <v>13</v>
      </c>
      <c r="G393" s="136">
        <v>1</v>
      </c>
      <c r="H393" s="11"/>
      <c r="I393" s="30" t="s">
        <v>5682</v>
      </c>
      <c r="J393" s="11"/>
      <c r="K393" s="136">
        <v>4</v>
      </c>
      <c r="L393" s="22" t="s">
        <v>26</v>
      </c>
      <c r="M393" s="22" t="s">
        <v>5712</v>
      </c>
      <c r="N393" s="29" t="s">
        <v>5702</v>
      </c>
    </row>
    <row r="394" spans="1:14" x14ac:dyDescent="0.2">
      <c r="A394" s="18">
        <v>378</v>
      </c>
      <c r="B394" s="19">
        <v>1000</v>
      </c>
      <c r="C394" s="137" t="s">
        <v>4292</v>
      </c>
      <c r="D394" s="136">
        <v>2009</v>
      </c>
      <c r="E394" s="136">
        <v>2010</v>
      </c>
      <c r="F394" s="136">
        <v>13</v>
      </c>
      <c r="G394" s="136">
        <v>1</v>
      </c>
      <c r="H394" s="11"/>
      <c r="I394" s="30" t="s">
        <v>5682</v>
      </c>
      <c r="J394" s="11"/>
      <c r="K394" s="136">
        <v>266</v>
      </c>
      <c r="L394" s="22" t="s">
        <v>26</v>
      </c>
      <c r="M394" s="22" t="s">
        <v>5712</v>
      </c>
      <c r="N394" s="29" t="s">
        <v>5710</v>
      </c>
    </row>
    <row r="395" spans="1:14" x14ac:dyDescent="0.2">
      <c r="A395" s="18">
        <v>379</v>
      </c>
      <c r="B395" s="19">
        <v>1000</v>
      </c>
      <c r="C395" s="137" t="s">
        <v>4293</v>
      </c>
      <c r="D395" s="136">
        <v>2009</v>
      </c>
      <c r="E395" s="136">
        <v>2009</v>
      </c>
      <c r="F395" s="136">
        <v>13</v>
      </c>
      <c r="G395" s="136">
        <v>1</v>
      </c>
      <c r="H395" s="11"/>
      <c r="I395" s="30" t="s">
        <v>5682</v>
      </c>
      <c r="J395" s="11"/>
      <c r="K395" s="136">
        <v>210</v>
      </c>
      <c r="L395" s="22" t="s">
        <v>26</v>
      </c>
      <c r="M395" s="22" t="s">
        <v>5712</v>
      </c>
      <c r="N395" s="29" t="s">
        <v>5689</v>
      </c>
    </row>
    <row r="396" spans="1:14" x14ac:dyDescent="0.2">
      <c r="A396" s="18">
        <v>380</v>
      </c>
      <c r="B396" s="19">
        <v>1000</v>
      </c>
      <c r="C396" s="137" t="s">
        <v>4294</v>
      </c>
      <c r="D396" s="136">
        <v>2009</v>
      </c>
      <c r="E396" s="136">
        <v>2010</v>
      </c>
      <c r="F396" s="136">
        <v>13</v>
      </c>
      <c r="G396" s="136">
        <v>1</v>
      </c>
      <c r="H396" s="11"/>
      <c r="I396" s="30" t="s">
        <v>5682</v>
      </c>
      <c r="J396" s="11"/>
      <c r="K396" s="136">
        <v>167</v>
      </c>
      <c r="L396" s="22" t="s">
        <v>26</v>
      </c>
      <c r="M396" s="22" t="s">
        <v>5712</v>
      </c>
      <c r="N396" s="29" t="s">
        <v>5702</v>
      </c>
    </row>
    <row r="397" spans="1:14" x14ac:dyDescent="0.2">
      <c r="A397" s="18">
        <v>381</v>
      </c>
      <c r="B397" s="19">
        <v>1000</v>
      </c>
      <c r="C397" s="137" t="s">
        <v>4295</v>
      </c>
      <c r="D397" s="136">
        <v>2009</v>
      </c>
      <c r="E397" s="136">
        <v>2009</v>
      </c>
      <c r="F397" s="136">
        <v>14</v>
      </c>
      <c r="G397" s="136">
        <v>1</v>
      </c>
      <c r="H397" s="11"/>
      <c r="I397" s="30" t="s">
        <v>5682</v>
      </c>
      <c r="J397" s="11"/>
      <c r="K397" s="136">
        <v>193</v>
      </c>
      <c r="L397" s="22" t="s">
        <v>26</v>
      </c>
      <c r="M397" s="22" t="s">
        <v>5712</v>
      </c>
      <c r="N397" s="29" t="s">
        <v>5703</v>
      </c>
    </row>
    <row r="398" spans="1:14" x14ac:dyDescent="0.2">
      <c r="A398" s="18">
        <v>382</v>
      </c>
      <c r="B398" s="19">
        <v>1000</v>
      </c>
      <c r="C398" s="137" t="s">
        <v>4295</v>
      </c>
      <c r="D398" s="136">
        <v>2009</v>
      </c>
      <c r="E398" s="136">
        <v>2009</v>
      </c>
      <c r="F398" s="136">
        <v>14</v>
      </c>
      <c r="G398" s="136">
        <v>1</v>
      </c>
      <c r="H398" s="11"/>
      <c r="I398" s="30" t="s">
        <v>5682</v>
      </c>
      <c r="J398" s="11"/>
      <c r="K398" s="136">
        <v>269</v>
      </c>
      <c r="L398" s="22" t="s">
        <v>26</v>
      </c>
      <c r="M398" s="22" t="s">
        <v>5712</v>
      </c>
      <c r="N398" s="29" t="s">
        <v>5703</v>
      </c>
    </row>
    <row r="399" spans="1:14" x14ac:dyDescent="0.2">
      <c r="A399" s="18">
        <v>383</v>
      </c>
      <c r="B399" s="19">
        <v>1000</v>
      </c>
      <c r="C399" s="137" t="s">
        <v>4281</v>
      </c>
      <c r="D399" s="136">
        <v>2010</v>
      </c>
      <c r="E399" s="136">
        <v>2011</v>
      </c>
      <c r="F399" s="136">
        <v>1</v>
      </c>
      <c r="G399" s="136">
        <v>1</v>
      </c>
      <c r="H399" s="11"/>
      <c r="I399" s="30" t="s">
        <v>5682</v>
      </c>
      <c r="J399" s="11"/>
      <c r="K399" s="136">
        <v>108</v>
      </c>
      <c r="L399" s="22" t="s">
        <v>26</v>
      </c>
      <c r="M399" s="22" t="s">
        <v>5712</v>
      </c>
      <c r="N399" s="29" t="s">
        <v>5683</v>
      </c>
    </row>
    <row r="400" spans="1:14" x14ac:dyDescent="0.2">
      <c r="A400" s="18">
        <v>384</v>
      </c>
      <c r="B400" s="19">
        <v>1000</v>
      </c>
      <c r="C400" s="137" t="s">
        <v>4245</v>
      </c>
      <c r="D400" s="136">
        <v>2010</v>
      </c>
      <c r="E400" s="136">
        <v>2010</v>
      </c>
      <c r="F400" s="136">
        <v>1</v>
      </c>
      <c r="G400" s="136">
        <v>1</v>
      </c>
      <c r="H400" s="11"/>
      <c r="I400" s="30" t="s">
        <v>5682</v>
      </c>
      <c r="J400" s="11"/>
      <c r="K400" s="136">
        <v>77</v>
      </c>
      <c r="L400" s="22" t="s">
        <v>26</v>
      </c>
      <c r="M400" s="22" t="s">
        <v>5712</v>
      </c>
      <c r="N400" s="29" t="s">
        <v>5683</v>
      </c>
    </row>
    <row r="401" spans="1:14" x14ac:dyDescent="0.2">
      <c r="A401" s="18">
        <v>385</v>
      </c>
      <c r="B401" s="19">
        <v>1000</v>
      </c>
      <c r="C401" s="137" t="s">
        <v>4245</v>
      </c>
      <c r="D401" s="136">
        <v>2010</v>
      </c>
      <c r="E401" s="136">
        <v>2010</v>
      </c>
      <c r="F401" s="136">
        <v>1</v>
      </c>
      <c r="G401" s="136">
        <v>1</v>
      </c>
      <c r="H401" s="11"/>
      <c r="I401" s="30" t="s">
        <v>5682</v>
      </c>
      <c r="J401" s="11"/>
      <c r="K401" s="136">
        <v>166</v>
      </c>
      <c r="L401" s="22" t="s">
        <v>26</v>
      </c>
      <c r="M401" s="22" t="s">
        <v>5712</v>
      </c>
      <c r="N401" s="29" t="s">
        <v>5683</v>
      </c>
    </row>
    <row r="402" spans="1:14" x14ac:dyDescent="0.2">
      <c r="A402" s="18">
        <v>386</v>
      </c>
      <c r="B402" s="19">
        <v>1000</v>
      </c>
      <c r="C402" s="137" t="s">
        <v>4245</v>
      </c>
      <c r="D402" s="136">
        <v>2010</v>
      </c>
      <c r="E402" s="136">
        <v>2010</v>
      </c>
      <c r="F402" s="136">
        <v>1</v>
      </c>
      <c r="G402" s="136">
        <v>1</v>
      </c>
      <c r="H402" s="11"/>
      <c r="I402" s="30" t="s">
        <v>5682</v>
      </c>
      <c r="J402" s="11"/>
      <c r="K402" s="136">
        <v>140</v>
      </c>
      <c r="L402" s="22" t="s">
        <v>26</v>
      </c>
      <c r="M402" s="22" t="s">
        <v>5712</v>
      </c>
      <c r="N402" s="29" t="s">
        <v>5683</v>
      </c>
    </row>
    <row r="403" spans="1:14" x14ac:dyDescent="0.2">
      <c r="A403" s="18">
        <v>387</v>
      </c>
      <c r="B403" s="19">
        <v>1000</v>
      </c>
      <c r="C403" s="137" t="s">
        <v>4245</v>
      </c>
      <c r="D403" s="136">
        <v>2010</v>
      </c>
      <c r="E403" s="136">
        <v>2010</v>
      </c>
      <c r="F403" s="136">
        <v>1</v>
      </c>
      <c r="G403" s="136">
        <v>1</v>
      </c>
      <c r="H403" s="11"/>
      <c r="I403" s="30" t="s">
        <v>5682</v>
      </c>
      <c r="J403" s="11"/>
      <c r="K403" s="136">
        <v>200</v>
      </c>
      <c r="L403" s="22" t="s">
        <v>26</v>
      </c>
      <c r="M403" s="22" t="s">
        <v>5712</v>
      </c>
      <c r="N403" s="29" t="s">
        <v>5683</v>
      </c>
    </row>
    <row r="404" spans="1:14" x14ac:dyDescent="0.2">
      <c r="A404" s="18">
        <v>388</v>
      </c>
      <c r="B404" s="19">
        <v>1000</v>
      </c>
      <c r="C404" s="137" t="s">
        <v>4245</v>
      </c>
      <c r="D404" s="136">
        <v>2010</v>
      </c>
      <c r="E404" s="136">
        <v>2010</v>
      </c>
      <c r="F404" s="136">
        <v>1</v>
      </c>
      <c r="G404" s="136">
        <v>1</v>
      </c>
      <c r="H404" s="11"/>
      <c r="I404" s="30" t="s">
        <v>5682</v>
      </c>
      <c r="J404" s="11"/>
      <c r="K404" s="136">
        <v>177</v>
      </c>
      <c r="L404" s="22" t="s">
        <v>26</v>
      </c>
      <c r="M404" s="22" t="s">
        <v>5712</v>
      </c>
      <c r="N404" s="29" t="s">
        <v>5683</v>
      </c>
    </row>
    <row r="405" spans="1:14" x14ac:dyDescent="0.2">
      <c r="A405" s="18">
        <v>389</v>
      </c>
      <c r="B405" s="19">
        <v>1000</v>
      </c>
      <c r="C405" s="137" t="s">
        <v>4245</v>
      </c>
      <c r="D405" s="136">
        <v>2010</v>
      </c>
      <c r="E405" s="136">
        <v>2010</v>
      </c>
      <c r="F405" s="136">
        <v>1</v>
      </c>
      <c r="G405" s="136">
        <v>2</v>
      </c>
      <c r="H405" s="11"/>
      <c r="I405" s="30" t="s">
        <v>5682</v>
      </c>
      <c r="J405" s="11"/>
      <c r="K405" s="136">
        <v>210</v>
      </c>
      <c r="L405" s="22" t="s">
        <v>26</v>
      </c>
      <c r="M405" s="22" t="s">
        <v>5712</v>
      </c>
      <c r="N405" s="29" t="s">
        <v>5683</v>
      </c>
    </row>
    <row r="406" spans="1:14" x14ac:dyDescent="0.2">
      <c r="A406" s="18">
        <v>390</v>
      </c>
      <c r="B406" s="19">
        <v>1000</v>
      </c>
      <c r="C406" s="137" t="s">
        <v>4245</v>
      </c>
      <c r="D406" s="136">
        <v>2010</v>
      </c>
      <c r="E406" s="136">
        <v>2010</v>
      </c>
      <c r="F406" s="136">
        <v>1</v>
      </c>
      <c r="G406" s="136">
        <v>3</v>
      </c>
      <c r="H406" s="11"/>
      <c r="I406" s="30" t="s">
        <v>5682</v>
      </c>
      <c r="J406" s="11"/>
      <c r="K406" s="136">
        <v>190</v>
      </c>
      <c r="L406" s="22" t="s">
        <v>26</v>
      </c>
      <c r="M406" s="22" t="s">
        <v>5712</v>
      </c>
      <c r="N406" s="29" t="s">
        <v>5683</v>
      </c>
    </row>
    <row r="407" spans="1:14" x14ac:dyDescent="0.2">
      <c r="A407" s="18">
        <v>391</v>
      </c>
      <c r="B407" s="19">
        <v>1000</v>
      </c>
      <c r="C407" s="137" t="s">
        <v>4296</v>
      </c>
      <c r="D407" s="136">
        <v>2010</v>
      </c>
      <c r="E407" s="136">
        <v>2010</v>
      </c>
      <c r="F407" s="136">
        <v>2</v>
      </c>
      <c r="G407" s="136">
        <v>1</v>
      </c>
      <c r="H407" s="11"/>
      <c r="I407" s="30" t="s">
        <v>5682</v>
      </c>
      <c r="J407" s="11"/>
      <c r="K407" s="136">
        <v>10</v>
      </c>
      <c r="L407" s="22" t="s">
        <v>26</v>
      </c>
      <c r="M407" s="22" t="s">
        <v>5712</v>
      </c>
      <c r="N407" s="29" t="s">
        <v>5689</v>
      </c>
    </row>
    <row r="408" spans="1:14" x14ac:dyDescent="0.2">
      <c r="A408" s="18">
        <v>392</v>
      </c>
      <c r="B408" s="19">
        <v>1000</v>
      </c>
      <c r="C408" s="137" t="s">
        <v>4297</v>
      </c>
      <c r="D408" s="136">
        <v>2010</v>
      </c>
      <c r="E408" s="136">
        <v>2010</v>
      </c>
      <c r="F408" s="136">
        <v>2</v>
      </c>
      <c r="G408" s="136">
        <v>1</v>
      </c>
      <c r="H408" s="11"/>
      <c r="I408" s="30" t="s">
        <v>5682</v>
      </c>
      <c r="J408" s="11"/>
      <c r="K408" s="136">
        <v>159</v>
      </c>
      <c r="L408" s="22" t="s">
        <v>26</v>
      </c>
      <c r="M408" s="22" t="s">
        <v>5712</v>
      </c>
      <c r="N408" s="29" t="s">
        <v>5683</v>
      </c>
    </row>
    <row r="409" spans="1:14" x14ac:dyDescent="0.2">
      <c r="A409" s="18">
        <v>393</v>
      </c>
      <c r="B409" s="19">
        <v>1000</v>
      </c>
      <c r="C409" s="137" t="s">
        <v>4297</v>
      </c>
      <c r="D409" s="136">
        <v>2010</v>
      </c>
      <c r="E409" s="136">
        <v>2010</v>
      </c>
      <c r="F409" s="136">
        <v>2</v>
      </c>
      <c r="G409" s="136">
        <v>1</v>
      </c>
      <c r="H409" s="11"/>
      <c r="I409" s="30" t="s">
        <v>5682</v>
      </c>
      <c r="J409" s="11"/>
      <c r="K409" s="136">
        <v>139</v>
      </c>
      <c r="L409" s="22" t="s">
        <v>26</v>
      </c>
      <c r="M409" s="22" t="s">
        <v>5712</v>
      </c>
      <c r="N409" s="29" t="s">
        <v>5683</v>
      </c>
    </row>
    <row r="410" spans="1:14" x14ac:dyDescent="0.2">
      <c r="A410" s="18">
        <v>394</v>
      </c>
      <c r="B410" s="19">
        <v>1000</v>
      </c>
      <c r="C410" s="137" t="s">
        <v>4298</v>
      </c>
      <c r="D410" s="136">
        <v>2010</v>
      </c>
      <c r="E410" s="136">
        <v>2010</v>
      </c>
      <c r="F410" s="136">
        <v>2</v>
      </c>
      <c r="G410" s="136">
        <v>1</v>
      </c>
      <c r="H410" s="11"/>
      <c r="I410" s="30" t="s">
        <v>5682</v>
      </c>
      <c r="J410" s="11"/>
      <c r="K410" s="136">
        <v>54</v>
      </c>
      <c r="L410" s="22" t="s">
        <v>26</v>
      </c>
      <c r="M410" s="22" t="s">
        <v>5712</v>
      </c>
      <c r="N410" s="29" t="s">
        <v>5683</v>
      </c>
    </row>
    <row r="411" spans="1:14" x14ac:dyDescent="0.2">
      <c r="A411" s="18">
        <v>395</v>
      </c>
      <c r="B411" s="19">
        <v>1000</v>
      </c>
      <c r="C411" s="137" t="s">
        <v>4299</v>
      </c>
      <c r="D411" s="136">
        <v>2010</v>
      </c>
      <c r="E411" s="136">
        <v>2010</v>
      </c>
      <c r="F411" s="136">
        <v>2</v>
      </c>
      <c r="G411" s="136">
        <v>1</v>
      </c>
      <c r="H411" s="11"/>
      <c r="I411" s="30" t="s">
        <v>5682</v>
      </c>
      <c r="J411" s="11"/>
      <c r="K411" s="136">
        <v>79</v>
      </c>
      <c r="L411" s="22" t="s">
        <v>26</v>
      </c>
      <c r="M411" s="22" t="s">
        <v>5712</v>
      </c>
      <c r="N411" s="29" t="s">
        <v>5694</v>
      </c>
    </row>
    <row r="412" spans="1:14" x14ac:dyDescent="0.2">
      <c r="A412" s="18">
        <v>396</v>
      </c>
      <c r="B412" s="19">
        <v>1000</v>
      </c>
      <c r="C412" s="137" t="s">
        <v>4286</v>
      </c>
      <c r="D412" s="136">
        <v>2010</v>
      </c>
      <c r="E412" s="136">
        <v>2010</v>
      </c>
      <c r="F412" s="136">
        <v>3</v>
      </c>
      <c r="G412" s="136">
        <v>1</v>
      </c>
      <c r="H412" s="11"/>
      <c r="I412" s="30" t="s">
        <v>5682</v>
      </c>
      <c r="J412" s="11"/>
      <c r="K412" s="136">
        <v>201</v>
      </c>
      <c r="L412" s="22" t="s">
        <v>26</v>
      </c>
      <c r="M412" s="22" t="s">
        <v>5712</v>
      </c>
      <c r="N412" s="29" t="s">
        <v>5694</v>
      </c>
    </row>
    <row r="413" spans="1:14" x14ac:dyDescent="0.2">
      <c r="A413" s="18">
        <v>397</v>
      </c>
      <c r="B413" s="19">
        <v>1000</v>
      </c>
      <c r="C413" s="137" t="s">
        <v>4286</v>
      </c>
      <c r="D413" s="136">
        <v>2010</v>
      </c>
      <c r="E413" s="136">
        <v>2010</v>
      </c>
      <c r="F413" s="136">
        <v>3</v>
      </c>
      <c r="G413" s="136">
        <v>1</v>
      </c>
      <c r="H413" s="11"/>
      <c r="I413" s="30" t="s">
        <v>5682</v>
      </c>
      <c r="J413" s="11"/>
      <c r="K413" s="136">
        <v>177</v>
      </c>
      <c r="L413" s="22" t="s">
        <v>26</v>
      </c>
      <c r="M413" s="22" t="s">
        <v>5712</v>
      </c>
      <c r="N413" s="29" t="s">
        <v>5694</v>
      </c>
    </row>
    <row r="414" spans="1:14" x14ac:dyDescent="0.2">
      <c r="A414" s="18">
        <v>398</v>
      </c>
      <c r="B414" s="19">
        <v>1000</v>
      </c>
      <c r="C414" s="137" t="s">
        <v>4286</v>
      </c>
      <c r="D414" s="136">
        <v>2010</v>
      </c>
      <c r="E414" s="136">
        <v>2010</v>
      </c>
      <c r="F414" s="136">
        <v>3</v>
      </c>
      <c r="G414" s="136">
        <v>1</v>
      </c>
      <c r="H414" s="11"/>
      <c r="I414" s="30" t="s">
        <v>5682</v>
      </c>
      <c r="J414" s="11"/>
      <c r="K414" s="136">
        <v>109</v>
      </c>
      <c r="L414" s="22" t="s">
        <v>26</v>
      </c>
      <c r="M414" s="22" t="s">
        <v>5712</v>
      </c>
      <c r="N414" s="29" t="s">
        <v>5694</v>
      </c>
    </row>
    <row r="415" spans="1:14" x14ac:dyDescent="0.2">
      <c r="A415" s="18">
        <v>399</v>
      </c>
      <c r="B415" s="19">
        <v>1000</v>
      </c>
      <c r="C415" s="137" t="s">
        <v>4286</v>
      </c>
      <c r="D415" s="136">
        <v>2010</v>
      </c>
      <c r="E415" s="136">
        <v>2010</v>
      </c>
      <c r="F415" s="136">
        <v>3</v>
      </c>
      <c r="G415" s="136">
        <v>1</v>
      </c>
      <c r="H415" s="11"/>
      <c r="I415" s="30" t="s">
        <v>5682</v>
      </c>
      <c r="J415" s="11"/>
      <c r="K415" s="136">
        <v>211</v>
      </c>
      <c r="L415" s="22" t="s">
        <v>26</v>
      </c>
      <c r="M415" s="22" t="s">
        <v>5712</v>
      </c>
      <c r="N415" s="29" t="s">
        <v>5694</v>
      </c>
    </row>
    <row r="416" spans="1:14" x14ac:dyDescent="0.2">
      <c r="A416" s="18">
        <v>400</v>
      </c>
      <c r="B416" s="19">
        <v>1000</v>
      </c>
      <c r="C416" s="137" t="s">
        <v>4251</v>
      </c>
      <c r="D416" s="136">
        <v>2010</v>
      </c>
      <c r="E416" s="136">
        <v>2010</v>
      </c>
      <c r="F416" s="136">
        <v>4</v>
      </c>
      <c r="G416" s="136">
        <v>1</v>
      </c>
      <c r="H416" s="11"/>
      <c r="I416" s="30" t="s">
        <v>5682</v>
      </c>
      <c r="J416" s="11"/>
      <c r="K416" s="136">
        <v>172</v>
      </c>
      <c r="L416" s="22" t="s">
        <v>26</v>
      </c>
      <c r="M416" s="22" t="s">
        <v>5712</v>
      </c>
      <c r="N416" s="29" t="s">
        <v>5684</v>
      </c>
    </row>
    <row r="417" spans="1:14" x14ac:dyDescent="0.2">
      <c r="A417" s="18">
        <v>401</v>
      </c>
      <c r="B417" s="19">
        <v>1000</v>
      </c>
      <c r="C417" s="137" t="s">
        <v>4251</v>
      </c>
      <c r="D417" s="136">
        <v>2010</v>
      </c>
      <c r="E417" s="136">
        <v>2010</v>
      </c>
      <c r="F417" s="136">
        <v>4</v>
      </c>
      <c r="G417" s="136">
        <v>1</v>
      </c>
      <c r="H417" s="11"/>
      <c r="I417" s="30" t="s">
        <v>5682</v>
      </c>
      <c r="J417" s="11"/>
      <c r="K417" s="136">
        <v>200</v>
      </c>
      <c r="L417" s="22" t="s">
        <v>26</v>
      </c>
      <c r="M417" s="22" t="s">
        <v>5712</v>
      </c>
      <c r="N417" s="29" t="s">
        <v>5684</v>
      </c>
    </row>
    <row r="418" spans="1:14" x14ac:dyDescent="0.2">
      <c r="A418" s="18">
        <v>402</v>
      </c>
      <c r="B418" s="19">
        <v>1000</v>
      </c>
      <c r="C418" s="137" t="s">
        <v>4251</v>
      </c>
      <c r="D418" s="136">
        <v>2010</v>
      </c>
      <c r="E418" s="136">
        <v>2010</v>
      </c>
      <c r="F418" s="136">
        <v>4</v>
      </c>
      <c r="G418" s="136">
        <v>1</v>
      </c>
      <c r="H418" s="11"/>
      <c r="I418" s="30" t="s">
        <v>5682</v>
      </c>
      <c r="J418" s="11"/>
      <c r="K418" s="136">
        <v>214</v>
      </c>
      <c r="L418" s="22" t="s">
        <v>26</v>
      </c>
      <c r="M418" s="22" t="s">
        <v>5712</v>
      </c>
      <c r="N418" s="29" t="s">
        <v>5684</v>
      </c>
    </row>
    <row r="419" spans="1:14" x14ac:dyDescent="0.2">
      <c r="A419" s="18">
        <v>403</v>
      </c>
      <c r="B419" s="19">
        <v>1000</v>
      </c>
      <c r="C419" s="137" t="s">
        <v>4251</v>
      </c>
      <c r="D419" s="136">
        <v>2010</v>
      </c>
      <c r="E419" s="136">
        <v>2010</v>
      </c>
      <c r="F419" s="136">
        <v>4</v>
      </c>
      <c r="G419" s="136">
        <v>1</v>
      </c>
      <c r="H419" s="11"/>
      <c r="I419" s="30" t="s">
        <v>5682</v>
      </c>
      <c r="J419" s="11"/>
      <c r="K419" s="136">
        <v>174</v>
      </c>
      <c r="L419" s="22" t="s">
        <v>26</v>
      </c>
      <c r="M419" s="22" t="s">
        <v>5712</v>
      </c>
      <c r="N419" s="29" t="s">
        <v>5684</v>
      </c>
    </row>
    <row r="420" spans="1:14" x14ac:dyDescent="0.2">
      <c r="A420" s="18">
        <v>404</v>
      </c>
      <c r="B420" s="19">
        <v>1000</v>
      </c>
      <c r="C420" s="137" t="s">
        <v>4251</v>
      </c>
      <c r="D420" s="136">
        <v>2010</v>
      </c>
      <c r="E420" s="136">
        <v>2010</v>
      </c>
      <c r="F420" s="136">
        <v>4</v>
      </c>
      <c r="G420" s="136">
        <v>1</v>
      </c>
      <c r="H420" s="11"/>
      <c r="I420" s="30" t="s">
        <v>5682</v>
      </c>
      <c r="J420" s="11"/>
      <c r="K420" s="136">
        <v>203</v>
      </c>
      <c r="L420" s="22" t="s">
        <v>26</v>
      </c>
      <c r="M420" s="22" t="s">
        <v>5712</v>
      </c>
      <c r="N420" s="29" t="s">
        <v>5684</v>
      </c>
    </row>
    <row r="421" spans="1:14" x14ac:dyDescent="0.2">
      <c r="A421" s="18">
        <v>405</v>
      </c>
      <c r="B421" s="19">
        <v>1000</v>
      </c>
      <c r="C421" s="137" t="s">
        <v>4251</v>
      </c>
      <c r="D421" s="136">
        <v>2010</v>
      </c>
      <c r="E421" s="136">
        <v>2010</v>
      </c>
      <c r="F421" s="136">
        <v>4</v>
      </c>
      <c r="G421" s="136">
        <v>2</v>
      </c>
      <c r="H421" s="11"/>
      <c r="I421" s="30" t="s">
        <v>5682</v>
      </c>
      <c r="J421" s="11"/>
      <c r="K421" s="136">
        <v>120</v>
      </c>
      <c r="L421" s="22" t="s">
        <v>26</v>
      </c>
      <c r="M421" s="22" t="s">
        <v>5712</v>
      </c>
      <c r="N421" s="29" t="s">
        <v>5684</v>
      </c>
    </row>
    <row r="422" spans="1:14" x14ac:dyDescent="0.2">
      <c r="A422" s="18">
        <v>406</v>
      </c>
      <c r="B422" s="19">
        <v>1000</v>
      </c>
      <c r="C422" s="137" t="s">
        <v>4251</v>
      </c>
      <c r="D422" s="136">
        <v>2010</v>
      </c>
      <c r="E422" s="136">
        <v>2010</v>
      </c>
      <c r="F422" s="136">
        <v>4</v>
      </c>
      <c r="G422" s="136">
        <v>1</v>
      </c>
      <c r="H422" s="11"/>
      <c r="I422" s="30" t="s">
        <v>5682</v>
      </c>
      <c r="J422" s="11"/>
      <c r="K422" s="136">
        <v>128</v>
      </c>
      <c r="L422" s="22" t="s">
        <v>26</v>
      </c>
      <c r="M422" s="22" t="s">
        <v>5712</v>
      </c>
      <c r="N422" s="29" t="s">
        <v>5684</v>
      </c>
    </row>
    <row r="423" spans="1:14" x14ac:dyDescent="0.2">
      <c r="A423" s="18">
        <v>407</v>
      </c>
      <c r="B423" s="19">
        <v>1000</v>
      </c>
      <c r="C423" s="137" t="s">
        <v>4242</v>
      </c>
      <c r="D423" s="136">
        <v>2010</v>
      </c>
      <c r="E423" s="136">
        <v>2010</v>
      </c>
      <c r="F423" s="136">
        <v>5</v>
      </c>
      <c r="G423" s="136">
        <v>1</v>
      </c>
      <c r="H423" s="11"/>
      <c r="I423" s="30" t="s">
        <v>5682</v>
      </c>
      <c r="J423" s="11"/>
      <c r="K423" s="136">
        <v>62</v>
      </c>
      <c r="L423" s="22" t="s">
        <v>26</v>
      </c>
      <c r="M423" s="22" t="s">
        <v>5712</v>
      </c>
      <c r="N423" s="29" t="s">
        <v>5683</v>
      </c>
    </row>
    <row r="424" spans="1:14" x14ac:dyDescent="0.2">
      <c r="A424" s="18">
        <v>408</v>
      </c>
      <c r="B424" s="19">
        <v>1000</v>
      </c>
      <c r="C424" s="137" t="s">
        <v>4243</v>
      </c>
      <c r="D424" s="136">
        <v>2010</v>
      </c>
      <c r="E424" s="136">
        <v>2010</v>
      </c>
      <c r="F424" s="136">
        <v>5</v>
      </c>
      <c r="G424" s="136">
        <v>1</v>
      </c>
      <c r="H424" s="11"/>
      <c r="I424" s="30" t="s">
        <v>5682</v>
      </c>
      <c r="J424" s="11"/>
      <c r="K424" s="136">
        <v>120</v>
      </c>
      <c r="L424" s="22" t="s">
        <v>26</v>
      </c>
      <c r="M424" s="22" t="s">
        <v>5712</v>
      </c>
      <c r="N424" s="29" t="s">
        <v>5683</v>
      </c>
    </row>
    <row r="425" spans="1:14" x14ac:dyDescent="0.2">
      <c r="A425" s="18">
        <v>409</v>
      </c>
      <c r="B425" s="19">
        <v>1000</v>
      </c>
      <c r="C425" s="137" t="s">
        <v>4300</v>
      </c>
      <c r="D425" s="136">
        <v>2010</v>
      </c>
      <c r="E425" s="136">
        <v>2010</v>
      </c>
      <c r="F425" s="136">
        <v>5</v>
      </c>
      <c r="G425" s="136">
        <v>1</v>
      </c>
      <c r="H425" s="11"/>
      <c r="I425" s="30" t="s">
        <v>5682</v>
      </c>
      <c r="J425" s="11"/>
      <c r="K425" s="136">
        <v>4</v>
      </c>
      <c r="L425" s="22" t="s">
        <v>26</v>
      </c>
      <c r="M425" s="22" t="s">
        <v>5712</v>
      </c>
      <c r="N425" s="29" t="s">
        <v>5683</v>
      </c>
    </row>
    <row r="426" spans="1:14" x14ac:dyDescent="0.2">
      <c r="A426" s="18">
        <v>410</v>
      </c>
      <c r="B426" s="19">
        <v>1000</v>
      </c>
      <c r="C426" s="137" t="s">
        <v>4301</v>
      </c>
      <c r="D426" s="136">
        <v>2010</v>
      </c>
      <c r="E426" s="136">
        <v>2010</v>
      </c>
      <c r="F426" s="136">
        <v>5</v>
      </c>
      <c r="G426" s="136">
        <v>1</v>
      </c>
      <c r="H426" s="11"/>
      <c r="I426" s="30" t="s">
        <v>5682</v>
      </c>
      <c r="J426" s="11"/>
      <c r="K426" s="136">
        <v>30</v>
      </c>
      <c r="L426" s="22" t="s">
        <v>26</v>
      </c>
      <c r="M426" s="22" t="s">
        <v>5712</v>
      </c>
      <c r="N426" s="29" t="s">
        <v>5694</v>
      </c>
    </row>
    <row r="427" spans="1:14" x14ac:dyDescent="0.2">
      <c r="A427" s="18">
        <v>411</v>
      </c>
      <c r="B427" s="19">
        <v>1000</v>
      </c>
      <c r="C427" s="137" t="s">
        <v>4240</v>
      </c>
      <c r="D427" s="136">
        <v>2010</v>
      </c>
      <c r="E427" s="136">
        <v>2010</v>
      </c>
      <c r="F427" s="136">
        <v>5</v>
      </c>
      <c r="G427" s="136">
        <v>1</v>
      </c>
      <c r="H427" s="11"/>
      <c r="I427" s="30" t="s">
        <v>5682</v>
      </c>
      <c r="J427" s="11"/>
      <c r="K427" s="136">
        <v>51</v>
      </c>
      <c r="L427" s="22" t="s">
        <v>26</v>
      </c>
      <c r="M427" s="22" t="s">
        <v>5712</v>
      </c>
      <c r="N427" s="29" t="s">
        <v>5705</v>
      </c>
    </row>
    <row r="428" spans="1:14" x14ac:dyDescent="0.2">
      <c r="A428" s="18">
        <v>412</v>
      </c>
      <c r="B428" s="19">
        <v>1000</v>
      </c>
      <c r="C428" s="137" t="s">
        <v>4302</v>
      </c>
      <c r="D428" s="136">
        <v>2010</v>
      </c>
      <c r="E428" s="136">
        <v>2010</v>
      </c>
      <c r="F428" s="136">
        <v>5</v>
      </c>
      <c r="G428" s="136">
        <v>1</v>
      </c>
      <c r="H428" s="11"/>
      <c r="I428" s="30" t="s">
        <v>5682</v>
      </c>
      <c r="J428" s="11"/>
      <c r="K428" s="136">
        <v>74</v>
      </c>
      <c r="L428" s="22" t="s">
        <v>26</v>
      </c>
      <c r="M428" s="22" t="s">
        <v>5712</v>
      </c>
      <c r="N428" s="29" t="s">
        <v>5683</v>
      </c>
    </row>
    <row r="429" spans="1:14" x14ac:dyDescent="0.2">
      <c r="A429" s="18">
        <v>413</v>
      </c>
      <c r="B429" s="19">
        <v>1000</v>
      </c>
      <c r="C429" s="137" t="s">
        <v>4303</v>
      </c>
      <c r="D429" s="136">
        <v>2010</v>
      </c>
      <c r="E429" s="136">
        <v>2010</v>
      </c>
      <c r="F429" s="136">
        <v>5</v>
      </c>
      <c r="G429" s="136">
        <v>1</v>
      </c>
      <c r="H429" s="11"/>
      <c r="I429" s="30" t="s">
        <v>5682</v>
      </c>
      <c r="J429" s="11"/>
      <c r="K429" s="136">
        <v>84</v>
      </c>
      <c r="L429" s="22" t="s">
        <v>26</v>
      </c>
      <c r="M429" s="22" t="s">
        <v>5712</v>
      </c>
      <c r="N429" s="29" t="s">
        <v>5685</v>
      </c>
    </row>
    <row r="430" spans="1:14" x14ac:dyDescent="0.2">
      <c r="A430" s="18">
        <v>414</v>
      </c>
      <c r="B430" s="19">
        <v>1000</v>
      </c>
      <c r="C430" s="137" t="s">
        <v>4245</v>
      </c>
      <c r="D430" s="136">
        <v>2010</v>
      </c>
      <c r="E430" s="136">
        <v>2010</v>
      </c>
      <c r="F430" s="136">
        <v>6</v>
      </c>
      <c r="G430" s="136">
        <v>1</v>
      </c>
      <c r="H430" s="11"/>
      <c r="I430" s="30" t="s">
        <v>5682</v>
      </c>
      <c r="J430" s="11"/>
      <c r="K430" s="136">
        <v>115</v>
      </c>
      <c r="L430" s="22" t="s">
        <v>26</v>
      </c>
      <c r="M430" s="22" t="s">
        <v>5712</v>
      </c>
      <c r="N430" s="29" t="s">
        <v>5683</v>
      </c>
    </row>
    <row r="431" spans="1:14" x14ac:dyDescent="0.2">
      <c r="A431" s="18">
        <v>415</v>
      </c>
      <c r="B431" s="19">
        <v>1000</v>
      </c>
      <c r="C431" s="137" t="s">
        <v>4304</v>
      </c>
      <c r="D431" s="136">
        <v>2010</v>
      </c>
      <c r="E431" s="136">
        <v>2011</v>
      </c>
      <c r="F431" s="136">
        <v>6</v>
      </c>
      <c r="G431" s="136">
        <v>1</v>
      </c>
      <c r="H431" s="11"/>
      <c r="I431" s="30" t="s">
        <v>5682</v>
      </c>
      <c r="J431" s="11"/>
      <c r="K431" s="136">
        <v>200</v>
      </c>
      <c r="L431" s="22" t="s">
        <v>26</v>
      </c>
      <c r="M431" s="22" t="s">
        <v>5712</v>
      </c>
      <c r="N431" s="29" t="s">
        <v>5695</v>
      </c>
    </row>
    <row r="432" spans="1:14" x14ac:dyDescent="0.2">
      <c r="A432" s="18">
        <v>416</v>
      </c>
      <c r="B432" s="19">
        <v>1000</v>
      </c>
      <c r="C432" s="137" t="s">
        <v>4304</v>
      </c>
      <c r="D432" s="136">
        <v>2010</v>
      </c>
      <c r="E432" s="136">
        <v>2011</v>
      </c>
      <c r="F432" s="136">
        <v>6</v>
      </c>
      <c r="G432" s="136">
        <v>1</v>
      </c>
      <c r="H432" s="11"/>
      <c r="I432" s="30" t="s">
        <v>5682</v>
      </c>
      <c r="J432" s="11"/>
      <c r="K432" s="136">
        <v>188</v>
      </c>
      <c r="L432" s="22" t="s">
        <v>26</v>
      </c>
      <c r="M432" s="22" t="s">
        <v>5712</v>
      </c>
      <c r="N432" s="29" t="s">
        <v>5695</v>
      </c>
    </row>
    <row r="433" spans="1:14" x14ac:dyDescent="0.2">
      <c r="A433" s="18">
        <v>417</v>
      </c>
      <c r="B433" s="19">
        <v>1000</v>
      </c>
      <c r="C433" s="137" t="s">
        <v>4245</v>
      </c>
      <c r="D433" s="136">
        <v>2010</v>
      </c>
      <c r="E433" s="136">
        <v>2010</v>
      </c>
      <c r="F433" s="136">
        <v>7</v>
      </c>
      <c r="G433" s="136">
        <v>1</v>
      </c>
      <c r="H433" s="11"/>
      <c r="I433" s="30" t="s">
        <v>5682</v>
      </c>
      <c r="J433" s="11"/>
      <c r="K433" s="136">
        <v>186</v>
      </c>
      <c r="L433" s="22" t="s">
        <v>26</v>
      </c>
      <c r="M433" s="22" t="s">
        <v>5712</v>
      </c>
      <c r="N433" s="29" t="s">
        <v>5683</v>
      </c>
    </row>
    <row r="434" spans="1:14" x14ac:dyDescent="0.2">
      <c r="A434" s="18">
        <v>418</v>
      </c>
      <c r="B434" s="19">
        <v>1000</v>
      </c>
      <c r="C434" s="137" t="s">
        <v>4245</v>
      </c>
      <c r="D434" s="136">
        <v>2010</v>
      </c>
      <c r="E434" s="136">
        <v>2010</v>
      </c>
      <c r="F434" s="136">
        <v>7</v>
      </c>
      <c r="G434" s="136">
        <v>1</v>
      </c>
      <c r="H434" s="11"/>
      <c r="I434" s="30" t="s">
        <v>5682</v>
      </c>
      <c r="J434" s="11"/>
      <c r="K434" s="136">
        <v>218</v>
      </c>
      <c r="L434" s="22" t="s">
        <v>26</v>
      </c>
      <c r="M434" s="22" t="s">
        <v>5712</v>
      </c>
      <c r="N434" s="29" t="s">
        <v>5683</v>
      </c>
    </row>
    <row r="435" spans="1:14" x14ac:dyDescent="0.2">
      <c r="A435" s="18">
        <v>419</v>
      </c>
      <c r="B435" s="19">
        <v>1000</v>
      </c>
      <c r="C435" s="137" t="s">
        <v>4305</v>
      </c>
      <c r="D435" s="136">
        <v>2010</v>
      </c>
      <c r="E435" s="136">
        <v>2011</v>
      </c>
      <c r="F435" s="136">
        <v>7</v>
      </c>
      <c r="G435" s="136">
        <v>1</v>
      </c>
      <c r="H435" s="11"/>
      <c r="I435" s="30" t="s">
        <v>5682</v>
      </c>
      <c r="J435" s="11"/>
      <c r="K435" s="136">
        <v>83</v>
      </c>
      <c r="L435" s="22" t="s">
        <v>26</v>
      </c>
      <c r="M435" s="22" t="s">
        <v>5712</v>
      </c>
      <c r="N435" s="29" t="s">
        <v>5683</v>
      </c>
    </row>
    <row r="436" spans="1:14" x14ac:dyDescent="0.2">
      <c r="A436" s="18">
        <v>420</v>
      </c>
      <c r="B436" s="19">
        <v>1000</v>
      </c>
      <c r="C436" s="137" t="s">
        <v>4306</v>
      </c>
      <c r="D436" s="136">
        <v>2010</v>
      </c>
      <c r="E436" s="136">
        <v>2011</v>
      </c>
      <c r="F436" s="136">
        <v>7</v>
      </c>
      <c r="G436" s="136">
        <v>1</v>
      </c>
      <c r="H436" s="11"/>
      <c r="I436" s="30" t="s">
        <v>5682</v>
      </c>
      <c r="J436" s="11"/>
      <c r="K436" s="136">
        <v>55</v>
      </c>
      <c r="L436" s="22" t="s">
        <v>26</v>
      </c>
      <c r="M436" s="22" t="s">
        <v>5712</v>
      </c>
      <c r="N436" s="29" t="s">
        <v>5683</v>
      </c>
    </row>
    <row r="437" spans="1:14" x14ac:dyDescent="0.2">
      <c r="A437" s="18">
        <v>421</v>
      </c>
      <c r="B437" s="19">
        <v>1000</v>
      </c>
      <c r="C437" s="137" t="s">
        <v>4307</v>
      </c>
      <c r="D437" s="136">
        <v>2010</v>
      </c>
      <c r="E437" s="136">
        <v>2011</v>
      </c>
      <c r="F437" s="136">
        <v>7</v>
      </c>
      <c r="G437" s="136">
        <v>1</v>
      </c>
      <c r="H437" s="11"/>
      <c r="I437" s="30" t="s">
        <v>5682</v>
      </c>
      <c r="J437" s="11"/>
      <c r="K437" s="136">
        <v>20</v>
      </c>
      <c r="L437" s="22" t="s">
        <v>26</v>
      </c>
      <c r="M437" s="22" t="s">
        <v>5712</v>
      </c>
      <c r="N437" s="29" t="s">
        <v>5683</v>
      </c>
    </row>
    <row r="438" spans="1:14" x14ac:dyDescent="0.2">
      <c r="A438" s="18">
        <v>422</v>
      </c>
      <c r="B438" s="19">
        <v>1000</v>
      </c>
      <c r="C438" s="137" t="s">
        <v>4245</v>
      </c>
      <c r="D438" s="136">
        <v>2010</v>
      </c>
      <c r="E438" s="136">
        <v>2010</v>
      </c>
      <c r="F438" s="136">
        <v>8</v>
      </c>
      <c r="G438" s="136">
        <v>1</v>
      </c>
      <c r="H438" s="11"/>
      <c r="I438" s="30" t="s">
        <v>5682</v>
      </c>
      <c r="J438" s="11"/>
      <c r="K438" s="136">
        <v>140</v>
      </c>
      <c r="L438" s="22" t="s">
        <v>26</v>
      </c>
      <c r="M438" s="22" t="s">
        <v>5712</v>
      </c>
      <c r="N438" s="29" t="s">
        <v>5683</v>
      </c>
    </row>
    <row r="439" spans="1:14" x14ac:dyDescent="0.2">
      <c r="A439" s="18">
        <v>423</v>
      </c>
      <c r="B439" s="19">
        <v>1000</v>
      </c>
      <c r="C439" s="137" t="s">
        <v>4308</v>
      </c>
      <c r="D439" s="136">
        <v>2010</v>
      </c>
      <c r="E439" s="136">
        <v>2010</v>
      </c>
      <c r="F439" s="136">
        <v>8</v>
      </c>
      <c r="G439" s="136">
        <v>1</v>
      </c>
      <c r="H439" s="11"/>
      <c r="I439" s="30" t="s">
        <v>5682</v>
      </c>
      <c r="J439" s="11"/>
      <c r="K439" s="136">
        <v>43</v>
      </c>
      <c r="L439" s="22" t="s">
        <v>26</v>
      </c>
      <c r="M439" s="22" t="s">
        <v>5712</v>
      </c>
      <c r="N439" s="29" t="s">
        <v>5683</v>
      </c>
    </row>
    <row r="440" spans="1:14" x14ac:dyDescent="0.2">
      <c r="A440" s="18">
        <v>424</v>
      </c>
      <c r="B440" s="19">
        <v>1000</v>
      </c>
      <c r="C440" s="137" t="s">
        <v>4309</v>
      </c>
      <c r="D440" s="136">
        <v>2010</v>
      </c>
      <c r="E440" s="136">
        <v>2010</v>
      </c>
      <c r="F440" s="136">
        <v>8</v>
      </c>
      <c r="G440" s="136">
        <v>1</v>
      </c>
      <c r="H440" s="11"/>
      <c r="I440" s="30" t="s">
        <v>5682</v>
      </c>
      <c r="J440" s="11"/>
      <c r="K440" s="136">
        <v>17</v>
      </c>
      <c r="L440" s="22" t="s">
        <v>26</v>
      </c>
      <c r="M440" s="22" t="s">
        <v>5712</v>
      </c>
      <c r="N440" s="29" t="s">
        <v>5692</v>
      </c>
    </row>
    <row r="441" spans="1:14" ht="22.5" x14ac:dyDescent="0.2">
      <c r="A441" s="18">
        <v>425</v>
      </c>
      <c r="B441" s="19">
        <v>1000</v>
      </c>
      <c r="C441" s="137" t="s">
        <v>4310</v>
      </c>
      <c r="D441" s="136">
        <v>2010</v>
      </c>
      <c r="E441" s="136">
        <v>2010</v>
      </c>
      <c r="F441" s="136">
        <v>8</v>
      </c>
      <c r="G441" s="136">
        <v>1</v>
      </c>
      <c r="H441" s="11"/>
      <c r="I441" s="30" t="s">
        <v>5682</v>
      </c>
      <c r="J441" s="11"/>
      <c r="K441" s="136">
        <v>191</v>
      </c>
      <c r="L441" s="22" t="s">
        <v>26</v>
      </c>
      <c r="M441" s="22" t="s">
        <v>5712</v>
      </c>
      <c r="N441" s="29" t="s">
        <v>5707</v>
      </c>
    </row>
    <row r="442" spans="1:14" x14ac:dyDescent="0.2">
      <c r="A442" s="18">
        <v>426</v>
      </c>
      <c r="B442" s="19">
        <v>1000</v>
      </c>
      <c r="C442" s="137" t="s">
        <v>4311</v>
      </c>
      <c r="D442" s="136">
        <v>2010</v>
      </c>
      <c r="E442" s="136">
        <v>2010</v>
      </c>
      <c r="F442" s="136">
        <v>8</v>
      </c>
      <c r="G442" s="136">
        <v>1</v>
      </c>
      <c r="H442" s="11"/>
      <c r="I442" s="30" t="s">
        <v>5682</v>
      </c>
      <c r="J442" s="11"/>
      <c r="K442" s="136">
        <v>201</v>
      </c>
      <c r="L442" s="22" t="s">
        <v>26</v>
      </c>
      <c r="M442" s="22" t="s">
        <v>5712</v>
      </c>
      <c r="N442" s="29" t="s">
        <v>5683</v>
      </c>
    </row>
    <row r="443" spans="1:14" x14ac:dyDescent="0.2">
      <c r="A443" s="18">
        <v>427</v>
      </c>
      <c r="B443" s="19">
        <v>1000</v>
      </c>
      <c r="C443" s="137" t="s">
        <v>4312</v>
      </c>
      <c r="D443" s="136">
        <v>2010</v>
      </c>
      <c r="E443" s="136">
        <v>2010</v>
      </c>
      <c r="F443" s="136">
        <v>9</v>
      </c>
      <c r="G443" s="136">
        <v>1</v>
      </c>
      <c r="H443" s="11"/>
      <c r="I443" s="30" t="s">
        <v>5682</v>
      </c>
      <c r="J443" s="11"/>
      <c r="K443" s="136">
        <v>102</v>
      </c>
      <c r="L443" s="22" t="s">
        <v>26</v>
      </c>
      <c r="M443" s="22" t="s">
        <v>5712</v>
      </c>
      <c r="N443" s="29" t="s">
        <v>5694</v>
      </c>
    </row>
    <row r="444" spans="1:14" x14ac:dyDescent="0.2">
      <c r="A444" s="18">
        <v>428</v>
      </c>
      <c r="B444" s="19">
        <v>1000</v>
      </c>
      <c r="C444" s="137" t="s">
        <v>4313</v>
      </c>
      <c r="D444" s="136">
        <v>2010</v>
      </c>
      <c r="E444" s="136">
        <v>2010</v>
      </c>
      <c r="F444" s="136">
        <v>9</v>
      </c>
      <c r="G444" s="136">
        <v>1</v>
      </c>
      <c r="H444" s="11"/>
      <c r="I444" s="30" t="s">
        <v>5682</v>
      </c>
      <c r="J444" s="11"/>
      <c r="K444" s="136">
        <v>138</v>
      </c>
      <c r="L444" s="22" t="s">
        <v>26</v>
      </c>
      <c r="M444" s="22" t="s">
        <v>5712</v>
      </c>
      <c r="N444" s="29" t="s">
        <v>5694</v>
      </c>
    </row>
    <row r="445" spans="1:14" x14ac:dyDescent="0.2">
      <c r="A445" s="18">
        <v>429</v>
      </c>
      <c r="B445" s="19">
        <v>1000</v>
      </c>
      <c r="C445" s="137" t="s">
        <v>4314</v>
      </c>
      <c r="D445" s="136">
        <v>2010</v>
      </c>
      <c r="E445" s="136">
        <v>2011</v>
      </c>
      <c r="F445" s="136">
        <v>9</v>
      </c>
      <c r="G445" s="136">
        <v>1</v>
      </c>
      <c r="H445" s="11"/>
      <c r="I445" s="30" t="s">
        <v>5682</v>
      </c>
      <c r="J445" s="11"/>
      <c r="K445" s="136">
        <v>166</v>
      </c>
      <c r="L445" s="22" t="s">
        <v>26</v>
      </c>
      <c r="M445" s="22" t="s">
        <v>5712</v>
      </c>
      <c r="N445" s="29" t="s">
        <v>5694</v>
      </c>
    </row>
    <row r="446" spans="1:14" x14ac:dyDescent="0.2">
      <c r="A446" s="18">
        <v>430</v>
      </c>
      <c r="B446" s="19">
        <v>1000</v>
      </c>
      <c r="C446" s="137" t="s">
        <v>4315</v>
      </c>
      <c r="D446" s="136">
        <v>2010</v>
      </c>
      <c r="E446" s="136">
        <v>2010</v>
      </c>
      <c r="F446" s="136">
        <v>9</v>
      </c>
      <c r="G446" s="136">
        <v>1</v>
      </c>
      <c r="H446" s="11"/>
      <c r="I446" s="30" t="s">
        <v>5682</v>
      </c>
      <c r="J446" s="11"/>
      <c r="K446" s="136">
        <v>30</v>
      </c>
      <c r="L446" s="22" t="s">
        <v>26</v>
      </c>
      <c r="M446" s="22" t="s">
        <v>5712</v>
      </c>
      <c r="N446" s="29" t="s">
        <v>5694</v>
      </c>
    </row>
    <row r="447" spans="1:14" x14ac:dyDescent="0.2">
      <c r="A447" s="18">
        <v>431</v>
      </c>
      <c r="B447" s="19">
        <v>1000</v>
      </c>
      <c r="C447" s="137" t="s">
        <v>4245</v>
      </c>
      <c r="D447" s="136">
        <v>2010</v>
      </c>
      <c r="E447" s="136">
        <v>2011</v>
      </c>
      <c r="F447" s="136">
        <v>9</v>
      </c>
      <c r="G447" s="136">
        <v>1</v>
      </c>
      <c r="H447" s="11"/>
      <c r="I447" s="30" t="s">
        <v>5682</v>
      </c>
      <c r="J447" s="11"/>
      <c r="K447" s="136">
        <v>42</v>
      </c>
      <c r="L447" s="22" t="s">
        <v>26</v>
      </c>
      <c r="M447" s="22" t="s">
        <v>5712</v>
      </c>
      <c r="N447" s="29" t="s">
        <v>5683</v>
      </c>
    </row>
    <row r="448" spans="1:14" x14ac:dyDescent="0.2">
      <c r="A448" s="18">
        <v>432</v>
      </c>
      <c r="B448" s="19">
        <v>1000</v>
      </c>
      <c r="C448" s="137" t="s">
        <v>4245</v>
      </c>
      <c r="D448" s="136">
        <v>2010</v>
      </c>
      <c r="E448" s="136">
        <v>2011</v>
      </c>
      <c r="F448" s="136">
        <v>9</v>
      </c>
      <c r="G448" s="136">
        <v>1</v>
      </c>
      <c r="H448" s="11"/>
      <c r="I448" s="30" t="s">
        <v>5682</v>
      </c>
      <c r="J448" s="11"/>
      <c r="K448" s="136">
        <v>47</v>
      </c>
      <c r="L448" s="22" t="s">
        <v>26</v>
      </c>
      <c r="M448" s="22" t="s">
        <v>5712</v>
      </c>
      <c r="N448" s="29" t="s">
        <v>5683</v>
      </c>
    </row>
    <row r="449" spans="1:14" x14ac:dyDescent="0.2">
      <c r="A449" s="18">
        <v>433</v>
      </c>
      <c r="B449" s="19">
        <v>1000</v>
      </c>
      <c r="C449" s="137" t="s">
        <v>4316</v>
      </c>
      <c r="D449" s="136">
        <v>2010</v>
      </c>
      <c r="E449" s="136">
        <v>2010</v>
      </c>
      <c r="F449" s="136">
        <v>10</v>
      </c>
      <c r="G449" s="136">
        <v>1</v>
      </c>
      <c r="H449" s="11"/>
      <c r="I449" s="30" t="s">
        <v>5682</v>
      </c>
      <c r="J449" s="11"/>
      <c r="K449" s="136">
        <v>29</v>
      </c>
      <c r="L449" s="22" t="s">
        <v>26</v>
      </c>
      <c r="M449" s="22" t="s">
        <v>5712</v>
      </c>
      <c r="N449" s="29" t="s">
        <v>5683</v>
      </c>
    </row>
    <row r="450" spans="1:14" x14ac:dyDescent="0.2">
      <c r="A450" s="18">
        <v>434</v>
      </c>
      <c r="B450" s="19">
        <v>1000</v>
      </c>
      <c r="C450" s="137" t="s">
        <v>4317</v>
      </c>
      <c r="D450" s="136">
        <v>2010</v>
      </c>
      <c r="E450" s="136">
        <v>2011</v>
      </c>
      <c r="F450" s="136">
        <v>10</v>
      </c>
      <c r="G450" s="136">
        <v>1</v>
      </c>
      <c r="H450" s="11"/>
      <c r="I450" s="30" t="s">
        <v>5682</v>
      </c>
      <c r="J450" s="11"/>
      <c r="K450" s="136">
        <v>92</v>
      </c>
      <c r="L450" s="22" t="s">
        <v>26</v>
      </c>
      <c r="M450" s="22" t="s">
        <v>5712</v>
      </c>
      <c r="N450" s="29" t="s">
        <v>5694</v>
      </c>
    </row>
    <row r="451" spans="1:14" x14ac:dyDescent="0.2">
      <c r="A451" s="18">
        <v>435</v>
      </c>
      <c r="B451" s="19">
        <v>1000</v>
      </c>
      <c r="C451" s="137" t="s">
        <v>4318</v>
      </c>
      <c r="D451" s="136">
        <v>2010</v>
      </c>
      <c r="E451" s="136">
        <v>2011</v>
      </c>
      <c r="F451" s="136">
        <v>10</v>
      </c>
      <c r="G451" s="136">
        <v>1</v>
      </c>
      <c r="H451" s="11"/>
      <c r="I451" s="30" t="s">
        <v>5682</v>
      </c>
      <c r="J451" s="11"/>
      <c r="K451" s="136">
        <v>193</v>
      </c>
      <c r="L451" s="22" t="s">
        <v>26</v>
      </c>
      <c r="M451" s="22" t="s">
        <v>5712</v>
      </c>
      <c r="N451" s="29" t="s">
        <v>5699</v>
      </c>
    </row>
    <row r="452" spans="1:14" x14ac:dyDescent="0.2">
      <c r="A452" s="18">
        <v>436</v>
      </c>
      <c r="B452" s="19">
        <v>1000</v>
      </c>
      <c r="C452" s="137" t="s">
        <v>4245</v>
      </c>
      <c r="D452" s="136">
        <v>2010</v>
      </c>
      <c r="E452" s="136">
        <v>2010</v>
      </c>
      <c r="F452" s="136">
        <v>10</v>
      </c>
      <c r="G452" s="136">
        <v>1</v>
      </c>
      <c r="H452" s="11"/>
      <c r="I452" s="30" t="s">
        <v>5682</v>
      </c>
      <c r="J452" s="11"/>
      <c r="K452" s="136">
        <v>119</v>
      </c>
      <c r="L452" s="22" t="s">
        <v>26</v>
      </c>
      <c r="M452" s="22" t="s">
        <v>5712</v>
      </c>
      <c r="N452" s="29" t="s">
        <v>5683</v>
      </c>
    </row>
    <row r="453" spans="1:14" x14ac:dyDescent="0.2">
      <c r="A453" s="18">
        <v>437</v>
      </c>
      <c r="B453" s="19">
        <v>1000</v>
      </c>
      <c r="C453" s="137" t="s">
        <v>4319</v>
      </c>
      <c r="D453" s="136">
        <v>2010</v>
      </c>
      <c r="E453" s="136">
        <v>2010</v>
      </c>
      <c r="F453" s="136">
        <v>10</v>
      </c>
      <c r="G453" s="136">
        <v>1</v>
      </c>
      <c r="H453" s="11"/>
      <c r="I453" s="30" t="s">
        <v>5682</v>
      </c>
      <c r="J453" s="11"/>
      <c r="K453" s="136">
        <v>124</v>
      </c>
      <c r="L453" s="22" t="s">
        <v>26</v>
      </c>
      <c r="M453" s="22" t="s">
        <v>5712</v>
      </c>
      <c r="N453" s="29" t="s">
        <v>5695</v>
      </c>
    </row>
    <row r="454" spans="1:14" x14ac:dyDescent="0.2">
      <c r="A454" s="18">
        <v>438</v>
      </c>
      <c r="B454" s="19">
        <v>1000</v>
      </c>
      <c r="C454" s="137" t="s">
        <v>4276</v>
      </c>
      <c r="D454" s="136">
        <v>2010</v>
      </c>
      <c r="E454" s="136">
        <v>2010</v>
      </c>
      <c r="F454" s="136">
        <v>10</v>
      </c>
      <c r="G454" s="136">
        <v>1</v>
      </c>
      <c r="H454" s="11"/>
      <c r="I454" s="30" t="s">
        <v>5682</v>
      </c>
      <c r="J454" s="11"/>
      <c r="K454" s="136">
        <v>22</v>
      </c>
      <c r="L454" s="22" t="s">
        <v>26</v>
      </c>
      <c r="M454" s="22" t="s">
        <v>5712</v>
      </c>
      <c r="N454" s="29" t="s">
        <v>5683</v>
      </c>
    </row>
    <row r="455" spans="1:14" x14ac:dyDescent="0.2">
      <c r="A455" s="18">
        <v>439</v>
      </c>
      <c r="B455" s="19">
        <v>1000</v>
      </c>
      <c r="C455" s="137" t="s">
        <v>4293</v>
      </c>
      <c r="D455" s="136">
        <v>2010</v>
      </c>
      <c r="E455" s="136">
        <v>2011</v>
      </c>
      <c r="F455" s="136">
        <v>11</v>
      </c>
      <c r="G455" s="136">
        <v>1</v>
      </c>
      <c r="H455" s="11"/>
      <c r="I455" s="30" t="s">
        <v>5682</v>
      </c>
      <c r="J455" s="11"/>
      <c r="K455" s="136">
        <v>226</v>
      </c>
      <c r="L455" s="22" t="s">
        <v>26</v>
      </c>
      <c r="M455" s="22" t="s">
        <v>5712</v>
      </c>
      <c r="N455" s="29" t="s">
        <v>5702</v>
      </c>
    </row>
    <row r="456" spans="1:14" x14ac:dyDescent="0.2">
      <c r="A456" s="18">
        <v>440</v>
      </c>
      <c r="B456" s="19">
        <v>1000</v>
      </c>
      <c r="C456" s="137" t="s">
        <v>4320</v>
      </c>
      <c r="D456" s="136">
        <v>2010</v>
      </c>
      <c r="E456" s="136">
        <v>2010</v>
      </c>
      <c r="F456" s="136">
        <v>11</v>
      </c>
      <c r="G456" s="136">
        <v>1</v>
      </c>
      <c r="H456" s="11"/>
      <c r="I456" s="30" t="s">
        <v>5682</v>
      </c>
      <c r="J456" s="11"/>
      <c r="K456" s="136">
        <v>73</v>
      </c>
      <c r="L456" s="22" t="s">
        <v>26</v>
      </c>
      <c r="M456" s="22" t="s">
        <v>5712</v>
      </c>
      <c r="N456" s="29" t="s">
        <v>5683</v>
      </c>
    </row>
    <row r="457" spans="1:14" x14ac:dyDescent="0.2">
      <c r="A457" s="18">
        <v>441</v>
      </c>
      <c r="B457" s="19">
        <v>1000</v>
      </c>
      <c r="C457" s="137" t="s">
        <v>4321</v>
      </c>
      <c r="D457" s="136">
        <v>2010</v>
      </c>
      <c r="E457" s="136">
        <v>2010</v>
      </c>
      <c r="F457" s="136">
        <v>11</v>
      </c>
      <c r="G457" s="136">
        <v>1</v>
      </c>
      <c r="H457" s="11"/>
      <c r="I457" s="30" t="s">
        <v>5682</v>
      </c>
      <c r="J457" s="11"/>
      <c r="K457" s="136">
        <v>180</v>
      </c>
      <c r="L457" s="22" t="s">
        <v>26</v>
      </c>
      <c r="M457" s="22" t="s">
        <v>5712</v>
      </c>
      <c r="N457" s="29" t="s">
        <v>5683</v>
      </c>
    </row>
    <row r="458" spans="1:14" x14ac:dyDescent="0.2">
      <c r="A458" s="18">
        <v>442</v>
      </c>
      <c r="B458" s="19">
        <v>1000</v>
      </c>
      <c r="C458" s="137" t="s">
        <v>4249</v>
      </c>
      <c r="D458" s="136">
        <v>2010</v>
      </c>
      <c r="E458" s="136">
        <v>2011</v>
      </c>
      <c r="F458" s="136">
        <v>11</v>
      </c>
      <c r="G458" s="136">
        <v>1</v>
      </c>
      <c r="H458" s="11"/>
      <c r="I458" s="30" t="s">
        <v>5682</v>
      </c>
      <c r="J458" s="11"/>
      <c r="K458" s="136">
        <v>223</v>
      </c>
      <c r="L458" s="22" t="s">
        <v>26</v>
      </c>
      <c r="M458" s="22" t="s">
        <v>5712</v>
      </c>
      <c r="N458" s="29" t="s">
        <v>5683</v>
      </c>
    </row>
    <row r="459" spans="1:14" x14ac:dyDescent="0.2">
      <c r="A459" s="18">
        <v>443</v>
      </c>
      <c r="B459" s="19">
        <v>1000</v>
      </c>
      <c r="C459" s="137" t="s">
        <v>4245</v>
      </c>
      <c r="D459" s="136">
        <v>2010</v>
      </c>
      <c r="E459" s="136">
        <v>2011</v>
      </c>
      <c r="F459" s="136">
        <v>12</v>
      </c>
      <c r="G459" s="136">
        <v>1</v>
      </c>
      <c r="H459" s="11"/>
      <c r="I459" s="30" t="s">
        <v>5682</v>
      </c>
      <c r="J459" s="11"/>
      <c r="K459" s="136">
        <v>76</v>
      </c>
      <c r="L459" s="22" t="s">
        <v>26</v>
      </c>
      <c r="M459" s="22" t="s">
        <v>5712</v>
      </c>
      <c r="N459" s="29" t="s">
        <v>5683</v>
      </c>
    </row>
    <row r="460" spans="1:14" x14ac:dyDescent="0.2">
      <c r="A460" s="18">
        <v>444</v>
      </c>
      <c r="B460" s="19">
        <v>1000</v>
      </c>
      <c r="C460" s="137" t="s">
        <v>4322</v>
      </c>
      <c r="D460" s="136">
        <v>2010</v>
      </c>
      <c r="E460" s="136">
        <v>2011</v>
      </c>
      <c r="F460" s="136">
        <v>12</v>
      </c>
      <c r="G460" s="136">
        <v>1</v>
      </c>
      <c r="H460" s="11"/>
      <c r="I460" s="30" t="s">
        <v>5682</v>
      </c>
      <c r="J460" s="11"/>
      <c r="K460" s="136">
        <v>131</v>
      </c>
      <c r="L460" s="22" t="s">
        <v>26</v>
      </c>
      <c r="M460" s="22" t="s">
        <v>5712</v>
      </c>
      <c r="N460" s="29" t="s">
        <v>5683</v>
      </c>
    </row>
    <row r="461" spans="1:14" x14ac:dyDescent="0.2">
      <c r="A461" s="18">
        <v>445</v>
      </c>
      <c r="B461" s="19">
        <v>1000</v>
      </c>
      <c r="C461" s="137" t="s">
        <v>4323</v>
      </c>
      <c r="D461" s="136">
        <v>2010</v>
      </c>
      <c r="E461" s="136">
        <v>2011</v>
      </c>
      <c r="F461" s="136">
        <v>12</v>
      </c>
      <c r="G461" s="136">
        <v>1</v>
      </c>
      <c r="H461" s="11"/>
      <c r="I461" s="30" t="s">
        <v>5682</v>
      </c>
      <c r="J461" s="11"/>
      <c r="K461" s="136">
        <v>68</v>
      </c>
      <c r="L461" s="22" t="s">
        <v>26</v>
      </c>
      <c r="M461" s="22" t="s">
        <v>5712</v>
      </c>
      <c r="N461" s="29" t="s">
        <v>5694</v>
      </c>
    </row>
    <row r="462" spans="1:14" x14ac:dyDescent="0.2">
      <c r="A462" s="18">
        <v>446</v>
      </c>
      <c r="B462" s="19">
        <v>1000</v>
      </c>
      <c r="C462" s="137" t="s">
        <v>4324</v>
      </c>
      <c r="D462" s="136">
        <v>2010</v>
      </c>
      <c r="E462" s="136">
        <v>2011</v>
      </c>
      <c r="F462" s="136">
        <v>12</v>
      </c>
      <c r="G462" s="136">
        <v>1</v>
      </c>
      <c r="H462" s="11"/>
      <c r="I462" s="30" t="s">
        <v>5682</v>
      </c>
      <c r="J462" s="11"/>
      <c r="K462" s="136">
        <v>74</v>
      </c>
      <c r="L462" s="22" t="s">
        <v>26</v>
      </c>
      <c r="M462" s="22" t="s">
        <v>5712</v>
      </c>
      <c r="N462" s="29" t="s">
        <v>5683</v>
      </c>
    </row>
    <row r="463" spans="1:14" x14ac:dyDescent="0.2">
      <c r="A463" s="18">
        <v>447</v>
      </c>
      <c r="B463" s="19">
        <v>1000</v>
      </c>
      <c r="C463" s="137" t="s">
        <v>4280</v>
      </c>
      <c r="D463" s="136">
        <v>2010</v>
      </c>
      <c r="E463" s="136">
        <v>2010</v>
      </c>
      <c r="F463" s="136">
        <v>13</v>
      </c>
      <c r="G463" s="136">
        <v>1</v>
      </c>
      <c r="H463" s="11"/>
      <c r="I463" s="30" t="s">
        <v>5682</v>
      </c>
      <c r="J463" s="11"/>
      <c r="K463" s="136">
        <v>191</v>
      </c>
      <c r="L463" s="22" t="s">
        <v>26</v>
      </c>
      <c r="M463" s="22" t="s">
        <v>5712</v>
      </c>
      <c r="N463" s="29" t="s">
        <v>5683</v>
      </c>
    </row>
    <row r="464" spans="1:14" x14ac:dyDescent="0.2">
      <c r="A464" s="18">
        <v>448</v>
      </c>
      <c r="B464" s="19">
        <v>1000</v>
      </c>
      <c r="C464" s="137" t="s">
        <v>4280</v>
      </c>
      <c r="D464" s="136">
        <v>2010</v>
      </c>
      <c r="E464" s="136">
        <v>2011</v>
      </c>
      <c r="F464" s="136">
        <v>13</v>
      </c>
      <c r="G464" s="136">
        <v>1</v>
      </c>
      <c r="H464" s="11"/>
      <c r="I464" s="30" t="s">
        <v>5682</v>
      </c>
      <c r="J464" s="11"/>
      <c r="K464" s="136">
        <v>167</v>
      </c>
      <c r="L464" s="22" t="s">
        <v>26</v>
      </c>
      <c r="M464" s="22" t="s">
        <v>5712</v>
      </c>
      <c r="N464" s="29" t="s">
        <v>5683</v>
      </c>
    </row>
    <row r="465" spans="1:14" x14ac:dyDescent="0.2">
      <c r="A465" s="18">
        <v>449</v>
      </c>
      <c r="B465" s="19">
        <v>1000</v>
      </c>
      <c r="C465" s="137" t="s">
        <v>4325</v>
      </c>
      <c r="D465" s="136">
        <v>2010</v>
      </c>
      <c r="E465" s="136">
        <v>2010</v>
      </c>
      <c r="F465" s="136">
        <v>13</v>
      </c>
      <c r="G465" s="136">
        <v>1</v>
      </c>
      <c r="H465" s="11"/>
      <c r="I465" s="30" t="s">
        <v>5682</v>
      </c>
      <c r="J465" s="11"/>
      <c r="K465" s="136">
        <v>197</v>
      </c>
      <c r="L465" s="22" t="s">
        <v>26</v>
      </c>
      <c r="M465" s="22" t="s">
        <v>5712</v>
      </c>
      <c r="N465" s="29" t="s">
        <v>5685</v>
      </c>
    </row>
    <row r="466" spans="1:14" x14ac:dyDescent="0.2">
      <c r="A466" s="18">
        <v>450</v>
      </c>
      <c r="B466" s="19">
        <v>1000</v>
      </c>
      <c r="C466" s="137" t="s">
        <v>4325</v>
      </c>
      <c r="D466" s="136">
        <v>2010</v>
      </c>
      <c r="E466" s="136">
        <v>2011</v>
      </c>
      <c r="F466" s="136">
        <v>13</v>
      </c>
      <c r="G466" s="136">
        <v>1</v>
      </c>
      <c r="H466" s="11"/>
      <c r="I466" s="30" t="s">
        <v>5682</v>
      </c>
      <c r="J466" s="11"/>
      <c r="K466" s="136">
        <v>156</v>
      </c>
      <c r="L466" s="22" t="s">
        <v>26</v>
      </c>
      <c r="M466" s="22" t="s">
        <v>5712</v>
      </c>
      <c r="N466" s="29" t="s">
        <v>5685</v>
      </c>
    </row>
    <row r="467" spans="1:14" x14ac:dyDescent="0.2">
      <c r="A467" s="18">
        <v>451</v>
      </c>
      <c r="B467" s="19">
        <v>1000</v>
      </c>
      <c r="C467" s="137" t="s">
        <v>4286</v>
      </c>
      <c r="D467" s="136">
        <v>2010</v>
      </c>
      <c r="E467" s="136">
        <v>2011</v>
      </c>
      <c r="F467" s="136">
        <v>14</v>
      </c>
      <c r="G467" s="136">
        <v>1</v>
      </c>
      <c r="H467" s="11"/>
      <c r="I467" s="30" t="s">
        <v>5682</v>
      </c>
      <c r="J467" s="11"/>
      <c r="K467" s="136">
        <v>39</v>
      </c>
      <c r="L467" s="22" t="s">
        <v>26</v>
      </c>
      <c r="M467" s="22" t="s">
        <v>5712</v>
      </c>
      <c r="N467" s="29" t="s">
        <v>5694</v>
      </c>
    </row>
    <row r="468" spans="1:14" x14ac:dyDescent="0.2">
      <c r="A468" s="18">
        <v>452</v>
      </c>
      <c r="B468" s="19">
        <v>1000</v>
      </c>
      <c r="C468" s="137" t="s">
        <v>4326</v>
      </c>
      <c r="D468" s="136">
        <v>2010</v>
      </c>
      <c r="E468" s="136">
        <v>2010</v>
      </c>
      <c r="F468" s="136">
        <v>14</v>
      </c>
      <c r="G468" s="136">
        <v>1</v>
      </c>
      <c r="H468" s="11"/>
      <c r="I468" s="30" t="s">
        <v>5682</v>
      </c>
      <c r="J468" s="11"/>
      <c r="K468" s="136">
        <v>103</v>
      </c>
      <c r="L468" s="22" t="s">
        <v>26</v>
      </c>
      <c r="M468" s="22" t="s">
        <v>5712</v>
      </c>
      <c r="N468" s="29" t="s">
        <v>5685</v>
      </c>
    </row>
    <row r="469" spans="1:14" x14ac:dyDescent="0.2">
      <c r="A469" s="18">
        <v>453</v>
      </c>
      <c r="B469" s="19">
        <v>1000</v>
      </c>
      <c r="C469" s="137" t="s">
        <v>4280</v>
      </c>
      <c r="D469" s="136">
        <v>2010</v>
      </c>
      <c r="E469" s="136">
        <v>2011</v>
      </c>
      <c r="F469" s="136">
        <v>14</v>
      </c>
      <c r="G469" s="136">
        <v>1</v>
      </c>
      <c r="H469" s="11"/>
      <c r="I469" s="30" t="s">
        <v>5682</v>
      </c>
      <c r="J469" s="11"/>
      <c r="K469" s="136">
        <v>154</v>
      </c>
      <c r="L469" s="22" t="s">
        <v>26</v>
      </c>
      <c r="M469" s="22" t="s">
        <v>5712</v>
      </c>
      <c r="N469" s="29" t="s">
        <v>5683</v>
      </c>
    </row>
    <row r="470" spans="1:14" x14ac:dyDescent="0.2">
      <c r="A470" s="18">
        <v>454</v>
      </c>
      <c r="B470" s="19">
        <v>1000</v>
      </c>
      <c r="C470" s="137" t="s">
        <v>4327</v>
      </c>
      <c r="D470" s="136">
        <v>2010</v>
      </c>
      <c r="E470" s="136">
        <v>2011</v>
      </c>
      <c r="F470" s="136">
        <v>14</v>
      </c>
      <c r="G470" s="136">
        <v>1</v>
      </c>
      <c r="H470" s="11"/>
      <c r="I470" s="30" t="s">
        <v>5682</v>
      </c>
      <c r="J470" s="11"/>
      <c r="K470" s="136">
        <v>86</v>
      </c>
      <c r="L470" s="22" t="s">
        <v>26</v>
      </c>
      <c r="M470" s="22" t="s">
        <v>5712</v>
      </c>
      <c r="N470" s="29" t="s">
        <v>5683</v>
      </c>
    </row>
    <row r="471" spans="1:14" x14ac:dyDescent="0.2">
      <c r="A471" s="18">
        <v>455</v>
      </c>
      <c r="B471" s="19">
        <v>1000</v>
      </c>
      <c r="C471" s="137" t="s">
        <v>4286</v>
      </c>
      <c r="D471" s="136">
        <v>2010</v>
      </c>
      <c r="E471" s="136">
        <v>2011</v>
      </c>
      <c r="F471" s="136">
        <v>14</v>
      </c>
      <c r="G471" s="136">
        <v>1</v>
      </c>
      <c r="H471" s="11"/>
      <c r="I471" s="30" t="s">
        <v>5682</v>
      </c>
      <c r="J471" s="11"/>
      <c r="K471" s="136">
        <v>217</v>
      </c>
      <c r="L471" s="22" t="s">
        <v>26</v>
      </c>
      <c r="M471" s="22" t="s">
        <v>5712</v>
      </c>
      <c r="N471" s="29" t="s">
        <v>5694</v>
      </c>
    </row>
    <row r="472" spans="1:14" x14ac:dyDescent="0.2">
      <c r="A472" s="18">
        <v>456</v>
      </c>
      <c r="B472" s="19">
        <v>1000</v>
      </c>
      <c r="C472" s="137" t="s">
        <v>4293</v>
      </c>
      <c r="D472" s="136">
        <v>2010</v>
      </c>
      <c r="E472" s="124">
        <v>2010</v>
      </c>
      <c r="F472" s="124">
        <v>15</v>
      </c>
      <c r="G472" s="136">
        <v>1</v>
      </c>
      <c r="H472" s="11"/>
      <c r="I472" s="30" t="s">
        <v>5682</v>
      </c>
      <c r="J472" s="11"/>
      <c r="K472" s="124">
        <v>199</v>
      </c>
      <c r="L472" s="22" t="s">
        <v>26</v>
      </c>
      <c r="M472" s="22" t="s">
        <v>5712</v>
      </c>
      <c r="N472" s="29" t="s">
        <v>5702</v>
      </c>
    </row>
    <row r="473" spans="1:14" x14ac:dyDescent="0.2">
      <c r="A473" s="18">
        <v>457</v>
      </c>
      <c r="B473" s="19">
        <v>1000</v>
      </c>
      <c r="C473" s="137" t="s">
        <v>4293</v>
      </c>
      <c r="D473" s="124">
        <v>2010</v>
      </c>
      <c r="E473" s="124">
        <v>2010</v>
      </c>
      <c r="F473" s="124">
        <v>15</v>
      </c>
      <c r="G473" s="136">
        <v>1</v>
      </c>
      <c r="H473" s="11"/>
      <c r="I473" s="30" t="s">
        <v>5682</v>
      </c>
      <c r="J473" s="11"/>
      <c r="K473" s="124">
        <v>196</v>
      </c>
      <c r="L473" s="22" t="s">
        <v>26</v>
      </c>
      <c r="M473" s="22" t="s">
        <v>5712</v>
      </c>
      <c r="N473" s="29" t="s">
        <v>5702</v>
      </c>
    </row>
    <row r="474" spans="1:14" x14ac:dyDescent="0.2">
      <c r="A474" s="18">
        <v>458</v>
      </c>
      <c r="B474" s="19">
        <v>1000</v>
      </c>
      <c r="C474" s="137" t="s">
        <v>4293</v>
      </c>
      <c r="D474" s="124">
        <v>2010</v>
      </c>
      <c r="E474" s="124">
        <v>2010</v>
      </c>
      <c r="F474" s="124">
        <v>15</v>
      </c>
      <c r="G474" s="136">
        <v>1</v>
      </c>
      <c r="H474" s="11"/>
      <c r="I474" s="30" t="s">
        <v>5682</v>
      </c>
      <c r="J474" s="11"/>
      <c r="K474" s="124">
        <v>80</v>
      </c>
      <c r="L474" s="22" t="s">
        <v>26</v>
      </c>
      <c r="M474" s="22" t="s">
        <v>5712</v>
      </c>
      <c r="N474" s="29" t="s">
        <v>5702</v>
      </c>
    </row>
    <row r="475" spans="1:14" x14ac:dyDescent="0.2">
      <c r="A475" s="18">
        <v>459</v>
      </c>
      <c r="B475" s="19">
        <v>1000</v>
      </c>
      <c r="C475" s="137" t="s">
        <v>4293</v>
      </c>
      <c r="D475" s="136">
        <v>2010</v>
      </c>
      <c r="E475" s="124">
        <v>2010</v>
      </c>
      <c r="F475" s="124">
        <v>15</v>
      </c>
      <c r="G475" s="136">
        <v>1</v>
      </c>
      <c r="H475" s="11"/>
      <c r="I475" s="30" t="s">
        <v>5682</v>
      </c>
      <c r="J475" s="11"/>
      <c r="K475" s="124">
        <v>175</v>
      </c>
      <c r="L475" s="22" t="s">
        <v>26</v>
      </c>
      <c r="M475" s="22" t="s">
        <v>5712</v>
      </c>
      <c r="N475" s="29" t="s">
        <v>5702</v>
      </c>
    </row>
    <row r="476" spans="1:14" x14ac:dyDescent="0.2">
      <c r="A476" s="18">
        <v>460</v>
      </c>
      <c r="B476" s="19">
        <v>1000</v>
      </c>
      <c r="C476" s="137" t="s">
        <v>4328</v>
      </c>
      <c r="D476" s="124">
        <v>2010</v>
      </c>
      <c r="E476" s="124">
        <v>2010</v>
      </c>
      <c r="F476" s="124">
        <v>16</v>
      </c>
      <c r="G476" s="136">
        <v>1</v>
      </c>
      <c r="H476" s="11"/>
      <c r="I476" s="30" t="s">
        <v>5682</v>
      </c>
      <c r="J476" s="11"/>
      <c r="K476" s="124">
        <v>172</v>
      </c>
      <c r="L476" s="22" t="s">
        <v>26</v>
      </c>
      <c r="M476" s="22" t="s">
        <v>5712</v>
      </c>
      <c r="N476" s="29" t="s">
        <v>5696</v>
      </c>
    </row>
    <row r="477" spans="1:14" x14ac:dyDescent="0.2">
      <c r="A477" s="18">
        <v>461</v>
      </c>
      <c r="B477" s="19">
        <v>1000</v>
      </c>
      <c r="C477" s="137" t="s">
        <v>4328</v>
      </c>
      <c r="D477" s="124">
        <v>2010</v>
      </c>
      <c r="E477" s="124">
        <v>2010</v>
      </c>
      <c r="F477" s="124">
        <v>16</v>
      </c>
      <c r="G477" s="136">
        <v>1</v>
      </c>
      <c r="H477" s="11"/>
      <c r="I477" s="30" t="s">
        <v>5682</v>
      </c>
      <c r="J477" s="11"/>
      <c r="K477" s="124">
        <v>80</v>
      </c>
      <c r="L477" s="22" t="s">
        <v>26</v>
      </c>
      <c r="M477" s="22" t="s">
        <v>5712</v>
      </c>
      <c r="N477" s="29" t="s">
        <v>5696</v>
      </c>
    </row>
    <row r="478" spans="1:14" x14ac:dyDescent="0.2">
      <c r="A478" s="18">
        <v>462</v>
      </c>
      <c r="B478" s="19">
        <v>1000</v>
      </c>
      <c r="C478" s="137" t="s">
        <v>4329</v>
      </c>
      <c r="D478" s="124">
        <v>2010</v>
      </c>
      <c r="E478" s="124">
        <v>2010</v>
      </c>
      <c r="F478" s="124">
        <v>16</v>
      </c>
      <c r="G478" s="136">
        <v>1</v>
      </c>
      <c r="H478" s="11"/>
      <c r="I478" s="30" t="s">
        <v>5682</v>
      </c>
      <c r="J478" s="11"/>
      <c r="K478" s="124">
        <v>149</v>
      </c>
      <c r="L478" s="22" t="s">
        <v>26</v>
      </c>
      <c r="M478" s="22" t="s">
        <v>5712</v>
      </c>
      <c r="N478" s="29" t="s">
        <v>5683</v>
      </c>
    </row>
    <row r="479" spans="1:14" x14ac:dyDescent="0.2">
      <c r="A479" s="18">
        <v>463</v>
      </c>
      <c r="B479" s="19">
        <v>1000</v>
      </c>
      <c r="C479" s="137" t="s">
        <v>4330</v>
      </c>
      <c r="D479" s="124">
        <v>2010</v>
      </c>
      <c r="E479" s="124">
        <v>2010</v>
      </c>
      <c r="F479" s="124">
        <v>16</v>
      </c>
      <c r="G479" s="136">
        <v>1</v>
      </c>
      <c r="H479" s="11"/>
      <c r="I479" s="30" t="s">
        <v>5682</v>
      </c>
      <c r="J479" s="11"/>
      <c r="K479" s="124">
        <v>37</v>
      </c>
      <c r="L479" s="22" t="s">
        <v>26</v>
      </c>
      <c r="M479" s="22" t="s">
        <v>5712</v>
      </c>
      <c r="N479" s="29" t="s">
        <v>5695</v>
      </c>
    </row>
    <row r="480" spans="1:14" x14ac:dyDescent="0.2">
      <c r="A480" s="18">
        <v>464</v>
      </c>
      <c r="B480" s="19">
        <v>1000</v>
      </c>
      <c r="C480" s="137" t="s">
        <v>4331</v>
      </c>
      <c r="D480" s="124">
        <v>2010</v>
      </c>
      <c r="E480" s="124">
        <v>2011</v>
      </c>
      <c r="F480" s="124">
        <v>16</v>
      </c>
      <c r="G480" s="136">
        <v>1</v>
      </c>
      <c r="H480" s="11"/>
      <c r="I480" s="30" t="s">
        <v>5682</v>
      </c>
      <c r="J480" s="11"/>
      <c r="K480" s="124">
        <v>255</v>
      </c>
      <c r="L480" s="22" t="s">
        <v>26</v>
      </c>
      <c r="M480" s="22" t="s">
        <v>5712</v>
      </c>
      <c r="N480" s="29" t="s">
        <v>5683</v>
      </c>
    </row>
    <row r="481" spans="1:14" x14ac:dyDescent="0.2">
      <c r="A481" s="18">
        <v>465</v>
      </c>
      <c r="B481" s="19">
        <v>1000</v>
      </c>
      <c r="C481" s="137" t="s">
        <v>4329</v>
      </c>
      <c r="D481" s="124">
        <v>2011</v>
      </c>
      <c r="E481" s="124">
        <v>2011</v>
      </c>
      <c r="F481" s="124">
        <v>1</v>
      </c>
      <c r="G481" s="136">
        <v>1</v>
      </c>
      <c r="H481" s="11"/>
      <c r="I481" s="30" t="s">
        <v>5682</v>
      </c>
      <c r="J481" s="11"/>
      <c r="K481" s="124">
        <v>176</v>
      </c>
      <c r="L481" s="22" t="s">
        <v>26</v>
      </c>
      <c r="M481" s="22" t="s">
        <v>5712</v>
      </c>
      <c r="N481" s="29" t="s">
        <v>5683</v>
      </c>
    </row>
    <row r="482" spans="1:14" x14ac:dyDescent="0.2">
      <c r="A482" s="18">
        <v>466</v>
      </c>
      <c r="B482" s="19">
        <v>1000</v>
      </c>
      <c r="C482" s="137" t="s">
        <v>4329</v>
      </c>
      <c r="D482" s="124">
        <v>2011</v>
      </c>
      <c r="E482" s="124">
        <v>2011</v>
      </c>
      <c r="F482" s="124">
        <v>1</v>
      </c>
      <c r="G482" s="136">
        <v>1</v>
      </c>
      <c r="H482" s="11"/>
      <c r="I482" s="30" t="s">
        <v>5682</v>
      </c>
      <c r="J482" s="11"/>
      <c r="K482" s="124">
        <v>167</v>
      </c>
      <c r="L482" s="22" t="s">
        <v>26</v>
      </c>
      <c r="M482" s="22" t="s">
        <v>5712</v>
      </c>
      <c r="N482" s="29" t="s">
        <v>5683</v>
      </c>
    </row>
    <row r="483" spans="1:14" x14ac:dyDescent="0.2">
      <c r="A483" s="18">
        <v>467</v>
      </c>
      <c r="B483" s="19">
        <v>1000</v>
      </c>
      <c r="C483" s="137" t="s">
        <v>4329</v>
      </c>
      <c r="D483" s="124">
        <v>2011</v>
      </c>
      <c r="E483" s="124">
        <v>2011</v>
      </c>
      <c r="F483" s="124">
        <v>1</v>
      </c>
      <c r="G483" s="136">
        <v>1</v>
      </c>
      <c r="H483" s="11"/>
      <c r="I483" s="30" t="s">
        <v>5682</v>
      </c>
      <c r="J483" s="11"/>
      <c r="K483" s="124">
        <v>167</v>
      </c>
      <c r="L483" s="22" t="s">
        <v>26</v>
      </c>
      <c r="M483" s="22" t="s">
        <v>5712</v>
      </c>
      <c r="N483" s="29" t="s">
        <v>5683</v>
      </c>
    </row>
    <row r="484" spans="1:14" x14ac:dyDescent="0.2">
      <c r="A484" s="18">
        <v>468</v>
      </c>
      <c r="B484" s="19">
        <v>1000</v>
      </c>
      <c r="C484" s="137" t="s">
        <v>4329</v>
      </c>
      <c r="D484" s="124">
        <v>2011</v>
      </c>
      <c r="E484" s="124">
        <v>2011</v>
      </c>
      <c r="F484" s="124">
        <v>2</v>
      </c>
      <c r="G484" s="136">
        <v>1</v>
      </c>
      <c r="H484" s="11"/>
      <c r="I484" s="30" t="s">
        <v>5682</v>
      </c>
      <c r="J484" s="11"/>
      <c r="K484" s="124">
        <v>185</v>
      </c>
      <c r="L484" s="22" t="s">
        <v>26</v>
      </c>
      <c r="M484" s="22" t="s">
        <v>5712</v>
      </c>
      <c r="N484" s="29" t="s">
        <v>5683</v>
      </c>
    </row>
    <row r="485" spans="1:14" x14ac:dyDescent="0.2">
      <c r="A485" s="18">
        <v>469</v>
      </c>
      <c r="B485" s="19">
        <v>1000</v>
      </c>
      <c r="C485" s="137" t="s">
        <v>4329</v>
      </c>
      <c r="D485" s="124">
        <v>2011</v>
      </c>
      <c r="E485" s="124">
        <v>2011</v>
      </c>
      <c r="F485" s="124">
        <v>2</v>
      </c>
      <c r="G485" s="136">
        <v>1</v>
      </c>
      <c r="H485" s="11"/>
      <c r="I485" s="30" t="s">
        <v>5682</v>
      </c>
      <c r="J485" s="11"/>
      <c r="K485" s="124">
        <v>175</v>
      </c>
      <c r="L485" s="22" t="s">
        <v>26</v>
      </c>
      <c r="M485" s="22" t="s">
        <v>5712</v>
      </c>
      <c r="N485" s="29" t="s">
        <v>5683</v>
      </c>
    </row>
    <row r="486" spans="1:14" x14ac:dyDescent="0.2">
      <c r="A486" s="18">
        <v>470</v>
      </c>
      <c r="B486" s="19">
        <v>1000</v>
      </c>
      <c r="C486" s="137" t="s">
        <v>4329</v>
      </c>
      <c r="D486" s="124">
        <v>2011</v>
      </c>
      <c r="E486" s="124">
        <v>2011</v>
      </c>
      <c r="F486" s="124">
        <v>2</v>
      </c>
      <c r="G486" s="136">
        <v>1</v>
      </c>
      <c r="H486" s="11"/>
      <c r="I486" s="30" t="s">
        <v>5682</v>
      </c>
      <c r="J486" s="11"/>
      <c r="K486" s="124">
        <v>197</v>
      </c>
      <c r="L486" s="22" t="s">
        <v>26</v>
      </c>
      <c r="M486" s="22" t="s">
        <v>5712</v>
      </c>
      <c r="N486" s="29" t="s">
        <v>5683</v>
      </c>
    </row>
    <row r="487" spans="1:14" x14ac:dyDescent="0.2">
      <c r="A487" s="18">
        <v>471</v>
      </c>
      <c r="B487" s="19">
        <v>1000</v>
      </c>
      <c r="C487" s="137" t="s">
        <v>4281</v>
      </c>
      <c r="D487" s="124">
        <v>2011</v>
      </c>
      <c r="E487" s="124">
        <v>2011</v>
      </c>
      <c r="F487" s="124">
        <v>2</v>
      </c>
      <c r="G487" s="136">
        <v>1</v>
      </c>
      <c r="H487" s="11"/>
      <c r="I487" s="30" t="s">
        <v>5682</v>
      </c>
      <c r="J487" s="11"/>
      <c r="K487" s="124">
        <v>83</v>
      </c>
      <c r="L487" s="22" t="s">
        <v>26</v>
      </c>
      <c r="M487" s="22" t="s">
        <v>5712</v>
      </c>
      <c r="N487" s="29" t="s">
        <v>5683</v>
      </c>
    </row>
    <row r="488" spans="1:14" x14ac:dyDescent="0.2">
      <c r="A488" s="18">
        <v>472</v>
      </c>
      <c r="B488" s="19">
        <v>1000</v>
      </c>
      <c r="C488" s="137" t="s">
        <v>4329</v>
      </c>
      <c r="D488" s="124">
        <v>2011</v>
      </c>
      <c r="E488" s="124">
        <v>2011</v>
      </c>
      <c r="F488" s="124">
        <v>3</v>
      </c>
      <c r="G488" s="136">
        <v>1</v>
      </c>
      <c r="H488" s="11"/>
      <c r="I488" s="30" t="s">
        <v>5682</v>
      </c>
      <c r="J488" s="11"/>
      <c r="K488" s="124">
        <v>163</v>
      </c>
      <c r="L488" s="22" t="s">
        <v>26</v>
      </c>
      <c r="M488" s="22" t="s">
        <v>5712</v>
      </c>
      <c r="N488" s="29" t="s">
        <v>5683</v>
      </c>
    </row>
    <row r="489" spans="1:14" x14ac:dyDescent="0.2">
      <c r="A489" s="18">
        <v>473</v>
      </c>
      <c r="B489" s="19">
        <v>1000</v>
      </c>
      <c r="C489" s="137" t="s">
        <v>4329</v>
      </c>
      <c r="D489" s="124">
        <v>2011</v>
      </c>
      <c r="E489" s="124">
        <v>2011</v>
      </c>
      <c r="F489" s="124">
        <v>3</v>
      </c>
      <c r="G489" s="136">
        <v>1</v>
      </c>
      <c r="H489" s="11"/>
      <c r="I489" s="30" t="s">
        <v>5682</v>
      </c>
      <c r="J489" s="11"/>
      <c r="K489" s="124">
        <v>185</v>
      </c>
      <c r="L489" s="22" t="s">
        <v>26</v>
      </c>
      <c r="M489" s="22" t="s">
        <v>5712</v>
      </c>
      <c r="N489" s="29" t="s">
        <v>5683</v>
      </c>
    </row>
    <row r="490" spans="1:14" x14ac:dyDescent="0.2">
      <c r="A490" s="18">
        <v>474</v>
      </c>
      <c r="B490" s="19">
        <v>1000</v>
      </c>
      <c r="C490" s="137" t="s">
        <v>4329</v>
      </c>
      <c r="D490" s="124">
        <v>2011</v>
      </c>
      <c r="E490" s="124">
        <v>2011</v>
      </c>
      <c r="F490" s="124">
        <v>3</v>
      </c>
      <c r="G490" s="136">
        <v>1</v>
      </c>
      <c r="H490" s="11"/>
      <c r="I490" s="30" t="s">
        <v>5682</v>
      </c>
      <c r="J490" s="11"/>
      <c r="K490" s="124">
        <v>181</v>
      </c>
      <c r="L490" s="22" t="s">
        <v>26</v>
      </c>
      <c r="M490" s="22" t="s">
        <v>5712</v>
      </c>
      <c r="N490" s="29" t="s">
        <v>5683</v>
      </c>
    </row>
    <row r="491" spans="1:14" x14ac:dyDescent="0.2">
      <c r="A491" s="18">
        <v>475</v>
      </c>
      <c r="B491" s="19">
        <v>1000</v>
      </c>
      <c r="C491" s="137" t="s">
        <v>4332</v>
      </c>
      <c r="D491" s="124">
        <v>2011</v>
      </c>
      <c r="E491" s="124">
        <v>2011</v>
      </c>
      <c r="F491" s="124">
        <v>4</v>
      </c>
      <c r="G491" s="136">
        <v>1</v>
      </c>
      <c r="H491" s="11"/>
      <c r="I491" s="30" t="s">
        <v>5682</v>
      </c>
      <c r="J491" s="11"/>
      <c r="K491" s="124">
        <v>198</v>
      </c>
      <c r="L491" s="22" t="s">
        <v>26</v>
      </c>
      <c r="M491" s="22" t="s">
        <v>5712</v>
      </c>
      <c r="N491" s="29" t="s">
        <v>5683</v>
      </c>
    </row>
    <row r="492" spans="1:14" x14ac:dyDescent="0.2">
      <c r="A492" s="18">
        <v>476</v>
      </c>
      <c r="B492" s="19">
        <v>1000</v>
      </c>
      <c r="C492" s="137" t="s">
        <v>4332</v>
      </c>
      <c r="D492" s="124">
        <v>2011</v>
      </c>
      <c r="E492" s="124">
        <v>2011</v>
      </c>
      <c r="F492" s="124">
        <v>4</v>
      </c>
      <c r="G492" s="136">
        <v>1</v>
      </c>
      <c r="H492" s="11"/>
      <c r="I492" s="30" t="s">
        <v>5682</v>
      </c>
      <c r="J492" s="11"/>
      <c r="K492" s="124">
        <v>201</v>
      </c>
      <c r="L492" s="22" t="s">
        <v>26</v>
      </c>
      <c r="M492" s="22" t="s">
        <v>5712</v>
      </c>
      <c r="N492" s="29" t="s">
        <v>5683</v>
      </c>
    </row>
    <row r="493" spans="1:14" x14ac:dyDescent="0.2">
      <c r="A493" s="18">
        <v>477</v>
      </c>
      <c r="B493" s="19">
        <v>1000</v>
      </c>
      <c r="C493" s="137" t="s">
        <v>4332</v>
      </c>
      <c r="D493" s="124">
        <v>2011</v>
      </c>
      <c r="E493" s="124">
        <v>2011</v>
      </c>
      <c r="F493" s="124">
        <v>4</v>
      </c>
      <c r="G493" s="136">
        <v>1</v>
      </c>
      <c r="H493" s="11"/>
      <c r="I493" s="30" t="s">
        <v>5682</v>
      </c>
      <c r="J493" s="11"/>
      <c r="K493" s="124">
        <v>201</v>
      </c>
      <c r="L493" s="22" t="s">
        <v>26</v>
      </c>
      <c r="M493" s="22" t="s">
        <v>5712</v>
      </c>
      <c r="N493" s="29" t="s">
        <v>5683</v>
      </c>
    </row>
    <row r="494" spans="1:14" x14ac:dyDescent="0.2">
      <c r="A494" s="18">
        <v>478</v>
      </c>
      <c r="B494" s="19">
        <v>1000</v>
      </c>
      <c r="C494" s="137" t="s">
        <v>4332</v>
      </c>
      <c r="D494" s="124">
        <v>2011</v>
      </c>
      <c r="E494" s="124">
        <v>2011</v>
      </c>
      <c r="F494" s="124">
        <v>4</v>
      </c>
      <c r="G494" s="136">
        <v>1</v>
      </c>
      <c r="H494" s="11"/>
      <c r="I494" s="30" t="s">
        <v>5682</v>
      </c>
      <c r="J494" s="11"/>
      <c r="K494" s="124">
        <v>175</v>
      </c>
      <c r="L494" s="22" t="s">
        <v>26</v>
      </c>
      <c r="M494" s="22" t="s">
        <v>5712</v>
      </c>
      <c r="N494" s="29" t="s">
        <v>5683</v>
      </c>
    </row>
    <row r="495" spans="1:14" x14ac:dyDescent="0.2">
      <c r="A495" s="18">
        <v>479</v>
      </c>
      <c r="B495" s="19">
        <v>1000</v>
      </c>
      <c r="C495" s="137" t="s">
        <v>4333</v>
      </c>
      <c r="D495" s="124">
        <v>2011</v>
      </c>
      <c r="E495" s="124">
        <v>2011</v>
      </c>
      <c r="F495" s="124">
        <v>5</v>
      </c>
      <c r="G495" s="136">
        <v>1</v>
      </c>
      <c r="H495" s="11"/>
      <c r="I495" s="30" t="s">
        <v>5682</v>
      </c>
      <c r="J495" s="11"/>
      <c r="K495" s="124">
        <v>99</v>
      </c>
      <c r="L495" s="22" t="s">
        <v>26</v>
      </c>
      <c r="M495" s="22" t="s">
        <v>5712</v>
      </c>
      <c r="N495" s="29" t="s">
        <v>5683</v>
      </c>
    </row>
    <row r="496" spans="1:14" x14ac:dyDescent="0.2">
      <c r="A496" s="18">
        <v>480</v>
      </c>
      <c r="B496" s="19">
        <v>1000</v>
      </c>
      <c r="C496" s="137" t="s">
        <v>4334</v>
      </c>
      <c r="D496" s="124">
        <v>2011</v>
      </c>
      <c r="E496" s="124">
        <v>2011</v>
      </c>
      <c r="F496" s="124">
        <v>5</v>
      </c>
      <c r="G496" s="136">
        <v>1</v>
      </c>
      <c r="H496" s="11"/>
      <c r="I496" s="30" t="s">
        <v>5682</v>
      </c>
      <c r="J496" s="11"/>
      <c r="K496" s="124">
        <v>40</v>
      </c>
      <c r="L496" s="22" t="s">
        <v>26</v>
      </c>
      <c r="M496" s="22" t="s">
        <v>5712</v>
      </c>
      <c r="N496" s="29" t="s">
        <v>5683</v>
      </c>
    </row>
    <row r="497" spans="1:14" x14ac:dyDescent="0.2">
      <c r="A497" s="18">
        <v>481</v>
      </c>
      <c r="B497" s="19">
        <v>1000</v>
      </c>
      <c r="C497" s="137" t="s">
        <v>4335</v>
      </c>
      <c r="D497" s="124">
        <v>2011</v>
      </c>
      <c r="E497" s="124">
        <v>2011</v>
      </c>
      <c r="F497" s="124">
        <v>5</v>
      </c>
      <c r="G497" s="136">
        <v>1</v>
      </c>
      <c r="H497" s="11"/>
      <c r="I497" s="30" t="s">
        <v>5682</v>
      </c>
      <c r="J497" s="11"/>
      <c r="K497" s="124">
        <v>203</v>
      </c>
      <c r="L497" s="22" t="s">
        <v>26</v>
      </c>
      <c r="M497" s="22" t="s">
        <v>5712</v>
      </c>
      <c r="N497" s="29" t="s">
        <v>5700</v>
      </c>
    </row>
    <row r="498" spans="1:14" x14ac:dyDescent="0.2">
      <c r="A498" s="18">
        <v>482</v>
      </c>
      <c r="B498" s="19">
        <v>1000</v>
      </c>
      <c r="C498" s="137" t="s">
        <v>4336</v>
      </c>
      <c r="D498" s="124">
        <v>2011</v>
      </c>
      <c r="E498" s="124">
        <v>2011</v>
      </c>
      <c r="F498" s="124">
        <v>5</v>
      </c>
      <c r="G498" s="136">
        <v>1</v>
      </c>
      <c r="H498" s="11"/>
      <c r="I498" s="30" t="s">
        <v>5682</v>
      </c>
      <c r="J498" s="11"/>
      <c r="K498" s="124">
        <v>159</v>
      </c>
      <c r="L498" s="22" t="s">
        <v>26</v>
      </c>
      <c r="M498" s="22" t="s">
        <v>5712</v>
      </c>
      <c r="N498" s="29" t="s">
        <v>5683</v>
      </c>
    </row>
    <row r="499" spans="1:14" x14ac:dyDescent="0.2">
      <c r="A499" s="18">
        <v>483</v>
      </c>
      <c r="B499" s="19">
        <v>1000</v>
      </c>
      <c r="C499" s="137" t="s">
        <v>4245</v>
      </c>
      <c r="D499" s="124">
        <v>2011</v>
      </c>
      <c r="E499" s="124">
        <v>2011</v>
      </c>
      <c r="F499" s="124">
        <v>6</v>
      </c>
      <c r="G499" s="136">
        <v>1</v>
      </c>
      <c r="H499" s="11"/>
      <c r="I499" s="30" t="s">
        <v>5682</v>
      </c>
      <c r="J499" s="11"/>
      <c r="K499" s="124">
        <v>229</v>
      </c>
      <c r="L499" s="22" t="s">
        <v>26</v>
      </c>
      <c r="M499" s="22" t="s">
        <v>5712</v>
      </c>
      <c r="N499" s="29" t="s">
        <v>5683</v>
      </c>
    </row>
    <row r="500" spans="1:14" x14ac:dyDescent="0.2">
      <c r="A500" s="18">
        <v>484</v>
      </c>
      <c r="B500" s="19">
        <v>1000</v>
      </c>
      <c r="C500" s="137" t="s">
        <v>4337</v>
      </c>
      <c r="D500" s="124">
        <v>2011</v>
      </c>
      <c r="E500" s="124">
        <v>2011</v>
      </c>
      <c r="F500" s="124">
        <v>6</v>
      </c>
      <c r="G500" s="136">
        <v>1</v>
      </c>
      <c r="H500" s="11"/>
      <c r="I500" s="30" t="s">
        <v>5682</v>
      </c>
      <c r="J500" s="11"/>
      <c r="K500" s="124">
        <v>29</v>
      </c>
      <c r="L500" s="22" t="s">
        <v>26</v>
      </c>
      <c r="M500" s="22" t="s">
        <v>5712</v>
      </c>
      <c r="N500" s="29" t="s">
        <v>5683</v>
      </c>
    </row>
    <row r="501" spans="1:14" x14ac:dyDescent="0.2">
      <c r="A501" s="18">
        <v>485</v>
      </c>
      <c r="B501" s="19">
        <v>1000</v>
      </c>
      <c r="C501" s="137" t="s">
        <v>4338</v>
      </c>
      <c r="D501" s="124">
        <v>2011</v>
      </c>
      <c r="E501" s="124">
        <v>2011</v>
      </c>
      <c r="F501" s="124">
        <v>6</v>
      </c>
      <c r="G501" s="136">
        <v>1</v>
      </c>
      <c r="H501" s="11"/>
      <c r="I501" s="30" t="s">
        <v>5682</v>
      </c>
      <c r="J501" s="11"/>
      <c r="K501" s="124">
        <v>56</v>
      </c>
      <c r="L501" s="22" t="s">
        <v>26</v>
      </c>
      <c r="M501" s="22" t="s">
        <v>5712</v>
      </c>
      <c r="N501" s="29" t="s">
        <v>5700</v>
      </c>
    </row>
    <row r="502" spans="1:14" x14ac:dyDescent="0.2">
      <c r="A502" s="18">
        <v>486</v>
      </c>
      <c r="B502" s="19">
        <v>1000</v>
      </c>
      <c r="C502" s="137" t="s">
        <v>4339</v>
      </c>
      <c r="D502" s="124">
        <v>2011</v>
      </c>
      <c r="E502" s="124">
        <v>2011</v>
      </c>
      <c r="F502" s="124">
        <v>6</v>
      </c>
      <c r="G502" s="136">
        <v>1</v>
      </c>
      <c r="H502" s="11"/>
      <c r="I502" s="30" t="s">
        <v>5682</v>
      </c>
      <c r="J502" s="11"/>
      <c r="K502" s="124">
        <v>138</v>
      </c>
      <c r="L502" s="22" t="s">
        <v>26</v>
      </c>
      <c r="M502" s="22" t="s">
        <v>5712</v>
      </c>
      <c r="N502" s="29" t="s">
        <v>5683</v>
      </c>
    </row>
    <row r="503" spans="1:14" x14ac:dyDescent="0.2">
      <c r="A503" s="18">
        <v>487</v>
      </c>
      <c r="B503" s="19">
        <v>1000</v>
      </c>
      <c r="C503" s="137" t="s">
        <v>4339</v>
      </c>
      <c r="D503" s="124">
        <v>2011</v>
      </c>
      <c r="E503" s="124">
        <v>2011</v>
      </c>
      <c r="F503" s="124">
        <v>6</v>
      </c>
      <c r="G503" s="136">
        <v>1</v>
      </c>
      <c r="H503" s="11"/>
      <c r="I503" s="30" t="s">
        <v>5682</v>
      </c>
      <c r="J503" s="11"/>
      <c r="K503" s="124">
        <v>173</v>
      </c>
      <c r="L503" s="22" t="s">
        <v>26</v>
      </c>
      <c r="M503" s="22" t="s">
        <v>5712</v>
      </c>
      <c r="N503" s="29" t="s">
        <v>5683</v>
      </c>
    </row>
    <row r="504" spans="1:14" x14ac:dyDescent="0.2">
      <c r="A504" s="18">
        <v>488</v>
      </c>
      <c r="B504" s="19">
        <v>1000</v>
      </c>
      <c r="C504" s="137" t="s">
        <v>4340</v>
      </c>
      <c r="D504" s="124">
        <v>2011</v>
      </c>
      <c r="E504" s="124">
        <v>2011</v>
      </c>
      <c r="F504" s="124">
        <v>7</v>
      </c>
      <c r="G504" s="136">
        <v>1</v>
      </c>
      <c r="H504" s="11"/>
      <c r="I504" s="30" t="s">
        <v>5682</v>
      </c>
      <c r="J504" s="11"/>
      <c r="K504" s="124">
        <v>39</v>
      </c>
      <c r="L504" s="22" t="s">
        <v>26</v>
      </c>
      <c r="M504" s="22" t="s">
        <v>5712</v>
      </c>
      <c r="N504" s="29" t="s">
        <v>5683</v>
      </c>
    </row>
    <row r="505" spans="1:14" x14ac:dyDescent="0.2">
      <c r="A505" s="18">
        <v>489</v>
      </c>
      <c r="B505" s="19">
        <v>1000</v>
      </c>
      <c r="C505" s="137" t="s">
        <v>4341</v>
      </c>
      <c r="D505" s="124">
        <v>2011</v>
      </c>
      <c r="E505" s="124">
        <v>2011</v>
      </c>
      <c r="F505" s="124">
        <v>7</v>
      </c>
      <c r="G505" s="136">
        <v>1</v>
      </c>
      <c r="H505" s="11"/>
      <c r="I505" s="30" t="s">
        <v>5682</v>
      </c>
      <c r="J505" s="11"/>
      <c r="K505" s="124">
        <v>111</v>
      </c>
      <c r="L505" s="22" t="s">
        <v>26</v>
      </c>
      <c r="M505" s="22" t="s">
        <v>5712</v>
      </c>
      <c r="N505" s="29" t="s">
        <v>5683</v>
      </c>
    </row>
    <row r="506" spans="1:14" x14ac:dyDescent="0.2">
      <c r="A506" s="18">
        <v>490</v>
      </c>
      <c r="B506" s="19">
        <v>1000</v>
      </c>
      <c r="C506" s="137" t="s">
        <v>4342</v>
      </c>
      <c r="D506" s="124">
        <v>2011</v>
      </c>
      <c r="E506" s="124">
        <v>2011</v>
      </c>
      <c r="F506" s="124">
        <v>7</v>
      </c>
      <c r="G506" s="136">
        <v>1</v>
      </c>
      <c r="H506" s="11"/>
      <c r="I506" s="30" t="s">
        <v>5682</v>
      </c>
      <c r="J506" s="11"/>
      <c r="K506" s="124">
        <v>153</v>
      </c>
      <c r="L506" s="22" t="s">
        <v>26</v>
      </c>
      <c r="M506" s="22" t="s">
        <v>5712</v>
      </c>
      <c r="N506" s="29" t="s">
        <v>5683</v>
      </c>
    </row>
    <row r="507" spans="1:14" x14ac:dyDescent="0.2">
      <c r="A507" s="18">
        <v>491</v>
      </c>
      <c r="B507" s="19">
        <v>1000</v>
      </c>
      <c r="C507" s="137" t="s">
        <v>4243</v>
      </c>
      <c r="D507" s="124">
        <v>2011</v>
      </c>
      <c r="E507" s="124">
        <v>2011</v>
      </c>
      <c r="F507" s="124">
        <v>7</v>
      </c>
      <c r="G507" s="136">
        <v>1</v>
      </c>
      <c r="H507" s="11"/>
      <c r="I507" s="30" t="s">
        <v>5682</v>
      </c>
      <c r="J507" s="11"/>
      <c r="K507" s="124">
        <v>39</v>
      </c>
      <c r="L507" s="22" t="s">
        <v>26</v>
      </c>
      <c r="M507" s="22" t="s">
        <v>5712</v>
      </c>
      <c r="N507" s="29" t="s">
        <v>5683</v>
      </c>
    </row>
    <row r="508" spans="1:14" x14ac:dyDescent="0.2">
      <c r="A508" s="18">
        <v>492</v>
      </c>
      <c r="B508" s="19">
        <v>1000</v>
      </c>
      <c r="C508" s="137" t="s">
        <v>4245</v>
      </c>
      <c r="D508" s="124">
        <v>2011</v>
      </c>
      <c r="E508" s="124">
        <v>2011</v>
      </c>
      <c r="F508" s="124">
        <v>7</v>
      </c>
      <c r="G508" s="136">
        <v>1</v>
      </c>
      <c r="H508" s="11"/>
      <c r="I508" s="30" t="s">
        <v>5682</v>
      </c>
      <c r="J508" s="11"/>
      <c r="K508" s="124">
        <v>154</v>
      </c>
      <c r="L508" s="22" t="s">
        <v>26</v>
      </c>
      <c r="M508" s="22" t="s">
        <v>5712</v>
      </c>
      <c r="N508" s="29" t="s">
        <v>5683</v>
      </c>
    </row>
    <row r="509" spans="1:14" x14ac:dyDescent="0.2">
      <c r="A509" s="18">
        <v>493</v>
      </c>
      <c r="B509" s="19">
        <v>1000</v>
      </c>
      <c r="C509" s="137" t="s">
        <v>4245</v>
      </c>
      <c r="D509" s="124">
        <v>2011</v>
      </c>
      <c r="E509" s="124">
        <v>2011</v>
      </c>
      <c r="F509" s="124">
        <v>7</v>
      </c>
      <c r="G509" s="136">
        <v>1</v>
      </c>
      <c r="H509" s="11"/>
      <c r="I509" s="30" t="s">
        <v>5682</v>
      </c>
      <c r="J509" s="11"/>
      <c r="K509" s="124">
        <v>37</v>
      </c>
      <c r="L509" s="22" t="s">
        <v>26</v>
      </c>
      <c r="M509" s="22" t="s">
        <v>5712</v>
      </c>
      <c r="N509" s="29" t="s">
        <v>5683</v>
      </c>
    </row>
    <row r="510" spans="1:14" x14ac:dyDescent="0.2">
      <c r="A510" s="18">
        <v>494</v>
      </c>
      <c r="B510" s="19">
        <v>1000</v>
      </c>
      <c r="C510" s="137" t="s">
        <v>4343</v>
      </c>
      <c r="D510" s="124">
        <v>2011</v>
      </c>
      <c r="E510" s="124">
        <v>2011</v>
      </c>
      <c r="F510" s="124">
        <v>8</v>
      </c>
      <c r="G510" s="136">
        <v>1</v>
      </c>
      <c r="H510" s="11"/>
      <c r="I510" s="30" t="s">
        <v>5682</v>
      </c>
      <c r="J510" s="11"/>
      <c r="K510" s="124">
        <v>152</v>
      </c>
      <c r="L510" s="22" t="s">
        <v>26</v>
      </c>
      <c r="M510" s="22" t="s">
        <v>5712</v>
      </c>
      <c r="N510" s="29" t="s">
        <v>5684</v>
      </c>
    </row>
    <row r="511" spans="1:14" x14ac:dyDescent="0.2">
      <c r="A511" s="18">
        <v>495</v>
      </c>
      <c r="B511" s="19">
        <v>1000</v>
      </c>
      <c r="C511" s="137" t="s">
        <v>4344</v>
      </c>
      <c r="D511" s="124">
        <v>2011</v>
      </c>
      <c r="E511" s="124">
        <v>2011</v>
      </c>
      <c r="F511" s="124">
        <v>8</v>
      </c>
      <c r="G511" s="136">
        <v>1</v>
      </c>
      <c r="H511" s="11"/>
      <c r="I511" s="30" t="s">
        <v>5682</v>
      </c>
      <c r="J511" s="11"/>
      <c r="K511" s="124">
        <v>93</v>
      </c>
      <c r="L511" s="22" t="s">
        <v>26</v>
      </c>
      <c r="M511" s="22" t="s">
        <v>5712</v>
      </c>
      <c r="N511" s="29" t="s">
        <v>5683</v>
      </c>
    </row>
    <row r="512" spans="1:14" x14ac:dyDescent="0.2">
      <c r="A512" s="18">
        <v>496</v>
      </c>
      <c r="B512" s="19">
        <v>1000</v>
      </c>
      <c r="C512" s="137" t="s">
        <v>4345</v>
      </c>
      <c r="D512" s="124">
        <v>2011</v>
      </c>
      <c r="E512" s="124">
        <v>2011</v>
      </c>
      <c r="F512" s="124">
        <v>8</v>
      </c>
      <c r="G512" s="136">
        <v>1</v>
      </c>
      <c r="H512" s="11"/>
      <c r="I512" s="30" t="s">
        <v>5682</v>
      </c>
      <c r="J512" s="11"/>
      <c r="K512" s="124">
        <v>166</v>
      </c>
      <c r="L512" s="22" t="s">
        <v>26</v>
      </c>
      <c r="M512" s="22" t="s">
        <v>5712</v>
      </c>
      <c r="N512" s="29" t="s">
        <v>5683</v>
      </c>
    </row>
    <row r="513" spans="1:14" x14ac:dyDescent="0.2">
      <c r="A513" s="18">
        <v>497</v>
      </c>
      <c r="B513" s="19">
        <v>1000</v>
      </c>
      <c r="C513" s="137" t="s">
        <v>4346</v>
      </c>
      <c r="D513" s="124">
        <v>2011</v>
      </c>
      <c r="E513" s="124">
        <v>2011</v>
      </c>
      <c r="F513" s="124">
        <v>8</v>
      </c>
      <c r="G513" s="136">
        <v>1</v>
      </c>
      <c r="H513" s="11"/>
      <c r="I513" s="30" t="s">
        <v>5682</v>
      </c>
      <c r="J513" s="11"/>
      <c r="K513" s="124">
        <v>108</v>
      </c>
      <c r="L513" s="22" t="s">
        <v>26</v>
      </c>
      <c r="M513" s="22" t="s">
        <v>5712</v>
      </c>
      <c r="N513" s="29" t="s">
        <v>5683</v>
      </c>
    </row>
    <row r="514" spans="1:14" x14ac:dyDescent="0.2">
      <c r="A514" s="18">
        <v>498</v>
      </c>
      <c r="B514" s="19">
        <v>1000</v>
      </c>
      <c r="C514" s="137" t="s">
        <v>4245</v>
      </c>
      <c r="D514" s="124">
        <v>2011</v>
      </c>
      <c r="E514" s="124">
        <v>2011</v>
      </c>
      <c r="F514" s="124">
        <v>9</v>
      </c>
      <c r="G514" s="136">
        <v>1</v>
      </c>
      <c r="H514" s="11"/>
      <c r="I514" s="30" t="s">
        <v>5682</v>
      </c>
      <c r="J514" s="11"/>
      <c r="K514" s="124">
        <v>143</v>
      </c>
      <c r="L514" s="22" t="s">
        <v>26</v>
      </c>
      <c r="M514" s="22" t="s">
        <v>5712</v>
      </c>
      <c r="N514" s="29" t="s">
        <v>5683</v>
      </c>
    </row>
    <row r="515" spans="1:14" x14ac:dyDescent="0.2">
      <c r="A515" s="18">
        <v>499</v>
      </c>
      <c r="B515" s="19">
        <v>1000</v>
      </c>
      <c r="C515" s="137" t="s">
        <v>4245</v>
      </c>
      <c r="D515" s="124">
        <v>2011</v>
      </c>
      <c r="E515" s="124">
        <v>2011</v>
      </c>
      <c r="F515" s="124">
        <v>9</v>
      </c>
      <c r="G515" s="136">
        <v>1</v>
      </c>
      <c r="H515" s="11"/>
      <c r="I515" s="30" t="s">
        <v>5682</v>
      </c>
      <c r="J515" s="11"/>
      <c r="K515" s="124">
        <v>177</v>
      </c>
      <c r="L515" s="22" t="s">
        <v>26</v>
      </c>
      <c r="M515" s="22" t="s">
        <v>5712</v>
      </c>
      <c r="N515" s="29" t="s">
        <v>5683</v>
      </c>
    </row>
    <row r="516" spans="1:14" x14ac:dyDescent="0.2">
      <c r="A516" s="18">
        <v>500</v>
      </c>
      <c r="B516" s="19">
        <v>1000</v>
      </c>
      <c r="C516" s="137" t="s">
        <v>4347</v>
      </c>
      <c r="D516" s="124">
        <v>2011</v>
      </c>
      <c r="E516" s="124">
        <v>2011</v>
      </c>
      <c r="F516" s="124">
        <v>9</v>
      </c>
      <c r="G516" s="136">
        <v>1</v>
      </c>
      <c r="H516" s="11"/>
      <c r="I516" s="30" t="s">
        <v>5682</v>
      </c>
      <c r="J516" s="11"/>
      <c r="K516" s="124">
        <v>66</v>
      </c>
      <c r="L516" s="22" t="s">
        <v>26</v>
      </c>
      <c r="M516" s="22" t="s">
        <v>5712</v>
      </c>
      <c r="N516" s="29" t="s">
        <v>5683</v>
      </c>
    </row>
    <row r="517" spans="1:14" x14ac:dyDescent="0.2">
      <c r="A517" s="18">
        <v>501</v>
      </c>
      <c r="B517" s="19">
        <v>1000</v>
      </c>
      <c r="C517" s="137" t="s">
        <v>4245</v>
      </c>
      <c r="D517" s="124">
        <v>2011</v>
      </c>
      <c r="E517" s="124">
        <v>2011</v>
      </c>
      <c r="F517" s="124">
        <v>9</v>
      </c>
      <c r="G517" s="136">
        <v>1</v>
      </c>
      <c r="H517" s="11"/>
      <c r="I517" s="30" t="s">
        <v>5682</v>
      </c>
      <c r="J517" s="11"/>
      <c r="K517" s="124">
        <v>132</v>
      </c>
      <c r="L517" s="22" t="s">
        <v>26</v>
      </c>
      <c r="M517" s="22" t="s">
        <v>5712</v>
      </c>
      <c r="N517" s="29" t="s">
        <v>5683</v>
      </c>
    </row>
    <row r="518" spans="1:14" x14ac:dyDescent="0.2">
      <c r="A518" s="18">
        <v>502</v>
      </c>
      <c r="B518" s="19">
        <v>1000</v>
      </c>
      <c r="C518" s="137" t="s">
        <v>4348</v>
      </c>
      <c r="D518" s="124">
        <v>2011</v>
      </c>
      <c r="E518" s="124">
        <v>2011</v>
      </c>
      <c r="F518" s="124">
        <v>9</v>
      </c>
      <c r="G518" s="136">
        <v>1</v>
      </c>
      <c r="H518" s="11"/>
      <c r="I518" s="30" t="s">
        <v>5682</v>
      </c>
      <c r="J518" s="11"/>
      <c r="K518" s="124">
        <v>167</v>
      </c>
      <c r="L518" s="22" t="s">
        <v>26</v>
      </c>
      <c r="M518" s="22" t="s">
        <v>5712</v>
      </c>
      <c r="N518" s="29" t="s">
        <v>5683</v>
      </c>
    </row>
    <row r="519" spans="1:14" x14ac:dyDescent="0.2">
      <c r="A519" s="18">
        <v>503</v>
      </c>
      <c r="B519" s="19">
        <v>1000</v>
      </c>
      <c r="C519" s="137" t="s">
        <v>4349</v>
      </c>
      <c r="D519" s="124">
        <v>2011</v>
      </c>
      <c r="E519" s="124">
        <v>2011</v>
      </c>
      <c r="F519" s="124">
        <v>10</v>
      </c>
      <c r="G519" s="136">
        <v>1</v>
      </c>
      <c r="H519" s="11"/>
      <c r="I519" s="30" t="s">
        <v>5682</v>
      </c>
      <c r="J519" s="11"/>
      <c r="K519" s="124">
        <v>76</v>
      </c>
      <c r="L519" s="22" t="s">
        <v>26</v>
      </c>
      <c r="M519" s="22" t="s">
        <v>5712</v>
      </c>
      <c r="N519" s="29" t="s">
        <v>5704</v>
      </c>
    </row>
    <row r="520" spans="1:14" x14ac:dyDescent="0.2">
      <c r="A520" s="18">
        <v>504</v>
      </c>
      <c r="B520" s="19">
        <v>1000</v>
      </c>
      <c r="C520" s="137" t="s">
        <v>4245</v>
      </c>
      <c r="D520" s="124">
        <v>2011</v>
      </c>
      <c r="E520" s="124">
        <v>2011</v>
      </c>
      <c r="F520" s="124">
        <v>10</v>
      </c>
      <c r="G520" s="136">
        <v>1</v>
      </c>
      <c r="H520" s="11"/>
      <c r="I520" s="30" t="s">
        <v>5682</v>
      </c>
      <c r="J520" s="11"/>
      <c r="K520" s="124">
        <v>27</v>
      </c>
      <c r="L520" s="22" t="s">
        <v>26</v>
      </c>
      <c r="M520" s="22" t="s">
        <v>5712</v>
      </c>
      <c r="N520" s="29" t="s">
        <v>5683</v>
      </c>
    </row>
    <row r="521" spans="1:14" x14ac:dyDescent="0.2">
      <c r="A521" s="18">
        <v>505</v>
      </c>
      <c r="B521" s="19">
        <v>1000</v>
      </c>
      <c r="C521" s="137" t="s">
        <v>4350</v>
      </c>
      <c r="D521" s="124">
        <v>2011</v>
      </c>
      <c r="E521" s="124">
        <v>2011</v>
      </c>
      <c r="F521" s="124">
        <v>10</v>
      </c>
      <c r="G521" s="136">
        <v>1</v>
      </c>
      <c r="H521" s="11"/>
      <c r="I521" s="30" t="s">
        <v>5682</v>
      </c>
      <c r="J521" s="11"/>
      <c r="K521" s="124">
        <v>93</v>
      </c>
      <c r="L521" s="22" t="s">
        <v>26</v>
      </c>
      <c r="M521" s="22" t="s">
        <v>5712</v>
      </c>
      <c r="N521" s="29" t="s">
        <v>5709</v>
      </c>
    </row>
    <row r="522" spans="1:14" x14ac:dyDescent="0.2">
      <c r="A522" s="18">
        <v>506</v>
      </c>
      <c r="B522" s="19">
        <v>1000</v>
      </c>
      <c r="C522" s="137" t="s">
        <v>4351</v>
      </c>
      <c r="D522" s="124">
        <v>2011</v>
      </c>
      <c r="E522" s="124">
        <v>2011</v>
      </c>
      <c r="F522" s="124">
        <v>10</v>
      </c>
      <c r="G522" s="136">
        <v>1</v>
      </c>
      <c r="H522" s="11"/>
      <c r="I522" s="30" t="s">
        <v>5682</v>
      </c>
      <c r="J522" s="11"/>
      <c r="K522" s="124">
        <v>40</v>
      </c>
      <c r="L522" s="22" t="s">
        <v>26</v>
      </c>
      <c r="M522" s="22" t="s">
        <v>5712</v>
      </c>
      <c r="N522" s="29" t="s">
        <v>5701</v>
      </c>
    </row>
    <row r="523" spans="1:14" x14ac:dyDescent="0.2">
      <c r="A523" s="18">
        <v>507</v>
      </c>
      <c r="B523" s="19">
        <v>1000</v>
      </c>
      <c r="C523" s="138" t="s">
        <v>4352</v>
      </c>
      <c r="D523" s="124">
        <v>2011</v>
      </c>
      <c r="E523" s="124">
        <v>2011</v>
      </c>
      <c r="F523" s="124">
        <v>10</v>
      </c>
      <c r="G523" s="136">
        <v>1</v>
      </c>
      <c r="H523" s="11"/>
      <c r="I523" s="30" t="s">
        <v>5682</v>
      </c>
      <c r="J523" s="11"/>
      <c r="K523" s="124">
        <v>37</v>
      </c>
      <c r="L523" s="22" t="s">
        <v>26</v>
      </c>
      <c r="M523" s="22" t="s">
        <v>5712</v>
      </c>
      <c r="N523" s="29" t="s">
        <v>5683</v>
      </c>
    </row>
    <row r="524" spans="1:14" x14ac:dyDescent="0.2">
      <c r="A524" s="18">
        <v>508</v>
      </c>
      <c r="B524" s="19">
        <v>1000</v>
      </c>
      <c r="C524" s="138" t="s">
        <v>4353</v>
      </c>
      <c r="D524" s="124">
        <v>2011</v>
      </c>
      <c r="E524" s="124">
        <v>2011</v>
      </c>
      <c r="F524" s="124">
        <v>11</v>
      </c>
      <c r="G524" s="136">
        <v>1</v>
      </c>
      <c r="H524" s="11"/>
      <c r="I524" s="30" t="s">
        <v>5682</v>
      </c>
      <c r="J524" s="11"/>
      <c r="K524" s="124">
        <v>55</v>
      </c>
      <c r="L524" s="22" t="s">
        <v>26</v>
      </c>
      <c r="M524" s="22" t="s">
        <v>5712</v>
      </c>
      <c r="N524" s="29" t="s">
        <v>5709</v>
      </c>
    </row>
    <row r="525" spans="1:14" x14ac:dyDescent="0.2">
      <c r="A525" s="18">
        <v>509</v>
      </c>
      <c r="B525" s="19">
        <v>1000</v>
      </c>
      <c r="C525" s="138" t="s">
        <v>4354</v>
      </c>
      <c r="D525" s="124">
        <v>2011</v>
      </c>
      <c r="E525" s="124">
        <v>2011</v>
      </c>
      <c r="F525" s="124">
        <v>11</v>
      </c>
      <c r="G525" s="136">
        <v>1</v>
      </c>
      <c r="H525" s="11"/>
      <c r="I525" s="30" t="s">
        <v>5682</v>
      </c>
      <c r="J525" s="11"/>
      <c r="K525" s="124">
        <v>142</v>
      </c>
      <c r="L525" s="22" t="s">
        <v>26</v>
      </c>
      <c r="M525" s="22" t="s">
        <v>5712</v>
      </c>
      <c r="N525" s="29" t="s">
        <v>5685</v>
      </c>
    </row>
    <row r="526" spans="1:14" x14ac:dyDescent="0.2">
      <c r="A526" s="18">
        <v>510</v>
      </c>
      <c r="B526" s="19">
        <v>1000</v>
      </c>
      <c r="C526" s="138" t="s">
        <v>4249</v>
      </c>
      <c r="D526" s="124">
        <v>2011</v>
      </c>
      <c r="E526" s="124">
        <v>2011</v>
      </c>
      <c r="F526" s="124">
        <v>11</v>
      </c>
      <c r="G526" s="136">
        <v>1</v>
      </c>
      <c r="H526" s="11"/>
      <c r="I526" s="30" t="s">
        <v>5682</v>
      </c>
      <c r="J526" s="11"/>
      <c r="K526" s="124">
        <v>106</v>
      </c>
      <c r="L526" s="22" t="s">
        <v>26</v>
      </c>
      <c r="M526" s="22" t="s">
        <v>5712</v>
      </c>
      <c r="N526" s="29" t="s">
        <v>5683</v>
      </c>
    </row>
    <row r="527" spans="1:14" x14ac:dyDescent="0.2">
      <c r="A527" s="18">
        <v>511</v>
      </c>
      <c r="B527" s="19">
        <v>1000</v>
      </c>
      <c r="C527" s="138" t="s">
        <v>4355</v>
      </c>
      <c r="D527" s="124">
        <v>2011</v>
      </c>
      <c r="E527" s="124">
        <v>2011</v>
      </c>
      <c r="F527" s="124">
        <v>11</v>
      </c>
      <c r="G527" s="136">
        <v>1</v>
      </c>
      <c r="H527" s="11"/>
      <c r="I527" s="30" t="s">
        <v>5682</v>
      </c>
      <c r="J527" s="11"/>
      <c r="K527" s="124">
        <v>40</v>
      </c>
      <c r="L527" s="22" t="s">
        <v>26</v>
      </c>
      <c r="M527" s="22" t="s">
        <v>5712</v>
      </c>
      <c r="N527" s="29" t="s">
        <v>5692</v>
      </c>
    </row>
    <row r="528" spans="1:14" x14ac:dyDescent="0.2">
      <c r="A528" s="18">
        <v>512</v>
      </c>
      <c r="B528" s="19">
        <v>1000</v>
      </c>
      <c r="C528" s="138" t="s">
        <v>4356</v>
      </c>
      <c r="D528" s="124">
        <v>2011</v>
      </c>
      <c r="E528" s="124">
        <v>2011</v>
      </c>
      <c r="F528" s="124">
        <v>11</v>
      </c>
      <c r="G528" s="136">
        <v>1</v>
      </c>
      <c r="H528" s="11"/>
      <c r="I528" s="30" t="s">
        <v>5682</v>
      </c>
      <c r="J528" s="11"/>
      <c r="K528" s="124">
        <v>91</v>
      </c>
      <c r="L528" s="22" t="s">
        <v>26</v>
      </c>
      <c r="M528" s="22" t="s">
        <v>5712</v>
      </c>
      <c r="N528" s="29" t="s">
        <v>5683</v>
      </c>
    </row>
    <row r="529" spans="1:14" x14ac:dyDescent="0.2">
      <c r="A529" s="18">
        <v>513</v>
      </c>
      <c r="B529" s="19">
        <v>1000</v>
      </c>
      <c r="C529" s="138" t="s">
        <v>4274</v>
      </c>
      <c r="D529" s="124">
        <v>2011</v>
      </c>
      <c r="E529" s="124">
        <v>2011</v>
      </c>
      <c r="F529" s="124">
        <v>12</v>
      </c>
      <c r="G529" s="136">
        <v>1</v>
      </c>
      <c r="H529" s="11"/>
      <c r="I529" s="30" t="s">
        <v>5682</v>
      </c>
      <c r="J529" s="11"/>
      <c r="K529" s="124">
        <v>255</v>
      </c>
      <c r="L529" s="22" t="s">
        <v>26</v>
      </c>
      <c r="M529" s="22" t="s">
        <v>5712</v>
      </c>
      <c r="N529" s="29" t="s">
        <v>5683</v>
      </c>
    </row>
    <row r="530" spans="1:14" x14ac:dyDescent="0.2">
      <c r="A530" s="18">
        <v>514</v>
      </c>
      <c r="B530" s="19">
        <v>1000</v>
      </c>
      <c r="C530" s="138" t="s">
        <v>4293</v>
      </c>
      <c r="D530" s="124">
        <v>2011</v>
      </c>
      <c r="E530" s="124">
        <v>2011</v>
      </c>
      <c r="F530" s="124">
        <v>12</v>
      </c>
      <c r="G530" s="136">
        <v>1</v>
      </c>
      <c r="H530" s="11"/>
      <c r="I530" s="30" t="s">
        <v>5682</v>
      </c>
      <c r="J530" s="11"/>
      <c r="K530" s="124">
        <v>264</v>
      </c>
      <c r="L530" s="22" t="s">
        <v>26</v>
      </c>
      <c r="M530" s="22" t="s">
        <v>5712</v>
      </c>
      <c r="N530" s="29" t="s">
        <v>5702</v>
      </c>
    </row>
    <row r="531" spans="1:14" x14ac:dyDescent="0.2">
      <c r="A531" s="18">
        <v>515</v>
      </c>
      <c r="B531" s="19">
        <v>1000</v>
      </c>
      <c r="C531" s="138" t="s">
        <v>4293</v>
      </c>
      <c r="D531" s="124">
        <v>2011</v>
      </c>
      <c r="E531" s="124">
        <v>2011</v>
      </c>
      <c r="F531" s="124">
        <v>12</v>
      </c>
      <c r="G531" s="136">
        <v>1</v>
      </c>
      <c r="H531" s="11"/>
      <c r="I531" s="30" t="s">
        <v>5682</v>
      </c>
      <c r="J531" s="11"/>
      <c r="K531" s="124">
        <v>158</v>
      </c>
      <c r="L531" s="22" t="s">
        <v>26</v>
      </c>
      <c r="M531" s="22" t="s">
        <v>5712</v>
      </c>
      <c r="N531" s="29" t="s">
        <v>5702</v>
      </c>
    </row>
    <row r="532" spans="1:14" x14ac:dyDescent="0.2">
      <c r="A532" s="18">
        <v>516</v>
      </c>
      <c r="B532" s="19">
        <v>1000</v>
      </c>
      <c r="C532" s="138" t="s">
        <v>4293</v>
      </c>
      <c r="D532" s="124">
        <v>2011</v>
      </c>
      <c r="E532" s="124">
        <v>2011</v>
      </c>
      <c r="F532" s="124">
        <v>12</v>
      </c>
      <c r="G532" s="136">
        <v>1</v>
      </c>
      <c r="H532" s="11"/>
      <c r="I532" s="30" t="s">
        <v>5682</v>
      </c>
      <c r="J532" s="11"/>
      <c r="K532" s="124">
        <v>157</v>
      </c>
      <c r="L532" s="22" t="s">
        <v>26</v>
      </c>
      <c r="M532" s="22" t="s">
        <v>5712</v>
      </c>
      <c r="N532" s="29" t="s">
        <v>5702</v>
      </c>
    </row>
    <row r="533" spans="1:14" x14ac:dyDescent="0.2">
      <c r="A533" s="18">
        <v>517</v>
      </c>
      <c r="B533" s="19">
        <v>1000</v>
      </c>
      <c r="C533" s="138" t="s">
        <v>4267</v>
      </c>
      <c r="D533" s="124">
        <v>2011</v>
      </c>
      <c r="E533" s="124">
        <v>2011</v>
      </c>
      <c r="F533" s="124">
        <v>13</v>
      </c>
      <c r="G533" s="136">
        <v>1</v>
      </c>
      <c r="H533" s="11"/>
      <c r="I533" s="30" t="s">
        <v>5682</v>
      </c>
      <c r="J533" s="11"/>
      <c r="K533" s="124">
        <v>197</v>
      </c>
      <c r="L533" s="22" t="s">
        <v>26</v>
      </c>
      <c r="M533" s="22" t="s">
        <v>5712</v>
      </c>
      <c r="N533" s="29" t="s">
        <v>5683</v>
      </c>
    </row>
    <row r="534" spans="1:14" x14ac:dyDescent="0.2">
      <c r="A534" s="18">
        <v>518</v>
      </c>
      <c r="B534" s="19">
        <v>1000</v>
      </c>
      <c r="C534" s="138" t="s">
        <v>4267</v>
      </c>
      <c r="D534" s="124">
        <v>2011</v>
      </c>
      <c r="E534" s="124">
        <v>2012</v>
      </c>
      <c r="F534" s="124">
        <v>13</v>
      </c>
      <c r="G534" s="136">
        <v>1</v>
      </c>
      <c r="H534" s="11"/>
      <c r="I534" s="30" t="s">
        <v>5682</v>
      </c>
      <c r="J534" s="11"/>
      <c r="K534" s="124">
        <v>150</v>
      </c>
      <c r="L534" s="22" t="s">
        <v>26</v>
      </c>
      <c r="M534" s="22" t="s">
        <v>5712</v>
      </c>
      <c r="N534" s="29" t="s">
        <v>5683</v>
      </c>
    </row>
    <row r="535" spans="1:14" x14ac:dyDescent="0.2">
      <c r="A535" s="18">
        <v>519</v>
      </c>
      <c r="B535" s="19">
        <v>1000</v>
      </c>
      <c r="C535" s="138" t="s">
        <v>4357</v>
      </c>
      <c r="D535" s="124">
        <v>2011</v>
      </c>
      <c r="E535" s="124">
        <v>2011</v>
      </c>
      <c r="F535" s="124">
        <v>13</v>
      </c>
      <c r="G535" s="136">
        <v>1</v>
      </c>
      <c r="H535" s="11"/>
      <c r="I535" s="30" t="s">
        <v>5682</v>
      </c>
      <c r="J535" s="11"/>
      <c r="K535" s="124">
        <v>14</v>
      </c>
      <c r="L535" s="22" t="s">
        <v>26</v>
      </c>
      <c r="M535" s="22" t="s">
        <v>5712</v>
      </c>
      <c r="N535" s="29" t="s">
        <v>5685</v>
      </c>
    </row>
    <row r="536" spans="1:14" x14ac:dyDescent="0.2">
      <c r="A536" s="18">
        <v>520</v>
      </c>
      <c r="B536" s="19">
        <v>1000</v>
      </c>
      <c r="C536" s="138" t="s">
        <v>4335</v>
      </c>
      <c r="D536" s="124">
        <v>2011</v>
      </c>
      <c r="E536" s="124">
        <v>2011</v>
      </c>
      <c r="F536" s="124">
        <v>13</v>
      </c>
      <c r="G536" s="136">
        <v>1</v>
      </c>
      <c r="H536" s="11"/>
      <c r="I536" s="30" t="s">
        <v>5682</v>
      </c>
      <c r="J536" s="11"/>
      <c r="K536" s="124">
        <v>201</v>
      </c>
      <c r="L536" s="22" t="s">
        <v>26</v>
      </c>
      <c r="M536" s="22" t="s">
        <v>5712</v>
      </c>
      <c r="N536" s="29" t="s">
        <v>5700</v>
      </c>
    </row>
    <row r="537" spans="1:14" x14ac:dyDescent="0.2">
      <c r="A537" s="18">
        <v>521</v>
      </c>
      <c r="B537" s="19">
        <v>1000</v>
      </c>
      <c r="C537" s="138" t="s">
        <v>4251</v>
      </c>
      <c r="D537" s="124">
        <v>2011</v>
      </c>
      <c r="E537" s="124">
        <v>2011</v>
      </c>
      <c r="F537" s="124">
        <v>14</v>
      </c>
      <c r="G537" s="136">
        <v>1</v>
      </c>
      <c r="H537" s="11"/>
      <c r="I537" s="30" t="s">
        <v>5682</v>
      </c>
      <c r="J537" s="11"/>
      <c r="K537" s="124">
        <v>224</v>
      </c>
      <c r="L537" s="22" t="s">
        <v>26</v>
      </c>
      <c r="M537" s="22" t="s">
        <v>5712</v>
      </c>
      <c r="N537" s="29" t="s">
        <v>5684</v>
      </c>
    </row>
    <row r="538" spans="1:14" x14ac:dyDescent="0.2">
      <c r="A538" s="18">
        <v>522</v>
      </c>
      <c r="B538" s="19">
        <v>1000</v>
      </c>
      <c r="C538" s="138" t="s">
        <v>4251</v>
      </c>
      <c r="D538" s="124">
        <v>2011</v>
      </c>
      <c r="E538" s="124">
        <v>2011</v>
      </c>
      <c r="F538" s="124">
        <v>14</v>
      </c>
      <c r="G538" s="136">
        <v>1</v>
      </c>
      <c r="H538" s="11"/>
      <c r="I538" s="30" t="s">
        <v>5682</v>
      </c>
      <c r="J538" s="11"/>
      <c r="K538" s="124">
        <v>167</v>
      </c>
      <c r="L538" s="22" t="s">
        <v>26</v>
      </c>
      <c r="M538" s="22" t="s">
        <v>5712</v>
      </c>
      <c r="N538" s="29" t="s">
        <v>5684</v>
      </c>
    </row>
    <row r="539" spans="1:14" x14ac:dyDescent="0.2">
      <c r="A539" s="18">
        <v>523</v>
      </c>
      <c r="B539" s="19">
        <v>1000</v>
      </c>
      <c r="C539" s="138" t="s">
        <v>4251</v>
      </c>
      <c r="D539" s="124">
        <v>2011</v>
      </c>
      <c r="E539" s="124">
        <v>2011</v>
      </c>
      <c r="F539" s="124">
        <v>14</v>
      </c>
      <c r="G539" s="136">
        <v>1</v>
      </c>
      <c r="H539" s="11"/>
      <c r="I539" s="30" t="s">
        <v>5682</v>
      </c>
      <c r="J539" s="11"/>
      <c r="K539" s="124">
        <v>190</v>
      </c>
      <c r="L539" s="22" t="s">
        <v>26</v>
      </c>
      <c r="M539" s="22" t="s">
        <v>5712</v>
      </c>
      <c r="N539" s="29" t="s">
        <v>5684</v>
      </c>
    </row>
    <row r="540" spans="1:14" x14ac:dyDescent="0.2">
      <c r="A540" s="18">
        <v>524</v>
      </c>
      <c r="B540" s="19">
        <v>1000</v>
      </c>
      <c r="C540" s="138" t="s">
        <v>4251</v>
      </c>
      <c r="D540" s="124">
        <v>2011</v>
      </c>
      <c r="E540" s="124">
        <v>2011</v>
      </c>
      <c r="F540" s="124">
        <v>14</v>
      </c>
      <c r="G540" s="136">
        <v>1</v>
      </c>
      <c r="H540" s="11"/>
      <c r="I540" s="30" t="s">
        <v>5682</v>
      </c>
      <c r="J540" s="11"/>
      <c r="K540" s="124">
        <v>77</v>
      </c>
      <c r="L540" s="22" t="s">
        <v>26</v>
      </c>
      <c r="M540" s="22" t="s">
        <v>5712</v>
      </c>
      <c r="N540" s="29" t="s">
        <v>5684</v>
      </c>
    </row>
    <row r="541" spans="1:14" x14ac:dyDescent="0.2">
      <c r="A541" s="18">
        <v>525</v>
      </c>
      <c r="B541" s="19">
        <v>1000</v>
      </c>
      <c r="C541" s="138" t="s">
        <v>4251</v>
      </c>
      <c r="D541" s="124">
        <v>2011</v>
      </c>
      <c r="E541" s="124">
        <v>2011</v>
      </c>
      <c r="F541" s="124">
        <v>14</v>
      </c>
      <c r="G541" s="136">
        <v>1</v>
      </c>
      <c r="H541" s="11"/>
      <c r="I541" s="30" t="s">
        <v>5682</v>
      </c>
      <c r="J541" s="11"/>
      <c r="K541" s="124">
        <v>106</v>
      </c>
      <c r="L541" s="22" t="s">
        <v>26</v>
      </c>
      <c r="M541" s="22" t="s">
        <v>5712</v>
      </c>
      <c r="N541" s="29" t="s">
        <v>5684</v>
      </c>
    </row>
    <row r="542" spans="1:14" x14ac:dyDescent="0.2">
      <c r="A542" s="18">
        <v>526</v>
      </c>
      <c r="B542" s="19">
        <v>1000</v>
      </c>
      <c r="C542" s="138" t="s">
        <v>4251</v>
      </c>
      <c r="D542" s="124">
        <v>2011</v>
      </c>
      <c r="E542" s="124">
        <v>2011</v>
      </c>
      <c r="F542" s="124">
        <v>14</v>
      </c>
      <c r="G542" s="136">
        <v>1</v>
      </c>
      <c r="H542" s="11"/>
      <c r="I542" s="30" t="s">
        <v>5682</v>
      </c>
      <c r="J542" s="11"/>
      <c r="K542" s="124">
        <v>96</v>
      </c>
      <c r="L542" s="22" t="s">
        <v>26</v>
      </c>
      <c r="M542" s="22" t="s">
        <v>5712</v>
      </c>
      <c r="N542" s="29" t="s">
        <v>5684</v>
      </c>
    </row>
    <row r="543" spans="1:14" x14ac:dyDescent="0.2">
      <c r="A543" s="18">
        <v>527</v>
      </c>
      <c r="B543" s="19">
        <v>1000</v>
      </c>
      <c r="C543" s="138" t="s">
        <v>4358</v>
      </c>
      <c r="D543" s="124">
        <v>2011</v>
      </c>
      <c r="E543" s="124">
        <v>2011</v>
      </c>
      <c r="F543" s="124">
        <v>15</v>
      </c>
      <c r="G543" s="136">
        <v>1</v>
      </c>
      <c r="H543" s="11"/>
      <c r="I543" s="30" t="s">
        <v>5682</v>
      </c>
      <c r="J543" s="11"/>
      <c r="K543" s="124">
        <v>72</v>
      </c>
      <c r="L543" s="22" t="s">
        <v>26</v>
      </c>
      <c r="M543" s="22" t="s">
        <v>5712</v>
      </c>
      <c r="N543" s="29" t="s">
        <v>5683</v>
      </c>
    </row>
    <row r="544" spans="1:14" x14ac:dyDescent="0.2">
      <c r="A544" s="18">
        <v>528</v>
      </c>
      <c r="B544" s="19">
        <v>1000</v>
      </c>
      <c r="C544" s="138" t="s">
        <v>4359</v>
      </c>
      <c r="D544" s="124">
        <v>2011</v>
      </c>
      <c r="E544" s="124">
        <v>2011</v>
      </c>
      <c r="F544" s="124">
        <v>15</v>
      </c>
      <c r="G544" s="136">
        <v>1</v>
      </c>
      <c r="H544" s="11"/>
      <c r="I544" s="30" t="s">
        <v>5682</v>
      </c>
      <c r="J544" s="11"/>
      <c r="K544" s="124">
        <v>40</v>
      </c>
      <c r="L544" s="22" t="s">
        <v>26</v>
      </c>
      <c r="M544" s="22" t="s">
        <v>5712</v>
      </c>
      <c r="N544" s="29" t="s">
        <v>5683</v>
      </c>
    </row>
    <row r="545" spans="1:14" x14ac:dyDescent="0.2">
      <c r="A545" s="18">
        <v>529</v>
      </c>
      <c r="B545" s="19">
        <v>1000</v>
      </c>
      <c r="C545" s="138" t="s">
        <v>4360</v>
      </c>
      <c r="D545" s="124">
        <v>2011</v>
      </c>
      <c r="E545" s="124">
        <v>2011</v>
      </c>
      <c r="F545" s="124">
        <v>15</v>
      </c>
      <c r="G545" s="136">
        <v>1</v>
      </c>
      <c r="H545" s="11"/>
      <c r="I545" s="30" t="s">
        <v>5682</v>
      </c>
      <c r="J545" s="11"/>
      <c r="K545" s="124">
        <v>4</v>
      </c>
      <c r="L545" s="22" t="s">
        <v>26</v>
      </c>
      <c r="M545" s="22" t="s">
        <v>5712</v>
      </c>
      <c r="N545" s="29" t="s">
        <v>5695</v>
      </c>
    </row>
    <row r="546" spans="1:14" x14ac:dyDescent="0.2">
      <c r="A546" s="18">
        <v>530</v>
      </c>
      <c r="B546" s="19">
        <v>1000</v>
      </c>
      <c r="C546" s="138" t="s">
        <v>4286</v>
      </c>
      <c r="D546" s="124">
        <v>2011</v>
      </c>
      <c r="E546" s="124">
        <v>2011</v>
      </c>
      <c r="F546" s="124">
        <v>15</v>
      </c>
      <c r="G546" s="136">
        <v>1</v>
      </c>
      <c r="H546" s="11"/>
      <c r="I546" s="30" t="s">
        <v>5682</v>
      </c>
      <c r="J546" s="11"/>
      <c r="K546" s="124">
        <v>224</v>
      </c>
      <c r="L546" s="22" t="s">
        <v>26</v>
      </c>
      <c r="M546" s="22" t="s">
        <v>5712</v>
      </c>
      <c r="N546" s="29" t="s">
        <v>5694</v>
      </c>
    </row>
    <row r="547" spans="1:14" x14ac:dyDescent="0.2">
      <c r="A547" s="18">
        <v>531</v>
      </c>
      <c r="B547" s="19">
        <v>1000</v>
      </c>
      <c r="C547" s="138" t="s">
        <v>4280</v>
      </c>
      <c r="D547" s="124">
        <v>2011</v>
      </c>
      <c r="E547" s="124">
        <v>2011</v>
      </c>
      <c r="F547" s="124">
        <v>15</v>
      </c>
      <c r="G547" s="136">
        <v>1</v>
      </c>
      <c r="H547" s="11"/>
      <c r="I547" s="30" t="s">
        <v>5682</v>
      </c>
      <c r="J547" s="11"/>
      <c r="K547" s="124">
        <v>109</v>
      </c>
      <c r="L547" s="22" t="s">
        <v>26</v>
      </c>
      <c r="M547" s="22" t="s">
        <v>5712</v>
      </c>
      <c r="N547" s="29" t="s">
        <v>5683</v>
      </c>
    </row>
    <row r="548" spans="1:14" x14ac:dyDescent="0.2">
      <c r="A548" s="18">
        <v>532</v>
      </c>
      <c r="B548" s="19">
        <v>1000</v>
      </c>
      <c r="C548" s="138" t="s">
        <v>4251</v>
      </c>
      <c r="D548" s="124">
        <v>2011</v>
      </c>
      <c r="E548" s="124">
        <v>2011</v>
      </c>
      <c r="F548" s="124">
        <v>16</v>
      </c>
      <c r="G548" s="136">
        <v>1</v>
      </c>
      <c r="H548" s="11"/>
      <c r="I548" s="30" t="s">
        <v>5682</v>
      </c>
      <c r="J548" s="11"/>
      <c r="K548" s="124">
        <v>117</v>
      </c>
      <c r="L548" s="22" t="s">
        <v>26</v>
      </c>
      <c r="M548" s="22" t="s">
        <v>5712</v>
      </c>
      <c r="N548" s="29" t="s">
        <v>5684</v>
      </c>
    </row>
    <row r="549" spans="1:14" x14ac:dyDescent="0.2">
      <c r="A549" s="18">
        <v>533</v>
      </c>
      <c r="B549" s="19">
        <v>1000</v>
      </c>
      <c r="C549" s="138" t="s">
        <v>4251</v>
      </c>
      <c r="D549" s="124">
        <v>2011</v>
      </c>
      <c r="E549" s="124">
        <v>2011</v>
      </c>
      <c r="F549" s="124">
        <v>16</v>
      </c>
      <c r="G549" s="136">
        <v>1</v>
      </c>
      <c r="H549" s="11"/>
      <c r="I549" s="30" t="s">
        <v>5682</v>
      </c>
      <c r="J549" s="11"/>
      <c r="K549" s="124">
        <v>177</v>
      </c>
      <c r="L549" s="22" t="s">
        <v>26</v>
      </c>
      <c r="M549" s="22" t="s">
        <v>5712</v>
      </c>
      <c r="N549" s="29" t="s">
        <v>5684</v>
      </c>
    </row>
    <row r="550" spans="1:14" x14ac:dyDescent="0.2">
      <c r="A550" s="18">
        <v>534</v>
      </c>
      <c r="B550" s="19">
        <v>1000</v>
      </c>
      <c r="C550" s="138" t="s">
        <v>4251</v>
      </c>
      <c r="D550" s="124">
        <v>2011</v>
      </c>
      <c r="E550" s="124">
        <v>2011</v>
      </c>
      <c r="F550" s="124">
        <v>16</v>
      </c>
      <c r="G550" s="136">
        <v>1</v>
      </c>
      <c r="H550" s="11"/>
      <c r="I550" s="30" t="s">
        <v>5682</v>
      </c>
      <c r="J550" s="11"/>
      <c r="K550" s="124">
        <v>113</v>
      </c>
      <c r="L550" s="22" t="s">
        <v>26</v>
      </c>
      <c r="M550" s="22" t="s">
        <v>5712</v>
      </c>
      <c r="N550" s="29" t="s">
        <v>5684</v>
      </c>
    </row>
    <row r="551" spans="1:14" x14ac:dyDescent="0.2">
      <c r="A551" s="18">
        <v>535</v>
      </c>
      <c r="B551" s="19">
        <v>1000</v>
      </c>
      <c r="C551" s="138" t="s">
        <v>4361</v>
      </c>
      <c r="D551" s="124">
        <v>2011</v>
      </c>
      <c r="E551" s="124">
        <v>2011</v>
      </c>
      <c r="F551" s="124">
        <v>17</v>
      </c>
      <c r="G551" s="136">
        <v>1</v>
      </c>
      <c r="H551" s="11"/>
      <c r="I551" s="30" t="s">
        <v>5682</v>
      </c>
      <c r="J551" s="11"/>
      <c r="K551" s="124">
        <v>211</v>
      </c>
      <c r="L551" s="22" t="s">
        <v>26</v>
      </c>
      <c r="M551" s="22" t="s">
        <v>5712</v>
      </c>
      <c r="N551" s="29" t="s">
        <v>5702</v>
      </c>
    </row>
    <row r="552" spans="1:14" x14ac:dyDescent="0.2">
      <c r="A552" s="18">
        <v>536</v>
      </c>
      <c r="B552" s="19">
        <v>1000</v>
      </c>
      <c r="C552" s="138" t="s">
        <v>4361</v>
      </c>
      <c r="D552" s="124">
        <v>2011</v>
      </c>
      <c r="E552" s="124">
        <v>2011</v>
      </c>
      <c r="F552" s="124">
        <v>17</v>
      </c>
      <c r="G552" s="136">
        <v>1</v>
      </c>
      <c r="H552" s="11"/>
      <c r="I552" s="30" t="s">
        <v>5682</v>
      </c>
      <c r="J552" s="11"/>
      <c r="K552" s="124">
        <v>193</v>
      </c>
      <c r="L552" s="22" t="s">
        <v>26</v>
      </c>
      <c r="M552" s="22" t="s">
        <v>5712</v>
      </c>
      <c r="N552" s="29" t="s">
        <v>5702</v>
      </c>
    </row>
    <row r="553" spans="1:14" x14ac:dyDescent="0.2">
      <c r="A553" s="18">
        <v>537</v>
      </c>
      <c r="B553" s="19">
        <v>1000</v>
      </c>
      <c r="C553" s="138" t="s">
        <v>4361</v>
      </c>
      <c r="D553" s="124">
        <v>2011</v>
      </c>
      <c r="E553" s="124">
        <v>2011</v>
      </c>
      <c r="F553" s="124">
        <v>17</v>
      </c>
      <c r="G553" s="136">
        <v>1</v>
      </c>
      <c r="H553" s="11"/>
      <c r="I553" s="30" t="s">
        <v>5682</v>
      </c>
      <c r="J553" s="11"/>
      <c r="K553" s="124">
        <v>237</v>
      </c>
      <c r="L553" s="22" t="s">
        <v>26</v>
      </c>
      <c r="M553" s="22" t="s">
        <v>5712</v>
      </c>
      <c r="N553" s="29" t="s">
        <v>5702</v>
      </c>
    </row>
    <row r="554" spans="1:14" x14ac:dyDescent="0.2">
      <c r="A554" s="18">
        <v>538</v>
      </c>
      <c r="B554" s="19">
        <v>1000</v>
      </c>
      <c r="C554" s="138" t="s">
        <v>4362</v>
      </c>
      <c r="D554" s="124">
        <v>2011</v>
      </c>
      <c r="E554" s="124">
        <v>2011</v>
      </c>
      <c r="F554" s="124">
        <v>18</v>
      </c>
      <c r="G554" s="136">
        <v>1</v>
      </c>
      <c r="H554" s="11"/>
      <c r="I554" s="30" t="s">
        <v>5682</v>
      </c>
      <c r="J554" s="11"/>
      <c r="K554" s="124">
        <v>58</v>
      </c>
      <c r="L554" s="22" t="s">
        <v>26</v>
      </c>
      <c r="M554" s="22" t="s">
        <v>5712</v>
      </c>
      <c r="N554" s="29" t="s">
        <v>5683</v>
      </c>
    </row>
    <row r="555" spans="1:14" x14ac:dyDescent="0.2">
      <c r="A555" s="18">
        <v>539</v>
      </c>
      <c r="B555" s="19">
        <v>1000</v>
      </c>
      <c r="C555" s="138" t="s">
        <v>4363</v>
      </c>
      <c r="D555" s="124">
        <v>2011</v>
      </c>
      <c r="E555" s="124">
        <v>2012</v>
      </c>
      <c r="F555" s="124">
        <v>18</v>
      </c>
      <c r="G555" s="136">
        <v>1</v>
      </c>
      <c r="H555" s="11"/>
      <c r="I555" s="30" t="s">
        <v>5682</v>
      </c>
      <c r="J555" s="11"/>
      <c r="K555" s="124">
        <v>132</v>
      </c>
      <c r="L555" s="22" t="s">
        <v>26</v>
      </c>
      <c r="M555" s="22" t="s">
        <v>5712</v>
      </c>
      <c r="N555" s="29" t="s">
        <v>5683</v>
      </c>
    </row>
    <row r="556" spans="1:14" x14ac:dyDescent="0.2">
      <c r="A556" s="18">
        <v>540</v>
      </c>
      <c r="B556" s="19">
        <v>1000</v>
      </c>
      <c r="C556" s="138" t="s">
        <v>4242</v>
      </c>
      <c r="D556" s="124">
        <v>2011</v>
      </c>
      <c r="E556" s="124">
        <v>2011</v>
      </c>
      <c r="F556" s="124">
        <v>18</v>
      </c>
      <c r="G556" s="136">
        <v>1</v>
      </c>
      <c r="H556" s="11"/>
      <c r="I556" s="30" t="s">
        <v>5682</v>
      </c>
      <c r="J556" s="11"/>
      <c r="K556" s="124">
        <v>27</v>
      </c>
      <c r="L556" s="22" t="s">
        <v>26</v>
      </c>
      <c r="M556" s="22" t="s">
        <v>5712</v>
      </c>
      <c r="N556" s="29" t="s">
        <v>5683</v>
      </c>
    </row>
    <row r="557" spans="1:14" x14ac:dyDescent="0.2">
      <c r="A557" s="18">
        <v>541</v>
      </c>
      <c r="B557" s="19">
        <v>1000</v>
      </c>
      <c r="C557" s="138" t="s">
        <v>4364</v>
      </c>
      <c r="D557" s="124">
        <v>2011</v>
      </c>
      <c r="E557" s="124">
        <v>2011</v>
      </c>
      <c r="F557" s="124">
        <v>18</v>
      </c>
      <c r="G557" s="136">
        <v>1</v>
      </c>
      <c r="H557" s="11"/>
      <c r="I557" s="30" t="s">
        <v>5682</v>
      </c>
      <c r="J557" s="11"/>
      <c r="K557" s="124">
        <v>36</v>
      </c>
      <c r="L557" s="22" t="s">
        <v>26</v>
      </c>
      <c r="M557" s="22" t="s">
        <v>5712</v>
      </c>
      <c r="N557" s="29" t="s">
        <v>5708</v>
      </c>
    </row>
    <row r="558" spans="1:14" x14ac:dyDescent="0.2">
      <c r="A558" s="18">
        <v>542</v>
      </c>
      <c r="B558" s="19">
        <v>1000</v>
      </c>
      <c r="C558" s="138" t="s">
        <v>4240</v>
      </c>
      <c r="D558" s="124">
        <v>2011</v>
      </c>
      <c r="E558" s="124">
        <v>2011</v>
      </c>
      <c r="F558" s="124">
        <v>19</v>
      </c>
      <c r="G558" s="136">
        <v>1</v>
      </c>
      <c r="H558" s="11"/>
      <c r="I558" s="30" t="s">
        <v>5682</v>
      </c>
      <c r="J558" s="11"/>
      <c r="K558" s="124">
        <v>121</v>
      </c>
      <c r="L558" s="22" t="s">
        <v>26</v>
      </c>
      <c r="M558" s="22" t="s">
        <v>5712</v>
      </c>
      <c r="N558" s="29" t="s">
        <v>5705</v>
      </c>
    </row>
    <row r="559" spans="1:14" x14ac:dyDescent="0.2">
      <c r="A559" s="18">
        <v>543</v>
      </c>
      <c r="B559" s="19">
        <v>1000</v>
      </c>
      <c r="C559" s="138" t="s">
        <v>4243</v>
      </c>
      <c r="D559" s="124">
        <v>2011</v>
      </c>
      <c r="E559" s="124">
        <v>2011</v>
      </c>
      <c r="F559" s="124">
        <v>19</v>
      </c>
      <c r="G559" s="136">
        <v>1</v>
      </c>
      <c r="H559" s="11"/>
      <c r="I559" s="30" t="s">
        <v>5682</v>
      </c>
      <c r="J559" s="11"/>
      <c r="K559" s="124">
        <v>101</v>
      </c>
      <c r="L559" s="22" t="s">
        <v>26</v>
      </c>
      <c r="M559" s="22" t="s">
        <v>5712</v>
      </c>
      <c r="N559" s="29" t="s">
        <v>5683</v>
      </c>
    </row>
    <row r="560" spans="1:14" x14ac:dyDescent="0.2">
      <c r="A560" s="18">
        <v>544</v>
      </c>
      <c r="B560" s="19">
        <v>1000</v>
      </c>
      <c r="C560" s="138" t="s">
        <v>4240</v>
      </c>
      <c r="D560" s="124">
        <v>2011</v>
      </c>
      <c r="E560" s="124">
        <v>2011</v>
      </c>
      <c r="F560" s="124">
        <v>19</v>
      </c>
      <c r="G560" s="136">
        <v>1</v>
      </c>
      <c r="H560" s="11"/>
      <c r="I560" s="30" t="s">
        <v>5682</v>
      </c>
      <c r="J560" s="11"/>
      <c r="K560" s="124">
        <v>93</v>
      </c>
      <c r="L560" s="22" t="s">
        <v>26</v>
      </c>
      <c r="M560" s="22" t="s">
        <v>5712</v>
      </c>
      <c r="N560" s="29" t="s">
        <v>5705</v>
      </c>
    </row>
    <row r="561" spans="1:14" x14ac:dyDescent="0.2">
      <c r="A561" s="18">
        <v>545</v>
      </c>
      <c r="B561" s="19">
        <v>1000</v>
      </c>
      <c r="C561" s="138" t="s">
        <v>4240</v>
      </c>
      <c r="D561" s="124">
        <v>2011</v>
      </c>
      <c r="E561" s="124">
        <v>2011</v>
      </c>
      <c r="F561" s="124">
        <v>19</v>
      </c>
      <c r="G561" s="136">
        <v>1</v>
      </c>
      <c r="H561" s="11"/>
      <c r="I561" s="30" t="s">
        <v>5682</v>
      </c>
      <c r="J561" s="11"/>
      <c r="K561" s="124">
        <v>30</v>
      </c>
      <c r="L561" s="22" t="s">
        <v>26</v>
      </c>
      <c r="M561" s="22" t="s">
        <v>5712</v>
      </c>
      <c r="N561" s="29" t="s">
        <v>5705</v>
      </c>
    </row>
    <row r="562" spans="1:14" x14ac:dyDescent="0.2">
      <c r="A562" s="18">
        <v>546</v>
      </c>
      <c r="B562" s="19">
        <v>1000</v>
      </c>
      <c r="C562" s="138" t="s">
        <v>4272</v>
      </c>
      <c r="D562" s="124">
        <v>2011</v>
      </c>
      <c r="E562" s="124">
        <v>2011</v>
      </c>
      <c r="F562" s="124">
        <v>20</v>
      </c>
      <c r="G562" s="136">
        <v>1</v>
      </c>
      <c r="H562" s="11"/>
      <c r="I562" s="30" t="s">
        <v>5682</v>
      </c>
      <c r="J562" s="11"/>
      <c r="K562" s="124">
        <v>198</v>
      </c>
      <c r="L562" s="22" t="s">
        <v>26</v>
      </c>
      <c r="M562" s="22" t="s">
        <v>5712</v>
      </c>
      <c r="N562" s="29" t="s">
        <v>5683</v>
      </c>
    </row>
    <row r="563" spans="1:14" x14ac:dyDescent="0.2">
      <c r="A563" s="18">
        <v>547</v>
      </c>
      <c r="B563" s="19">
        <v>1000</v>
      </c>
      <c r="C563" s="138" t="s">
        <v>4328</v>
      </c>
      <c r="D563" s="124">
        <v>2011</v>
      </c>
      <c r="E563" s="124">
        <v>2011</v>
      </c>
      <c r="F563" s="124">
        <v>20</v>
      </c>
      <c r="G563" s="136">
        <v>1</v>
      </c>
      <c r="H563" s="11"/>
      <c r="I563" s="30" t="s">
        <v>5682</v>
      </c>
      <c r="J563" s="11"/>
      <c r="K563" s="124">
        <v>118</v>
      </c>
      <c r="L563" s="22" t="s">
        <v>26</v>
      </c>
      <c r="M563" s="22" t="s">
        <v>5712</v>
      </c>
      <c r="N563" s="29" t="s">
        <v>5696</v>
      </c>
    </row>
    <row r="564" spans="1:14" x14ac:dyDescent="0.2">
      <c r="A564" s="18">
        <v>548</v>
      </c>
      <c r="B564" s="19">
        <v>1000</v>
      </c>
      <c r="C564" s="138" t="s">
        <v>4295</v>
      </c>
      <c r="D564" s="124">
        <v>2011</v>
      </c>
      <c r="E564" s="124">
        <v>2011</v>
      </c>
      <c r="F564" s="124">
        <v>20</v>
      </c>
      <c r="G564" s="136">
        <v>1</v>
      </c>
      <c r="H564" s="11"/>
      <c r="I564" s="30" t="s">
        <v>5682</v>
      </c>
      <c r="J564" s="11"/>
      <c r="K564" s="124">
        <v>35</v>
      </c>
      <c r="L564" s="22" t="s">
        <v>26</v>
      </c>
      <c r="M564" s="22" t="s">
        <v>5712</v>
      </c>
      <c r="N564" s="29" t="s">
        <v>5703</v>
      </c>
    </row>
    <row r="565" spans="1:14" x14ac:dyDescent="0.2">
      <c r="A565" s="18">
        <v>549</v>
      </c>
      <c r="B565" s="19">
        <v>1000</v>
      </c>
      <c r="C565" s="138" t="s">
        <v>4294</v>
      </c>
      <c r="D565" s="124">
        <v>2011</v>
      </c>
      <c r="E565" s="124">
        <v>2011</v>
      </c>
      <c r="F565" s="124">
        <v>21</v>
      </c>
      <c r="G565" s="136">
        <v>1</v>
      </c>
      <c r="H565" s="11"/>
      <c r="I565" s="30" t="s">
        <v>5682</v>
      </c>
      <c r="J565" s="11"/>
      <c r="K565" s="124">
        <v>184</v>
      </c>
      <c r="L565" s="22" t="s">
        <v>26</v>
      </c>
      <c r="M565" s="22" t="s">
        <v>5712</v>
      </c>
      <c r="N565" s="29" t="s">
        <v>5702</v>
      </c>
    </row>
    <row r="566" spans="1:14" x14ac:dyDescent="0.2">
      <c r="A566" s="18">
        <v>550</v>
      </c>
      <c r="B566" s="19">
        <v>1000</v>
      </c>
      <c r="C566" s="138" t="s">
        <v>4294</v>
      </c>
      <c r="D566" s="124">
        <v>2011</v>
      </c>
      <c r="E566" s="124">
        <v>2011</v>
      </c>
      <c r="F566" s="124">
        <v>21</v>
      </c>
      <c r="G566" s="136">
        <v>1</v>
      </c>
      <c r="H566" s="11"/>
      <c r="I566" s="30" t="s">
        <v>5682</v>
      </c>
      <c r="J566" s="11"/>
      <c r="K566" s="124">
        <v>231</v>
      </c>
      <c r="L566" s="22" t="s">
        <v>26</v>
      </c>
      <c r="M566" s="22" t="s">
        <v>5712</v>
      </c>
      <c r="N566" s="29" t="s">
        <v>5702</v>
      </c>
    </row>
    <row r="567" spans="1:14" x14ac:dyDescent="0.2">
      <c r="A567" s="18">
        <v>551</v>
      </c>
      <c r="B567" s="19">
        <v>1000</v>
      </c>
      <c r="C567" s="138" t="s">
        <v>4286</v>
      </c>
      <c r="D567" s="124">
        <v>2011</v>
      </c>
      <c r="E567" s="124">
        <v>2011</v>
      </c>
      <c r="F567" s="124">
        <v>21</v>
      </c>
      <c r="G567" s="136">
        <v>1</v>
      </c>
      <c r="H567" s="11"/>
      <c r="I567" s="30" t="s">
        <v>5682</v>
      </c>
      <c r="J567" s="11"/>
      <c r="K567" s="124">
        <v>203</v>
      </c>
      <c r="L567" s="22" t="s">
        <v>26</v>
      </c>
      <c r="M567" s="22" t="s">
        <v>5712</v>
      </c>
      <c r="N567" s="29" t="s">
        <v>5694</v>
      </c>
    </row>
    <row r="568" spans="1:14" x14ac:dyDescent="0.2">
      <c r="A568" s="18">
        <v>552</v>
      </c>
      <c r="B568" s="19">
        <v>1000</v>
      </c>
      <c r="C568" s="138" t="s">
        <v>4365</v>
      </c>
      <c r="D568" s="124">
        <v>2011</v>
      </c>
      <c r="E568" s="124">
        <v>2011</v>
      </c>
      <c r="F568" s="124">
        <v>21</v>
      </c>
      <c r="G568" s="136">
        <v>1</v>
      </c>
      <c r="H568" s="11"/>
      <c r="I568" s="30" t="s">
        <v>5682</v>
      </c>
      <c r="J568" s="11"/>
      <c r="K568" s="124">
        <v>211</v>
      </c>
      <c r="L568" s="22" t="s">
        <v>26</v>
      </c>
      <c r="M568" s="22" t="s">
        <v>5712</v>
      </c>
      <c r="N568" s="29" t="s">
        <v>5683</v>
      </c>
    </row>
    <row r="569" spans="1:14" x14ac:dyDescent="0.25">
      <c r="A569" s="282" t="s">
        <v>5793</v>
      </c>
      <c r="B569" s="282"/>
      <c r="C569" s="282"/>
      <c r="D569" s="276"/>
      <c r="E569" s="276"/>
      <c r="F569" s="276"/>
      <c r="G569" s="277"/>
      <c r="H569" s="278"/>
      <c r="I569" s="279"/>
      <c r="J569" s="278"/>
      <c r="K569" s="276"/>
      <c r="L569" s="280"/>
      <c r="M569" s="280"/>
      <c r="N569" s="281"/>
    </row>
    <row r="570" spans="1:14" x14ac:dyDescent="0.25">
      <c r="A570" s="221" t="s">
        <v>5713</v>
      </c>
      <c r="B570" s="222"/>
      <c r="C570" s="222"/>
      <c r="D570" s="222"/>
      <c r="E570" s="222"/>
      <c r="F570" s="222"/>
      <c r="G570" s="222"/>
      <c r="H570" s="222"/>
      <c r="I570" s="222"/>
      <c r="J570" s="222"/>
      <c r="K570" s="222"/>
      <c r="L570" s="222"/>
      <c r="M570" s="222"/>
      <c r="N570" s="223"/>
    </row>
    <row r="571" spans="1:14" ht="34.5" x14ac:dyDescent="0.25">
      <c r="A571" s="224" t="s">
        <v>15</v>
      </c>
      <c r="B571" s="225"/>
      <c r="C571" s="40" t="s">
        <v>28</v>
      </c>
      <c r="D571" s="225" t="s">
        <v>16</v>
      </c>
      <c r="E571" s="225"/>
      <c r="F571" s="219" t="s">
        <v>29</v>
      </c>
      <c r="G571" s="219"/>
      <c r="H571" s="219"/>
      <c r="I571" s="219"/>
      <c r="J571" s="219"/>
      <c r="K571" s="225" t="s">
        <v>23</v>
      </c>
      <c r="L571" s="225"/>
      <c r="M571" s="219"/>
      <c r="N571" s="220"/>
    </row>
    <row r="572" spans="1:14" x14ac:dyDescent="0.25">
      <c r="A572" s="41"/>
      <c r="B572" s="42"/>
      <c r="C572" s="42"/>
      <c r="D572" s="42"/>
      <c r="E572" s="42"/>
      <c r="F572" s="42"/>
      <c r="G572" s="42"/>
      <c r="H572" s="42"/>
      <c r="I572" s="42"/>
      <c r="J572" s="42"/>
      <c r="K572" s="42"/>
      <c r="L572" s="42"/>
      <c r="M572" s="42"/>
      <c r="N572" s="44"/>
    </row>
    <row r="573" spans="1:14" x14ac:dyDescent="0.25">
      <c r="A573" s="41"/>
      <c r="B573" s="42"/>
      <c r="C573" s="42"/>
      <c r="D573" s="42"/>
      <c r="E573" s="42"/>
      <c r="F573" s="42"/>
      <c r="G573" s="42"/>
      <c r="H573" s="42"/>
      <c r="I573" s="42"/>
      <c r="J573" s="42"/>
      <c r="K573" s="42"/>
      <c r="L573" s="42"/>
      <c r="M573" s="42"/>
      <c r="N573" s="44"/>
    </row>
    <row r="574" spans="1:14" ht="34.5" x14ac:dyDescent="0.25">
      <c r="A574" s="224" t="s">
        <v>17</v>
      </c>
      <c r="B574" s="225"/>
      <c r="C574" s="40" t="s">
        <v>30</v>
      </c>
      <c r="D574" s="225" t="s">
        <v>17</v>
      </c>
      <c r="E574" s="225"/>
      <c r="F574" s="219" t="s">
        <v>31</v>
      </c>
      <c r="G574" s="219"/>
      <c r="H574" s="219"/>
      <c r="I574" s="219"/>
      <c r="J574" s="219"/>
      <c r="K574" s="225" t="s">
        <v>17</v>
      </c>
      <c r="L574" s="225"/>
      <c r="M574" s="219"/>
      <c r="N574" s="220"/>
    </row>
    <row r="575" spans="1:14" x14ac:dyDescent="0.25">
      <c r="A575" s="41"/>
      <c r="B575" s="42"/>
      <c r="C575" s="42"/>
      <c r="D575" s="42"/>
      <c r="E575" s="42"/>
      <c r="F575" s="42"/>
      <c r="G575" s="42"/>
      <c r="H575" s="42"/>
      <c r="I575" s="42"/>
      <c r="J575" s="42"/>
      <c r="K575" s="42"/>
      <c r="L575" s="42"/>
      <c r="M575" s="42"/>
      <c r="N575" s="44"/>
    </row>
    <row r="576" spans="1:14" x14ac:dyDescent="0.25">
      <c r="A576" s="41"/>
      <c r="B576" s="42"/>
      <c r="C576" s="42"/>
      <c r="D576" s="42"/>
      <c r="E576" s="42"/>
      <c r="F576" s="42"/>
      <c r="G576" s="42"/>
      <c r="H576" s="42"/>
      <c r="I576" s="42"/>
      <c r="J576" s="42"/>
      <c r="K576" s="42"/>
      <c r="L576" s="42"/>
      <c r="M576" s="42"/>
      <c r="N576" s="44"/>
    </row>
    <row r="577" spans="1:14" x14ac:dyDescent="0.25">
      <c r="A577" s="41" t="s">
        <v>18</v>
      </c>
      <c r="B577" s="42"/>
      <c r="C577" s="40" t="s">
        <v>33</v>
      </c>
      <c r="D577" s="42" t="s">
        <v>18</v>
      </c>
      <c r="E577" s="42"/>
      <c r="F577" s="219" t="s">
        <v>33</v>
      </c>
      <c r="G577" s="219"/>
      <c r="H577" s="219"/>
      <c r="I577" s="219"/>
      <c r="J577" s="219"/>
      <c r="K577" s="42" t="s">
        <v>18</v>
      </c>
      <c r="L577" s="42"/>
      <c r="M577" s="219"/>
      <c r="N577" s="220"/>
    </row>
    <row r="578" spans="1:14" ht="18" thickBot="1" x14ac:dyDescent="0.3">
      <c r="A578" s="13"/>
      <c r="B578" s="14"/>
      <c r="C578" s="14"/>
      <c r="D578" s="14"/>
      <c r="E578" s="14"/>
      <c r="F578" s="14"/>
      <c r="G578" s="14"/>
      <c r="H578" s="14"/>
      <c r="I578" s="14"/>
      <c r="J578" s="14"/>
      <c r="K578" s="14"/>
      <c r="L578" s="14"/>
      <c r="M578" s="14"/>
      <c r="N578" s="15"/>
    </row>
  </sheetData>
  <autoFilter ref="A15:N571">
    <filterColumn colId="3" showButton="0"/>
    <filterColumn colId="5" showButton="0"/>
    <filterColumn colId="6" showButton="0"/>
    <filterColumn colId="7" showButton="0"/>
    <filterColumn colId="8" showButton="0"/>
  </autoFilter>
  <mergeCells count="31">
    <mergeCell ref="A569:C569"/>
    <mergeCell ref="A6:N6"/>
    <mergeCell ref="A8:N8"/>
    <mergeCell ref="A10:B10"/>
    <mergeCell ref="C10:J10"/>
    <mergeCell ref="A11:B11"/>
    <mergeCell ref="C11:J11"/>
    <mergeCell ref="N15:N16"/>
    <mergeCell ref="A13:B13"/>
    <mergeCell ref="C13:N13"/>
    <mergeCell ref="A15:A16"/>
    <mergeCell ref="B15:B16"/>
    <mergeCell ref="C15:C16"/>
    <mergeCell ref="D15:E15"/>
    <mergeCell ref="F15:J15"/>
    <mergeCell ref="K15:K16"/>
    <mergeCell ref="L15:L16"/>
    <mergeCell ref="M15:M16"/>
    <mergeCell ref="F577:J577"/>
    <mergeCell ref="M577:N577"/>
    <mergeCell ref="A570:N570"/>
    <mergeCell ref="A571:B571"/>
    <mergeCell ref="D571:E571"/>
    <mergeCell ref="F571:J571"/>
    <mergeCell ref="K571:L571"/>
    <mergeCell ref="M571:N571"/>
    <mergeCell ref="A574:B574"/>
    <mergeCell ref="D574:E574"/>
    <mergeCell ref="F574:J574"/>
    <mergeCell ref="K574:L574"/>
    <mergeCell ref="M574:N574"/>
  </mergeCells>
  <dataValidations count="1">
    <dataValidation allowBlank="1" showErrorMessage="1" promptTitle="  " sqref="C17:C48"/>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5"/>
  <sheetViews>
    <sheetView topLeftCell="A724" workbookViewId="0">
      <selection activeCell="E750" sqref="E750"/>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5.425781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5120</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188" t="s">
        <v>1</v>
      </c>
      <c r="E16" s="188" t="s">
        <v>2</v>
      </c>
      <c r="F16" s="188" t="s">
        <v>3</v>
      </c>
      <c r="G16" s="188" t="s">
        <v>4</v>
      </c>
      <c r="H16" s="188" t="s">
        <v>5</v>
      </c>
      <c r="I16" s="188" t="s">
        <v>6</v>
      </c>
      <c r="J16" s="188" t="s">
        <v>7</v>
      </c>
      <c r="K16" s="232"/>
      <c r="L16" s="232"/>
      <c r="M16" s="232"/>
      <c r="N16" s="227"/>
    </row>
    <row r="17" spans="1:14" s="23" customFormat="1" ht="17.25" customHeight="1" x14ac:dyDescent="0.2">
      <c r="A17" s="25">
        <v>1</v>
      </c>
      <c r="B17" s="19">
        <v>5100</v>
      </c>
      <c r="C17" s="82" t="s">
        <v>3315</v>
      </c>
      <c r="D17" s="48">
        <v>40182</v>
      </c>
      <c r="E17" s="48">
        <v>40199</v>
      </c>
      <c r="F17" s="38">
        <v>1</v>
      </c>
      <c r="G17" s="87" t="s">
        <v>611</v>
      </c>
      <c r="H17" s="21"/>
      <c r="I17" s="30" t="s">
        <v>5682</v>
      </c>
      <c r="J17" s="30"/>
      <c r="K17" s="22">
        <v>154</v>
      </c>
      <c r="L17" s="22" t="s">
        <v>26</v>
      </c>
      <c r="M17" s="22" t="s">
        <v>120</v>
      </c>
      <c r="N17" s="29" t="s">
        <v>5711</v>
      </c>
    </row>
    <row r="18" spans="1:14" s="23" customFormat="1" ht="17.25" customHeight="1" x14ac:dyDescent="0.2">
      <c r="A18" s="25">
        <v>2</v>
      </c>
      <c r="B18" s="19">
        <v>5100</v>
      </c>
      <c r="C18" s="82" t="s">
        <v>3316</v>
      </c>
      <c r="D18" s="48">
        <v>40199</v>
      </c>
      <c r="E18" s="48">
        <v>40212</v>
      </c>
      <c r="F18" s="38">
        <v>1</v>
      </c>
      <c r="G18" s="87" t="s">
        <v>611</v>
      </c>
      <c r="H18" s="21"/>
      <c r="I18" s="30" t="s">
        <v>5682</v>
      </c>
      <c r="J18" s="30"/>
      <c r="K18" s="22">
        <v>123</v>
      </c>
      <c r="L18" s="22" t="s">
        <v>26</v>
      </c>
      <c r="M18" s="22" t="s">
        <v>120</v>
      </c>
      <c r="N18" s="29" t="s">
        <v>5711</v>
      </c>
    </row>
    <row r="19" spans="1:14" s="23" customFormat="1" ht="22.5" customHeight="1" x14ac:dyDescent="0.2">
      <c r="A19" s="25">
        <v>3</v>
      </c>
      <c r="B19" s="19">
        <v>5100</v>
      </c>
      <c r="C19" s="82" t="s">
        <v>3317</v>
      </c>
      <c r="D19" s="48">
        <v>40213</v>
      </c>
      <c r="E19" s="48">
        <v>40226</v>
      </c>
      <c r="F19" s="38">
        <v>1</v>
      </c>
      <c r="G19" s="87" t="s">
        <v>611</v>
      </c>
      <c r="H19" s="21"/>
      <c r="I19" s="30" t="s">
        <v>5682</v>
      </c>
      <c r="J19" s="30"/>
      <c r="K19" s="22">
        <f>240-124</f>
        <v>116</v>
      </c>
      <c r="L19" s="22" t="s">
        <v>26</v>
      </c>
      <c r="M19" s="22" t="s">
        <v>120</v>
      </c>
      <c r="N19" s="29" t="s">
        <v>5711</v>
      </c>
    </row>
    <row r="20" spans="1:14" s="23" customFormat="1" ht="17.25" customHeight="1" x14ac:dyDescent="0.2">
      <c r="A20" s="25">
        <v>4</v>
      </c>
      <c r="B20" s="19">
        <v>5100</v>
      </c>
      <c r="C20" s="82" t="s">
        <v>3318</v>
      </c>
      <c r="D20" s="48">
        <v>40227</v>
      </c>
      <c r="E20" s="48">
        <v>40240</v>
      </c>
      <c r="F20" s="38">
        <v>1</v>
      </c>
      <c r="G20" s="87" t="s">
        <v>611</v>
      </c>
      <c r="H20" s="22"/>
      <c r="I20" s="30" t="s">
        <v>5682</v>
      </c>
      <c r="J20" s="22"/>
      <c r="K20" s="22">
        <f>321-241</f>
        <v>80</v>
      </c>
      <c r="L20" s="22" t="s">
        <v>26</v>
      </c>
      <c r="M20" s="22" t="s">
        <v>120</v>
      </c>
      <c r="N20" s="29" t="s">
        <v>5711</v>
      </c>
    </row>
    <row r="21" spans="1:14" s="23" customFormat="1" ht="21.75" customHeight="1" x14ac:dyDescent="0.2">
      <c r="A21" s="25">
        <v>5</v>
      </c>
      <c r="B21" s="19">
        <v>5100</v>
      </c>
      <c r="C21" s="82" t="s">
        <v>3319</v>
      </c>
      <c r="D21" s="48">
        <v>40240</v>
      </c>
      <c r="E21" s="48">
        <v>40254</v>
      </c>
      <c r="F21" s="38">
        <v>2</v>
      </c>
      <c r="G21" s="87" t="s">
        <v>611</v>
      </c>
      <c r="H21" s="22"/>
      <c r="I21" s="30" t="s">
        <v>5682</v>
      </c>
      <c r="J21" s="30"/>
      <c r="K21" s="22">
        <f>436-351</f>
        <v>85</v>
      </c>
      <c r="L21" s="22" t="s">
        <v>26</v>
      </c>
      <c r="M21" s="22" t="s">
        <v>120</v>
      </c>
      <c r="N21" s="29" t="s">
        <v>5711</v>
      </c>
    </row>
    <row r="22" spans="1:14" s="23" customFormat="1" ht="17.25" customHeight="1" x14ac:dyDescent="0.2">
      <c r="A22" s="25">
        <v>6</v>
      </c>
      <c r="B22" s="19">
        <v>5100</v>
      </c>
      <c r="C22" s="82" t="s">
        <v>3320</v>
      </c>
      <c r="D22" s="48">
        <v>40254</v>
      </c>
      <c r="E22" s="48">
        <v>40263</v>
      </c>
      <c r="F22" s="38">
        <v>2</v>
      </c>
      <c r="G22" s="87" t="s">
        <v>611</v>
      </c>
      <c r="H22" s="22"/>
      <c r="I22" s="30" t="s">
        <v>5682</v>
      </c>
      <c r="J22" s="30"/>
      <c r="K22" s="22">
        <f>354-229</f>
        <v>125</v>
      </c>
      <c r="L22" s="22" t="s">
        <v>26</v>
      </c>
      <c r="M22" s="22" t="s">
        <v>120</v>
      </c>
      <c r="N22" s="29" t="s">
        <v>5711</v>
      </c>
    </row>
    <row r="23" spans="1:14" s="23" customFormat="1" ht="17.25" customHeight="1" x14ac:dyDescent="0.2">
      <c r="A23" s="25">
        <v>7</v>
      </c>
      <c r="B23" s="19">
        <v>5100</v>
      </c>
      <c r="C23" s="82" t="s">
        <v>3321</v>
      </c>
      <c r="D23" s="48">
        <v>40263</v>
      </c>
      <c r="E23" s="48">
        <v>40280</v>
      </c>
      <c r="F23" s="38">
        <v>2</v>
      </c>
      <c r="G23" s="87" t="s">
        <v>611</v>
      </c>
      <c r="H23" s="26"/>
      <c r="I23" s="30" t="s">
        <v>5682</v>
      </c>
      <c r="J23" s="30"/>
      <c r="K23" s="22">
        <f>511-355</f>
        <v>156</v>
      </c>
      <c r="L23" s="22" t="s">
        <v>26</v>
      </c>
      <c r="M23" s="22" t="s">
        <v>120</v>
      </c>
      <c r="N23" s="29" t="s">
        <v>5711</v>
      </c>
    </row>
    <row r="24" spans="1:14" s="23" customFormat="1" ht="21.75" customHeight="1" x14ac:dyDescent="0.2">
      <c r="A24" s="25">
        <v>8</v>
      </c>
      <c r="B24" s="19">
        <v>5100</v>
      </c>
      <c r="C24" s="82" t="s">
        <v>3322</v>
      </c>
      <c r="D24" s="48">
        <v>40280</v>
      </c>
      <c r="E24" s="48">
        <v>40289</v>
      </c>
      <c r="F24" s="38">
        <v>2</v>
      </c>
      <c r="G24" s="87" t="s">
        <v>611</v>
      </c>
      <c r="H24" s="27"/>
      <c r="I24" s="30" t="s">
        <v>5682</v>
      </c>
      <c r="J24" s="28"/>
      <c r="K24" s="22">
        <f>228-188</f>
        <v>40</v>
      </c>
      <c r="L24" s="22" t="s">
        <v>26</v>
      </c>
      <c r="M24" s="22" t="s">
        <v>120</v>
      </c>
      <c r="N24" s="29" t="s">
        <v>5711</v>
      </c>
    </row>
    <row r="25" spans="1:14" ht="26.25" customHeight="1" x14ac:dyDescent="0.2">
      <c r="A25" s="25">
        <v>9</v>
      </c>
      <c r="B25" s="19">
        <v>5100</v>
      </c>
      <c r="C25" s="82" t="s">
        <v>3323</v>
      </c>
      <c r="D25" s="48">
        <v>40289</v>
      </c>
      <c r="E25" s="48">
        <v>40296</v>
      </c>
      <c r="F25" s="38">
        <v>3</v>
      </c>
      <c r="G25" s="87" t="s">
        <v>611</v>
      </c>
      <c r="H25" s="11"/>
      <c r="I25" s="30" t="s">
        <v>5682</v>
      </c>
      <c r="J25" s="11"/>
      <c r="K25" s="22">
        <v>181</v>
      </c>
      <c r="L25" s="22" t="s">
        <v>26</v>
      </c>
      <c r="M25" s="22" t="s">
        <v>120</v>
      </c>
      <c r="N25" s="29" t="s">
        <v>5711</v>
      </c>
    </row>
    <row r="26" spans="1:14" ht="17.25" customHeight="1" x14ac:dyDescent="0.2">
      <c r="A26" s="25">
        <v>10</v>
      </c>
      <c r="B26" s="19">
        <v>5100</v>
      </c>
      <c r="C26" s="82" t="s">
        <v>3324</v>
      </c>
      <c r="D26" s="48">
        <v>40296</v>
      </c>
      <c r="E26" s="48">
        <v>40303</v>
      </c>
      <c r="F26" s="38">
        <v>3</v>
      </c>
      <c r="G26" s="87" t="s">
        <v>611</v>
      </c>
      <c r="H26" s="11"/>
      <c r="I26" s="30" t="s">
        <v>5682</v>
      </c>
      <c r="J26" s="11"/>
      <c r="K26" s="22">
        <v>185</v>
      </c>
      <c r="L26" s="22" t="s">
        <v>26</v>
      </c>
      <c r="M26" s="22" t="s">
        <v>120</v>
      </c>
      <c r="N26" s="29" t="s">
        <v>5711</v>
      </c>
    </row>
    <row r="27" spans="1:14" ht="17.25" customHeight="1" x14ac:dyDescent="0.2">
      <c r="A27" s="25">
        <v>11</v>
      </c>
      <c r="B27" s="19">
        <v>5100</v>
      </c>
      <c r="C27" s="82" t="s">
        <v>3325</v>
      </c>
      <c r="D27" s="48">
        <v>40273</v>
      </c>
      <c r="E27" s="48">
        <v>40312</v>
      </c>
      <c r="F27" s="38">
        <v>3</v>
      </c>
      <c r="G27" s="87" t="s">
        <v>611</v>
      </c>
      <c r="H27" s="11"/>
      <c r="I27" s="30" t="s">
        <v>5682</v>
      </c>
      <c r="J27" s="11"/>
      <c r="K27" s="22">
        <v>132</v>
      </c>
      <c r="L27" s="22" t="s">
        <v>26</v>
      </c>
      <c r="M27" s="22" t="s">
        <v>120</v>
      </c>
      <c r="N27" s="29" t="s">
        <v>5711</v>
      </c>
    </row>
    <row r="28" spans="1:14" ht="23.25" customHeight="1" x14ac:dyDescent="0.2">
      <c r="A28" s="25">
        <v>12</v>
      </c>
      <c r="B28" s="19">
        <v>5100</v>
      </c>
      <c r="C28" s="82" t="s">
        <v>3326</v>
      </c>
      <c r="D28" s="48">
        <v>40316</v>
      </c>
      <c r="E28" s="48">
        <v>40324</v>
      </c>
      <c r="F28" s="38">
        <v>3</v>
      </c>
      <c r="G28" s="87" t="s">
        <v>611</v>
      </c>
      <c r="H28" s="11"/>
      <c r="I28" s="30" t="s">
        <v>5682</v>
      </c>
      <c r="J28" s="11"/>
      <c r="K28" s="22">
        <v>219</v>
      </c>
      <c r="L28" s="22" t="s">
        <v>26</v>
      </c>
      <c r="M28" s="22" t="s">
        <v>120</v>
      </c>
      <c r="N28" s="29" t="s">
        <v>5711</v>
      </c>
    </row>
    <row r="29" spans="1:14" ht="17.25" customHeight="1" x14ac:dyDescent="0.2">
      <c r="A29" s="25">
        <v>13</v>
      </c>
      <c r="B29" s="19">
        <v>5100</v>
      </c>
      <c r="C29" s="82" t="s">
        <v>3327</v>
      </c>
      <c r="D29" s="48">
        <v>40324</v>
      </c>
      <c r="E29" s="48">
        <v>40332</v>
      </c>
      <c r="F29" s="38">
        <v>4</v>
      </c>
      <c r="G29" s="87" t="s">
        <v>611</v>
      </c>
      <c r="H29" s="11"/>
      <c r="I29" s="30" t="s">
        <v>5682</v>
      </c>
      <c r="J29" s="11"/>
      <c r="K29" s="22">
        <f>332-220</f>
        <v>112</v>
      </c>
      <c r="L29" s="22" t="s">
        <v>26</v>
      </c>
      <c r="M29" s="22" t="s">
        <v>120</v>
      </c>
      <c r="N29" s="29" t="s">
        <v>5711</v>
      </c>
    </row>
    <row r="30" spans="1:14" ht="17.25" customHeight="1" x14ac:dyDescent="0.2">
      <c r="A30" s="25">
        <v>14</v>
      </c>
      <c r="B30" s="19">
        <v>5100</v>
      </c>
      <c r="C30" s="82" t="s">
        <v>3328</v>
      </c>
      <c r="D30" s="48">
        <v>40332</v>
      </c>
      <c r="E30" s="48">
        <v>40344</v>
      </c>
      <c r="F30" s="38">
        <v>4</v>
      </c>
      <c r="G30" s="87" t="s">
        <v>611</v>
      </c>
      <c r="H30" s="11"/>
      <c r="I30" s="30" t="s">
        <v>5682</v>
      </c>
      <c r="J30" s="11"/>
      <c r="K30" s="22">
        <f>247-132</f>
        <v>115</v>
      </c>
      <c r="L30" s="22" t="s">
        <v>26</v>
      </c>
      <c r="M30" s="22" t="s">
        <v>120</v>
      </c>
      <c r="N30" s="29" t="s">
        <v>5711</v>
      </c>
    </row>
    <row r="31" spans="1:14" ht="27.75" customHeight="1" x14ac:dyDescent="0.2">
      <c r="A31" s="25">
        <v>15</v>
      </c>
      <c r="B31" s="19">
        <v>5100</v>
      </c>
      <c r="C31" s="82" t="s">
        <v>3329</v>
      </c>
      <c r="D31" s="48">
        <v>40344</v>
      </c>
      <c r="E31" s="48">
        <v>40352</v>
      </c>
      <c r="F31" s="38">
        <v>4</v>
      </c>
      <c r="G31" s="87" t="s">
        <v>611</v>
      </c>
      <c r="H31" s="11"/>
      <c r="I31" s="30" t="s">
        <v>5682</v>
      </c>
      <c r="J31" s="11"/>
      <c r="K31" s="22">
        <f>353-248</f>
        <v>105</v>
      </c>
      <c r="L31" s="22" t="s">
        <v>26</v>
      </c>
      <c r="M31" s="22" t="s">
        <v>120</v>
      </c>
      <c r="N31" s="29" t="s">
        <v>5711</v>
      </c>
    </row>
    <row r="32" spans="1:14" x14ac:dyDescent="0.2">
      <c r="A32" s="25">
        <v>16</v>
      </c>
      <c r="B32" s="19">
        <v>5100</v>
      </c>
      <c r="C32" s="82" t="s">
        <v>3330</v>
      </c>
      <c r="D32" s="48">
        <v>40352</v>
      </c>
      <c r="E32" s="48">
        <v>40361</v>
      </c>
      <c r="F32" s="38">
        <v>4</v>
      </c>
      <c r="G32" s="87" t="s">
        <v>611</v>
      </c>
      <c r="H32" s="21"/>
      <c r="I32" s="30" t="s">
        <v>5682</v>
      </c>
      <c r="J32" s="30"/>
      <c r="K32" s="22">
        <f>361-249</f>
        <v>112</v>
      </c>
      <c r="L32" s="22" t="s">
        <v>26</v>
      </c>
      <c r="M32" s="22" t="s">
        <v>120</v>
      </c>
      <c r="N32" s="29" t="s">
        <v>5711</v>
      </c>
    </row>
    <row r="33" spans="1:14" x14ac:dyDescent="0.2">
      <c r="A33" s="25">
        <v>17</v>
      </c>
      <c r="B33" s="19">
        <v>5100</v>
      </c>
      <c r="C33" s="82" t="s">
        <v>3331</v>
      </c>
      <c r="D33" s="48">
        <v>40361</v>
      </c>
      <c r="E33" s="48">
        <v>40373</v>
      </c>
      <c r="F33" s="38">
        <v>5</v>
      </c>
      <c r="G33" s="87" t="s">
        <v>611</v>
      </c>
      <c r="H33" s="21"/>
      <c r="I33" s="30" t="s">
        <v>5682</v>
      </c>
      <c r="J33" s="30"/>
      <c r="K33" s="22">
        <v>131</v>
      </c>
      <c r="L33" s="22" t="s">
        <v>26</v>
      </c>
      <c r="M33" s="22" t="s">
        <v>120</v>
      </c>
      <c r="N33" s="29" t="s">
        <v>5711</v>
      </c>
    </row>
    <row r="34" spans="1:14" x14ac:dyDescent="0.2">
      <c r="A34" s="25">
        <v>18</v>
      </c>
      <c r="B34" s="19">
        <v>5100</v>
      </c>
      <c r="C34" s="82" t="s">
        <v>3332</v>
      </c>
      <c r="D34" s="48">
        <v>40374</v>
      </c>
      <c r="E34" s="48">
        <v>40382</v>
      </c>
      <c r="F34" s="38">
        <v>5</v>
      </c>
      <c r="G34" s="87" t="s">
        <v>611</v>
      </c>
      <c r="H34" s="21"/>
      <c r="I34" s="30" t="s">
        <v>5682</v>
      </c>
      <c r="J34" s="30"/>
      <c r="K34" s="22">
        <v>112</v>
      </c>
      <c r="L34" s="22" t="s">
        <v>26</v>
      </c>
      <c r="M34" s="22" t="s">
        <v>120</v>
      </c>
      <c r="N34" s="29" t="s">
        <v>5711</v>
      </c>
    </row>
    <row r="35" spans="1:14" x14ac:dyDescent="0.2">
      <c r="A35" s="25">
        <v>19</v>
      </c>
      <c r="B35" s="19">
        <v>5100</v>
      </c>
      <c r="C35" s="82" t="s">
        <v>3333</v>
      </c>
      <c r="D35" s="48">
        <v>40382</v>
      </c>
      <c r="E35" s="48">
        <v>40393</v>
      </c>
      <c r="F35" s="38">
        <v>5</v>
      </c>
      <c r="G35" s="87" t="s">
        <v>611</v>
      </c>
      <c r="H35" s="22"/>
      <c r="I35" s="30" t="s">
        <v>5682</v>
      </c>
      <c r="J35" s="22"/>
      <c r="K35" s="22">
        <v>121</v>
      </c>
      <c r="L35" s="22" t="s">
        <v>26</v>
      </c>
      <c r="M35" s="22" t="s">
        <v>120</v>
      </c>
      <c r="N35" s="29" t="s">
        <v>5711</v>
      </c>
    </row>
    <row r="36" spans="1:14" x14ac:dyDescent="0.2">
      <c r="A36" s="25">
        <v>20</v>
      </c>
      <c r="B36" s="19">
        <v>5100</v>
      </c>
      <c r="C36" s="82" t="s">
        <v>3334</v>
      </c>
      <c r="D36" s="48">
        <v>40393</v>
      </c>
      <c r="E36" s="48">
        <v>40407</v>
      </c>
      <c r="F36" s="38">
        <v>5</v>
      </c>
      <c r="G36" s="87" t="s">
        <v>611</v>
      </c>
      <c r="H36" s="22"/>
      <c r="I36" s="30" t="s">
        <v>5682</v>
      </c>
      <c r="J36" s="30"/>
      <c r="K36" s="22">
        <v>103</v>
      </c>
      <c r="L36" s="22" t="s">
        <v>26</v>
      </c>
      <c r="M36" s="22" t="s">
        <v>120</v>
      </c>
      <c r="N36" s="29" t="s">
        <v>5711</v>
      </c>
    </row>
    <row r="37" spans="1:14" x14ac:dyDescent="0.2">
      <c r="A37" s="25">
        <v>21</v>
      </c>
      <c r="B37" s="19">
        <v>5100</v>
      </c>
      <c r="C37" s="82" t="s">
        <v>3335</v>
      </c>
      <c r="D37" s="48">
        <v>40407</v>
      </c>
      <c r="E37" s="48">
        <v>40416</v>
      </c>
      <c r="F37" s="38">
        <v>6</v>
      </c>
      <c r="G37" s="87" t="s">
        <v>611</v>
      </c>
      <c r="H37" s="22"/>
      <c r="I37" s="30" t="s">
        <v>5682</v>
      </c>
      <c r="J37" s="30"/>
      <c r="K37" s="22">
        <v>102</v>
      </c>
      <c r="L37" s="22" t="s">
        <v>26</v>
      </c>
      <c r="M37" s="22" t="s">
        <v>120</v>
      </c>
      <c r="N37" s="29" t="s">
        <v>5711</v>
      </c>
    </row>
    <row r="38" spans="1:14" x14ac:dyDescent="0.2">
      <c r="A38" s="25">
        <v>22</v>
      </c>
      <c r="B38" s="19">
        <v>5100</v>
      </c>
      <c r="C38" s="82" t="s">
        <v>3336</v>
      </c>
      <c r="D38" s="48">
        <v>40416</v>
      </c>
      <c r="E38" s="48">
        <v>40423</v>
      </c>
      <c r="F38" s="38">
        <v>6</v>
      </c>
      <c r="G38" s="87" t="s">
        <v>611</v>
      </c>
      <c r="H38" s="26"/>
      <c r="I38" s="30" t="s">
        <v>5682</v>
      </c>
      <c r="J38" s="30"/>
      <c r="K38" s="22">
        <v>111</v>
      </c>
      <c r="L38" s="22" t="s">
        <v>26</v>
      </c>
      <c r="M38" s="22" t="s">
        <v>120</v>
      </c>
      <c r="N38" s="29" t="s">
        <v>5711</v>
      </c>
    </row>
    <row r="39" spans="1:14" x14ac:dyDescent="0.2">
      <c r="A39" s="25">
        <v>23</v>
      </c>
      <c r="B39" s="19">
        <v>5100</v>
      </c>
      <c r="C39" s="82" t="s">
        <v>3337</v>
      </c>
      <c r="D39" s="48">
        <v>40423</v>
      </c>
      <c r="E39" s="48">
        <v>40434</v>
      </c>
      <c r="F39" s="38">
        <v>6</v>
      </c>
      <c r="G39" s="87" t="s">
        <v>611</v>
      </c>
      <c r="H39" s="27"/>
      <c r="I39" s="30" t="s">
        <v>5682</v>
      </c>
      <c r="J39" s="28"/>
      <c r="K39" s="22">
        <v>108</v>
      </c>
      <c r="L39" s="22" t="s">
        <v>26</v>
      </c>
      <c r="M39" s="22" t="s">
        <v>120</v>
      </c>
      <c r="N39" s="29" t="s">
        <v>5711</v>
      </c>
    </row>
    <row r="40" spans="1:14" x14ac:dyDescent="0.2">
      <c r="A40" s="25">
        <v>24</v>
      </c>
      <c r="B40" s="19">
        <v>5100</v>
      </c>
      <c r="C40" s="82" t="s">
        <v>3338</v>
      </c>
      <c r="D40" s="48">
        <v>40434</v>
      </c>
      <c r="E40" s="48">
        <v>40437</v>
      </c>
      <c r="F40" s="38">
        <v>6</v>
      </c>
      <c r="G40" s="87" t="s">
        <v>611</v>
      </c>
      <c r="H40" s="11"/>
      <c r="I40" s="30" t="s">
        <v>5682</v>
      </c>
      <c r="J40" s="11"/>
      <c r="K40" s="22">
        <v>114</v>
      </c>
      <c r="L40" s="22" t="s">
        <v>26</v>
      </c>
      <c r="M40" s="22" t="s">
        <v>120</v>
      </c>
      <c r="N40" s="29" t="s">
        <v>5711</v>
      </c>
    </row>
    <row r="41" spans="1:14" x14ac:dyDescent="0.2">
      <c r="A41" s="25">
        <v>25</v>
      </c>
      <c r="B41" s="19">
        <v>5100</v>
      </c>
      <c r="C41" s="82" t="s">
        <v>3339</v>
      </c>
      <c r="D41" s="48">
        <v>40437</v>
      </c>
      <c r="E41" s="48">
        <v>40438</v>
      </c>
      <c r="F41" s="38">
        <v>7</v>
      </c>
      <c r="G41" s="87" t="s">
        <v>611</v>
      </c>
      <c r="H41" s="11"/>
      <c r="I41" s="30" t="s">
        <v>5682</v>
      </c>
      <c r="J41" s="11"/>
      <c r="K41" s="22">
        <v>103</v>
      </c>
      <c r="L41" s="22" t="s">
        <v>26</v>
      </c>
      <c r="M41" s="22" t="s">
        <v>120</v>
      </c>
      <c r="N41" s="29" t="s">
        <v>5711</v>
      </c>
    </row>
    <row r="42" spans="1:14" x14ac:dyDescent="0.2">
      <c r="A42" s="25">
        <v>26</v>
      </c>
      <c r="B42" s="19">
        <v>5100</v>
      </c>
      <c r="C42" s="82" t="s">
        <v>3340</v>
      </c>
      <c r="D42" s="48">
        <v>40438</v>
      </c>
      <c r="E42" s="48">
        <v>40441</v>
      </c>
      <c r="F42" s="38">
        <v>7</v>
      </c>
      <c r="G42" s="87" t="s">
        <v>611</v>
      </c>
      <c r="H42" s="11"/>
      <c r="I42" s="30" t="s">
        <v>5682</v>
      </c>
      <c r="J42" s="11"/>
      <c r="K42" s="22"/>
      <c r="L42" s="22" t="s">
        <v>26</v>
      </c>
      <c r="M42" s="22" t="s">
        <v>120</v>
      </c>
      <c r="N42" s="29" t="s">
        <v>5711</v>
      </c>
    </row>
    <row r="43" spans="1:14" x14ac:dyDescent="0.2">
      <c r="A43" s="25">
        <v>27</v>
      </c>
      <c r="B43" s="19">
        <v>5100</v>
      </c>
      <c r="C43" s="82" t="s">
        <v>3341</v>
      </c>
      <c r="D43" s="48">
        <v>40441</v>
      </c>
      <c r="E43" s="48">
        <v>40441</v>
      </c>
      <c r="F43" s="38">
        <v>7</v>
      </c>
      <c r="G43" s="87" t="s">
        <v>611</v>
      </c>
      <c r="H43" s="11"/>
      <c r="I43" s="30" t="s">
        <v>5682</v>
      </c>
      <c r="J43" s="11"/>
      <c r="K43" s="22">
        <v>102</v>
      </c>
      <c r="L43" s="22" t="s">
        <v>26</v>
      </c>
      <c r="M43" s="22" t="s">
        <v>120</v>
      </c>
      <c r="N43" s="29" t="s">
        <v>5711</v>
      </c>
    </row>
    <row r="44" spans="1:14" x14ac:dyDescent="0.2">
      <c r="A44" s="25">
        <v>28</v>
      </c>
      <c r="B44" s="19">
        <v>5100</v>
      </c>
      <c r="C44" s="82" t="s">
        <v>3342</v>
      </c>
      <c r="D44" s="48">
        <v>40441</v>
      </c>
      <c r="E44" s="48">
        <v>40442</v>
      </c>
      <c r="F44" s="38">
        <v>7</v>
      </c>
      <c r="G44" s="87" t="s">
        <v>611</v>
      </c>
      <c r="H44" s="11"/>
      <c r="I44" s="30" t="s">
        <v>5682</v>
      </c>
      <c r="J44" s="11"/>
      <c r="K44" s="22">
        <v>101</v>
      </c>
      <c r="L44" s="22" t="s">
        <v>26</v>
      </c>
      <c r="M44" s="22" t="s">
        <v>120</v>
      </c>
      <c r="N44" s="29" t="s">
        <v>5711</v>
      </c>
    </row>
    <row r="45" spans="1:14" x14ac:dyDescent="0.2">
      <c r="A45" s="25">
        <v>29</v>
      </c>
      <c r="B45" s="19">
        <v>5100</v>
      </c>
      <c r="C45" s="82" t="s">
        <v>3343</v>
      </c>
      <c r="D45" s="48">
        <v>40442</v>
      </c>
      <c r="E45" s="48">
        <v>40444</v>
      </c>
      <c r="F45" s="38">
        <v>8</v>
      </c>
      <c r="G45" s="87" t="s">
        <v>611</v>
      </c>
      <c r="H45" s="11"/>
      <c r="I45" s="30" t="s">
        <v>5682</v>
      </c>
      <c r="J45" s="11"/>
      <c r="K45" s="22">
        <v>100</v>
      </c>
      <c r="L45" s="22" t="s">
        <v>26</v>
      </c>
      <c r="M45" s="22" t="s">
        <v>120</v>
      </c>
      <c r="N45" s="29" t="s">
        <v>5711</v>
      </c>
    </row>
    <row r="46" spans="1:14" x14ac:dyDescent="0.2">
      <c r="A46" s="25">
        <v>30</v>
      </c>
      <c r="B46" s="19">
        <v>5100</v>
      </c>
      <c r="C46" s="82" t="s">
        <v>3344</v>
      </c>
      <c r="D46" s="48">
        <v>40444</v>
      </c>
      <c r="E46" s="48">
        <v>40452</v>
      </c>
      <c r="F46" s="38">
        <v>8</v>
      </c>
      <c r="G46" s="87" t="s">
        <v>611</v>
      </c>
      <c r="H46" s="11"/>
      <c r="I46" s="30" t="s">
        <v>5682</v>
      </c>
      <c r="J46" s="11"/>
      <c r="K46" s="22">
        <v>101</v>
      </c>
      <c r="L46" s="22" t="s">
        <v>26</v>
      </c>
      <c r="M46" s="22" t="s">
        <v>120</v>
      </c>
      <c r="N46" s="29" t="s">
        <v>5711</v>
      </c>
    </row>
    <row r="47" spans="1:14" x14ac:dyDescent="0.2">
      <c r="A47" s="25">
        <v>31</v>
      </c>
      <c r="B47" s="19">
        <v>5100</v>
      </c>
      <c r="C47" s="82" t="s">
        <v>3345</v>
      </c>
      <c r="D47" s="48">
        <v>40452</v>
      </c>
      <c r="E47" s="48">
        <v>40462</v>
      </c>
      <c r="F47" s="38">
        <v>8</v>
      </c>
      <c r="G47" s="87" t="s">
        <v>611</v>
      </c>
      <c r="H47" s="21"/>
      <c r="I47" s="30" t="s">
        <v>5682</v>
      </c>
      <c r="J47" s="30"/>
      <c r="K47" s="22">
        <v>108</v>
      </c>
      <c r="L47" s="22" t="s">
        <v>26</v>
      </c>
      <c r="M47" s="22" t="s">
        <v>120</v>
      </c>
      <c r="N47" s="29" t="s">
        <v>5711</v>
      </c>
    </row>
    <row r="48" spans="1:14" x14ac:dyDescent="0.2">
      <c r="A48" s="25">
        <v>32</v>
      </c>
      <c r="B48" s="19">
        <v>5100</v>
      </c>
      <c r="C48" s="82" t="s">
        <v>3346</v>
      </c>
      <c r="D48" s="48">
        <v>40466</v>
      </c>
      <c r="E48" s="48">
        <v>40472</v>
      </c>
      <c r="F48" s="38">
        <v>9</v>
      </c>
      <c r="G48" s="87" t="s">
        <v>611</v>
      </c>
      <c r="H48" s="21"/>
      <c r="I48" s="30" t="s">
        <v>5682</v>
      </c>
      <c r="J48" s="30"/>
      <c r="K48" s="22">
        <v>114</v>
      </c>
      <c r="L48" s="22" t="s">
        <v>26</v>
      </c>
      <c r="M48" s="22" t="s">
        <v>120</v>
      </c>
      <c r="N48" s="29" t="s">
        <v>5711</v>
      </c>
    </row>
    <row r="49" spans="1:14" x14ac:dyDescent="0.2">
      <c r="A49" s="25">
        <v>33</v>
      </c>
      <c r="B49" s="19">
        <v>5100</v>
      </c>
      <c r="C49" s="82" t="s">
        <v>3347</v>
      </c>
      <c r="D49" s="48">
        <v>40472</v>
      </c>
      <c r="E49" s="48">
        <v>40484</v>
      </c>
      <c r="F49" s="38">
        <v>9</v>
      </c>
      <c r="G49" s="87" t="s">
        <v>611</v>
      </c>
      <c r="H49" s="21"/>
      <c r="I49" s="30" t="s">
        <v>5682</v>
      </c>
      <c r="J49" s="30"/>
      <c r="K49" s="22"/>
      <c r="L49" s="22" t="s">
        <v>26</v>
      </c>
      <c r="M49" s="22" t="s">
        <v>120</v>
      </c>
      <c r="N49" s="29" t="s">
        <v>5711</v>
      </c>
    </row>
    <row r="50" spans="1:14" x14ac:dyDescent="0.2">
      <c r="A50" s="25">
        <v>34</v>
      </c>
      <c r="B50" s="19">
        <v>5100</v>
      </c>
      <c r="C50" s="82" t="s">
        <v>3348</v>
      </c>
      <c r="D50" s="48">
        <v>40484</v>
      </c>
      <c r="E50" s="48">
        <v>40498</v>
      </c>
      <c r="F50" s="38">
        <v>9</v>
      </c>
      <c r="G50" s="87" t="s">
        <v>611</v>
      </c>
      <c r="H50" s="22"/>
      <c r="I50" s="30" t="s">
        <v>5682</v>
      </c>
      <c r="J50" s="22"/>
      <c r="K50" s="22"/>
      <c r="L50" s="22" t="s">
        <v>26</v>
      </c>
      <c r="M50" s="22" t="s">
        <v>120</v>
      </c>
      <c r="N50" s="29" t="s">
        <v>5711</v>
      </c>
    </row>
    <row r="51" spans="1:14" x14ac:dyDescent="0.2">
      <c r="A51" s="25">
        <v>35</v>
      </c>
      <c r="B51" s="19">
        <v>5100</v>
      </c>
      <c r="C51" s="82" t="s">
        <v>3349</v>
      </c>
      <c r="D51" s="48">
        <v>40498</v>
      </c>
      <c r="E51" s="48">
        <v>40507</v>
      </c>
      <c r="F51" s="38">
        <v>9</v>
      </c>
      <c r="G51" s="87" t="s">
        <v>611</v>
      </c>
      <c r="H51" s="22"/>
      <c r="I51" s="30" t="s">
        <v>5682</v>
      </c>
      <c r="J51" s="30"/>
      <c r="K51" s="22"/>
      <c r="L51" s="22" t="s">
        <v>26</v>
      </c>
      <c r="M51" s="22" t="s">
        <v>120</v>
      </c>
      <c r="N51" s="29" t="s">
        <v>5711</v>
      </c>
    </row>
    <row r="52" spans="1:14" x14ac:dyDescent="0.2">
      <c r="A52" s="25">
        <v>36</v>
      </c>
      <c r="B52" s="19">
        <v>5100</v>
      </c>
      <c r="C52" s="82" t="s">
        <v>3350</v>
      </c>
      <c r="D52" s="48">
        <v>40507</v>
      </c>
      <c r="E52" s="48">
        <v>40515</v>
      </c>
      <c r="F52" s="38">
        <v>10</v>
      </c>
      <c r="G52" s="87" t="s">
        <v>611</v>
      </c>
      <c r="H52" s="22"/>
      <c r="I52" s="30" t="s">
        <v>5682</v>
      </c>
      <c r="J52" s="30"/>
      <c r="K52" s="22"/>
      <c r="L52" s="22" t="s">
        <v>26</v>
      </c>
      <c r="M52" s="22" t="s">
        <v>120</v>
      </c>
      <c r="N52" s="29" t="s">
        <v>5711</v>
      </c>
    </row>
    <row r="53" spans="1:14" x14ac:dyDescent="0.2">
      <c r="A53" s="25">
        <v>37</v>
      </c>
      <c r="B53" s="19">
        <v>5100</v>
      </c>
      <c r="C53" s="82" t="s">
        <v>3351</v>
      </c>
      <c r="D53" s="48">
        <v>40518</v>
      </c>
      <c r="E53" s="48">
        <v>40526</v>
      </c>
      <c r="F53" s="38">
        <v>10</v>
      </c>
      <c r="G53" s="87" t="s">
        <v>611</v>
      </c>
      <c r="H53" s="26"/>
      <c r="I53" s="30" t="s">
        <v>5682</v>
      </c>
      <c r="J53" s="30"/>
      <c r="K53" s="22">
        <v>130</v>
      </c>
      <c r="L53" s="22" t="s">
        <v>26</v>
      </c>
      <c r="M53" s="22" t="s">
        <v>120</v>
      </c>
      <c r="N53" s="29" t="s">
        <v>5711</v>
      </c>
    </row>
    <row r="54" spans="1:14" x14ac:dyDescent="0.2">
      <c r="A54" s="25">
        <v>38</v>
      </c>
      <c r="B54" s="19">
        <v>5100</v>
      </c>
      <c r="C54" s="82" t="s">
        <v>3352</v>
      </c>
      <c r="D54" s="48">
        <v>40526</v>
      </c>
      <c r="E54" s="48">
        <v>40533</v>
      </c>
      <c r="F54" s="38">
        <v>10</v>
      </c>
      <c r="G54" s="87" t="s">
        <v>611</v>
      </c>
      <c r="H54" s="27"/>
      <c r="I54" s="30" t="s">
        <v>5682</v>
      </c>
      <c r="J54" s="28"/>
      <c r="K54" s="22"/>
      <c r="L54" s="22" t="s">
        <v>26</v>
      </c>
      <c r="M54" s="22" t="s">
        <v>120</v>
      </c>
      <c r="N54" s="29" t="s">
        <v>5711</v>
      </c>
    </row>
    <row r="55" spans="1:14" x14ac:dyDescent="0.2">
      <c r="A55" s="25">
        <v>39</v>
      </c>
      <c r="B55" s="19">
        <v>5100</v>
      </c>
      <c r="C55" s="82" t="s">
        <v>3353</v>
      </c>
      <c r="D55" s="48">
        <v>40533</v>
      </c>
      <c r="E55" s="48">
        <v>40541</v>
      </c>
      <c r="F55" s="38">
        <v>10</v>
      </c>
      <c r="G55" s="87" t="s">
        <v>611</v>
      </c>
      <c r="H55" s="11"/>
      <c r="I55" s="30" t="s">
        <v>5682</v>
      </c>
      <c r="J55" s="11"/>
      <c r="K55" s="22"/>
      <c r="L55" s="22" t="s">
        <v>26</v>
      </c>
      <c r="M55" s="22" t="s">
        <v>120</v>
      </c>
      <c r="N55" s="29" t="s">
        <v>5711</v>
      </c>
    </row>
    <row r="56" spans="1:14" x14ac:dyDescent="0.2">
      <c r="A56" s="25">
        <v>40</v>
      </c>
      <c r="B56" s="19">
        <v>5100</v>
      </c>
      <c r="C56" s="82" t="s">
        <v>3354</v>
      </c>
      <c r="D56" s="48">
        <v>40541</v>
      </c>
      <c r="E56" s="48">
        <v>40542</v>
      </c>
      <c r="F56" s="38">
        <v>10</v>
      </c>
      <c r="G56" s="87" t="s">
        <v>611</v>
      </c>
      <c r="H56" s="11"/>
      <c r="I56" s="30" t="s">
        <v>5682</v>
      </c>
      <c r="J56" s="11"/>
      <c r="K56" s="22"/>
      <c r="L56" s="22" t="s">
        <v>26</v>
      </c>
      <c r="M56" s="22" t="s">
        <v>120</v>
      </c>
      <c r="N56" s="29" t="s">
        <v>5711</v>
      </c>
    </row>
    <row r="57" spans="1:14" x14ac:dyDescent="0.2">
      <c r="A57" s="25">
        <v>41</v>
      </c>
      <c r="B57" s="19">
        <v>5100</v>
      </c>
      <c r="C57" s="82" t="s">
        <v>3355</v>
      </c>
      <c r="D57" s="48">
        <v>40182</v>
      </c>
      <c r="E57" s="48">
        <v>40184</v>
      </c>
      <c r="F57" s="38">
        <v>1</v>
      </c>
      <c r="G57" s="54">
        <v>41730</v>
      </c>
      <c r="H57" s="11"/>
      <c r="I57" s="30" t="s">
        <v>5682</v>
      </c>
      <c r="J57" s="11"/>
      <c r="K57" s="22">
        <v>10</v>
      </c>
      <c r="L57" s="22" t="s">
        <v>26</v>
      </c>
      <c r="M57" s="22" t="s">
        <v>120</v>
      </c>
      <c r="N57" s="29" t="s">
        <v>5711</v>
      </c>
    </row>
    <row r="58" spans="1:14" x14ac:dyDescent="0.2">
      <c r="A58" s="25">
        <v>42</v>
      </c>
      <c r="B58" s="19">
        <v>5100</v>
      </c>
      <c r="C58" s="82" t="s">
        <v>3356</v>
      </c>
      <c r="D58" s="48">
        <v>40184</v>
      </c>
      <c r="E58" s="48">
        <v>40190</v>
      </c>
      <c r="F58" s="38">
        <v>1</v>
      </c>
      <c r="G58" s="54">
        <v>41731</v>
      </c>
      <c r="H58" s="11"/>
      <c r="I58" s="30" t="s">
        <v>5682</v>
      </c>
      <c r="J58" s="11"/>
      <c r="K58" s="22">
        <v>147</v>
      </c>
      <c r="L58" s="22" t="s">
        <v>26</v>
      </c>
      <c r="M58" s="22" t="s">
        <v>120</v>
      </c>
      <c r="N58" s="29" t="s">
        <v>5711</v>
      </c>
    </row>
    <row r="59" spans="1:14" x14ac:dyDescent="0.2">
      <c r="A59" s="25">
        <v>43</v>
      </c>
      <c r="B59" s="19">
        <v>5100</v>
      </c>
      <c r="C59" s="82" t="s">
        <v>3357</v>
      </c>
      <c r="D59" s="48">
        <v>40190</v>
      </c>
      <c r="E59" s="48">
        <v>40193</v>
      </c>
      <c r="F59" s="38">
        <v>1</v>
      </c>
      <c r="G59" s="54">
        <v>41732</v>
      </c>
      <c r="H59" s="11"/>
      <c r="I59" s="30" t="s">
        <v>5682</v>
      </c>
      <c r="J59" s="11"/>
      <c r="K59" s="22">
        <v>155</v>
      </c>
      <c r="L59" s="22" t="s">
        <v>26</v>
      </c>
      <c r="M59" s="22" t="s">
        <v>120</v>
      </c>
      <c r="N59" s="29" t="s">
        <v>5711</v>
      </c>
    </row>
    <row r="60" spans="1:14" x14ac:dyDescent="0.2">
      <c r="A60" s="25">
        <v>44</v>
      </c>
      <c r="B60" s="19">
        <v>5100</v>
      </c>
      <c r="C60" s="82" t="s">
        <v>3358</v>
      </c>
      <c r="D60" s="48">
        <v>40193</v>
      </c>
      <c r="E60" s="48">
        <v>40198</v>
      </c>
      <c r="F60" s="38">
        <v>1</v>
      </c>
      <c r="G60" s="54">
        <v>41733</v>
      </c>
      <c r="H60" s="11"/>
      <c r="I60" s="30" t="s">
        <v>5682</v>
      </c>
      <c r="J60" s="11"/>
      <c r="K60" s="22">
        <v>171</v>
      </c>
      <c r="L60" s="22" t="s">
        <v>26</v>
      </c>
      <c r="M60" s="22" t="s">
        <v>120</v>
      </c>
      <c r="N60" s="29" t="s">
        <v>5711</v>
      </c>
    </row>
    <row r="61" spans="1:14" x14ac:dyDescent="0.2">
      <c r="A61" s="25">
        <v>45</v>
      </c>
      <c r="B61" s="19">
        <v>5100</v>
      </c>
      <c r="C61" s="82" t="s">
        <v>3359</v>
      </c>
      <c r="D61" s="48">
        <v>40198</v>
      </c>
      <c r="E61" s="48">
        <v>40203</v>
      </c>
      <c r="F61" s="38">
        <v>2</v>
      </c>
      <c r="G61" s="54">
        <v>41730</v>
      </c>
      <c r="H61" s="11"/>
      <c r="I61" s="30" t="s">
        <v>5682</v>
      </c>
      <c r="J61" s="11"/>
      <c r="K61" s="22">
        <v>131</v>
      </c>
      <c r="L61" s="22" t="s">
        <v>26</v>
      </c>
      <c r="M61" s="22" t="s">
        <v>120</v>
      </c>
      <c r="N61" s="29" t="s">
        <v>5711</v>
      </c>
    </row>
    <row r="62" spans="1:14" x14ac:dyDescent="0.2">
      <c r="A62" s="25">
        <v>46</v>
      </c>
      <c r="B62" s="19">
        <v>5100</v>
      </c>
      <c r="C62" s="82" t="s">
        <v>3360</v>
      </c>
      <c r="D62" s="48">
        <v>40203</v>
      </c>
      <c r="E62" s="48">
        <v>40207</v>
      </c>
      <c r="F62" s="38">
        <v>2</v>
      </c>
      <c r="G62" s="54">
        <v>41731</v>
      </c>
      <c r="H62" s="21"/>
      <c r="I62" s="30" t="s">
        <v>5682</v>
      </c>
      <c r="J62" s="30"/>
      <c r="K62" s="22">
        <v>125</v>
      </c>
      <c r="L62" s="22" t="s">
        <v>26</v>
      </c>
      <c r="M62" s="22" t="s">
        <v>120</v>
      </c>
      <c r="N62" s="29" t="s">
        <v>5711</v>
      </c>
    </row>
    <row r="63" spans="1:14" x14ac:dyDescent="0.2">
      <c r="A63" s="25">
        <v>47</v>
      </c>
      <c r="B63" s="19">
        <v>5100</v>
      </c>
      <c r="C63" s="82" t="s">
        <v>3361</v>
      </c>
      <c r="D63" s="48">
        <v>40207</v>
      </c>
      <c r="E63" s="48">
        <v>40211</v>
      </c>
      <c r="F63" s="38">
        <v>2</v>
      </c>
      <c r="G63" s="54">
        <v>41732</v>
      </c>
      <c r="H63" s="21"/>
      <c r="I63" s="30" t="s">
        <v>5682</v>
      </c>
      <c r="J63" s="30"/>
      <c r="K63" s="22">
        <v>135</v>
      </c>
      <c r="L63" s="22" t="s">
        <v>26</v>
      </c>
      <c r="M63" s="22" t="s">
        <v>120</v>
      </c>
      <c r="N63" s="29" t="s">
        <v>5711</v>
      </c>
    </row>
    <row r="64" spans="1:14" x14ac:dyDescent="0.2">
      <c r="A64" s="25">
        <v>48</v>
      </c>
      <c r="B64" s="19">
        <v>5100</v>
      </c>
      <c r="C64" s="82" t="s">
        <v>3362</v>
      </c>
      <c r="D64" s="48">
        <v>40211</v>
      </c>
      <c r="E64" s="48">
        <v>40214</v>
      </c>
      <c r="F64" s="38">
        <v>2</v>
      </c>
      <c r="G64" s="54">
        <v>41733</v>
      </c>
      <c r="H64" s="21"/>
      <c r="I64" s="30" t="s">
        <v>5682</v>
      </c>
      <c r="J64" s="30"/>
      <c r="K64" s="22">
        <v>197</v>
      </c>
      <c r="L64" s="22" t="s">
        <v>26</v>
      </c>
      <c r="M64" s="22" t="s">
        <v>120</v>
      </c>
      <c r="N64" s="29" t="s">
        <v>5711</v>
      </c>
    </row>
    <row r="65" spans="1:14" x14ac:dyDescent="0.2">
      <c r="A65" s="25">
        <v>49</v>
      </c>
      <c r="B65" s="19">
        <v>5100</v>
      </c>
      <c r="C65" s="82" t="s">
        <v>3363</v>
      </c>
      <c r="D65" s="48">
        <v>40214</v>
      </c>
      <c r="E65" s="48">
        <v>40219</v>
      </c>
      <c r="F65" s="38">
        <v>3</v>
      </c>
      <c r="G65" s="54">
        <v>41730</v>
      </c>
      <c r="H65" s="22"/>
      <c r="I65" s="30" t="s">
        <v>5682</v>
      </c>
      <c r="J65" s="22"/>
      <c r="K65" s="22">
        <v>133</v>
      </c>
      <c r="L65" s="22" t="s">
        <v>26</v>
      </c>
      <c r="M65" s="22" t="s">
        <v>120</v>
      </c>
      <c r="N65" s="29" t="s">
        <v>5711</v>
      </c>
    </row>
    <row r="66" spans="1:14" x14ac:dyDescent="0.2">
      <c r="A66" s="25">
        <v>50</v>
      </c>
      <c r="B66" s="19">
        <v>5100</v>
      </c>
      <c r="C66" s="82" t="s">
        <v>3364</v>
      </c>
      <c r="D66" s="48">
        <v>40219</v>
      </c>
      <c r="E66" s="48">
        <v>40220</v>
      </c>
      <c r="F66" s="38">
        <v>3</v>
      </c>
      <c r="G66" s="54">
        <v>41731</v>
      </c>
      <c r="H66" s="22"/>
      <c r="I66" s="30" t="s">
        <v>5682</v>
      </c>
      <c r="J66" s="30"/>
      <c r="K66" s="22">
        <v>133</v>
      </c>
      <c r="L66" s="22" t="s">
        <v>26</v>
      </c>
      <c r="M66" s="22" t="s">
        <v>120</v>
      </c>
      <c r="N66" s="29" t="s">
        <v>5711</v>
      </c>
    </row>
    <row r="67" spans="1:14" x14ac:dyDescent="0.2">
      <c r="A67" s="25">
        <v>51</v>
      </c>
      <c r="B67" s="19">
        <v>5100</v>
      </c>
      <c r="C67" s="82" t="s">
        <v>3365</v>
      </c>
      <c r="D67" s="48">
        <v>40220</v>
      </c>
      <c r="E67" s="48">
        <v>40215</v>
      </c>
      <c r="F67" s="38">
        <v>3</v>
      </c>
      <c r="G67" s="54">
        <v>41732</v>
      </c>
      <c r="H67" s="22"/>
      <c r="I67" s="30" t="s">
        <v>5682</v>
      </c>
      <c r="J67" s="30"/>
      <c r="K67" s="22">
        <v>143</v>
      </c>
      <c r="L67" s="22" t="s">
        <v>26</v>
      </c>
      <c r="M67" s="22" t="s">
        <v>120</v>
      </c>
      <c r="N67" s="29" t="s">
        <v>5711</v>
      </c>
    </row>
    <row r="68" spans="1:14" x14ac:dyDescent="0.2">
      <c r="A68" s="25">
        <v>52</v>
      </c>
      <c r="B68" s="19">
        <v>5100</v>
      </c>
      <c r="C68" s="82" t="s">
        <v>3366</v>
      </c>
      <c r="D68" s="48">
        <v>40225</v>
      </c>
      <c r="E68" s="48">
        <v>40227</v>
      </c>
      <c r="F68" s="38">
        <v>3</v>
      </c>
      <c r="G68" s="54">
        <v>41733</v>
      </c>
      <c r="H68" s="26"/>
      <c r="I68" s="30" t="s">
        <v>5682</v>
      </c>
      <c r="J68" s="30"/>
      <c r="K68" s="22">
        <v>162</v>
      </c>
      <c r="L68" s="22" t="s">
        <v>26</v>
      </c>
      <c r="M68" s="22" t="s">
        <v>120</v>
      </c>
      <c r="N68" s="29" t="s">
        <v>5711</v>
      </c>
    </row>
    <row r="69" spans="1:14" x14ac:dyDescent="0.2">
      <c r="A69" s="25">
        <v>53</v>
      </c>
      <c r="B69" s="19">
        <v>5100</v>
      </c>
      <c r="C69" s="82" t="s">
        <v>3367</v>
      </c>
      <c r="D69" s="48">
        <v>40227</v>
      </c>
      <c r="E69" s="48">
        <v>40231</v>
      </c>
      <c r="F69" s="38">
        <v>4</v>
      </c>
      <c r="G69" s="54">
        <v>41730</v>
      </c>
      <c r="H69" s="27"/>
      <c r="I69" s="30" t="s">
        <v>5682</v>
      </c>
      <c r="J69" s="28"/>
      <c r="K69" s="22">
        <v>127</v>
      </c>
      <c r="L69" s="22" t="s">
        <v>26</v>
      </c>
      <c r="M69" s="22" t="s">
        <v>120</v>
      </c>
      <c r="N69" s="29" t="s">
        <v>5711</v>
      </c>
    </row>
    <row r="70" spans="1:14" x14ac:dyDescent="0.2">
      <c r="A70" s="25">
        <v>54</v>
      </c>
      <c r="B70" s="19">
        <v>5100</v>
      </c>
      <c r="C70" s="82" t="s">
        <v>3368</v>
      </c>
      <c r="D70" s="48">
        <v>40231</v>
      </c>
      <c r="E70" s="48">
        <v>40234</v>
      </c>
      <c r="F70" s="38">
        <v>4</v>
      </c>
      <c r="G70" s="54">
        <v>41731</v>
      </c>
      <c r="H70" s="11"/>
      <c r="I70" s="30" t="s">
        <v>5682</v>
      </c>
      <c r="J70" s="11"/>
      <c r="K70" s="22">
        <v>142</v>
      </c>
      <c r="L70" s="22" t="s">
        <v>26</v>
      </c>
      <c r="M70" s="22" t="s">
        <v>120</v>
      </c>
      <c r="N70" s="29" t="s">
        <v>5711</v>
      </c>
    </row>
    <row r="71" spans="1:14" x14ac:dyDescent="0.2">
      <c r="A71" s="25">
        <v>55</v>
      </c>
      <c r="B71" s="19">
        <v>5100</v>
      </c>
      <c r="C71" s="82" t="s">
        <v>3369</v>
      </c>
      <c r="D71" s="48">
        <v>40234</v>
      </c>
      <c r="E71" s="48">
        <v>40238</v>
      </c>
      <c r="F71" s="38">
        <v>4</v>
      </c>
      <c r="G71" s="54">
        <v>41732</v>
      </c>
      <c r="H71" s="11"/>
      <c r="I71" s="30" t="s">
        <v>5682</v>
      </c>
      <c r="J71" s="11"/>
      <c r="K71" s="22">
        <v>128</v>
      </c>
      <c r="L71" s="22" t="s">
        <v>26</v>
      </c>
      <c r="M71" s="22" t="s">
        <v>120</v>
      </c>
      <c r="N71" s="29" t="s">
        <v>5711</v>
      </c>
    </row>
    <row r="72" spans="1:14" x14ac:dyDescent="0.2">
      <c r="A72" s="25">
        <v>56</v>
      </c>
      <c r="B72" s="19">
        <v>5100</v>
      </c>
      <c r="C72" s="82" t="s">
        <v>3370</v>
      </c>
      <c r="D72" s="48">
        <v>40238</v>
      </c>
      <c r="E72" s="48">
        <v>40241</v>
      </c>
      <c r="F72" s="38">
        <v>4</v>
      </c>
      <c r="G72" s="54">
        <v>41733</v>
      </c>
      <c r="H72" s="11"/>
      <c r="I72" s="30" t="s">
        <v>5682</v>
      </c>
      <c r="J72" s="11"/>
      <c r="K72" s="22">
        <v>137</v>
      </c>
      <c r="L72" s="22" t="s">
        <v>26</v>
      </c>
      <c r="M72" s="22" t="s">
        <v>120</v>
      </c>
      <c r="N72" s="29" t="s">
        <v>5711</v>
      </c>
    </row>
    <row r="73" spans="1:14" x14ac:dyDescent="0.2">
      <c r="A73" s="25">
        <v>57</v>
      </c>
      <c r="B73" s="19">
        <v>5100</v>
      </c>
      <c r="C73" s="82" t="s">
        <v>3371</v>
      </c>
      <c r="D73" s="48">
        <v>40241</v>
      </c>
      <c r="E73" s="48">
        <v>40245</v>
      </c>
      <c r="F73" s="38">
        <v>5</v>
      </c>
      <c r="G73" s="54">
        <v>41730</v>
      </c>
      <c r="H73" s="11"/>
      <c r="I73" s="30" t="s">
        <v>5682</v>
      </c>
      <c r="J73" s="11"/>
      <c r="K73" s="22">
        <v>124</v>
      </c>
      <c r="L73" s="22" t="s">
        <v>26</v>
      </c>
      <c r="M73" s="22" t="s">
        <v>120</v>
      </c>
      <c r="N73" s="29" t="s">
        <v>5711</v>
      </c>
    </row>
    <row r="74" spans="1:14" x14ac:dyDescent="0.2">
      <c r="A74" s="25">
        <v>58</v>
      </c>
      <c r="B74" s="19">
        <v>5100</v>
      </c>
      <c r="C74" s="82" t="s">
        <v>3372</v>
      </c>
      <c r="D74" s="48">
        <v>40245</v>
      </c>
      <c r="E74" s="48">
        <v>40246</v>
      </c>
      <c r="F74" s="38">
        <v>5</v>
      </c>
      <c r="G74" s="54">
        <v>41731</v>
      </c>
      <c r="H74" s="11"/>
      <c r="I74" s="30" t="s">
        <v>5682</v>
      </c>
      <c r="J74" s="11"/>
      <c r="K74" s="22">
        <v>149</v>
      </c>
      <c r="L74" s="22" t="s">
        <v>26</v>
      </c>
      <c r="M74" s="22" t="s">
        <v>120</v>
      </c>
      <c r="N74" s="29" t="s">
        <v>5711</v>
      </c>
    </row>
    <row r="75" spans="1:14" x14ac:dyDescent="0.2">
      <c r="A75" s="25">
        <v>59</v>
      </c>
      <c r="B75" s="19">
        <v>5100</v>
      </c>
      <c r="C75" s="82" t="s">
        <v>3373</v>
      </c>
      <c r="D75" s="48">
        <v>40246</v>
      </c>
      <c r="E75" s="48">
        <v>40248</v>
      </c>
      <c r="F75" s="38">
        <v>5</v>
      </c>
      <c r="G75" s="54">
        <v>41732</v>
      </c>
      <c r="H75" s="11"/>
      <c r="I75" s="30" t="s">
        <v>5682</v>
      </c>
      <c r="J75" s="11"/>
      <c r="K75" s="22">
        <v>137</v>
      </c>
      <c r="L75" s="22" t="s">
        <v>26</v>
      </c>
      <c r="M75" s="22" t="s">
        <v>120</v>
      </c>
      <c r="N75" s="29" t="s">
        <v>5711</v>
      </c>
    </row>
    <row r="76" spans="1:14" x14ac:dyDescent="0.2">
      <c r="A76" s="25">
        <v>60</v>
      </c>
      <c r="B76" s="19">
        <v>5100</v>
      </c>
      <c r="C76" s="82" t="s">
        <v>3374</v>
      </c>
      <c r="D76" s="48">
        <v>40248</v>
      </c>
      <c r="E76" s="48">
        <v>40252</v>
      </c>
      <c r="F76" s="38">
        <v>5</v>
      </c>
      <c r="G76" s="54">
        <v>41733</v>
      </c>
      <c r="H76" s="11"/>
      <c r="I76" s="30" t="s">
        <v>5682</v>
      </c>
      <c r="J76" s="11"/>
      <c r="K76" s="22">
        <v>147</v>
      </c>
      <c r="L76" s="22" t="s">
        <v>26</v>
      </c>
      <c r="M76" s="22" t="s">
        <v>120</v>
      </c>
      <c r="N76" s="29" t="s">
        <v>5711</v>
      </c>
    </row>
    <row r="77" spans="1:14" x14ac:dyDescent="0.2">
      <c r="A77" s="25">
        <v>61</v>
      </c>
      <c r="B77" s="19">
        <v>5100</v>
      </c>
      <c r="C77" s="82" t="s">
        <v>3375</v>
      </c>
      <c r="D77" s="48">
        <v>40252</v>
      </c>
      <c r="E77" s="48">
        <v>40254</v>
      </c>
      <c r="F77" s="38">
        <v>6</v>
      </c>
      <c r="G77" s="54">
        <v>41730</v>
      </c>
      <c r="H77" s="11"/>
      <c r="I77" s="30" t="s">
        <v>5682</v>
      </c>
      <c r="J77" s="11"/>
      <c r="K77" s="22">
        <v>121</v>
      </c>
      <c r="L77" s="22" t="s">
        <v>26</v>
      </c>
      <c r="M77" s="22" t="s">
        <v>120</v>
      </c>
      <c r="N77" s="29" t="s">
        <v>5711</v>
      </c>
    </row>
    <row r="78" spans="1:14" x14ac:dyDescent="0.2">
      <c r="A78" s="25">
        <v>62</v>
      </c>
      <c r="B78" s="19">
        <v>5100</v>
      </c>
      <c r="C78" s="82" t="s">
        <v>3376</v>
      </c>
      <c r="D78" s="48">
        <v>40254</v>
      </c>
      <c r="E78" s="48">
        <v>40256</v>
      </c>
      <c r="F78" s="38">
        <v>6</v>
      </c>
      <c r="G78" s="54">
        <v>41731</v>
      </c>
      <c r="H78" s="11"/>
      <c r="I78" s="30" t="s">
        <v>5682</v>
      </c>
      <c r="J78" s="11"/>
      <c r="K78" s="22">
        <v>134</v>
      </c>
      <c r="L78" s="22" t="s">
        <v>26</v>
      </c>
      <c r="M78" s="22" t="s">
        <v>120</v>
      </c>
      <c r="N78" s="29" t="s">
        <v>5711</v>
      </c>
    </row>
    <row r="79" spans="1:14" x14ac:dyDescent="0.2">
      <c r="A79" s="25">
        <v>63</v>
      </c>
      <c r="B79" s="19">
        <v>5100</v>
      </c>
      <c r="C79" s="82" t="s">
        <v>3377</v>
      </c>
      <c r="D79" s="48">
        <v>40256</v>
      </c>
      <c r="E79" s="48">
        <v>40261</v>
      </c>
      <c r="F79" s="38">
        <v>6</v>
      </c>
      <c r="G79" s="54">
        <v>41732</v>
      </c>
      <c r="H79" s="11"/>
      <c r="I79" s="30" t="s">
        <v>5682</v>
      </c>
      <c r="J79" s="11"/>
      <c r="K79" s="22">
        <v>163</v>
      </c>
      <c r="L79" s="22" t="s">
        <v>26</v>
      </c>
      <c r="M79" s="22" t="s">
        <v>120</v>
      </c>
      <c r="N79" s="29" t="s">
        <v>5711</v>
      </c>
    </row>
    <row r="80" spans="1:14" x14ac:dyDescent="0.2">
      <c r="A80" s="25">
        <v>64</v>
      </c>
      <c r="B80" s="19">
        <v>5100</v>
      </c>
      <c r="C80" s="82" t="s">
        <v>3378</v>
      </c>
      <c r="D80" s="48">
        <v>40261</v>
      </c>
      <c r="E80" s="48">
        <v>40262</v>
      </c>
      <c r="F80" s="38">
        <v>6</v>
      </c>
      <c r="G80" s="54">
        <v>41733</v>
      </c>
      <c r="H80" s="11"/>
      <c r="I80" s="30" t="s">
        <v>5682</v>
      </c>
      <c r="J80" s="11"/>
      <c r="K80" s="22">
        <v>143</v>
      </c>
      <c r="L80" s="22" t="s">
        <v>26</v>
      </c>
      <c r="M80" s="22" t="s">
        <v>120</v>
      </c>
      <c r="N80" s="29" t="s">
        <v>5711</v>
      </c>
    </row>
    <row r="81" spans="1:14" x14ac:dyDescent="0.2">
      <c r="A81" s="25">
        <v>65</v>
      </c>
      <c r="B81" s="19">
        <v>5100</v>
      </c>
      <c r="C81" s="82" t="s">
        <v>3379</v>
      </c>
      <c r="D81" s="48">
        <v>40262</v>
      </c>
      <c r="E81" s="48">
        <v>40263</v>
      </c>
      <c r="F81" s="38">
        <v>7</v>
      </c>
      <c r="G81" s="54">
        <v>41730</v>
      </c>
      <c r="H81" s="11"/>
      <c r="I81" s="30" t="s">
        <v>5682</v>
      </c>
      <c r="J81" s="11"/>
      <c r="K81" s="22">
        <v>137</v>
      </c>
      <c r="L81" s="22" t="s">
        <v>26</v>
      </c>
      <c r="M81" s="22" t="s">
        <v>120</v>
      </c>
      <c r="N81" s="29" t="s">
        <v>5711</v>
      </c>
    </row>
    <row r="82" spans="1:14" x14ac:dyDescent="0.2">
      <c r="A82" s="25">
        <v>66</v>
      </c>
      <c r="B82" s="19">
        <v>5100</v>
      </c>
      <c r="C82" s="82" t="s">
        <v>3380</v>
      </c>
      <c r="D82" s="48">
        <v>40263</v>
      </c>
      <c r="E82" s="48">
        <v>40267</v>
      </c>
      <c r="F82" s="38">
        <v>7</v>
      </c>
      <c r="G82" s="54">
        <v>41731</v>
      </c>
      <c r="H82" s="11"/>
      <c r="I82" s="30" t="s">
        <v>5682</v>
      </c>
      <c r="J82" s="11"/>
      <c r="K82" s="22">
        <v>125</v>
      </c>
      <c r="L82" s="22" t="s">
        <v>26</v>
      </c>
      <c r="M82" s="22" t="s">
        <v>120</v>
      </c>
      <c r="N82" s="29" t="s">
        <v>5711</v>
      </c>
    </row>
    <row r="83" spans="1:14" x14ac:dyDescent="0.2">
      <c r="A83" s="25">
        <v>67</v>
      </c>
      <c r="B83" s="19">
        <v>5100</v>
      </c>
      <c r="C83" s="82" t="s">
        <v>3381</v>
      </c>
      <c r="D83" s="48">
        <v>40267</v>
      </c>
      <c r="E83" s="48">
        <v>40273</v>
      </c>
      <c r="F83" s="38">
        <v>7</v>
      </c>
      <c r="G83" s="54">
        <v>41732</v>
      </c>
      <c r="H83" s="11"/>
      <c r="I83" s="30" t="s">
        <v>5682</v>
      </c>
      <c r="J83" s="11"/>
      <c r="K83" s="22">
        <v>158</v>
      </c>
      <c r="L83" s="22" t="s">
        <v>26</v>
      </c>
      <c r="M83" s="22" t="s">
        <v>120</v>
      </c>
      <c r="N83" s="29" t="s">
        <v>5711</v>
      </c>
    </row>
    <row r="84" spans="1:14" x14ac:dyDescent="0.2">
      <c r="A84" s="25">
        <v>68</v>
      </c>
      <c r="B84" s="19">
        <v>5100</v>
      </c>
      <c r="C84" s="82" t="s">
        <v>3382</v>
      </c>
      <c r="D84" s="48">
        <v>40273</v>
      </c>
      <c r="E84" s="48">
        <v>40243</v>
      </c>
      <c r="F84" s="38">
        <v>7</v>
      </c>
      <c r="G84" s="54">
        <v>41733</v>
      </c>
      <c r="H84" s="11"/>
      <c r="I84" s="30" t="s">
        <v>5682</v>
      </c>
      <c r="J84" s="11"/>
      <c r="K84" s="22">
        <v>160</v>
      </c>
      <c r="L84" s="22" t="s">
        <v>26</v>
      </c>
      <c r="M84" s="22" t="s">
        <v>120</v>
      </c>
      <c r="N84" s="29" t="s">
        <v>5711</v>
      </c>
    </row>
    <row r="85" spans="1:14" x14ac:dyDescent="0.2">
      <c r="A85" s="25">
        <v>69</v>
      </c>
      <c r="B85" s="19">
        <v>5100</v>
      </c>
      <c r="C85" s="82" t="s">
        <v>3383</v>
      </c>
      <c r="D85" s="48">
        <v>40243</v>
      </c>
      <c r="E85" s="48">
        <v>40276</v>
      </c>
      <c r="F85" s="38">
        <v>8</v>
      </c>
      <c r="G85" s="54">
        <v>41730</v>
      </c>
      <c r="H85" s="11"/>
      <c r="I85" s="30" t="s">
        <v>5682</v>
      </c>
      <c r="J85" s="11"/>
      <c r="K85" s="22">
        <v>134</v>
      </c>
      <c r="L85" s="22" t="s">
        <v>26</v>
      </c>
      <c r="M85" s="22" t="s">
        <v>120</v>
      </c>
      <c r="N85" s="29" t="s">
        <v>5711</v>
      </c>
    </row>
    <row r="86" spans="1:14" x14ac:dyDescent="0.2">
      <c r="A86" s="25">
        <v>70</v>
      </c>
      <c r="B86" s="19">
        <v>5100</v>
      </c>
      <c r="C86" s="82" t="s">
        <v>3384</v>
      </c>
      <c r="D86" s="48">
        <v>40276</v>
      </c>
      <c r="E86" s="48">
        <v>40280</v>
      </c>
      <c r="F86" s="38">
        <v>8</v>
      </c>
      <c r="G86" s="54">
        <v>41731</v>
      </c>
      <c r="H86" s="11"/>
      <c r="I86" s="30" t="s">
        <v>5682</v>
      </c>
      <c r="J86" s="11"/>
      <c r="K86" s="22">
        <v>169</v>
      </c>
      <c r="L86" s="22" t="s">
        <v>26</v>
      </c>
      <c r="M86" s="22" t="s">
        <v>120</v>
      </c>
      <c r="N86" s="29" t="s">
        <v>5711</v>
      </c>
    </row>
    <row r="87" spans="1:14" x14ac:dyDescent="0.2">
      <c r="A87" s="25">
        <v>71</v>
      </c>
      <c r="B87" s="19">
        <v>5100</v>
      </c>
      <c r="C87" s="82" t="s">
        <v>3385</v>
      </c>
      <c r="D87" s="48">
        <v>40280</v>
      </c>
      <c r="E87" s="48">
        <v>40282</v>
      </c>
      <c r="F87" s="38">
        <v>8</v>
      </c>
      <c r="G87" s="54">
        <v>41732</v>
      </c>
      <c r="H87" s="11"/>
      <c r="I87" s="30" t="s">
        <v>5682</v>
      </c>
      <c r="J87" s="11"/>
      <c r="K87" s="22">
        <v>138</v>
      </c>
      <c r="L87" s="22" t="s">
        <v>26</v>
      </c>
      <c r="M87" s="22" t="s">
        <v>120</v>
      </c>
      <c r="N87" s="29" t="s">
        <v>5711</v>
      </c>
    </row>
    <row r="88" spans="1:14" x14ac:dyDescent="0.2">
      <c r="A88" s="25">
        <v>72</v>
      </c>
      <c r="B88" s="19">
        <v>5100</v>
      </c>
      <c r="C88" s="82" t="s">
        <v>3386</v>
      </c>
      <c r="D88" s="48">
        <v>40282</v>
      </c>
      <c r="E88" s="48">
        <v>40283</v>
      </c>
      <c r="F88" s="38">
        <v>8</v>
      </c>
      <c r="G88" s="54">
        <v>41733</v>
      </c>
      <c r="H88" s="11"/>
      <c r="I88" s="30" t="s">
        <v>5682</v>
      </c>
      <c r="J88" s="11"/>
      <c r="K88" s="22">
        <v>145</v>
      </c>
      <c r="L88" s="22" t="s">
        <v>26</v>
      </c>
      <c r="M88" s="22" t="s">
        <v>120</v>
      </c>
      <c r="N88" s="29" t="s">
        <v>5711</v>
      </c>
    </row>
    <row r="89" spans="1:14" x14ac:dyDescent="0.2">
      <c r="A89" s="25">
        <v>73</v>
      </c>
      <c r="B89" s="19">
        <v>5100</v>
      </c>
      <c r="C89" s="82" t="s">
        <v>3387</v>
      </c>
      <c r="D89" s="48">
        <v>40283</v>
      </c>
      <c r="E89" s="48">
        <v>40287</v>
      </c>
      <c r="F89" s="38">
        <v>9</v>
      </c>
      <c r="G89" s="54">
        <v>41730</v>
      </c>
      <c r="H89" s="11"/>
      <c r="I89" s="30" t="s">
        <v>5682</v>
      </c>
      <c r="J89" s="11"/>
      <c r="K89" s="22">
        <v>115</v>
      </c>
      <c r="L89" s="22" t="s">
        <v>26</v>
      </c>
      <c r="M89" s="22" t="s">
        <v>120</v>
      </c>
      <c r="N89" s="29" t="s">
        <v>5711</v>
      </c>
    </row>
    <row r="90" spans="1:14" x14ac:dyDescent="0.2">
      <c r="A90" s="25">
        <v>74</v>
      </c>
      <c r="B90" s="19">
        <v>5100</v>
      </c>
      <c r="C90" s="82" t="s">
        <v>3388</v>
      </c>
      <c r="D90" s="48">
        <v>40287</v>
      </c>
      <c r="E90" s="48">
        <v>40288</v>
      </c>
      <c r="F90" s="38">
        <v>9</v>
      </c>
      <c r="G90" s="54">
        <v>41731</v>
      </c>
      <c r="H90" s="11"/>
      <c r="I90" s="30" t="s">
        <v>5682</v>
      </c>
      <c r="J90" s="11"/>
      <c r="K90" s="22">
        <v>125</v>
      </c>
      <c r="L90" s="22" t="s">
        <v>26</v>
      </c>
      <c r="M90" s="22" t="s">
        <v>120</v>
      </c>
      <c r="N90" s="29" t="s">
        <v>5711</v>
      </c>
    </row>
    <row r="91" spans="1:14" x14ac:dyDescent="0.2">
      <c r="A91" s="25">
        <v>75</v>
      </c>
      <c r="B91" s="19">
        <v>5100</v>
      </c>
      <c r="C91" s="82" t="s">
        <v>3389</v>
      </c>
      <c r="D91" s="48">
        <v>40288</v>
      </c>
      <c r="E91" s="48">
        <v>40290</v>
      </c>
      <c r="F91" s="38">
        <v>9</v>
      </c>
      <c r="G91" s="54">
        <v>41732</v>
      </c>
      <c r="H91" s="11"/>
      <c r="I91" s="30" t="s">
        <v>5682</v>
      </c>
      <c r="J91" s="11"/>
      <c r="K91" s="22">
        <v>135</v>
      </c>
      <c r="L91" s="22" t="s">
        <v>26</v>
      </c>
      <c r="M91" s="22" t="s">
        <v>120</v>
      </c>
      <c r="N91" s="29" t="s">
        <v>5711</v>
      </c>
    </row>
    <row r="92" spans="1:14" x14ac:dyDescent="0.2">
      <c r="A92" s="25">
        <v>76</v>
      </c>
      <c r="B92" s="19">
        <v>5100</v>
      </c>
      <c r="C92" s="82" t="s">
        <v>3390</v>
      </c>
      <c r="D92" s="48">
        <v>40290</v>
      </c>
      <c r="E92" s="48">
        <v>40284</v>
      </c>
      <c r="F92" s="38">
        <v>9</v>
      </c>
      <c r="G92" s="54">
        <v>41733</v>
      </c>
      <c r="H92" s="11"/>
      <c r="I92" s="30" t="s">
        <v>5682</v>
      </c>
      <c r="J92" s="11"/>
      <c r="K92" s="22">
        <v>125</v>
      </c>
      <c r="L92" s="22" t="s">
        <v>26</v>
      </c>
      <c r="M92" s="22" t="s">
        <v>120</v>
      </c>
      <c r="N92" s="29" t="s">
        <v>5711</v>
      </c>
    </row>
    <row r="93" spans="1:14" x14ac:dyDescent="0.2">
      <c r="A93" s="25">
        <v>77</v>
      </c>
      <c r="B93" s="19">
        <v>5100</v>
      </c>
      <c r="C93" s="82" t="s">
        <v>3391</v>
      </c>
      <c r="D93" s="48">
        <v>40294</v>
      </c>
      <c r="E93" s="48">
        <v>40295</v>
      </c>
      <c r="F93" s="38">
        <v>10</v>
      </c>
      <c r="G93" s="54">
        <v>41730</v>
      </c>
      <c r="H93" s="11"/>
      <c r="I93" s="30" t="s">
        <v>5682</v>
      </c>
      <c r="J93" s="11"/>
      <c r="K93" s="22">
        <v>142</v>
      </c>
      <c r="L93" s="22" t="s">
        <v>26</v>
      </c>
      <c r="M93" s="22" t="s">
        <v>120</v>
      </c>
      <c r="N93" s="29" t="s">
        <v>5711</v>
      </c>
    </row>
    <row r="94" spans="1:14" x14ac:dyDescent="0.2">
      <c r="A94" s="25">
        <v>78</v>
      </c>
      <c r="B94" s="19">
        <v>5100</v>
      </c>
      <c r="C94" s="82" t="s">
        <v>3392</v>
      </c>
      <c r="D94" s="48">
        <v>40295</v>
      </c>
      <c r="E94" s="48">
        <v>40296</v>
      </c>
      <c r="F94" s="38">
        <v>10</v>
      </c>
      <c r="G94" s="54">
        <v>41731</v>
      </c>
      <c r="H94" s="11"/>
      <c r="I94" s="30" t="s">
        <v>5682</v>
      </c>
      <c r="J94" s="11"/>
      <c r="K94" s="22">
        <v>127</v>
      </c>
      <c r="L94" s="22" t="s">
        <v>26</v>
      </c>
      <c r="M94" s="22" t="s">
        <v>120</v>
      </c>
      <c r="N94" s="29" t="s">
        <v>5711</v>
      </c>
    </row>
    <row r="95" spans="1:14" x14ac:dyDescent="0.2">
      <c r="A95" s="25">
        <v>79</v>
      </c>
      <c r="B95" s="19">
        <v>5100</v>
      </c>
      <c r="C95" s="82" t="s">
        <v>3393</v>
      </c>
      <c r="D95" s="48">
        <v>40296</v>
      </c>
      <c r="E95" s="48">
        <v>40298</v>
      </c>
      <c r="F95" s="38">
        <v>10</v>
      </c>
      <c r="G95" s="54">
        <v>41732</v>
      </c>
      <c r="H95" s="11"/>
      <c r="I95" s="30" t="s">
        <v>5682</v>
      </c>
      <c r="J95" s="11"/>
      <c r="K95" s="22">
        <v>178</v>
      </c>
      <c r="L95" s="22" t="s">
        <v>26</v>
      </c>
      <c r="M95" s="22" t="s">
        <v>120</v>
      </c>
      <c r="N95" s="29" t="s">
        <v>5711</v>
      </c>
    </row>
    <row r="96" spans="1:14" x14ac:dyDescent="0.2">
      <c r="A96" s="25">
        <v>80</v>
      </c>
      <c r="B96" s="19">
        <v>5100</v>
      </c>
      <c r="C96" s="82" t="s">
        <v>3394</v>
      </c>
      <c r="D96" s="48">
        <v>40298</v>
      </c>
      <c r="E96" s="48">
        <v>40301</v>
      </c>
      <c r="F96" s="38">
        <v>10</v>
      </c>
      <c r="G96" s="54">
        <v>41733</v>
      </c>
      <c r="H96" s="11"/>
      <c r="I96" s="30" t="s">
        <v>5682</v>
      </c>
      <c r="J96" s="11"/>
      <c r="K96" s="22">
        <v>133</v>
      </c>
      <c r="L96" s="22" t="s">
        <v>26</v>
      </c>
      <c r="M96" s="22" t="s">
        <v>120</v>
      </c>
      <c r="N96" s="29" t="s">
        <v>5711</v>
      </c>
    </row>
    <row r="97" spans="1:14" x14ac:dyDescent="0.2">
      <c r="A97" s="25">
        <v>81</v>
      </c>
      <c r="B97" s="19">
        <v>5100</v>
      </c>
      <c r="C97" s="82" t="s">
        <v>3395</v>
      </c>
      <c r="D97" s="48">
        <v>40301</v>
      </c>
      <c r="E97" s="48">
        <v>40303</v>
      </c>
      <c r="F97" s="38">
        <v>11</v>
      </c>
      <c r="G97" s="54">
        <v>41730</v>
      </c>
      <c r="H97" s="11"/>
      <c r="I97" s="30" t="s">
        <v>5682</v>
      </c>
      <c r="J97" s="11"/>
      <c r="K97" s="22">
        <v>134</v>
      </c>
      <c r="L97" s="22" t="s">
        <v>26</v>
      </c>
      <c r="M97" s="22" t="s">
        <v>120</v>
      </c>
      <c r="N97" s="29" t="s">
        <v>5711</v>
      </c>
    </row>
    <row r="98" spans="1:14" x14ac:dyDescent="0.2">
      <c r="A98" s="25">
        <v>82</v>
      </c>
      <c r="B98" s="19">
        <v>5100</v>
      </c>
      <c r="C98" s="82" t="s">
        <v>3396</v>
      </c>
      <c r="D98" s="48">
        <v>40303</v>
      </c>
      <c r="E98" s="48">
        <v>40304</v>
      </c>
      <c r="F98" s="38">
        <v>11</v>
      </c>
      <c r="G98" s="54">
        <v>41731</v>
      </c>
      <c r="H98" s="11"/>
      <c r="I98" s="30" t="s">
        <v>5682</v>
      </c>
      <c r="J98" s="11"/>
      <c r="K98" s="22">
        <v>139</v>
      </c>
      <c r="L98" s="22" t="s">
        <v>26</v>
      </c>
      <c r="M98" s="22" t="s">
        <v>120</v>
      </c>
      <c r="N98" s="29" t="s">
        <v>5711</v>
      </c>
    </row>
    <row r="99" spans="1:14" x14ac:dyDescent="0.2">
      <c r="A99" s="25">
        <v>83</v>
      </c>
      <c r="B99" s="19">
        <v>5100</v>
      </c>
      <c r="C99" s="82" t="s">
        <v>3397</v>
      </c>
      <c r="D99" s="48">
        <v>40304</v>
      </c>
      <c r="E99" s="48">
        <v>40305</v>
      </c>
      <c r="F99" s="38">
        <v>11</v>
      </c>
      <c r="G99" s="54">
        <v>41732</v>
      </c>
      <c r="H99" s="11"/>
      <c r="I99" s="30" t="s">
        <v>5682</v>
      </c>
      <c r="J99" s="11"/>
      <c r="K99" s="22">
        <v>124</v>
      </c>
      <c r="L99" s="22" t="s">
        <v>26</v>
      </c>
      <c r="M99" s="22" t="s">
        <v>120</v>
      </c>
      <c r="N99" s="29" t="s">
        <v>5711</v>
      </c>
    </row>
    <row r="100" spans="1:14" x14ac:dyDescent="0.2">
      <c r="A100" s="25">
        <v>84</v>
      </c>
      <c r="B100" s="19">
        <v>5100</v>
      </c>
      <c r="C100" s="82" t="s">
        <v>3398</v>
      </c>
      <c r="D100" s="48">
        <v>40305</v>
      </c>
      <c r="E100" s="48">
        <v>40309</v>
      </c>
      <c r="F100" s="38">
        <v>11</v>
      </c>
      <c r="G100" s="54">
        <v>41733</v>
      </c>
      <c r="H100" s="11"/>
      <c r="I100" s="30" t="s">
        <v>5682</v>
      </c>
      <c r="J100" s="11"/>
      <c r="K100" s="22">
        <v>187</v>
      </c>
      <c r="L100" s="22" t="s">
        <v>26</v>
      </c>
      <c r="M100" s="22" t="s">
        <v>120</v>
      </c>
      <c r="N100" s="29" t="s">
        <v>5711</v>
      </c>
    </row>
    <row r="101" spans="1:14" x14ac:dyDescent="0.2">
      <c r="A101" s="25">
        <v>85</v>
      </c>
      <c r="B101" s="19">
        <v>5100</v>
      </c>
      <c r="C101" s="82" t="s">
        <v>3399</v>
      </c>
      <c r="D101" s="48">
        <v>40309</v>
      </c>
      <c r="E101" s="48">
        <v>40312</v>
      </c>
      <c r="F101" s="38">
        <v>12</v>
      </c>
      <c r="G101" s="54">
        <v>41730</v>
      </c>
      <c r="H101" s="11"/>
      <c r="I101" s="30" t="s">
        <v>5682</v>
      </c>
      <c r="J101" s="11"/>
      <c r="K101" s="22">
        <v>140</v>
      </c>
      <c r="L101" s="22" t="s">
        <v>26</v>
      </c>
      <c r="M101" s="22" t="s">
        <v>120</v>
      </c>
      <c r="N101" s="29" t="s">
        <v>5711</v>
      </c>
    </row>
    <row r="102" spans="1:14" x14ac:dyDescent="0.2">
      <c r="A102" s="25">
        <v>86</v>
      </c>
      <c r="B102" s="19">
        <v>5100</v>
      </c>
      <c r="C102" s="82" t="s">
        <v>3400</v>
      </c>
      <c r="D102" s="48">
        <v>40312</v>
      </c>
      <c r="E102" s="48">
        <v>40316</v>
      </c>
      <c r="F102" s="38">
        <v>12</v>
      </c>
      <c r="G102" s="54">
        <v>41731</v>
      </c>
      <c r="H102" s="11"/>
      <c r="I102" s="30" t="s">
        <v>5682</v>
      </c>
      <c r="J102" s="11"/>
      <c r="K102" s="22">
        <v>144</v>
      </c>
      <c r="L102" s="22" t="s">
        <v>26</v>
      </c>
      <c r="M102" s="22" t="s">
        <v>120</v>
      </c>
      <c r="N102" s="29" t="s">
        <v>5711</v>
      </c>
    </row>
    <row r="103" spans="1:14" x14ac:dyDescent="0.2">
      <c r="A103" s="25">
        <v>87</v>
      </c>
      <c r="B103" s="19">
        <v>5100</v>
      </c>
      <c r="C103" s="82" t="s">
        <v>3401</v>
      </c>
      <c r="D103" s="48">
        <v>40316</v>
      </c>
      <c r="E103" s="48">
        <v>40318</v>
      </c>
      <c r="F103" s="38">
        <v>12</v>
      </c>
      <c r="G103" s="54">
        <v>41732</v>
      </c>
      <c r="H103" s="11"/>
      <c r="I103" s="30" t="s">
        <v>5682</v>
      </c>
      <c r="J103" s="11"/>
      <c r="K103" s="22">
        <v>181</v>
      </c>
      <c r="L103" s="22" t="s">
        <v>26</v>
      </c>
      <c r="M103" s="22" t="s">
        <v>120</v>
      </c>
      <c r="N103" s="29" t="s">
        <v>5711</v>
      </c>
    </row>
    <row r="104" spans="1:14" x14ac:dyDescent="0.2">
      <c r="A104" s="25">
        <v>88</v>
      </c>
      <c r="B104" s="19">
        <v>5100</v>
      </c>
      <c r="C104" s="82" t="s">
        <v>3402</v>
      </c>
      <c r="D104" s="48">
        <v>40318</v>
      </c>
      <c r="E104" s="48">
        <v>40322</v>
      </c>
      <c r="F104" s="38">
        <v>12</v>
      </c>
      <c r="G104" s="54">
        <v>41733</v>
      </c>
      <c r="H104" s="11"/>
      <c r="I104" s="30" t="s">
        <v>5682</v>
      </c>
      <c r="J104" s="11"/>
      <c r="K104" s="22">
        <v>142</v>
      </c>
      <c r="L104" s="22" t="s">
        <v>26</v>
      </c>
      <c r="M104" s="22" t="s">
        <v>120</v>
      </c>
      <c r="N104" s="29" t="s">
        <v>5711</v>
      </c>
    </row>
    <row r="105" spans="1:14" x14ac:dyDescent="0.2">
      <c r="A105" s="25">
        <v>89</v>
      </c>
      <c r="B105" s="19">
        <v>5100</v>
      </c>
      <c r="C105" s="82" t="s">
        <v>3403</v>
      </c>
      <c r="D105" s="48">
        <v>40322</v>
      </c>
      <c r="E105" s="48">
        <v>40324</v>
      </c>
      <c r="F105" s="38">
        <v>13</v>
      </c>
      <c r="G105" s="54">
        <v>41730</v>
      </c>
      <c r="H105" s="11"/>
      <c r="I105" s="30" t="s">
        <v>5682</v>
      </c>
      <c r="J105" s="11"/>
      <c r="K105" s="22">
        <v>150</v>
      </c>
      <c r="L105" s="22" t="s">
        <v>26</v>
      </c>
      <c r="M105" s="22" t="s">
        <v>120</v>
      </c>
      <c r="N105" s="29" t="s">
        <v>5711</v>
      </c>
    </row>
    <row r="106" spans="1:14" x14ac:dyDescent="0.2">
      <c r="A106" s="25">
        <v>90</v>
      </c>
      <c r="B106" s="19">
        <v>5100</v>
      </c>
      <c r="C106" s="82" t="s">
        <v>3404</v>
      </c>
      <c r="D106" s="48">
        <v>40324</v>
      </c>
      <c r="E106" s="48">
        <v>40325</v>
      </c>
      <c r="F106" s="38">
        <v>13</v>
      </c>
      <c r="G106" s="54">
        <v>41731</v>
      </c>
      <c r="H106" s="11"/>
      <c r="I106" s="30" t="s">
        <v>5682</v>
      </c>
      <c r="J106" s="11"/>
      <c r="K106" s="22">
        <v>130</v>
      </c>
      <c r="L106" s="22" t="s">
        <v>26</v>
      </c>
      <c r="M106" s="22" t="s">
        <v>120</v>
      </c>
      <c r="N106" s="29" t="s">
        <v>5711</v>
      </c>
    </row>
    <row r="107" spans="1:14" x14ac:dyDescent="0.2">
      <c r="A107" s="25">
        <v>91</v>
      </c>
      <c r="B107" s="19">
        <v>5100</v>
      </c>
      <c r="C107" s="82" t="s">
        <v>3405</v>
      </c>
      <c r="D107" s="48">
        <v>40325</v>
      </c>
      <c r="E107" s="48">
        <v>40329</v>
      </c>
      <c r="F107" s="38">
        <v>13</v>
      </c>
      <c r="G107" s="54">
        <v>41732</v>
      </c>
      <c r="H107" s="11"/>
      <c r="I107" s="30" t="s">
        <v>5682</v>
      </c>
      <c r="J107" s="11"/>
      <c r="K107" s="22">
        <v>151</v>
      </c>
      <c r="L107" s="22" t="s">
        <v>26</v>
      </c>
      <c r="M107" s="22" t="s">
        <v>120</v>
      </c>
      <c r="N107" s="29" t="s">
        <v>5711</v>
      </c>
    </row>
    <row r="108" spans="1:14" x14ac:dyDescent="0.2">
      <c r="A108" s="25">
        <v>92</v>
      </c>
      <c r="B108" s="19">
        <v>5100</v>
      </c>
      <c r="C108" s="82" t="s">
        <v>3406</v>
      </c>
      <c r="D108" s="48">
        <v>40329</v>
      </c>
      <c r="E108" s="48">
        <v>40330</v>
      </c>
      <c r="F108" s="38">
        <v>13</v>
      </c>
      <c r="G108" s="54">
        <v>41733</v>
      </c>
      <c r="H108" s="11"/>
      <c r="I108" s="30" t="s">
        <v>5682</v>
      </c>
      <c r="J108" s="11"/>
      <c r="K108" s="22">
        <v>136</v>
      </c>
      <c r="L108" s="22" t="s">
        <v>26</v>
      </c>
      <c r="M108" s="22" t="s">
        <v>120</v>
      </c>
      <c r="N108" s="29" t="s">
        <v>5711</v>
      </c>
    </row>
    <row r="109" spans="1:14" x14ac:dyDescent="0.2">
      <c r="A109" s="25">
        <v>93</v>
      </c>
      <c r="B109" s="19">
        <v>5100</v>
      </c>
      <c r="C109" s="82" t="s">
        <v>3407</v>
      </c>
      <c r="D109" s="48">
        <v>40330</v>
      </c>
      <c r="E109" s="48">
        <v>40331</v>
      </c>
      <c r="F109" s="38">
        <v>14</v>
      </c>
      <c r="G109" s="54">
        <v>41730</v>
      </c>
      <c r="H109" s="11"/>
      <c r="I109" s="30" t="s">
        <v>5682</v>
      </c>
      <c r="J109" s="11"/>
      <c r="K109" s="22">
        <v>118</v>
      </c>
      <c r="L109" s="22" t="s">
        <v>26</v>
      </c>
      <c r="M109" s="22" t="s">
        <v>120</v>
      </c>
      <c r="N109" s="29" t="s">
        <v>5711</v>
      </c>
    </row>
    <row r="110" spans="1:14" x14ac:dyDescent="0.2">
      <c r="A110" s="25">
        <v>94</v>
      </c>
      <c r="B110" s="19">
        <v>5100</v>
      </c>
      <c r="C110" s="82" t="s">
        <v>3408</v>
      </c>
      <c r="D110" s="48">
        <v>40331</v>
      </c>
      <c r="E110" s="48">
        <v>40332</v>
      </c>
      <c r="F110" s="38">
        <v>14</v>
      </c>
      <c r="G110" s="54">
        <v>41731</v>
      </c>
      <c r="H110" s="11"/>
      <c r="I110" s="30" t="s">
        <v>5682</v>
      </c>
      <c r="J110" s="11"/>
      <c r="K110" s="22">
        <v>123</v>
      </c>
      <c r="L110" s="22" t="s">
        <v>26</v>
      </c>
      <c r="M110" s="22" t="s">
        <v>120</v>
      </c>
      <c r="N110" s="29" t="s">
        <v>5711</v>
      </c>
    </row>
    <row r="111" spans="1:14" x14ac:dyDescent="0.2">
      <c r="A111" s="25">
        <v>95</v>
      </c>
      <c r="B111" s="19">
        <v>5100</v>
      </c>
      <c r="C111" s="82" t="s">
        <v>3409</v>
      </c>
      <c r="D111" s="48">
        <v>40332</v>
      </c>
      <c r="E111" s="48">
        <v>40337</v>
      </c>
      <c r="F111" s="38">
        <v>14</v>
      </c>
      <c r="G111" s="54">
        <v>41732</v>
      </c>
      <c r="H111" s="11"/>
      <c r="I111" s="30" t="s">
        <v>5682</v>
      </c>
      <c r="J111" s="11"/>
      <c r="K111" s="22">
        <v>120</v>
      </c>
      <c r="L111" s="22" t="s">
        <v>26</v>
      </c>
      <c r="M111" s="22" t="s">
        <v>120</v>
      </c>
      <c r="N111" s="29" t="s">
        <v>5711</v>
      </c>
    </row>
    <row r="112" spans="1:14" x14ac:dyDescent="0.2">
      <c r="A112" s="25">
        <v>96</v>
      </c>
      <c r="B112" s="19">
        <v>5100</v>
      </c>
      <c r="C112" s="82" t="s">
        <v>3410</v>
      </c>
      <c r="D112" s="48">
        <v>40337</v>
      </c>
      <c r="E112" s="48">
        <v>40339</v>
      </c>
      <c r="F112" s="38">
        <v>14</v>
      </c>
      <c r="G112" s="54">
        <v>41733</v>
      </c>
      <c r="H112" s="11"/>
      <c r="I112" s="30" t="s">
        <v>5682</v>
      </c>
      <c r="J112" s="11"/>
      <c r="K112" s="22">
        <v>133</v>
      </c>
      <c r="L112" s="22" t="s">
        <v>26</v>
      </c>
      <c r="M112" s="22" t="s">
        <v>120</v>
      </c>
      <c r="N112" s="29" t="s">
        <v>5711</v>
      </c>
    </row>
    <row r="113" spans="1:14" x14ac:dyDescent="0.2">
      <c r="A113" s="25">
        <v>97</v>
      </c>
      <c r="B113" s="19">
        <v>5100</v>
      </c>
      <c r="C113" s="82" t="s">
        <v>3411</v>
      </c>
      <c r="D113" s="48">
        <v>40339</v>
      </c>
      <c r="E113" s="48">
        <v>40340</v>
      </c>
      <c r="F113" s="38">
        <v>15</v>
      </c>
      <c r="G113" s="54">
        <v>41730</v>
      </c>
      <c r="H113" s="11"/>
      <c r="I113" s="30" t="s">
        <v>5682</v>
      </c>
      <c r="J113" s="11"/>
      <c r="K113" s="22">
        <v>131</v>
      </c>
      <c r="L113" s="22" t="s">
        <v>26</v>
      </c>
      <c r="M113" s="22" t="s">
        <v>120</v>
      </c>
      <c r="N113" s="29" t="s">
        <v>5711</v>
      </c>
    </row>
    <row r="114" spans="1:14" x14ac:dyDescent="0.2">
      <c r="A114" s="25">
        <v>98</v>
      </c>
      <c r="B114" s="19">
        <v>5100</v>
      </c>
      <c r="C114" s="82" t="s">
        <v>3412</v>
      </c>
      <c r="D114" s="48">
        <v>40340</v>
      </c>
      <c r="E114" s="48">
        <v>40345</v>
      </c>
      <c r="F114" s="38">
        <v>15</v>
      </c>
      <c r="G114" s="54">
        <v>41731</v>
      </c>
      <c r="H114" s="11"/>
      <c r="I114" s="30" t="s">
        <v>5682</v>
      </c>
      <c r="J114" s="11"/>
      <c r="K114" s="22">
        <v>143</v>
      </c>
      <c r="L114" s="22" t="s">
        <v>26</v>
      </c>
      <c r="M114" s="22" t="s">
        <v>120</v>
      </c>
      <c r="N114" s="29" t="s">
        <v>5711</v>
      </c>
    </row>
    <row r="115" spans="1:14" x14ac:dyDescent="0.2">
      <c r="A115" s="25">
        <v>99</v>
      </c>
      <c r="B115" s="19">
        <v>5100</v>
      </c>
      <c r="C115" s="82" t="s">
        <v>3413</v>
      </c>
      <c r="D115" s="48">
        <v>40345</v>
      </c>
      <c r="E115" s="48">
        <v>40346</v>
      </c>
      <c r="F115" s="38">
        <v>15</v>
      </c>
      <c r="G115" s="54">
        <v>41732</v>
      </c>
      <c r="H115" s="11"/>
      <c r="I115" s="30" t="s">
        <v>5682</v>
      </c>
      <c r="J115" s="11"/>
      <c r="K115" s="22">
        <v>156</v>
      </c>
      <c r="L115" s="22" t="s">
        <v>26</v>
      </c>
      <c r="M115" s="22" t="s">
        <v>120</v>
      </c>
      <c r="N115" s="29" t="s">
        <v>5711</v>
      </c>
    </row>
    <row r="116" spans="1:14" x14ac:dyDescent="0.2">
      <c r="A116" s="25">
        <v>100</v>
      </c>
      <c r="B116" s="19">
        <v>5100</v>
      </c>
      <c r="C116" s="82" t="s">
        <v>3414</v>
      </c>
      <c r="D116" s="48">
        <v>40346</v>
      </c>
      <c r="E116" s="48">
        <v>40350</v>
      </c>
      <c r="F116" s="38">
        <v>15</v>
      </c>
      <c r="G116" s="54">
        <v>41733</v>
      </c>
      <c r="H116" s="11"/>
      <c r="I116" s="30" t="s">
        <v>5682</v>
      </c>
      <c r="J116" s="11"/>
      <c r="K116" s="22">
        <v>142</v>
      </c>
      <c r="L116" s="22" t="s">
        <v>26</v>
      </c>
      <c r="M116" s="22" t="s">
        <v>120</v>
      </c>
      <c r="N116" s="29" t="s">
        <v>5711</v>
      </c>
    </row>
    <row r="117" spans="1:14" x14ac:dyDescent="0.2">
      <c r="A117" s="25">
        <v>101</v>
      </c>
      <c r="B117" s="19">
        <v>5100</v>
      </c>
      <c r="C117" s="82" t="s">
        <v>3415</v>
      </c>
      <c r="D117" s="48">
        <v>40351</v>
      </c>
      <c r="E117" s="48">
        <v>40352</v>
      </c>
      <c r="F117" s="38">
        <v>16</v>
      </c>
      <c r="G117" s="54">
        <v>41730</v>
      </c>
      <c r="H117" s="11"/>
      <c r="I117" s="30" t="s">
        <v>5682</v>
      </c>
      <c r="J117" s="11"/>
      <c r="K117" s="22">
        <v>149</v>
      </c>
      <c r="L117" s="22" t="s">
        <v>26</v>
      </c>
      <c r="M117" s="22" t="s">
        <v>120</v>
      </c>
      <c r="N117" s="29" t="s">
        <v>5711</v>
      </c>
    </row>
    <row r="118" spans="1:14" x14ac:dyDescent="0.2">
      <c r="A118" s="25">
        <v>102</v>
      </c>
      <c r="B118" s="19">
        <v>5100</v>
      </c>
      <c r="C118" s="82" t="s">
        <v>3416</v>
      </c>
      <c r="D118" s="48">
        <v>40352</v>
      </c>
      <c r="E118" s="48">
        <v>40353</v>
      </c>
      <c r="F118" s="38">
        <v>16</v>
      </c>
      <c r="G118" s="54">
        <v>41731</v>
      </c>
      <c r="H118" s="11"/>
      <c r="I118" s="30" t="s">
        <v>5682</v>
      </c>
      <c r="J118" s="11"/>
      <c r="K118" s="22">
        <v>132</v>
      </c>
      <c r="L118" s="22" t="s">
        <v>26</v>
      </c>
      <c r="M118" s="22" t="s">
        <v>120</v>
      </c>
      <c r="N118" s="29" t="s">
        <v>5711</v>
      </c>
    </row>
    <row r="119" spans="1:14" x14ac:dyDescent="0.2">
      <c r="A119" s="25">
        <v>103</v>
      </c>
      <c r="B119" s="19">
        <v>5100</v>
      </c>
      <c r="C119" s="82" t="s">
        <v>3417</v>
      </c>
      <c r="D119" s="48">
        <v>40353</v>
      </c>
      <c r="E119" s="48">
        <v>40357</v>
      </c>
      <c r="F119" s="38">
        <v>16</v>
      </c>
      <c r="G119" s="54">
        <v>41732</v>
      </c>
      <c r="H119" s="11"/>
      <c r="I119" s="30" t="s">
        <v>5682</v>
      </c>
      <c r="J119" s="11"/>
      <c r="K119" s="22">
        <v>149</v>
      </c>
      <c r="L119" s="22" t="s">
        <v>26</v>
      </c>
      <c r="M119" s="22" t="s">
        <v>120</v>
      </c>
      <c r="N119" s="29" t="s">
        <v>5711</v>
      </c>
    </row>
    <row r="120" spans="1:14" x14ac:dyDescent="0.2">
      <c r="A120" s="25">
        <v>104</v>
      </c>
      <c r="B120" s="19">
        <v>5100</v>
      </c>
      <c r="C120" s="82" t="s">
        <v>3418</v>
      </c>
      <c r="D120" s="48">
        <v>40357</v>
      </c>
      <c r="E120" s="48">
        <v>40359</v>
      </c>
      <c r="F120" s="38">
        <v>16</v>
      </c>
      <c r="G120" s="54">
        <v>41733</v>
      </c>
      <c r="H120" s="11"/>
      <c r="I120" s="30" t="s">
        <v>5682</v>
      </c>
      <c r="J120" s="11"/>
      <c r="K120" s="22">
        <v>129</v>
      </c>
      <c r="L120" s="22" t="s">
        <v>26</v>
      </c>
      <c r="M120" s="22" t="s">
        <v>120</v>
      </c>
      <c r="N120" s="29" t="s">
        <v>5711</v>
      </c>
    </row>
    <row r="121" spans="1:14" x14ac:dyDescent="0.2">
      <c r="A121" s="25">
        <v>105</v>
      </c>
      <c r="B121" s="19">
        <v>5100</v>
      </c>
      <c r="C121" s="82" t="s">
        <v>3419</v>
      </c>
      <c r="D121" s="48">
        <v>40359</v>
      </c>
      <c r="E121" s="48">
        <v>40361</v>
      </c>
      <c r="F121" s="38">
        <v>17</v>
      </c>
      <c r="G121" s="54">
        <v>41730</v>
      </c>
      <c r="H121" s="11"/>
      <c r="I121" s="30" t="s">
        <v>5682</v>
      </c>
      <c r="J121" s="11"/>
      <c r="K121" s="22">
        <v>118</v>
      </c>
      <c r="L121" s="22" t="s">
        <v>26</v>
      </c>
      <c r="M121" s="22" t="s">
        <v>120</v>
      </c>
      <c r="N121" s="29" t="s">
        <v>5711</v>
      </c>
    </row>
    <row r="122" spans="1:14" x14ac:dyDescent="0.2">
      <c r="A122" s="25">
        <v>106</v>
      </c>
      <c r="B122" s="19">
        <v>5100</v>
      </c>
      <c r="C122" s="82" t="s">
        <v>3420</v>
      </c>
      <c r="D122" s="48">
        <v>40361</v>
      </c>
      <c r="E122" s="48">
        <v>40365</v>
      </c>
      <c r="F122" s="38">
        <v>17</v>
      </c>
      <c r="G122" s="54">
        <v>41731</v>
      </c>
      <c r="H122" s="11"/>
      <c r="I122" s="30" t="s">
        <v>5682</v>
      </c>
      <c r="J122" s="11"/>
      <c r="K122" s="22">
        <v>142</v>
      </c>
      <c r="L122" s="22" t="s">
        <v>26</v>
      </c>
      <c r="M122" s="22" t="s">
        <v>120</v>
      </c>
      <c r="N122" s="29" t="s">
        <v>5711</v>
      </c>
    </row>
    <row r="123" spans="1:14" x14ac:dyDescent="0.2">
      <c r="A123" s="25">
        <v>107</v>
      </c>
      <c r="B123" s="19">
        <v>5100</v>
      </c>
      <c r="C123" s="82" t="s">
        <v>3421</v>
      </c>
      <c r="D123" s="48">
        <v>40365</v>
      </c>
      <c r="E123" s="48">
        <v>40366</v>
      </c>
      <c r="F123" s="38">
        <v>17</v>
      </c>
      <c r="G123" s="54">
        <v>41732</v>
      </c>
      <c r="H123" s="11"/>
      <c r="I123" s="30" t="s">
        <v>5682</v>
      </c>
      <c r="J123" s="11"/>
      <c r="K123" s="22">
        <v>140</v>
      </c>
      <c r="L123" s="22" t="s">
        <v>26</v>
      </c>
      <c r="M123" s="22" t="s">
        <v>120</v>
      </c>
      <c r="N123" s="29" t="s">
        <v>5711</v>
      </c>
    </row>
    <row r="124" spans="1:14" x14ac:dyDescent="0.2">
      <c r="A124" s="25">
        <v>108</v>
      </c>
      <c r="B124" s="19">
        <v>5100</v>
      </c>
      <c r="C124" s="82" t="s">
        <v>3422</v>
      </c>
      <c r="D124" s="48">
        <v>40366</v>
      </c>
      <c r="E124" s="48">
        <v>40367</v>
      </c>
      <c r="F124" s="38">
        <v>17</v>
      </c>
      <c r="G124" s="54">
        <v>41733</v>
      </c>
      <c r="H124" s="11"/>
      <c r="I124" s="30" t="s">
        <v>5682</v>
      </c>
      <c r="J124" s="11"/>
      <c r="K124" s="22">
        <v>142</v>
      </c>
      <c r="L124" s="22" t="s">
        <v>26</v>
      </c>
      <c r="M124" s="22" t="s">
        <v>120</v>
      </c>
      <c r="N124" s="29" t="s">
        <v>5711</v>
      </c>
    </row>
    <row r="125" spans="1:14" x14ac:dyDescent="0.2">
      <c r="A125" s="25">
        <v>109</v>
      </c>
      <c r="B125" s="19">
        <v>5100</v>
      </c>
      <c r="C125" s="82" t="s">
        <v>3423</v>
      </c>
      <c r="D125" s="48">
        <v>40368</v>
      </c>
      <c r="E125" s="48">
        <v>40372</v>
      </c>
      <c r="F125" s="38">
        <v>18</v>
      </c>
      <c r="G125" s="54">
        <v>41730</v>
      </c>
      <c r="H125" s="11"/>
      <c r="I125" s="30" t="s">
        <v>5682</v>
      </c>
      <c r="J125" s="11"/>
      <c r="K125" s="22">
        <v>133</v>
      </c>
      <c r="L125" s="22" t="s">
        <v>26</v>
      </c>
      <c r="M125" s="22" t="s">
        <v>120</v>
      </c>
      <c r="N125" s="29" t="s">
        <v>5711</v>
      </c>
    </row>
    <row r="126" spans="1:14" x14ac:dyDescent="0.2">
      <c r="A126" s="25">
        <v>110</v>
      </c>
      <c r="B126" s="19">
        <v>5100</v>
      </c>
      <c r="C126" s="82" t="s">
        <v>3424</v>
      </c>
      <c r="D126" s="48">
        <v>40372</v>
      </c>
      <c r="E126" s="48">
        <v>40374</v>
      </c>
      <c r="F126" s="38">
        <v>18</v>
      </c>
      <c r="G126" s="54">
        <v>41731</v>
      </c>
      <c r="H126" s="11"/>
      <c r="I126" s="30" t="s">
        <v>5682</v>
      </c>
      <c r="J126" s="11"/>
      <c r="K126" s="22">
        <v>114</v>
      </c>
      <c r="L126" s="22" t="s">
        <v>26</v>
      </c>
      <c r="M126" s="22" t="s">
        <v>120</v>
      </c>
      <c r="N126" s="29" t="s">
        <v>5711</v>
      </c>
    </row>
    <row r="127" spans="1:14" x14ac:dyDescent="0.2">
      <c r="A127" s="25">
        <v>111</v>
      </c>
      <c r="B127" s="19">
        <v>5100</v>
      </c>
      <c r="C127" s="82" t="s">
        <v>3425</v>
      </c>
      <c r="D127" s="48">
        <v>40374</v>
      </c>
      <c r="E127" s="48">
        <v>40375</v>
      </c>
      <c r="F127" s="38">
        <v>18</v>
      </c>
      <c r="G127" s="54">
        <v>41732</v>
      </c>
      <c r="H127" s="11"/>
      <c r="I127" s="30" t="s">
        <v>5682</v>
      </c>
      <c r="J127" s="11"/>
      <c r="K127" s="22">
        <v>139</v>
      </c>
      <c r="L127" s="22" t="s">
        <v>26</v>
      </c>
      <c r="M127" s="22" t="s">
        <v>120</v>
      </c>
      <c r="N127" s="29" t="s">
        <v>5711</v>
      </c>
    </row>
    <row r="128" spans="1:14" x14ac:dyDescent="0.2">
      <c r="A128" s="25">
        <v>112</v>
      </c>
      <c r="B128" s="19">
        <v>5100</v>
      </c>
      <c r="C128" s="82" t="s">
        <v>3426</v>
      </c>
      <c r="D128" s="48">
        <v>40375</v>
      </c>
      <c r="E128" s="48">
        <v>40380</v>
      </c>
      <c r="F128" s="38">
        <v>18</v>
      </c>
      <c r="G128" s="54">
        <v>41733</v>
      </c>
      <c r="H128" s="11"/>
      <c r="I128" s="30" t="s">
        <v>5682</v>
      </c>
      <c r="J128" s="11"/>
      <c r="K128" s="22">
        <v>149</v>
      </c>
      <c r="L128" s="22" t="s">
        <v>26</v>
      </c>
      <c r="M128" s="22" t="s">
        <v>120</v>
      </c>
      <c r="N128" s="29" t="s">
        <v>5711</v>
      </c>
    </row>
    <row r="129" spans="1:14" x14ac:dyDescent="0.2">
      <c r="A129" s="25">
        <v>113</v>
      </c>
      <c r="B129" s="19">
        <v>5100</v>
      </c>
      <c r="C129" s="82" t="s">
        <v>3427</v>
      </c>
      <c r="D129" s="48">
        <v>40380</v>
      </c>
      <c r="E129" s="48">
        <v>40381</v>
      </c>
      <c r="F129" s="38">
        <v>19</v>
      </c>
      <c r="G129" s="54">
        <v>41730</v>
      </c>
      <c r="H129" s="11"/>
      <c r="I129" s="30" t="s">
        <v>5682</v>
      </c>
      <c r="J129" s="11"/>
      <c r="K129" s="22">
        <v>153</v>
      </c>
      <c r="L129" s="22" t="s">
        <v>26</v>
      </c>
      <c r="M129" s="22" t="s">
        <v>120</v>
      </c>
      <c r="N129" s="29" t="s">
        <v>5711</v>
      </c>
    </row>
    <row r="130" spans="1:14" x14ac:dyDescent="0.2">
      <c r="A130" s="25">
        <v>114</v>
      </c>
      <c r="B130" s="19">
        <v>5100</v>
      </c>
      <c r="C130" s="82" t="s">
        <v>3428</v>
      </c>
      <c r="D130" s="48">
        <v>40381</v>
      </c>
      <c r="E130" s="48">
        <v>40382</v>
      </c>
      <c r="F130" s="38">
        <v>19</v>
      </c>
      <c r="G130" s="54">
        <v>41731</v>
      </c>
      <c r="H130" s="11"/>
      <c r="I130" s="30" t="s">
        <v>5682</v>
      </c>
      <c r="J130" s="11"/>
      <c r="K130" s="22">
        <v>185</v>
      </c>
      <c r="L130" s="22" t="s">
        <v>26</v>
      </c>
      <c r="M130" s="22" t="s">
        <v>120</v>
      </c>
      <c r="N130" s="29" t="s">
        <v>5711</v>
      </c>
    </row>
    <row r="131" spans="1:14" x14ac:dyDescent="0.2">
      <c r="A131" s="25">
        <v>115</v>
      </c>
      <c r="B131" s="19">
        <v>5100</v>
      </c>
      <c r="C131" s="82" t="s">
        <v>3429</v>
      </c>
      <c r="D131" s="48">
        <v>40382</v>
      </c>
      <c r="E131" s="48">
        <v>40385</v>
      </c>
      <c r="F131" s="38">
        <v>19</v>
      </c>
      <c r="G131" s="54">
        <v>41732</v>
      </c>
      <c r="H131" s="11"/>
      <c r="I131" s="30" t="s">
        <v>5682</v>
      </c>
      <c r="J131" s="11"/>
      <c r="K131" s="22">
        <v>189</v>
      </c>
      <c r="L131" s="22" t="s">
        <v>26</v>
      </c>
      <c r="M131" s="22" t="s">
        <v>120</v>
      </c>
      <c r="N131" s="29" t="s">
        <v>5711</v>
      </c>
    </row>
    <row r="132" spans="1:14" x14ac:dyDescent="0.2">
      <c r="A132" s="25">
        <v>116</v>
      </c>
      <c r="B132" s="19">
        <v>5100</v>
      </c>
      <c r="C132" s="82" t="s">
        <v>3430</v>
      </c>
      <c r="D132" s="48">
        <v>40385</v>
      </c>
      <c r="E132" s="48">
        <v>40386</v>
      </c>
      <c r="F132" s="38">
        <v>19</v>
      </c>
      <c r="G132" s="54">
        <v>41733</v>
      </c>
      <c r="H132" s="11"/>
      <c r="I132" s="30" t="s">
        <v>5682</v>
      </c>
      <c r="J132" s="11"/>
      <c r="K132" s="22">
        <v>119</v>
      </c>
      <c r="L132" s="22" t="s">
        <v>26</v>
      </c>
      <c r="M132" s="22" t="s">
        <v>120</v>
      </c>
      <c r="N132" s="29" t="s">
        <v>5711</v>
      </c>
    </row>
    <row r="133" spans="1:14" x14ac:dyDescent="0.2">
      <c r="A133" s="25">
        <v>117</v>
      </c>
      <c r="B133" s="19">
        <v>5100</v>
      </c>
      <c r="C133" s="82" t="s">
        <v>3431</v>
      </c>
      <c r="D133" s="48">
        <v>40387</v>
      </c>
      <c r="E133" s="48">
        <v>40389</v>
      </c>
      <c r="F133" s="38">
        <v>20</v>
      </c>
      <c r="G133" s="54">
        <v>41730</v>
      </c>
      <c r="H133" s="11"/>
      <c r="I133" s="30" t="s">
        <v>5682</v>
      </c>
      <c r="J133" s="11"/>
      <c r="K133" s="22">
        <v>157</v>
      </c>
      <c r="L133" s="22" t="s">
        <v>26</v>
      </c>
      <c r="M133" s="22" t="s">
        <v>120</v>
      </c>
      <c r="N133" s="29" t="s">
        <v>5711</v>
      </c>
    </row>
    <row r="134" spans="1:14" x14ac:dyDescent="0.2">
      <c r="A134" s="25">
        <v>118</v>
      </c>
      <c r="B134" s="19">
        <v>5100</v>
      </c>
      <c r="C134" s="82" t="s">
        <v>3432</v>
      </c>
      <c r="D134" s="48">
        <v>40389</v>
      </c>
      <c r="E134" s="48">
        <v>40389</v>
      </c>
      <c r="F134" s="38">
        <v>20</v>
      </c>
      <c r="G134" s="54">
        <v>41731</v>
      </c>
      <c r="H134" s="11"/>
      <c r="I134" s="30" t="s">
        <v>5682</v>
      </c>
      <c r="J134" s="11"/>
      <c r="K134" s="22">
        <v>137</v>
      </c>
      <c r="L134" s="22" t="s">
        <v>26</v>
      </c>
      <c r="M134" s="22" t="s">
        <v>120</v>
      </c>
      <c r="N134" s="29" t="s">
        <v>5711</v>
      </c>
    </row>
    <row r="135" spans="1:14" x14ac:dyDescent="0.2">
      <c r="A135" s="25">
        <v>119</v>
      </c>
      <c r="B135" s="19">
        <v>5100</v>
      </c>
      <c r="C135" s="82" t="s">
        <v>3433</v>
      </c>
      <c r="D135" s="48">
        <v>40389</v>
      </c>
      <c r="E135" s="48">
        <v>40393</v>
      </c>
      <c r="F135" s="38">
        <v>20</v>
      </c>
      <c r="G135" s="54">
        <v>41732</v>
      </c>
      <c r="H135" s="11"/>
      <c r="I135" s="30" t="s">
        <v>5682</v>
      </c>
      <c r="J135" s="11"/>
      <c r="K135" s="22">
        <v>147</v>
      </c>
      <c r="L135" s="22" t="s">
        <v>26</v>
      </c>
      <c r="M135" s="22" t="s">
        <v>120</v>
      </c>
      <c r="N135" s="29" t="s">
        <v>5711</v>
      </c>
    </row>
    <row r="136" spans="1:14" x14ac:dyDescent="0.2">
      <c r="A136" s="25">
        <v>120</v>
      </c>
      <c r="B136" s="19">
        <v>5100</v>
      </c>
      <c r="C136" s="82" t="s">
        <v>3434</v>
      </c>
      <c r="D136" s="48">
        <v>40393</v>
      </c>
      <c r="E136" s="48">
        <v>40394</v>
      </c>
      <c r="F136" s="38">
        <v>20</v>
      </c>
      <c r="G136" s="54">
        <v>41733</v>
      </c>
      <c r="H136" s="11"/>
      <c r="I136" s="30" t="s">
        <v>5682</v>
      </c>
      <c r="J136" s="11"/>
      <c r="K136" s="22">
        <v>154</v>
      </c>
      <c r="L136" s="22" t="s">
        <v>26</v>
      </c>
      <c r="M136" s="22" t="s">
        <v>120</v>
      </c>
      <c r="N136" s="29" t="s">
        <v>5711</v>
      </c>
    </row>
    <row r="137" spans="1:14" x14ac:dyDescent="0.2">
      <c r="A137" s="25">
        <v>121</v>
      </c>
      <c r="B137" s="19">
        <v>5100</v>
      </c>
      <c r="C137" s="82" t="s">
        <v>3435</v>
      </c>
      <c r="D137" s="48">
        <v>40394</v>
      </c>
      <c r="E137" s="48">
        <v>40399</v>
      </c>
      <c r="F137" s="38">
        <v>21</v>
      </c>
      <c r="G137" s="54">
        <v>41730</v>
      </c>
      <c r="H137" s="11"/>
      <c r="I137" s="30" t="s">
        <v>5682</v>
      </c>
      <c r="J137" s="11"/>
      <c r="K137" s="22">
        <v>129</v>
      </c>
      <c r="L137" s="22" t="s">
        <v>26</v>
      </c>
      <c r="M137" s="22" t="s">
        <v>120</v>
      </c>
      <c r="N137" s="29" t="s">
        <v>5711</v>
      </c>
    </row>
    <row r="138" spans="1:14" x14ac:dyDescent="0.2">
      <c r="A138" s="25">
        <v>122</v>
      </c>
      <c r="B138" s="19">
        <v>5100</v>
      </c>
      <c r="C138" s="82" t="s">
        <v>3436</v>
      </c>
      <c r="D138" s="48">
        <v>40399</v>
      </c>
      <c r="E138" s="48">
        <v>40400</v>
      </c>
      <c r="F138" s="38">
        <v>21</v>
      </c>
      <c r="G138" s="54">
        <v>41731</v>
      </c>
      <c r="H138" s="11"/>
      <c r="I138" s="30" t="s">
        <v>5682</v>
      </c>
      <c r="J138" s="11"/>
      <c r="K138" s="22">
        <v>187</v>
      </c>
      <c r="L138" s="22" t="s">
        <v>26</v>
      </c>
      <c r="M138" s="22" t="s">
        <v>120</v>
      </c>
      <c r="N138" s="29" t="s">
        <v>5711</v>
      </c>
    </row>
    <row r="139" spans="1:14" x14ac:dyDescent="0.2">
      <c r="A139" s="25">
        <v>123</v>
      </c>
      <c r="B139" s="19">
        <v>5100</v>
      </c>
      <c r="C139" s="82" t="s">
        <v>3437</v>
      </c>
      <c r="D139" s="48">
        <v>40400</v>
      </c>
      <c r="E139" s="48">
        <v>40402</v>
      </c>
      <c r="F139" s="38">
        <v>21</v>
      </c>
      <c r="G139" s="54">
        <v>41732</v>
      </c>
      <c r="H139" s="11"/>
      <c r="I139" s="30" t="s">
        <v>5682</v>
      </c>
      <c r="J139" s="11"/>
      <c r="K139" s="22">
        <v>122</v>
      </c>
      <c r="L139" s="22" t="s">
        <v>26</v>
      </c>
      <c r="M139" s="22" t="s">
        <v>120</v>
      </c>
      <c r="N139" s="29" t="s">
        <v>5711</v>
      </c>
    </row>
    <row r="140" spans="1:14" x14ac:dyDescent="0.2">
      <c r="A140" s="25">
        <v>124</v>
      </c>
      <c r="B140" s="19">
        <v>5100</v>
      </c>
      <c r="C140" s="82" t="s">
        <v>3438</v>
      </c>
      <c r="D140" s="48">
        <v>40402</v>
      </c>
      <c r="E140" s="48">
        <v>40403</v>
      </c>
      <c r="F140" s="38">
        <v>21</v>
      </c>
      <c r="G140" s="54">
        <v>41733</v>
      </c>
      <c r="H140" s="11"/>
      <c r="I140" s="30" t="s">
        <v>5682</v>
      </c>
      <c r="J140" s="11"/>
      <c r="K140" s="22">
        <v>143</v>
      </c>
      <c r="L140" s="22" t="s">
        <v>26</v>
      </c>
      <c r="M140" s="22" t="s">
        <v>120</v>
      </c>
      <c r="N140" s="29" t="s">
        <v>5711</v>
      </c>
    </row>
    <row r="141" spans="1:14" x14ac:dyDescent="0.2">
      <c r="A141" s="25">
        <v>125</v>
      </c>
      <c r="B141" s="19">
        <v>5100</v>
      </c>
      <c r="C141" s="82" t="s">
        <v>3439</v>
      </c>
      <c r="D141" s="48">
        <v>40403</v>
      </c>
      <c r="E141" s="48">
        <v>40407</v>
      </c>
      <c r="F141" s="38">
        <v>22</v>
      </c>
      <c r="G141" s="54">
        <v>41730</v>
      </c>
      <c r="H141" s="11"/>
      <c r="I141" s="30" t="s">
        <v>5682</v>
      </c>
      <c r="J141" s="11"/>
      <c r="K141" s="22">
        <v>120</v>
      </c>
      <c r="L141" s="22" t="s">
        <v>26</v>
      </c>
      <c r="M141" s="22" t="s">
        <v>120</v>
      </c>
      <c r="N141" s="29" t="s">
        <v>5711</v>
      </c>
    </row>
    <row r="142" spans="1:14" x14ac:dyDescent="0.2">
      <c r="A142" s="25">
        <v>126</v>
      </c>
      <c r="B142" s="19">
        <v>5100</v>
      </c>
      <c r="C142" s="82" t="s">
        <v>3440</v>
      </c>
      <c r="D142" s="48">
        <v>40407</v>
      </c>
      <c r="E142" s="48">
        <v>40408</v>
      </c>
      <c r="F142" s="38">
        <v>22</v>
      </c>
      <c r="G142" s="54">
        <v>41731</v>
      </c>
      <c r="H142" s="11"/>
      <c r="I142" s="30" t="s">
        <v>5682</v>
      </c>
      <c r="J142" s="11"/>
      <c r="K142" s="22">
        <v>133</v>
      </c>
      <c r="L142" s="22" t="s">
        <v>26</v>
      </c>
      <c r="M142" s="22" t="s">
        <v>120</v>
      </c>
      <c r="N142" s="29" t="s">
        <v>5711</v>
      </c>
    </row>
    <row r="143" spans="1:14" x14ac:dyDescent="0.2">
      <c r="A143" s="25">
        <v>127</v>
      </c>
      <c r="B143" s="19">
        <v>5100</v>
      </c>
      <c r="C143" s="82" t="s">
        <v>3441</v>
      </c>
      <c r="D143" s="48">
        <v>40408</v>
      </c>
      <c r="E143" s="48">
        <v>40413</v>
      </c>
      <c r="F143" s="38">
        <v>22</v>
      </c>
      <c r="G143" s="54">
        <v>41732</v>
      </c>
      <c r="H143" s="11"/>
      <c r="I143" s="30" t="s">
        <v>5682</v>
      </c>
      <c r="J143" s="11"/>
      <c r="K143" s="22">
        <v>127</v>
      </c>
      <c r="L143" s="22" t="s">
        <v>26</v>
      </c>
      <c r="M143" s="22" t="s">
        <v>120</v>
      </c>
      <c r="N143" s="29" t="s">
        <v>5711</v>
      </c>
    </row>
    <row r="144" spans="1:14" x14ac:dyDescent="0.2">
      <c r="A144" s="25">
        <v>128</v>
      </c>
      <c r="B144" s="19">
        <v>5100</v>
      </c>
      <c r="C144" s="82" t="s">
        <v>3442</v>
      </c>
      <c r="D144" s="48">
        <v>40413</v>
      </c>
      <c r="E144" s="48">
        <v>40413</v>
      </c>
      <c r="F144" s="38">
        <v>22</v>
      </c>
      <c r="G144" s="54">
        <v>41733</v>
      </c>
      <c r="H144" s="11"/>
      <c r="I144" s="30" t="s">
        <v>5682</v>
      </c>
      <c r="J144" s="11"/>
      <c r="K144" s="22">
        <v>150</v>
      </c>
      <c r="L144" s="22" t="s">
        <v>26</v>
      </c>
      <c r="M144" s="22" t="s">
        <v>120</v>
      </c>
      <c r="N144" s="29" t="s">
        <v>5711</v>
      </c>
    </row>
    <row r="145" spans="1:14" x14ac:dyDescent="0.2">
      <c r="A145" s="25">
        <v>129</v>
      </c>
      <c r="B145" s="19">
        <v>5100</v>
      </c>
      <c r="C145" s="82" t="s">
        <v>3443</v>
      </c>
      <c r="D145" s="48">
        <v>40413</v>
      </c>
      <c r="E145" s="48">
        <v>40416</v>
      </c>
      <c r="F145" s="38">
        <v>23</v>
      </c>
      <c r="G145" s="54">
        <v>41730</v>
      </c>
      <c r="H145" s="11"/>
      <c r="I145" s="30" t="s">
        <v>5682</v>
      </c>
      <c r="J145" s="11"/>
      <c r="K145" s="22">
        <v>128</v>
      </c>
      <c r="L145" s="22" t="s">
        <v>26</v>
      </c>
      <c r="M145" s="22" t="s">
        <v>120</v>
      </c>
      <c r="N145" s="29" t="s">
        <v>5711</v>
      </c>
    </row>
    <row r="146" spans="1:14" x14ac:dyDescent="0.2">
      <c r="A146" s="25">
        <v>130</v>
      </c>
      <c r="B146" s="19">
        <v>5100</v>
      </c>
      <c r="C146" s="82" t="s">
        <v>3444</v>
      </c>
      <c r="D146" s="48">
        <v>40416</v>
      </c>
      <c r="E146" s="48">
        <v>40420</v>
      </c>
      <c r="F146" s="38">
        <v>23</v>
      </c>
      <c r="G146" s="54">
        <v>41731</v>
      </c>
      <c r="H146" s="11"/>
      <c r="I146" s="30" t="s">
        <v>5682</v>
      </c>
      <c r="J146" s="11"/>
      <c r="K146" s="22">
        <v>137</v>
      </c>
      <c r="L146" s="22" t="s">
        <v>26</v>
      </c>
      <c r="M146" s="22" t="s">
        <v>120</v>
      </c>
      <c r="N146" s="29" t="s">
        <v>5711</v>
      </c>
    </row>
    <row r="147" spans="1:14" x14ac:dyDescent="0.2">
      <c r="A147" s="25">
        <v>131</v>
      </c>
      <c r="B147" s="19">
        <v>5100</v>
      </c>
      <c r="C147" s="82" t="s">
        <v>3445</v>
      </c>
      <c r="D147" s="48">
        <v>40420</v>
      </c>
      <c r="E147" s="48">
        <v>40421</v>
      </c>
      <c r="F147" s="38">
        <v>23</v>
      </c>
      <c r="G147" s="54">
        <v>41732</v>
      </c>
      <c r="H147" s="11"/>
      <c r="I147" s="30" t="s">
        <v>5682</v>
      </c>
      <c r="J147" s="11"/>
      <c r="K147" s="22">
        <v>159</v>
      </c>
      <c r="L147" s="22" t="s">
        <v>26</v>
      </c>
      <c r="M147" s="22" t="s">
        <v>120</v>
      </c>
      <c r="N147" s="29" t="s">
        <v>5711</v>
      </c>
    </row>
    <row r="148" spans="1:14" x14ac:dyDescent="0.2">
      <c r="A148" s="25">
        <v>132</v>
      </c>
      <c r="B148" s="19">
        <v>5100</v>
      </c>
      <c r="C148" s="82" t="s">
        <v>3446</v>
      </c>
      <c r="D148" s="48">
        <v>40421</v>
      </c>
      <c r="E148" s="48">
        <v>40423</v>
      </c>
      <c r="F148" s="38">
        <v>23</v>
      </c>
      <c r="G148" s="54">
        <v>41733</v>
      </c>
      <c r="H148" s="11"/>
      <c r="I148" s="30" t="s">
        <v>5682</v>
      </c>
      <c r="J148" s="11"/>
      <c r="K148" s="22">
        <v>165</v>
      </c>
      <c r="L148" s="22" t="s">
        <v>26</v>
      </c>
      <c r="M148" s="22" t="s">
        <v>120</v>
      </c>
      <c r="N148" s="29" t="s">
        <v>5711</v>
      </c>
    </row>
    <row r="149" spans="1:14" x14ac:dyDescent="0.2">
      <c r="A149" s="25">
        <v>133</v>
      </c>
      <c r="B149" s="19">
        <v>5100</v>
      </c>
      <c r="C149" s="82" t="s">
        <v>3447</v>
      </c>
      <c r="D149" s="48">
        <v>40423</v>
      </c>
      <c r="E149" s="48">
        <v>40424</v>
      </c>
      <c r="F149" s="38">
        <v>24</v>
      </c>
      <c r="G149" s="54">
        <v>41730</v>
      </c>
      <c r="H149" s="11"/>
      <c r="I149" s="30" t="s">
        <v>5682</v>
      </c>
      <c r="J149" s="11"/>
      <c r="K149" s="22">
        <v>184</v>
      </c>
      <c r="L149" s="22" t="s">
        <v>26</v>
      </c>
      <c r="M149" s="22" t="s">
        <v>120</v>
      </c>
      <c r="N149" s="29" t="s">
        <v>5711</v>
      </c>
    </row>
    <row r="150" spans="1:14" x14ac:dyDescent="0.2">
      <c r="A150" s="25">
        <v>134</v>
      </c>
      <c r="B150" s="19">
        <v>5100</v>
      </c>
      <c r="C150" s="82" t="s">
        <v>3448</v>
      </c>
      <c r="D150" s="48">
        <v>40424</v>
      </c>
      <c r="E150" s="48">
        <v>40427</v>
      </c>
      <c r="F150" s="38">
        <v>24</v>
      </c>
      <c r="G150" s="54">
        <v>41731</v>
      </c>
      <c r="H150" s="11"/>
      <c r="I150" s="30" t="s">
        <v>5682</v>
      </c>
      <c r="J150" s="11"/>
      <c r="K150" s="22">
        <v>148</v>
      </c>
      <c r="L150" s="22" t="s">
        <v>26</v>
      </c>
      <c r="M150" s="22" t="s">
        <v>120</v>
      </c>
      <c r="N150" s="29" t="s">
        <v>5711</v>
      </c>
    </row>
    <row r="151" spans="1:14" x14ac:dyDescent="0.2">
      <c r="A151" s="25">
        <v>135</v>
      </c>
      <c r="B151" s="19">
        <v>5100</v>
      </c>
      <c r="C151" s="82" t="s">
        <v>3449</v>
      </c>
      <c r="D151" s="48">
        <v>40427</v>
      </c>
      <c r="E151" s="48">
        <v>40429</v>
      </c>
      <c r="F151" s="38">
        <v>24</v>
      </c>
      <c r="G151" s="54">
        <v>41732</v>
      </c>
      <c r="H151" s="11"/>
      <c r="I151" s="30" t="s">
        <v>5682</v>
      </c>
      <c r="J151" s="11"/>
      <c r="K151" s="22">
        <v>171</v>
      </c>
      <c r="L151" s="22" t="s">
        <v>26</v>
      </c>
      <c r="M151" s="22" t="s">
        <v>120</v>
      </c>
      <c r="N151" s="29" t="s">
        <v>5711</v>
      </c>
    </row>
    <row r="152" spans="1:14" x14ac:dyDescent="0.2">
      <c r="A152" s="25">
        <v>136</v>
      </c>
      <c r="B152" s="19">
        <v>5100</v>
      </c>
      <c r="C152" s="82" t="s">
        <v>3450</v>
      </c>
      <c r="D152" s="48">
        <v>40429</v>
      </c>
      <c r="E152" s="48">
        <v>40430</v>
      </c>
      <c r="F152" s="38">
        <v>24</v>
      </c>
      <c r="G152" s="54">
        <v>41733</v>
      </c>
      <c r="H152" s="11"/>
      <c r="I152" s="30" t="s">
        <v>5682</v>
      </c>
      <c r="J152" s="11"/>
      <c r="K152" s="22">
        <v>129</v>
      </c>
      <c r="L152" s="22" t="s">
        <v>26</v>
      </c>
      <c r="M152" s="22" t="s">
        <v>120</v>
      </c>
      <c r="N152" s="29" t="s">
        <v>5711</v>
      </c>
    </row>
    <row r="153" spans="1:14" x14ac:dyDescent="0.2">
      <c r="A153" s="25">
        <v>137</v>
      </c>
      <c r="B153" s="19">
        <v>5100</v>
      </c>
      <c r="C153" s="82" t="s">
        <v>3451</v>
      </c>
      <c r="D153" s="48">
        <v>40430</v>
      </c>
      <c r="E153" s="48">
        <v>40431</v>
      </c>
      <c r="F153" s="38">
        <v>25</v>
      </c>
      <c r="G153" s="54">
        <v>41730</v>
      </c>
      <c r="H153" s="11"/>
      <c r="I153" s="30" t="s">
        <v>5682</v>
      </c>
      <c r="J153" s="11"/>
      <c r="K153" s="22">
        <v>139</v>
      </c>
      <c r="L153" s="22" t="s">
        <v>26</v>
      </c>
      <c r="M153" s="22" t="s">
        <v>120</v>
      </c>
      <c r="N153" s="29" t="s">
        <v>5711</v>
      </c>
    </row>
    <row r="154" spans="1:14" x14ac:dyDescent="0.2">
      <c r="A154" s="25">
        <v>138</v>
      </c>
      <c r="B154" s="19">
        <v>5100</v>
      </c>
      <c r="C154" s="82" t="s">
        <v>3452</v>
      </c>
      <c r="D154" s="48">
        <v>40431</v>
      </c>
      <c r="E154" s="48">
        <v>40434</v>
      </c>
      <c r="F154" s="38">
        <v>25</v>
      </c>
      <c r="G154" s="54">
        <v>41731</v>
      </c>
      <c r="H154" s="11"/>
      <c r="I154" s="30" t="s">
        <v>5682</v>
      </c>
      <c r="J154" s="11"/>
      <c r="K154" s="22">
        <v>133</v>
      </c>
      <c r="L154" s="22" t="s">
        <v>26</v>
      </c>
      <c r="M154" s="22" t="s">
        <v>120</v>
      </c>
      <c r="N154" s="29" t="s">
        <v>5711</v>
      </c>
    </row>
    <row r="155" spans="1:14" x14ac:dyDescent="0.2">
      <c r="A155" s="25">
        <v>139</v>
      </c>
      <c r="B155" s="19">
        <v>5100</v>
      </c>
      <c r="C155" s="82" t="s">
        <v>3453</v>
      </c>
      <c r="D155" s="48">
        <v>40434</v>
      </c>
      <c r="E155" s="48">
        <v>40435</v>
      </c>
      <c r="F155" s="38">
        <v>25</v>
      </c>
      <c r="G155" s="54">
        <v>41732</v>
      </c>
      <c r="H155" s="11"/>
      <c r="I155" s="30" t="s">
        <v>5682</v>
      </c>
      <c r="J155" s="11"/>
      <c r="K155" s="22">
        <v>167</v>
      </c>
      <c r="L155" s="22" t="s">
        <v>26</v>
      </c>
      <c r="M155" s="22" t="s">
        <v>120</v>
      </c>
      <c r="N155" s="29" t="s">
        <v>5711</v>
      </c>
    </row>
    <row r="156" spans="1:14" x14ac:dyDescent="0.2">
      <c r="A156" s="25">
        <v>140</v>
      </c>
      <c r="B156" s="19">
        <v>5100</v>
      </c>
      <c r="C156" s="82" t="s">
        <v>3454</v>
      </c>
      <c r="D156" s="48">
        <v>40435</v>
      </c>
      <c r="E156" s="48">
        <v>40437</v>
      </c>
      <c r="F156" s="38">
        <v>25</v>
      </c>
      <c r="G156" s="54">
        <v>41733</v>
      </c>
      <c r="H156" s="11"/>
      <c r="I156" s="30" t="s">
        <v>5682</v>
      </c>
      <c r="J156" s="11"/>
      <c r="K156" s="22">
        <v>125</v>
      </c>
      <c r="L156" s="22" t="s">
        <v>26</v>
      </c>
      <c r="M156" s="22" t="s">
        <v>120</v>
      </c>
      <c r="N156" s="29" t="s">
        <v>5711</v>
      </c>
    </row>
    <row r="157" spans="1:14" x14ac:dyDescent="0.2">
      <c r="A157" s="25">
        <v>141</v>
      </c>
      <c r="B157" s="19">
        <v>5100</v>
      </c>
      <c r="C157" s="82" t="s">
        <v>3455</v>
      </c>
      <c r="D157" s="48">
        <v>40437</v>
      </c>
      <c r="E157" s="48">
        <v>40438</v>
      </c>
      <c r="F157" s="38">
        <v>26</v>
      </c>
      <c r="G157" s="54">
        <v>41730</v>
      </c>
      <c r="H157" s="11"/>
      <c r="I157" s="30" t="s">
        <v>5682</v>
      </c>
      <c r="J157" s="11"/>
      <c r="K157" s="22">
        <v>138</v>
      </c>
      <c r="L157" s="22" t="s">
        <v>26</v>
      </c>
      <c r="M157" s="22" t="s">
        <v>120</v>
      </c>
      <c r="N157" s="29" t="s">
        <v>5711</v>
      </c>
    </row>
    <row r="158" spans="1:14" x14ac:dyDescent="0.2">
      <c r="A158" s="25">
        <v>142</v>
      </c>
      <c r="B158" s="19">
        <v>5100</v>
      </c>
      <c r="C158" s="82" t="s">
        <v>3456</v>
      </c>
      <c r="D158" s="48">
        <v>40438</v>
      </c>
      <c r="E158" s="48">
        <v>40442</v>
      </c>
      <c r="F158" s="38">
        <v>26</v>
      </c>
      <c r="G158" s="54">
        <v>41731</v>
      </c>
      <c r="H158" s="11"/>
      <c r="I158" s="30" t="s">
        <v>5682</v>
      </c>
      <c r="J158" s="11"/>
      <c r="K158" s="22">
        <v>154</v>
      </c>
      <c r="L158" s="22" t="s">
        <v>26</v>
      </c>
      <c r="M158" s="22" t="s">
        <v>120</v>
      </c>
      <c r="N158" s="29" t="s">
        <v>5711</v>
      </c>
    </row>
    <row r="159" spans="1:14" x14ac:dyDescent="0.2">
      <c r="A159" s="25">
        <v>143</v>
      </c>
      <c r="B159" s="19">
        <v>5100</v>
      </c>
      <c r="C159" s="82" t="s">
        <v>3457</v>
      </c>
      <c r="D159" s="48">
        <v>40442</v>
      </c>
      <c r="E159" s="48">
        <v>40443</v>
      </c>
      <c r="F159" s="38">
        <v>26</v>
      </c>
      <c r="G159" s="54">
        <v>41732</v>
      </c>
      <c r="H159" s="11"/>
      <c r="I159" s="30" t="s">
        <v>5682</v>
      </c>
      <c r="J159" s="11"/>
      <c r="K159" s="22">
        <v>152</v>
      </c>
      <c r="L159" s="22" t="s">
        <v>26</v>
      </c>
      <c r="M159" s="22" t="s">
        <v>120</v>
      </c>
      <c r="N159" s="29" t="s">
        <v>5711</v>
      </c>
    </row>
    <row r="160" spans="1:14" x14ac:dyDescent="0.2">
      <c r="A160" s="25">
        <v>144</v>
      </c>
      <c r="B160" s="19">
        <v>5100</v>
      </c>
      <c r="C160" s="82" t="s">
        <v>3458</v>
      </c>
      <c r="D160" s="48"/>
      <c r="E160" s="48"/>
      <c r="F160" s="38">
        <v>26</v>
      </c>
      <c r="G160" s="54">
        <v>41733</v>
      </c>
      <c r="H160" s="11"/>
      <c r="I160" s="30" t="s">
        <v>5682</v>
      </c>
      <c r="J160" s="11"/>
      <c r="K160" s="22">
        <v>168</v>
      </c>
      <c r="L160" s="22" t="s">
        <v>26</v>
      </c>
      <c r="M160" s="22" t="s">
        <v>120</v>
      </c>
      <c r="N160" s="29" t="s">
        <v>5711</v>
      </c>
    </row>
    <row r="161" spans="1:14" x14ac:dyDescent="0.2">
      <c r="A161" s="25">
        <v>145</v>
      </c>
      <c r="B161" s="19">
        <v>5100</v>
      </c>
      <c r="C161" s="82" t="s">
        <v>3459</v>
      </c>
      <c r="D161" s="48">
        <v>40444</v>
      </c>
      <c r="E161" s="48">
        <v>40448</v>
      </c>
      <c r="F161" s="38">
        <v>27</v>
      </c>
      <c r="G161" s="54">
        <v>41730</v>
      </c>
      <c r="H161" s="11"/>
      <c r="I161" s="30" t="s">
        <v>5682</v>
      </c>
      <c r="J161" s="11"/>
      <c r="K161" s="22"/>
      <c r="L161" s="22" t="s">
        <v>26</v>
      </c>
      <c r="M161" s="22" t="s">
        <v>120</v>
      </c>
      <c r="N161" s="29" t="s">
        <v>5711</v>
      </c>
    </row>
    <row r="162" spans="1:14" x14ac:dyDescent="0.2">
      <c r="A162" s="25">
        <v>146</v>
      </c>
      <c r="B162" s="19">
        <v>5100</v>
      </c>
      <c r="C162" s="82" t="s">
        <v>3460</v>
      </c>
      <c r="D162" s="48">
        <v>40448</v>
      </c>
      <c r="E162" s="48">
        <v>40449</v>
      </c>
      <c r="F162" s="38">
        <v>27</v>
      </c>
      <c r="G162" s="54">
        <v>41731</v>
      </c>
      <c r="H162" s="11"/>
      <c r="I162" s="30" t="s">
        <v>5682</v>
      </c>
      <c r="J162" s="11"/>
      <c r="K162" s="22">
        <v>115</v>
      </c>
      <c r="L162" s="22" t="s">
        <v>26</v>
      </c>
      <c r="M162" s="22" t="s">
        <v>120</v>
      </c>
      <c r="N162" s="29" t="s">
        <v>5711</v>
      </c>
    </row>
    <row r="163" spans="1:14" x14ac:dyDescent="0.2">
      <c r="A163" s="25">
        <v>147</v>
      </c>
      <c r="B163" s="19">
        <v>5100</v>
      </c>
      <c r="C163" s="82" t="s">
        <v>3461</v>
      </c>
      <c r="D163" s="48">
        <v>40449</v>
      </c>
      <c r="E163" s="48">
        <v>40450</v>
      </c>
      <c r="F163" s="38">
        <v>27</v>
      </c>
      <c r="G163" s="54">
        <v>41732</v>
      </c>
      <c r="H163" s="11"/>
      <c r="I163" s="30" t="s">
        <v>5682</v>
      </c>
      <c r="J163" s="11"/>
      <c r="K163" s="22">
        <v>117</v>
      </c>
      <c r="L163" s="22" t="s">
        <v>26</v>
      </c>
      <c r="M163" s="22" t="s">
        <v>120</v>
      </c>
      <c r="N163" s="29" t="s">
        <v>5711</v>
      </c>
    </row>
    <row r="164" spans="1:14" x14ac:dyDescent="0.2">
      <c r="A164" s="25">
        <v>148</v>
      </c>
      <c r="B164" s="19">
        <v>5100</v>
      </c>
      <c r="C164" s="82" t="s">
        <v>3462</v>
      </c>
      <c r="D164" s="48">
        <v>40450</v>
      </c>
      <c r="E164" s="48">
        <v>40451</v>
      </c>
      <c r="F164" s="38">
        <v>27</v>
      </c>
      <c r="G164" s="54">
        <v>41733</v>
      </c>
      <c r="H164" s="11"/>
      <c r="I164" s="30" t="s">
        <v>5682</v>
      </c>
      <c r="J164" s="11"/>
      <c r="K164" s="22">
        <v>120</v>
      </c>
      <c r="L164" s="22" t="s">
        <v>26</v>
      </c>
      <c r="M164" s="22" t="s">
        <v>120</v>
      </c>
      <c r="N164" s="29" t="s">
        <v>5711</v>
      </c>
    </row>
    <row r="165" spans="1:14" x14ac:dyDescent="0.2">
      <c r="A165" s="25">
        <v>149</v>
      </c>
      <c r="B165" s="19">
        <v>5100</v>
      </c>
      <c r="C165" s="82" t="s">
        <v>3463</v>
      </c>
      <c r="D165" s="48">
        <v>40451</v>
      </c>
      <c r="E165" s="48">
        <v>40452</v>
      </c>
      <c r="F165" s="38">
        <v>28</v>
      </c>
      <c r="G165" s="54">
        <v>41730</v>
      </c>
      <c r="H165" s="11"/>
      <c r="I165" s="30" t="s">
        <v>5682</v>
      </c>
      <c r="J165" s="11"/>
      <c r="K165" s="22">
        <v>134</v>
      </c>
      <c r="L165" s="22" t="s">
        <v>26</v>
      </c>
      <c r="M165" s="22" t="s">
        <v>120</v>
      </c>
      <c r="N165" s="29" t="s">
        <v>5711</v>
      </c>
    </row>
    <row r="166" spans="1:14" x14ac:dyDescent="0.2">
      <c r="A166" s="25">
        <v>150</v>
      </c>
      <c r="B166" s="19">
        <v>5100</v>
      </c>
      <c r="C166" s="82" t="s">
        <v>3464</v>
      </c>
      <c r="D166" s="48">
        <v>40452</v>
      </c>
      <c r="E166" s="48">
        <v>40455</v>
      </c>
      <c r="F166" s="38">
        <v>28</v>
      </c>
      <c r="G166" s="54">
        <v>41731</v>
      </c>
      <c r="H166" s="11"/>
      <c r="I166" s="30" t="s">
        <v>5682</v>
      </c>
      <c r="J166" s="11"/>
      <c r="K166" s="22">
        <v>140</v>
      </c>
      <c r="L166" s="22" t="s">
        <v>26</v>
      </c>
      <c r="M166" s="22" t="s">
        <v>120</v>
      </c>
      <c r="N166" s="29" t="s">
        <v>5711</v>
      </c>
    </row>
    <row r="167" spans="1:14" x14ac:dyDescent="0.2">
      <c r="A167" s="25">
        <v>151</v>
      </c>
      <c r="B167" s="19">
        <v>5100</v>
      </c>
      <c r="C167" s="82" t="s">
        <v>3465</v>
      </c>
      <c r="D167" s="48">
        <v>40455</v>
      </c>
      <c r="E167" s="48">
        <v>40457</v>
      </c>
      <c r="F167" s="38">
        <v>28</v>
      </c>
      <c r="G167" s="54">
        <v>41732</v>
      </c>
      <c r="H167" s="11"/>
      <c r="I167" s="30" t="s">
        <v>5682</v>
      </c>
      <c r="J167" s="11"/>
      <c r="K167" s="22">
        <v>132</v>
      </c>
      <c r="L167" s="22" t="s">
        <v>26</v>
      </c>
      <c r="M167" s="22" t="s">
        <v>120</v>
      </c>
      <c r="N167" s="29" t="s">
        <v>5711</v>
      </c>
    </row>
    <row r="168" spans="1:14" x14ac:dyDescent="0.2">
      <c r="A168" s="25">
        <v>152</v>
      </c>
      <c r="B168" s="19">
        <v>5100</v>
      </c>
      <c r="C168" s="82" t="s">
        <v>3466</v>
      </c>
      <c r="D168" s="48">
        <v>40457</v>
      </c>
      <c r="E168" s="48">
        <v>40458</v>
      </c>
      <c r="F168" s="38">
        <v>28</v>
      </c>
      <c r="G168" s="54">
        <v>41733</v>
      </c>
      <c r="H168" s="11"/>
      <c r="I168" s="30" t="s">
        <v>5682</v>
      </c>
      <c r="J168" s="11"/>
      <c r="K168" s="22">
        <v>114</v>
      </c>
      <c r="L168" s="22" t="s">
        <v>26</v>
      </c>
      <c r="M168" s="22" t="s">
        <v>120</v>
      </c>
      <c r="N168" s="29" t="s">
        <v>5711</v>
      </c>
    </row>
    <row r="169" spans="1:14" x14ac:dyDescent="0.2">
      <c r="A169" s="25">
        <v>153</v>
      </c>
      <c r="B169" s="19">
        <v>5100</v>
      </c>
      <c r="C169" s="82" t="s">
        <v>3467</v>
      </c>
      <c r="D169" s="48">
        <v>40458</v>
      </c>
      <c r="E169" s="48">
        <v>40459</v>
      </c>
      <c r="F169" s="38">
        <v>29</v>
      </c>
      <c r="G169" s="54">
        <v>41730</v>
      </c>
      <c r="H169" s="11"/>
      <c r="I169" s="30" t="s">
        <v>5682</v>
      </c>
      <c r="J169" s="11"/>
      <c r="K169" s="22">
        <v>125</v>
      </c>
      <c r="L169" s="22" t="s">
        <v>26</v>
      </c>
      <c r="M169" s="22" t="s">
        <v>120</v>
      </c>
      <c r="N169" s="29" t="s">
        <v>5711</v>
      </c>
    </row>
    <row r="170" spans="1:14" x14ac:dyDescent="0.2">
      <c r="A170" s="25">
        <v>154</v>
      </c>
      <c r="B170" s="19">
        <v>5100</v>
      </c>
      <c r="C170" s="82" t="s">
        <v>3468</v>
      </c>
      <c r="D170" s="48">
        <v>40459</v>
      </c>
      <c r="E170" s="48">
        <v>40462</v>
      </c>
      <c r="F170" s="38">
        <v>29</v>
      </c>
      <c r="G170" s="54">
        <v>41731</v>
      </c>
      <c r="H170" s="11"/>
      <c r="I170" s="30" t="s">
        <v>5682</v>
      </c>
      <c r="J170" s="11"/>
      <c r="K170" s="22">
        <v>140</v>
      </c>
      <c r="L170" s="22" t="s">
        <v>26</v>
      </c>
      <c r="M170" s="22" t="s">
        <v>120</v>
      </c>
      <c r="N170" s="29" t="s">
        <v>5711</v>
      </c>
    </row>
    <row r="171" spans="1:14" x14ac:dyDescent="0.2">
      <c r="A171" s="25">
        <v>155</v>
      </c>
      <c r="B171" s="19">
        <v>5100</v>
      </c>
      <c r="C171" s="82" t="s">
        <v>3469</v>
      </c>
      <c r="D171" s="48">
        <v>40462</v>
      </c>
      <c r="E171" s="48">
        <v>40463</v>
      </c>
      <c r="F171" s="38">
        <v>29</v>
      </c>
      <c r="G171" s="54">
        <v>41732</v>
      </c>
      <c r="H171" s="11"/>
      <c r="I171" s="30" t="s">
        <v>5682</v>
      </c>
      <c r="J171" s="11"/>
      <c r="K171" s="22">
        <v>126</v>
      </c>
      <c r="L171" s="22" t="s">
        <v>26</v>
      </c>
      <c r="M171" s="22" t="s">
        <v>120</v>
      </c>
      <c r="N171" s="29" t="s">
        <v>5711</v>
      </c>
    </row>
    <row r="172" spans="1:14" x14ac:dyDescent="0.2">
      <c r="A172" s="25">
        <v>156</v>
      </c>
      <c r="B172" s="19">
        <v>5100</v>
      </c>
      <c r="C172" s="82" t="s">
        <v>3470</v>
      </c>
      <c r="D172" s="48">
        <v>40463</v>
      </c>
      <c r="E172" s="48">
        <v>40464</v>
      </c>
      <c r="F172" s="38">
        <v>29</v>
      </c>
      <c r="G172" s="54">
        <v>41733</v>
      </c>
      <c r="H172" s="11"/>
      <c r="I172" s="30" t="s">
        <v>5682</v>
      </c>
      <c r="J172" s="11"/>
      <c r="K172" s="22">
        <v>139</v>
      </c>
      <c r="L172" s="22" t="s">
        <v>26</v>
      </c>
      <c r="M172" s="22" t="s">
        <v>120</v>
      </c>
      <c r="N172" s="29" t="s">
        <v>5711</v>
      </c>
    </row>
    <row r="173" spans="1:14" x14ac:dyDescent="0.2">
      <c r="A173" s="25">
        <v>157</v>
      </c>
      <c r="B173" s="19">
        <v>5100</v>
      </c>
      <c r="C173" s="82" t="s">
        <v>3471</v>
      </c>
      <c r="D173" s="48">
        <v>40464</v>
      </c>
      <c r="E173" s="48">
        <v>40466</v>
      </c>
      <c r="F173" s="38">
        <v>30</v>
      </c>
      <c r="G173" s="54">
        <v>41730</v>
      </c>
      <c r="H173" s="11"/>
      <c r="I173" s="30" t="s">
        <v>5682</v>
      </c>
      <c r="J173" s="11"/>
      <c r="K173" s="22">
        <v>129</v>
      </c>
      <c r="L173" s="22" t="s">
        <v>26</v>
      </c>
      <c r="M173" s="22" t="s">
        <v>120</v>
      </c>
      <c r="N173" s="29" t="s">
        <v>5711</v>
      </c>
    </row>
    <row r="174" spans="1:14" x14ac:dyDescent="0.2">
      <c r="A174" s="25">
        <v>158</v>
      </c>
      <c r="B174" s="19">
        <v>5100</v>
      </c>
      <c r="C174" s="82" t="s">
        <v>3472</v>
      </c>
      <c r="D174" s="48">
        <v>40466</v>
      </c>
      <c r="E174" s="48">
        <v>40471</v>
      </c>
      <c r="F174" s="38">
        <v>30</v>
      </c>
      <c r="G174" s="54">
        <v>41731</v>
      </c>
      <c r="H174" s="11"/>
      <c r="I174" s="30" t="s">
        <v>5682</v>
      </c>
      <c r="J174" s="11"/>
      <c r="K174" s="22">
        <v>146</v>
      </c>
      <c r="L174" s="22" t="s">
        <v>26</v>
      </c>
      <c r="M174" s="22" t="s">
        <v>120</v>
      </c>
      <c r="N174" s="29" t="s">
        <v>5711</v>
      </c>
    </row>
    <row r="175" spans="1:14" x14ac:dyDescent="0.2">
      <c r="A175" s="25">
        <v>159</v>
      </c>
      <c r="B175" s="19">
        <v>5100</v>
      </c>
      <c r="C175" s="82" t="s">
        <v>3473</v>
      </c>
      <c r="D175" s="48">
        <v>40471</v>
      </c>
      <c r="E175" s="48">
        <v>40472</v>
      </c>
      <c r="F175" s="38">
        <v>30</v>
      </c>
      <c r="G175" s="54">
        <v>41732</v>
      </c>
      <c r="H175" s="11"/>
      <c r="I175" s="30" t="s">
        <v>5682</v>
      </c>
      <c r="J175" s="11"/>
      <c r="K175" s="22">
        <v>199</v>
      </c>
      <c r="L175" s="22" t="s">
        <v>26</v>
      </c>
      <c r="M175" s="22" t="s">
        <v>120</v>
      </c>
      <c r="N175" s="29" t="s">
        <v>5711</v>
      </c>
    </row>
    <row r="176" spans="1:14" x14ac:dyDescent="0.2">
      <c r="A176" s="25">
        <v>160</v>
      </c>
      <c r="B176" s="19">
        <v>5100</v>
      </c>
      <c r="C176" s="82" t="s">
        <v>3474</v>
      </c>
      <c r="D176" s="48">
        <v>40472</v>
      </c>
      <c r="E176" s="48">
        <v>40473</v>
      </c>
      <c r="F176" s="38">
        <v>30</v>
      </c>
      <c r="G176" s="54">
        <v>41733</v>
      </c>
      <c r="H176" s="11"/>
      <c r="I176" s="30" t="s">
        <v>5682</v>
      </c>
      <c r="J176" s="11"/>
      <c r="K176" s="22">
        <v>169</v>
      </c>
      <c r="L176" s="22" t="s">
        <v>26</v>
      </c>
      <c r="M176" s="22" t="s">
        <v>120</v>
      </c>
      <c r="N176" s="29" t="s">
        <v>5711</v>
      </c>
    </row>
    <row r="177" spans="1:14" x14ac:dyDescent="0.2">
      <c r="A177" s="25">
        <v>161</v>
      </c>
      <c r="B177" s="19">
        <v>5100</v>
      </c>
      <c r="C177" s="82" t="s">
        <v>3475</v>
      </c>
      <c r="D177" s="48">
        <v>40473</v>
      </c>
      <c r="E177" s="48">
        <v>40477</v>
      </c>
      <c r="F177" s="38">
        <v>31</v>
      </c>
      <c r="G177" s="54">
        <v>41730</v>
      </c>
      <c r="H177" s="11"/>
      <c r="I177" s="30" t="s">
        <v>5682</v>
      </c>
      <c r="J177" s="11"/>
      <c r="K177" s="22">
        <v>130</v>
      </c>
      <c r="L177" s="22" t="s">
        <v>26</v>
      </c>
      <c r="M177" s="22" t="s">
        <v>120</v>
      </c>
      <c r="N177" s="29" t="s">
        <v>5711</v>
      </c>
    </row>
    <row r="178" spans="1:14" x14ac:dyDescent="0.2">
      <c r="A178" s="25">
        <v>162</v>
      </c>
      <c r="B178" s="19">
        <v>5100</v>
      </c>
      <c r="C178" s="82" t="s">
        <v>3476</v>
      </c>
      <c r="D178" s="48">
        <v>40477</v>
      </c>
      <c r="E178" s="48">
        <v>40478</v>
      </c>
      <c r="F178" s="38">
        <v>31</v>
      </c>
      <c r="G178" s="54">
        <v>41731</v>
      </c>
      <c r="H178" s="11"/>
      <c r="I178" s="30" t="s">
        <v>5682</v>
      </c>
      <c r="J178" s="11"/>
      <c r="K178" s="22">
        <v>131</v>
      </c>
      <c r="L178" s="22" t="s">
        <v>26</v>
      </c>
      <c r="M178" s="22" t="s">
        <v>120</v>
      </c>
      <c r="N178" s="29" t="s">
        <v>5711</v>
      </c>
    </row>
    <row r="179" spans="1:14" x14ac:dyDescent="0.2">
      <c r="A179" s="25">
        <v>163</v>
      </c>
      <c r="B179" s="19">
        <v>5100</v>
      </c>
      <c r="C179" s="82" t="s">
        <v>3477</v>
      </c>
      <c r="D179" s="48">
        <v>40478</v>
      </c>
      <c r="E179" s="48">
        <v>40480</v>
      </c>
      <c r="F179" s="38">
        <v>31</v>
      </c>
      <c r="G179" s="54">
        <v>41732</v>
      </c>
      <c r="H179" s="11"/>
      <c r="I179" s="30" t="s">
        <v>5682</v>
      </c>
      <c r="J179" s="11"/>
      <c r="K179" s="22">
        <v>143</v>
      </c>
      <c r="L179" s="22" t="s">
        <v>26</v>
      </c>
      <c r="M179" s="22" t="s">
        <v>120</v>
      </c>
      <c r="N179" s="29" t="s">
        <v>5711</v>
      </c>
    </row>
    <row r="180" spans="1:14" x14ac:dyDescent="0.2">
      <c r="A180" s="25">
        <v>164</v>
      </c>
      <c r="B180" s="19">
        <v>5100</v>
      </c>
      <c r="C180" s="82" t="s">
        <v>3478</v>
      </c>
      <c r="D180" s="48">
        <v>40480</v>
      </c>
      <c r="E180" s="48">
        <v>40485</v>
      </c>
      <c r="F180" s="38">
        <v>31</v>
      </c>
      <c r="G180" s="54">
        <v>41733</v>
      </c>
      <c r="H180" s="11"/>
      <c r="I180" s="30" t="s">
        <v>5682</v>
      </c>
      <c r="J180" s="11"/>
      <c r="K180" s="22">
        <v>132</v>
      </c>
      <c r="L180" s="22" t="s">
        <v>26</v>
      </c>
      <c r="M180" s="22" t="s">
        <v>120</v>
      </c>
      <c r="N180" s="29" t="s">
        <v>5711</v>
      </c>
    </row>
    <row r="181" spans="1:14" x14ac:dyDescent="0.2">
      <c r="A181" s="25">
        <v>165</v>
      </c>
      <c r="B181" s="19">
        <v>5100</v>
      </c>
      <c r="C181" s="82" t="s">
        <v>3479</v>
      </c>
      <c r="D181" s="48">
        <v>40485</v>
      </c>
      <c r="E181" s="48">
        <v>40486</v>
      </c>
      <c r="F181" s="38">
        <v>32</v>
      </c>
      <c r="G181" s="54">
        <v>41730</v>
      </c>
      <c r="H181" s="11"/>
      <c r="I181" s="30" t="s">
        <v>5682</v>
      </c>
      <c r="J181" s="11"/>
      <c r="K181" s="22">
        <v>147</v>
      </c>
      <c r="L181" s="22" t="s">
        <v>26</v>
      </c>
      <c r="M181" s="22" t="s">
        <v>120</v>
      </c>
      <c r="N181" s="29" t="s">
        <v>5711</v>
      </c>
    </row>
    <row r="182" spans="1:14" x14ac:dyDescent="0.2">
      <c r="A182" s="25">
        <v>166</v>
      </c>
      <c r="B182" s="19">
        <v>5100</v>
      </c>
      <c r="C182" s="82" t="s">
        <v>3480</v>
      </c>
      <c r="D182" s="48">
        <v>40486</v>
      </c>
      <c r="E182" s="48">
        <v>40487</v>
      </c>
      <c r="F182" s="38">
        <v>32</v>
      </c>
      <c r="G182" s="54">
        <v>41731</v>
      </c>
      <c r="H182" s="11"/>
      <c r="I182" s="30" t="s">
        <v>5682</v>
      </c>
      <c r="J182" s="11"/>
      <c r="K182" s="22">
        <v>143</v>
      </c>
      <c r="L182" s="22" t="s">
        <v>26</v>
      </c>
      <c r="M182" s="22" t="s">
        <v>120</v>
      </c>
      <c r="N182" s="29" t="s">
        <v>5711</v>
      </c>
    </row>
    <row r="183" spans="1:14" x14ac:dyDescent="0.2">
      <c r="A183" s="25">
        <v>167</v>
      </c>
      <c r="B183" s="19">
        <v>5100</v>
      </c>
      <c r="C183" s="82" t="s">
        <v>3481</v>
      </c>
      <c r="D183" s="48">
        <v>40487</v>
      </c>
      <c r="E183" s="48">
        <v>40491</v>
      </c>
      <c r="F183" s="38">
        <v>32</v>
      </c>
      <c r="G183" s="54">
        <v>41732</v>
      </c>
      <c r="H183" s="11"/>
      <c r="I183" s="30" t="s">
        <v>5682</v>
      </c>
      <c r="J183" s="11"/>
      <c r="K183" s="22">
        <v>189</v>
      </c>
      <c r="L183" s="22" t="s">
        <v>26</v>
      </c>
      <c r="M183" s="22" t="s">
        <v>120</v>
      </c>
      <c r="N183" s="29" t="s">
        <v>5711</v>
      </c>
    </row>
    <row r="184" spans="1:14" x14ac:dyDescent="0.2">
      <c r="A184" s="25">
        <v>168</v>
      </c>
      <c r="B184" s="19">
        <v>5100</v>
      </c>
      <c r="C184" s="82" t="s">
        <v>3482</v>
      </c>
      <c r="D184" s="48">
        <v>40491</v>
      </c>
      <c r="E184" s="48">
        <v>40492</v>
      </c>
      <c r="F184" s="38">
        <v>32</v>
      </c>
      <c r="G184" s="54">
        <v>41733</v>
      </c>
      <c r="H184" s="11"/>
      <c r="I184" s="30" t="s">
        <v>5682</v>
      </c>
      <c r="J184" s="11"/>
      <c r="K184" s="22">
        <v>151</v>
      </c>
      <c r="L184" s="22" t="s">
        <v>26</v>
      </c>
      <c r="M184" s="22" t="s">
        <v>120</v>
      </c>
      <c r="N184" s="29" t="s">
        <v>5711</v>
      </c>
    </row>
    <row r="185" spans="1:14" x14ac:dyDescent="0.2">
      <c r="A185" s="25">
        <v>169</v>
      </c>
      <c r="B185" s="19">
        <v>5100</v>
      </c>
      <c r="C185" s="82" t="s">
        <v>3483</v>
      </c>
      <c r="D185" s="48">
        <v>40492</v>
      </c>
      <c r="E185" s="48">
        <v>40493</v>
      </c>
      <c r="F185" s="38">
        <v>33</v>
      </c>
      <c r="G185" s="54">
        <v>41730</v>
      </c>
      <c r="H185" s="11"/>
      <c r="I185" s="30" t="s">
        <v>5682</v>
      </c>
      <c r="J185" s="11"/>
      <c r="K185" s="22">
        <v>171</v>
      </c>
      <c r="L185" s="22" t="s">
        <v>26</v>
      </c>
      <c r="M185" s="22" t="s">
        <v>120</v>
      </c>
      <c r="N185" s="29" t="s">
        <v>5711</v>
      </c>
    </row>
    <row r="186" spans="1:14" x14ac:dyDescent="0.2">
      <c r="A186" s="25">
        <v>170</v>
      </c>
      <c r="B186" s="19">
        <v>5100</v>
      </c>
      <c r="C186" s="82" t="s">
        <v>3484</v>
      </c>
      <c r="D186" s="48">
        <v>40493</v>
      </c>
      <c r="E186" s="48">
        <v>40498</v>
      </c>
      <c r="F186" s="38">
        <v>33</v>
      </c>
      <c r="G186" s="54">
        <v>41731</v>
      </c>
      <c r="H186" s="11"/>
      <c r="I186" s="30" t="s">
        <v>5682</v>
      </c>
      <c r="J186" s="11"/>
      <c r="K186" s="22">
        <v>143</v>
      </c>
      <c r="L186" s="22" t="s">
        <v>26</v>
      </c>
      <c r="M186" s="22" t="s">
        <v>120</v>
      </c>
      <c r="N186" s="29" t="s">
        <v>5711</v>
      </c>
    </row>
    <row r="187" spans="1:14" x14ac:dyDescent="0.2">
      <c r="A187" s="25">
        <v>171</v>
      </c>
      <c r="B187" s="19">
        <v>5100</v>
      </c>
      <c r="C187" s="82" t="s">
        <v>3485</v>
      </c>
      <c r="D187" s="48">
        <v>40498</v>
      </c>
      <c r="E187" s="48">
        <v>40499</v>
      </c>
      <c r="F187" s="38">
        <v>33</v>
      </c>
      <c r="G187" s="54">
        <v>41732</v>
      </c>
      <c r="H187" s="11"/>
      <c r="I187" s="30" t="s">
        <v>5682</v>
      </c>
      <c r="J187" s="11"/>
      <c r="K187" s="22">
        <v>172</v>
      </c>
      <c r="L187" s="22" t="s">
        <v>26</v>
      </c>
      <c r="M187" s="22" t="s">
        <v>120</v>
      </c>
      <c r="N187" s="29" t="s">
        <v>5711</v>
      </c>
    </row>
    <row r="188" spans="1:14" x14ac:dyDescent="0.2">
      <c r="A188" s="25">
        <v>172</v>
      </c>
      <c r="B188" s="19">
        <v>5100</v>
      </c>
      <c r="C188" s="82" t="s">
        <v>3486</v>
      </c>
      <c r="D188" s="48">
        <v>40499</v>
      </c>
      <c r="E188" s="48">
        <v>40500</v>
      </c>
      <c r="F188" s="38">
        <v>33</v>
      </c>
      <c r="G188" s="54">
        <v>41733</v>
      </c>
      <c r="H188" s="11"/>
      <c r="I188" s="30" t="s">
        <v>5682</v>
      </c>
      <c r="J188" s="11"/>
      <c r="K188" s="22">
        <v>144</v>
      </c>
      <c r="L188" s="22" t="s">
        <v>26</v>
      </c>
      <c r="M188" s="22" t="s">
        <v>120</v>
      </c>
      <c r="N188" s="29" t="s">
        <v>5711</v>
      </c>
    </row>
    <row r="189" spans="1:14" x14ac:dyDescent="0.2">
      <c r="A189" s="25">
        <v>173</v>
      </c>
      <c r="B189" s="19">
        <v>5100</v>
      </c>
      <c r="C189" s="82" t="s">
        <v>3487</v>
      </c>
      <c r="D189" s="48">
        <v>40500</v>
      </c>
      <c r="E189" s="48">
        <v>40501</v>
      </c>
      <c r="F189" s="38">
        <v>34</v>
      </c>
      <c r="G189" s="54">
        <v>41730</v>
      </c>
      <c r="H189" s="11"/>
      <c r="I189" s="30" t="s">
        <v>5682</v>
      </c>
      <c r="J189" s="11"/>
      <c r="K189" s="22">
        <v>161</v>
      </c>
      <c r="L189" s="22" t="s">
        <v>26</v>
      </c>
      <c r="M189" s="22" t="s">
        <v>120</v>
      </c>
      <c r="N189" s="29" t="s">
        <v>5711</v>
      </c>
    </row>
    <row r="190" spans="1:14" x14ac:dyDescent="0.2">
      <c r="A190" s="25">
        <v>174</v>
      </c>
      <c r="B190" s="19">
        <v>5100</v>
      </c>
      <c r="C190" s="82" t="s">
        <v>3488</v>
      </c>
      <c r="D190" s="48">
        <v>40501</v>
      </c>
      <c r="E190" s="48">
        <v>40505</v>
      </c>
      <c r="F190" s="38">
        <v>34</v>
      </c>
      <c r="G190" s="54">
        <v>41731</v>
      </c>
      <c r="H190" s="11"/>
      <c r="I190" s="30" t="s">
        <v>5682</v>
      </c>
      <c r="J190" s="11"/>
      <c r="K190" s="22">
        <v>196</v>
      </c>
      <c r="L190" s="22" t="s">
        <v>26</v>
      </c>
      <c r="M190" s="22" t="s">
        <v>120</v>
      </c>
      <c r="N190" s="29" t="s">
        <v>5711</v>
      </c>
    </row>
    <row r="191" spans="1:14" x14ac:dyDescent="0.2">
      <c r="A191" s="25">
        <v>175</v>
      </c>
      <c r="B191" s="19">
        <v>5100</v>
      </c>
      <c r="C191" s="82" t="s">
        <v>3489</v>
      </c>
      <c r="D191" s="48">
        <v>40505</v>
      </c>
      <c r="E191" s="48">
        <v>40506</v>
      </c>
      <c r="F191" s="38">
        <v>34</v>
      </c>
      <c r="G191" s="54">
        <v>41732</v>
      </c>
      <c r="H191" s="11"/>
      <c r="I191" s="30" t="s">
        <v>5682</v>
      </c>
      <c r="J191" s="11"/>
      <c r="K191" s="22">
        <v>154</v>
      </c>
      <c r="L191" s="22" t="s">
        <v>26</v>
      </c>
      <c r="M191" s="22" t="s">
        <v>120</v>
      </c>
      <c r="N191" s="29" t="s">
        <v>5711</v>
      </c>
    </row>
    <row r="192" spans="1:14" x14ac:dyDescent="0.2">
      <c r="A192" s="25">
        <v>176</v>
      </c>
      <c r="B192" s="19">
        <v>5100</v>
      </c>
      <c r="C192" s="82" t="s">
        <v>3490</v>
      </c>
      <c r="D192" s="48">
        <v>40506</v>
      </c>
      <c r="E192" s="48">
        <v>40508</v>
      </c>
      <c r="F192" s="38">
        <v>34</v>
      </c>
      <c r="G192" s="54">
        <v>41733</v>
      </c>
      <c r="H192" s="11"/>
      <c r="I192" s="30" t="s">
        <v>5682</v>
      </c>
      <c r="J192" s="11"/>
      <c r="K192" s="22">
        <v>161</v>
      </c>
      <c r="L192" s="22" t="s">
        <v>26</v>
      </c>
      <c r="M192" s="22" t="s">
        <v>120</v>
      </c>
      <c r="N192" s="29" t="s">
        <v>5711</v>
      </c>
    </row>
    <row r="193" spans="1:14" x14ac:dyDescent="0.2">
      <c r="A193" s="25">
        <v>177</v>
      </c>
      <c r="B193" s="19">
        <v>5100</v>
      </c>
      <c r="C193" s="82" t="s">
        <v>3491</v>
      </c>
      <c r="D193" s="48">
        <v>40508</v>
      </c>
      <c r="E193" s="48">
        <v>40511</v>
      </c>
      <c r="F193" s="38">
        <v>35</v>
      </c>
      <c r="G193" s="54">
        <v>41730</v>
      </c>
      <c r="H193" s="11"/>
      <c r="I193" s="30" t="s">
        <v>5682</v>
      </c>
      <c r="J193" s="11"/>
      <c r="K193" s="22">
        <v>172</v>
      </c>
      <c r="L193" s="22" t="s">
        <v>26</v>
      </c>
      <c r="M193" s="22" t="s">
        <v>120</v>
      </c>
      <c r="N193" s="29" t="s">
        <v>5711</v>
      </c>
    </row>
    <row r="194" spans="1:14" x14ac:dyDescent="0.2">
      <c r="A194" s="25">
        <v>178</v>
      </c>
      <c r="B194" s="19">
        <v>5100</v>
      </c>
      <c r="C194" s="82" t="s">
        <v>3492</v>
      </c>
      <c r="D194" s="48">
        <v>40511</v>
      </c>
      <c r="E194" s="48">
        <v>40512</v>
      </c>
      <c r="F194" s="38">
        <v>35</v>
      </c>
      <c r="G194" s="54">
        <v>41731</v>
      </c>
      <c r="H194" s="11"/>
      <c r="I194" s="30" t="s">
        <v>5682</v>
      </c>
      <c r="J194" s="11"/>
      <c r="K194" s="22">
        <v>156</v>
      </c>
      <c r="L194" s="22" t="s">
        <v>26</v>
      </c>
      <c r="M194" s="22" t="s">
        <v>120</v>
      </c>
      <c r="N194" s="29" t="s">
        <v>5711</v>
      </c>
    </row>
    <row r="195" spans="1:14" x14ac:dyDescent="0.2">
      <c r="A195" s="25">
        <v>179</v>
      </c>
      <c r="B195" s="19">
        <v>5100</v>
      </c>
      <c r="C195" s="82" t="s">
        <v>3493</v>
      </c>
      <c r="D195" s="48">
        <v>40512</v>
      </c>
      <c r="E195" s="48">
        <v>40513</v>
      </c>
      <c r="F195" s="38">
        <v>35</v>
      </c>
      <c r="G195" s="54">
        <v>41732</v>
      </c>
      <c r="H195" s="11"/>
      <c r="I195" s="30" t="s">
        <v>5682</v>
      </c>
      <c r="J195" s="11"/>
      <c r="K195" s="22">
        <v>137</v>
      </c>
      <c r="L195" s="22" t="s">
        <v>26</v>
      </c>
      <c r="M195" s="22" t="s">
        <v>120</v>
      </c>
      <c r="N195" s="29" t="s">
        <v>5711</v>
      </c>
    </row>
    <row r="196" spans="1:14" x14ac:dyDescent="0.2">
      <c r="A196" s="25">
        <v>180</v>
      </c>
      <c r="B196" s="19">
        <v>5100</v>
      </c>
      <c r="C196" s="82" t="s">
        <v>3494</v>
      </c>
      <c r="D196" s="48">
        <v>40513</v>
      </c>
      <c r="E196" s="48">
        <v>40514</v>
      </c>
      <c r="F196" s="38">
        <v>35</v>
      </c>
      <c r="G196" s="54">
        <v>41733</v>
      </c>
      <c r="H196" s="11"/>
      <c r="I196" s="30" t="s">
        <v>5682</v>
      </c>
      <c r="J196" s="11"/>
      <c r="K196" s="22">
        <v>137</v>
      </c>
      <c r="L196" s="22" t="s">
        <v>26</v>
      </c>
      <c r="M196" s="22" t="s">
        <v>120</v>
      </c>
      <c r="N196" s="29" t="s">
        <v>5711</v>
      </c>
    </row>
    <row r="197" spans="1:14" x14ac:dyDescent="0.2">
      <c r="A197" s="25">
        <v>181</v>
      </c>
      <c r="B197" s="19">
        <v>5100</v>
      </c>
      <c r="C197" s="82" t="s">
        <v>3495</v>
      </c>
      <c r="D197" s="48">
        <v>40514</v>
      </c>
      <c r="E197" s="48">
        <v>40515</v>
      </c>
      <c r="F197" s="38">
        <v>36</v>
      </c>
      <c r="G197" s="54">
        <v>41730</v>
      </c>
      <c r="H197" s="11"/>
      <c r="I197" s="30" t="s">
        <v>5682</v>
      </c>
      <c r="J197" s="11"/>
      <c r="K197" s="22">
        <v>176</v>
      </c>
      <c r="L197" s="22" t="s">
        <v>26</v>
      </c>
      <c r="M197" s="22" t="s">
        <v>120</v>
      </c>
      <c r="N197" s="29" t="s">
        <v>5711</v>
      </c>
    </row>
    <row r="198" spans="1:14" x14ac:dyDescent="0.2">
      <c r="A198" s="25">
        <v>182</v>
      </c>
      <c r="B198" s="19">
        <v>5100</v>
      </c>
      <c r="C198" s="82" t="s">
        <v>3496</v>
      </c>
      <c r="D198" s="48">
        <v>40515</v>
      </c>
      <c r="E198" s="48">
        <v>40518</v>
      </c>
      <c r="F198" s="38">
        <v>36</v>
      </c>
      <c r="G198" s="54">
        <v>41731</v>
      </c>
      <c r="H198" s="11"/>
      <c r="I198" s="30" t="s">
        <v>5682</v>
      </c>
      <c r="J198" s="11"/>
      <c r="K198" s="22">
        <v>150</v>
      </c>
      <c r="L198" s="22" t="s">
        <v>26</v>
      </c>
      <c r="M198" s="22" t="s">
        <v>120</v>
      </c>
      <c r="N198" s="29" t="s">
        <v>5711</v>
      </c>
    </row>
    <row r="199" spans="1:14" x14ac:dyDescent="0.2">
      <c r="A199" s="25">
        <v>183</v>
      </c>
      <c r="B199" s="19">
        <v>5100</v>
      </c>
      <c r="C199" s="82" t="s">
        <v>3497</v>
      </c>
      <c r="D199" s="48">
        <v>40518</v>
      </c>
      <c r="E199" s="48">
        <v>40519</v>
      </c>
      <c r="F199" s="38">
        <v>36</v>
      </c>
      <c r="G199" s="54">
        <v>41732</v>
      </c>
      <c r="H199" s="11"/>
      <c r="I199" s="30" t="s">
        <v>5682</v>
      </c>
      <c r="J199" s="11"/>
      <c r="K199" s="22">
        <v>152</v>
      </c>
      <c r="L199" s="22" t="s">
        <v>26</v>
      </c>
      <c r="M199" s="22" t="s">
        <v>120</v>
      </c>
      <c r="N199" s="29" t="s">
        <v>5711</v>
      </c>
    </row>
    <row r="200" spans="1:14" x14ac:dyDescent="0.2">
      <c r="A200" s="25">
        <v>184</v>
      </c>
      <c r="B200" s="19">
        <v>5100</v>
      </c>
      <c r="C200" s="82" t="s">
        <v>3498</v>
      </c>
      <c r="D200" s="48">
        <v>40519</v>
      </c>
      <c r="E200" s="48">
        <v>40521</v>
      </c>
      <c r="F200" s="38">
        <v>36</v>
      </c>
      <c r="G200" s="54">
        <v>41733</v>
      </c>
      <c r="H200" s="11"/>
      <c r="I200" s="30" t="s">
        <v>5682</v>
      </c>
      <c r="J200" s="11"/>
      <c r="K200" s="22">
        <v>176</v>
      </c>
      <c r="L200" s="22" t="s">
        <v>26</v>
      </c>
      <c r="M200" s="22" t="s">
        <v>120</v>
      </c>
      <c r="N200" s="29" t="s">
        <v>5711</v>
      </c>
    </row>
    <row r="201" spans="1:14" x14ac:dyDescent="0.2">
      <c r="A201" s="25">
        <v>185</v>
      </c>
      <c r="B201" s="19">
        <v>5100</v>
      </c>
      <c r="C201" s="82" t="s">
        <v>3499</v>
      </c>
      <c r="D201" s="48">
        <v>40521</v>
      </c>
      <c r="E201" s="48">
        <v>40522</v>
      </c>
      <c r="F201" s="38">
        <v>37</v>
      </c>
      <c r="G201" s="54">
        <v>41730</v>
      </c>
      <c r="H201" s="11"/>
      <c r="I201" s="30" t="s">
        <v>5682</v>
      </c>
      <c r="J201" s="11"/>
      <c r="K201" s="22">
        <v>184</v>
      </c>
      <c r="L201" s="22" t="s">
        <v>26</v>
      </c>
      <c r="M201" s="22" t="s">
        <v>120</v>
      </c>
      <c r="N201" s="29" t="s">
        <v>5711</v>
      </c>
    </row>
    <row r="202" spans="1:14" x14ac:dyDescent="0.2">
      <c r="A202" s="25">
        <v>186</v>
      </c>
      <c r="B202" s="19">
        <v>5100</v>
      </c>
      <c r="C202" s="82" t="s">
        <v>3500</v>
      </c>
      <c r="D202" s="48">
        <v>40522</v>
      </c>
      <c r="E202" s="48">
        <v>40526</v>
      </c>
      <c r="F202" s="38">
        <v>37</v>
      </c>
      <c r="G202" s="54">
        <v>41731</v>
      </c>
      <c r="H202" s="11"/>
      <c r="I202" s="30" t="s">
        <v>5682</v>
      </c>
      <c r="J202" s="11"/>
      <c r="K202" s="22">
        <v>148</v>
      </c>
      <c r="L202" s="22" t="s">
        <v>26</v>
      </c>
      <c r="M202" s="22" t="s">
        <v>120</v>
      </c>
      <c r="N202" s="29" t="s">
        <v>5711</v>
      </c>
    </row>
    <row r="203" spans="1:14" x14ac:dyDescent="0.2">
      <c r="A203" s="25">
        <v>187</v>
      </c>
      <c r="B203" s="19">
        <v>5100</v>
      </c>
      <c r="C203" s="82" t="s">
        <v>3501</v>
      </c>
      <c r="D203" s="48">
        <v>40526</v>
      </c>
      <c r="E203" s="48">
        <v>40527</v>
      </c>
      <c r="F203" s="38">
        <v>37</v>
      </c>
      <c r="G203" s="54">
        <v>41732</v>
      </c>
      <c r="H203" s="11"/>
      <c r="I203" s="30" t="s">
        <v>5682</v>
      </c>
      <c r="J203" s="11"/>
      <c r="K203" s="22">
        <v>164</v>
      </c>
      <c r="L203" s="22" t="s">
        <v>26</v>
      </c>
      <c r="M203" s="22" t="s">
        <v>120</v>
      </c>
      <c r="N203" s="29" t="s">
        <v>5711</v>
      </c>
    </row>
    <row r="204" spans="1:14" x14ac:dyDescent="0.2">
      <c r="A204" s="25">
        <v>188</v>
      </c>
      <c r="B204" s="19">
        <v>5100</v>
      </c>
      <c r="C204" s="82" t="s">
        <v>3502</v>
      </c>
      <c r="D204" s="48">
        <v>40527</v>
      </c>
      <c r="E204" s="48">
        <v>40528</v>
      </c>
      <c r="F204" s="38">
        <v>37</v>
      </c>
      <c r="G204" s="54">
        <v>41733</v>
      </c>
      <c r="H204" s="11"/>
      <c r="I204" s="30" t="s">
        <v>5682</v>
      </c>
      <c r="J204" s="11"/>
      <c r="K204" s="22">
        <v>153</v>
      </c>
      <c r="L204" s="22" t="s">
        <v>26</v>
      </c>
      <c r="M204" s="22" t="s">
        <v>120</v>
      </c>
      <c r="N204" s="29" t="s">
        <v>5711</v>
      </c>
    </row>
    <row r="205" spans="1:14" x14ac:dyDescent="0.2">
      <c r="A205" s="25">
        <v>189</v>
      </c>
      <c r="B205" s="19">
        <v>5100</v>
      </c>
      <c r="C205" s="82" t="s">
        <v>3503</v>
      </c>
      <c r="D205" s="48">
        <v>40528</v>
      </c>
      <c r="E205" s="48">
        <v>40532</v>
      </c>
      <c r="F205" s="38">
        <v>38</v>
      </c>
      <c r="G205" s="54">
        <v>41730</v>
      </c>
      <c r="H205" s="11"/>
      <c r="I205" s="30" t="s">
        <v>5682</v>
      </c>
      <c r="J205" s="11"/>
      <c r="K205" s="22">
        <v>146</v>
      </c>
      <c r="L205" s="22" t="s">
        <v>26</v>
      </c>
      <c r="M205" s="22" t="s">
        <v>120</v>
      </c>
      <c r="N205" s="29" t="s">
        <v>5711</v>
      </c>
    </row>
    <row r="206" spans="1:14" x14ac:dyDescent="0.2">
      <c r="A206" s="25">
        <v>190</v>
      </c>
      <c r="B206" s="19">
        <v>5100</v>
      </c>
      <c r="C206" s="82" t="s">
        <v>3504</v>
      </c>
      <c r="D206" s="48">
        <v>40532</v>
      </c>
      <c r="E206" s="48">
        <v>40534</v>
      </c>
      <c r="F206" s="38">
        <v>38</v>
      </c>
      <c r="G206" s="54">
        <v>41731</v>
      </c>
      <c r="H206" s="11"/>
      <c r="I206" s="30" t="s">
        <v>5682</v>
      </c>
      <c r="J206" s="11"/>
      <c r="K206" s="22">
        <v>163</v>
      </c>
      <c r="L206" s="22" t="s">
        <v>26</v>
      </c>
      <c r="M206" s="22" t="s">
        <v>120</v>
      </c>
      <c r="N206" s="29" t="s">
        <v>5711</v>
      </c>
    </row>
    <row r="207" spans="1:14" x14ac:dyDescent="0.2">
      <c r="A207" s="25">
        <v>191</v>
      </c>
      <c r="B207" s="19">
        <v>5100</v>
      </c>
      <c r="C207" s="82" t="s">
        <v>3505</v>
      </c>
      <c r="D207" s="48">
        <v>40534</v>
      </c>
      <c r="E207" s="48">
        <v>40535</v>
      </c>
      <c r="F207" s="38">
        <v>38</v>
      </c>
      <c r="G207" s="54">
        <v>41732</v>
      </c>
      <c r="H207" s="11"/>
      <c r="I207" s="30" t="s">
        <v>5682</v>
      </c>
      <c r="J207" s="11"/>
      <c r="K207" s="22">
        <v>201</v>
      </c>
      <c r="L207" s="22" t="s">
        <v>26</v>
      </c>
      <c r="M207" s="22" t="s">
        <v>120</v>
      </c>
      <c r="N207" s="29" t="s">
        <v>5711</v>
      </c>
    </row>
    <row r="208" spans="1:14" x14ac:dyDescent="0.2">
      <c r="A208" s="25">
        <v>192</v>
      </c>
      <c r="B208" s="19">
        <v>5100</v>
      </c>
      <c r="C208" s="82" t="s">
        <v>3506</v>
      </c>
      <c r="D208" s="48">
        <v>40535</v>
      </c>
      <c r="E208" s="48">
        <v>40539</v>
      </c>
      <c r="F208" s="38">
        <v>38</v>
      </c>
      <c r="G208" s="54">
        <v>41733</v>
      </c>
      <c r="H208" s="11"/>
      <c r="I208" s="30" t="s">
        <v>5682</v>
      </c>
      <c r="J208" s="11"/>
      <c r="K208" s="22">
        <v>152</v>
      </c>
      <c r="L208" s="22" t="s">
        <v>26</v>
      </c>
      <c r="M208" s="22" t="s">
        <v>120</v>
      </c>
      <c r="N208" s="29" t="s">
        <v>5711</v>
      </c>
    </row>
    <row r="209" spans="1:14" x14ac:dyDescent="0.2">
      <c r="A209" s="25">
        <v>193</v>
      </c>
      <c r="B209" s="19">
        <v>5100</v>
      </c>
      <c r="C209" s="82" t="s">
        <v>3507</v>
      </c>
      <c r="D209" s="48">
        <v>40539</v>
      </c>
      <c r="E209" s="48">
        <v>40540</v>
      </c>
      <c r="F209" s="38">
        <v>39</v>
      </c>
      <c r="G209" s="54">
        <v>41730</v>
      </c>
      <c r="H209" s="11"/>
      <c r="I209" s="30" t="s">
        <v>5682</v>
      </c>
      <c r="J209" s="11"/>
      <c r="K209" s="22">
        <v>158</v>
      </c>
      <c r="L209" s="22" t="s">
        <v>26</v>
      </c>
      <c r="M209" s="22" t="s">
        <v>120</v>
      </c>
      <c r="N209" s="29" t="s">
        <v>5711</v>
      </c>
    </row>
    <row r="210" spans="1:14" x14ac:dyDescent="0.2">
      <c r="A210" s="25">
        <v>194</v>
      </c>
      <c r="B210" s="19">
        <v>5100</v>
      </c>
      <c r="C210" s="82" t="s">
        <v>3508</v>
      </c>
      <c r="D210" s="48">
        <v>40540</v>
      </c>
      <c r="E210" s="48">
        <v>40541</v>
      </c>
      <c r="F210" s="38">
        <v>39</v>
      </c>
      <c r="G210" s="54">
        <v>41731</v>
      </c>
      <c r="H210" s="11"/>
      <c r="I210" s="30" t="s">
        <v>5682</v>
      </c>
      <c r="J210" s="11"/>
      <c r="K210" s="22">
        <v>169</v>
      </c>
      <c r="L210" s="22" t="s">
        <v>26</v>
      </c>
      <c r="M210" s="22" t="s">
        <v>120</v>
      </c>
      <c r="N210" s="29" t="s">
        <v>5711</v>
      </c>
    </row>
    <row r="211" spans="1:14" x14ac:dyDescent="0.2">
      <c r="A211" s="25">
        <v>195</v>
      </c>
      <c r="B211" s="19">
        <v>5100</v>
      </c>
      <c r="C211" s="82" t="s">
        <v>3509</v>
      </c>
      <c r="D211" s="48">
        <v>40541</v>
      </c>
      <c r="E211" s="48">
        <v>40542</v>
      </c>
      <c r="F211" s="38">
        <v>39</v>
      </c>
      <c r="G211" s="54">
        <v>41732</v>
      </c>
      <c r="H211" s="11"/>
      <c r="I211" s="30" t="s">
        <v>5682</v>
      </c>
      <c r="J211" s="11"/>
      <c r="K211" s="22">
        <v>140</v>
      </c>
      <c r="L211" s="22" t="s">
        <v>26</v>
      </c>
      <c r="M211" s="22" t="s">
        <v>120</v>
      </c>
      <c r="N211" s="29" t="s">
        <v>5711</v>
      </c>
    </row>
    <row r="212" spans="1:14" x14ac:dyDescent="0.2">
      <c r="A212" s="25">
        <v>196</v>
      </c>
      <c r="B212" s="19">
        <v>5100</v>
      </c>
      <c r="C212" s="82" t="s">
        <v>3510</v>
      </c>
      <c r="D212" s="48">
        <v>40542</v>
      </c>
      <c r="E212" s="48">
        <v>40543</v>
      </c>
      <c r="F212" s="38">
        <v>39</v>
      </c>
      <c r="G212" s="54">
        <v>41733</v>
      </c>
      <c r="H212" s="11"/>
      <c r="I212" s="30" t="s">
        <v>5682</v>
      </c>
      <c r="J212" s="11"/>
      <c r="K212" s="22">
        <v>144</v>
      </c>
      <c r="L212" s="22" t="s">
        <v>26</v>
      </c>
      <c r="M212" s="22" t="s">
        <v>120</v>
      </c>
      <c r="N212" s="29" t="s">
        <v>5711</v>
      </c>
    </row>
    <row r="213" spans="1:14" x14ac:dyDescent="0.2">
      <c r="A213" s="25">
        <v>197</v>
      </c>
      <c r="B213" s="19">
        <v>5100</v>
      </c>
      <c r="C213" s="82" t="s">
        <v>3511</v>
      </c>
      <c r="D213" s="48">
        <v>40140</v>
      </c>
      <c r="E213" s="48">
        <v>40178</v>
      </c>
      <c r="F213" s="38">
        <v>1</v>
      </c>
      <c r="G213" s="87" t="s">
        <v>614</v>
      </c>
      <c r="H213" s="11"/>
      <c r="I213" s="30" t="s">
        <v>5682</v>
      </c>
      <c r="J213" s="11"/>
      <c r="K213" s="22">
        <v>318</v>
      </c>
      <c r="L213" s="22" t="s">
        <v>26</v>
      </c>
      <c r="M213" s="22" t="s">
        <v>120</v>
      </c>
      <c r="N213" s="29" t="s">
        <v>5788</v>
      </c>
    </row>
    <row r="214" spans="1:14" x14ac:dyDescent="0.2">
      <c r="A214" s="25">
        <v>198</v>
      </c>
      <c r="B214" s="19">
        <v>5100</v>
      </c>
      <c r="C214" s="82" t="s">
        <v>3511</v>
      </c>
      <c r="D214" s="48">
        <v>40087</v>
      </c>
      <c r="E214" s="48">
        <v>40137</v>
      </c>
      <c r="F214" s="38">
        <v>1</v>
      </c>
      <c r="G214" s="87" t="s">
        <v>615</v>
      </c>
      <c r="H214" s="11"/>
      <c r="I214" s="30" t="s">
        <v>5682</v>
      </c>
      <c r="J214" s="11"/>
      <c r="K214" s="22">
        <v>159</v>
      </c>
      <c r="L214" s="22" t="s">
        <v>26</v>
      </c>
      <c r="M214" s="22" t="s">
        <v>120</v>
      </c>
      <c r="N214" s="29" t="s">
        <v>5788</v>
      </c>
    </row>
    <row r="215" spans="1:14" x14ac:dyDescent="0.2">
      <c r="A215" s="25">
        <v>199</v>
      </c>
      <c r="B215" s="19">
        <v>5100</v>
      </c>
      <c r="C215" s="82" t="s">
        <v>3511</v>
      </c>
      <c r="D215" s="48">
        <v>40182</v>
      </c>
      <c r="E215" s="48">
        <v>40207</v>
      </c>
      <c r="F215" s="38">
        <v>1</v>
      </c>
      <c r="G215" s="87" t="s">
        <v>616</v>
      </c>
      <c r="H215" s="11"/>
      <c r="I215" s="30" t="s">
        <v>5682</v>
      </c>
      <c r="J215" s="11"/>
      <c r="K215" s="22">
        <v>192</v>
      </c>
      <c r="L215" s="22" t="s">
        <v>26</v>
      </c>
      <c r="M215" s="22" t="s">
        <v>120</v>
      </c>
      <c r="N215" s="29" t="s">
        <v>5788</v>
      </c>
    </row>
    <row r="216" spans="1:14" x14ac:dyDescent="0.2">
      <c r="A216" s="25">
        <v>200</v>
      </c>
      <c r="B216" s="19">
        <v>5100</v>
      </c>
      <c r="C216" s="82" t="s">
        <v>3512</v>
      </c>
      <c r="D216" s="48">
        <v>39815</v>
      </c>
      <c r="E216" s="48">
        <v>39903</v>
      </c>
      <c r="F216" s="38">
        <v>2</v>
      </c>
      <c r="G216" s="87" t="s">
        <v>627</v>
      </c>
      <c r="H216" s="11"/>
      <c r="I216" s="30" t="s">
        <v>5682</v>
      </c>
      <c r="J216" s="11"/>
      <c r="K216" s="22">
        <v>92</v>
      </c>
      <c r="L216" s="22" t="s">
        <v>26</v>
      </c>
      <c r="M216" s="22" t="s">
        <v>120</v>
      </c>
      <c r="N216" s="29" t="s">
        <v>5788</v>
      </c>
    </row>
    <row r="217" spans="1:14" x14ac:dyDescent="0.2">
      <c r="A217" s="25">
        <v>201</v>
      </c>
      <c r="B217" s="19">
        <v>5100</v>
      </c>
      <c r="C217" s="82" t="s">
        <v>3512</v>
      </c>
      <c r="D217" s="48">
        <v>39904</v>
      </c>
      <c r="E217" s="48">
        <v>39994</v>
      </c>
      <c r="F217" s="38">
        <v>2</v>
      </c>
      <c r="G217" s="87" t="s">
        <v>628</v>
      </c>
      <c r="H217" s="11"/>
      <c r="I217" s="30" t="s">
        <v>5682</v>
      </c>
      <c r="J217" s="11"/>
      <c r="K217" s="22">
        <v>123</v>
      </c>
      <c r="L217" s="22" t="s">
        <v>26</v>
      </c>
      <c r="M217" s="22" t="s">
        <v>120</v>
      </c>
      <c r="N217" s="29" t="s">
        <v>5788</v>
      </c>
    </row>
    <row r="218" spans="1:14" x14ac:dyDescent="0.2">
      <c r="A218" s="25">
        <v>202</v>
      </c>
      <c r="B218" s="19">
        <v>5100</v>
      </c>
      <c r="C218" s="82" t="s">
        <v>3512</v>
      </c>
      <c r="D218" s="48">
        <v>39995</v>
      </c>
      <c r="E218" s="48">
        <v>40086</v>
      </c>
      <c r="F218" s="38">
        <v>2</v>
      </c>
      <c r="G218" s="87" t="s">
        <v>629</v>
      </c>
      <c r="H218" s="11"/>
      <c r="I218" s="30" t="s">
        <v>5682</v>
      </c>
      <c r="J218" s="11"/>
      <c r="K218" s="22">
        <v>107</v>
      </c>
      <c r="L218" s="22" t="s">
        <v>26</v>
      </c>
      <c r="M218" s="22" t="s">
        <v>120</v>
      </c>
      <c r="N218" s="29" t="s">
        <v>5788</v>
      </c>
    </row>
    <row r="219" spans="1:14" x14ac:dyDescent="0.2">
      <c r="A219" s="25">
        <v>203</v>
      </c>
      <c r="B219" s="19">
        <v>5100</v>
      </c>
      <c r="C219" s="82" t="s">
        <v>3512</v>
      </c>
      <c r="D219" s="48">
        <v>40087</v>
      </c>
      <c r="E219" s="48">
        <v>40176</v>
      </c>
      <c r="F219" s="38">
        <v>2</v>
      </c>
      <c r="G219" s="87" t="s">
        <v>630</v>
      </c>
      <c r="H219" s="11"/>
      <c r="I219" s="30" t="s">
        <v>5682</v>
      </c>
      <c r="J219" s="11"/>
      <c r="K219" s="22">
        <v>144</v>
      </c>
      <c r="L219" s="22" t="s">
        <v>26</v>
      </c>
      <c r="M219" s="22" t="s">
        <v>120</v>
      </c>
      <c r="N219" s="29" t="s">
        <v>5788</v>
      </c>
    </row>
    <row r="220" spans="1:14" x14ac:dyDescent="0.2">
      <c r="A220" s="25">
        <v>204</v>
      </c>
      <c r="B220" s="19">
        <v>5100</v>
      </c>
      <c r="C220" s="82" t="s">
        <v>3513</v>
      </c>
      <c r="D220" s="48">
        <v>39819</v>
      </c>
      <c r="E220" s="48">
        <v>39902</v>
      </c>
      <c r="F220" s="38">
        <v>3</v>
      </c>
      <c r="G220" s="87" t="s">
        <v>627</v>
      </c>
      <c r="H220" s="11"/>
      <c r="I220" s="30" t="s">
        <v>5682</v>
      </c>
      <c r="J220" s="11"/>
      <c r="K220" s="22">
        <v>152</v>
      </c>
      <c r="L220" s="22" t="s">
        <v>26</v>
      </c>
      <c r="M220" s="22" t="s">
        <v>120</v>
      </c>
      <c r="N220" s="29" t="s">
        <v>5788</v>
      </c>
    </row>
    <row r="221" spans="1:14" x14ac:dyDescent="0.2">
      <c r="A221" s="25">
        <v>205</v>
      </c>
      <c r="B221" s="19">
        <v>5100</v>
      </c>
      <c r="C221" s="82" t="s">
        <v>3513</v>
      </c>
      <c r="D221" s="48">
        <v>39904</v>
      </c>
      <c r="E221" s="48">
        <v>39994</v>
      </c>
      <c r="F221" s="38">
        <v>3</v>
      </c>
      <c r="G221" s="87" t="s">
        <v>628</v>
      </c>
      <c r="H221" s="11"/>
      <c r="I221" s="30" t="s">
        <v>5682</v>
      </c>
      <c r="J221" s="11"/>
      <c r="K221" s="22">
        <v>49</v>
      </c>
      <c r="L221" s="22" t="s">
        <v>26</v>
      </c>
      <c r="M221" s="22" t="s">
        <v>120</v>
      </c>
      <c r="N221" s="29" t="s">
        <v>5788</v>
      </c>
    </row>
    <row r="222" spans="1:14" x14ac:dyDescent="0.2">
      <c r="A222" s="25">
        <v>206</v>
      </c>
      <c r="B222" s="19">
        <v>5100</v>
      </c>
      <c r="C222" s="82" t="s">
        <v>3513</v>
      </c>
      <c r="D222" s="48">
        <v>39996</v>
      </c>
      <c r="E222" s="48">
        <v>40086</v>
      </c>
      <c r="F222" s="38">
        <v>3</v>
      </c>
      <c r="G222" s="87" t="s">
        <v>629</v>
      </c>
      <c r="H222" s="11"/>
      <c r="I222" s="30" t="s">
        <v>5682</v>
      </c>
      <c r="J222" s="11"/>
      <c r="K222" s="22">
        <v>50</v>
      </c>
      <c r="L222" s="22" t="s">
        <v>26</v>
      </c>
      <c r="M222" s="22" t="s">
        <v>120</v>
      </c>
      <c r="N222" s="29" t="s">
        <v>5788</v>
      </c>
    </row>
    <row r="223" spans="1:14" x14ac:dyDescent="0.2">
      <c r="A223" s="25">
        <v>207</v>
      </c>
      <c r="B223" s="19">
        <v>5100</v>
      </c>
      <c r="C223" s="82" t="s">
        <v>3513</v>
      </c>
      <c r="D223" s="48">
        <v>40087</v>
      </c>
      <c r="E223" s="48">
        <v>40177</v>
      </c>
      <c r="F223" s="38">
        <v>3</v>
      </c>
      <c r="G223" s="87" t="s">
        <v>630</v>
      </c>
      <c r="H223" s="11"/>
      <c r="I223" s="30" t="s">
        <v>5682</v>
      </c>
      <c r="J223" s="11"/>
      <c r="K223" s="22">
        <v>50</v>
      </c>
      <c r="L223" s="22" t="s">
        <v>26</v>
      </c>
      <c r="M223" s="22" t="s">
        <v>120</v>
      </c>
      <c r="N223" s="29" t="s">
        <v>5788</v>
      </c>
    </row>
    <row r="224" spans="1:14" x14ac:dyDescent="0.2">
      <c r="A224" s="25">
        <v>208</v>
      </c>
      <c r="B224" s="19">
        <v>5100</v>
      </c>
      <c r="C224" s="82" t="s">
        <v>3514</v>
      </c>
      <c r="D224" s="48">
        <v>40044</v>
      </c>
      <c r="E224" s="48">
        <v>40157</v>
      </c>
      <c r="F224" s="38">
        <v>3</v>
      </c>
      <c r="G224" s="87" t="s">
        <v>611</v>
      </c>
      <c r="H224" s="11"/>
      <c r="I224" s="30" t="s">
        <v>5682</v>
      </c>
      <c r="J224" s="11"/>
      <c r="K224" s="22">
        <v>28</v>
      </c>
      <c r="L224" s="22" t="s">
        <v>26</v>
      </c>
      <c r="M224" s="22" t="s">
        <v>120</v>
      </c>
      <c r="N224" s="29" t="s">
        <v>5789</v>
      </c>
    </row>
    <row r="225" spans="1:14" x14ac:dyDescent="0.2">
      <c r="A225" s="25">
        <v>209</v>
      </c>
      <c r="B225" s="19">
        <v>5100</v>
      </c>
      <c r="C225" s="82" t="s">
        <v>3511</v>
      </c>
      <c r="D225" s="48">
        <v>40210</v>
      </c>
      <c r="E225" s="48">
        <v>40235</v>
      </c>
      <c r="F225" s="38">
        <v>4</v>
      </c>
      <c r="G225" s="87" t="s">
        <v>614</v>
      </c>
      <c r="H225" s="11"/>
      <c r="I225" s="30" t="s">
        <v>5682</v>
      </c>
      <c r="J225" s="11"/>
      <c r="K225" s="22">
        <v>39</v>
      </c>
      <c r="L225" s="22" t="s">
        <v>26</v>
      </c>
      <c r="M225" s="22" t="s">
        <v>120</v>
      </c>
      <c r="N225" s="29" t="s">
        <v>5788</v>
      </c>
    </row>
    <row r="226" spans="1:14" x14ac:dyDescent="0.2">
      <c r="A226" s="25">
        <v>210</v>
      </c>
      <c r="B226" s="19">
        <v>5100</v>
      </c>
      <c r="C226" s="82" t="s">
        <v>3511</v>
      </c>
      <c r="D226" s="48">
        <v>40238</v>
      </c>
      <c r="E226" s="48">
        <v>40268</v>
      </c>
      <c r="F226" s="38">
        <v>4</v>
      </c>
      <c r="G226" s="87" t="s">
        <v>615</v>
      </c>
      <c r="H226" s="11"/>
      <c r="I226" s="30" t="s">
        <v>5682</v>
      </c>
      <c r="J226" s="11"/>
      <c r="K226" s="22">
        <v>118</v>
      </c>
      <c r="L226" s="22" t="s">
        <v>26</v>
      </c>
      <c r="M226" s="22" t="s">
        <v>120</v>
      </c>
      <c r="N226" s="29" t="s">
        <v>5788</v>
      </c>
    </row>
    <row r="227" spans="1:14" x14ac:dyDescent="0.2">
      <c r="A227" s="25">
        <v>211</v>
      </c>
      <c r="B227" s="19">
        <v>5100</v>
      </c>
      <c r="C227" s="82" t="s">
        <v>3511</v>
      </c>
      <c r="D227" s="48">
        <v>40273</v>
      </c>
      <c r="E227" s="48">
        <v>40298</v>
      </c>
      <c r="F227" s="38">
        <v>4</v>
      </c>
      <c r="G227" s="87" t="s">
        <v>616</v>
      </c>
      <c r="H227" s="11"/>
      <c r="I227" s="30" t="s">
        <v>5682</v>
      </c>
      <c r="J227" s="11"/>
      <c r="K227" s="22">
        <v>122</v>
      </c>
      <c r="L227" s="22" t="s">
        <v>26</v>
      </c>
      <c r="M227" s="22" t="s">
        <v>120</v>
      </c>
      <c r="N227" s="29" t="s">
        <v>5788</v>
      </c>
    </row>
    <row r="228" spans="1:14" x14ac:dyDescent="0.2">
      <c r="A228" s="25">
        <v>212</v>
      </c>
      <c r="B228" s="19">
        <v>5100</v>
      </c>
      <c r="C228" s="82" t="s">
        <v>3515</v>
      </c>
      <c r="D228" s="48">
        <v>39625</v>
      </c>
      <c r="E228" s="48">
        <v>39626</v>
      </c>
      <c r="F228" s="38">
        <v>5</v>
      </c>
      <c r="G228" s="87" t="s">
        <v>611</v>
      </c>
      <c r="H228" s="11"/>
      <c r="I228" s="30" t="s">
        <v>5682</v>
      </c>
      <c r="J228" s="11"/>
      <c r="K228" s="22">
        <v>125</v>
      </c>
      <c r="L228" s="22" t="s">
        <v>26</v>
      </c>
      <c r="M228" s="22" t="s">
        <v>120</v>
      </c>
      <c r="N228" s="29" t="s">
        <v>5789</v>
      </c>
    </row>
    <row r="229" spans="1:14" ht="22.5" x14ac:dyDescent="0.2">
      <c r="A229" s="25">
        <v>213</v>
      </c>
      <c r="B229" s="19">
        <v>5100</v>
      </c>
      <c r="C229" s="82" t="s">
        <v>3516</v>
      </c>
      <c r="D229" s="48">
        <v>40459</v>
      </c>
      <c r="E229" s="48">
        <v>40459</v>
      </c>
      <c r="F229" s="38">
        <v>5</v>
      </c>
      <c r="G229" s="87" t="s">
        <v>611</v>
      </c>
      <c r="H229" s="11"/>
      <c r="I229" s="30" t="s">
        <v>5682</v>
      </c>
      <c r="J229" s="11"/>
      <c r="K229" s="22">
        <v>41</v>
      </c>
      <c r="L229" s="22" t="s">
        <v>26</v>
      </c>
      <c r="M229" s="22" t="s">
        <v>120</v>
      </c>
      <c r="N229" s="29" t="s">
        <v>5699</v>
      </c>
    </row>
    <row r="230" spans="1:14" x14ac:dyDescent="0.2">
      <c r="A230" s="25">
        <v>214</v>
      </c>
      <c r="B230" s="19">
        <v>5100</v>
      </c>
      <c r="C230" s="82" t="s">
        <v>3517</v>
      </c>
      <c r="D230" s="48">
        <v>39644</v>
      </c>
      <c r="E230" s="48">
        <v>40251</v>
      </c>
      <c r="F230" s="38">
        <v>5</v>
      </c>
      <c r="G230" s="87" t="s">
        <v>611</v>
      </c>
      <c r="H230" s="11"/>
      <c r="I230" s="30" t="s">
        <v>5682</v>
      </c>
      <c r="J230" s="11"/>
      <c r="K230" s="22">
        <v>41</v>
      </c>
      <c r="L230" s="22" t="s">
        <v>26</v>
      </c>
      <c r="M230" s="22" t="s">
        <v>120</v>
      </c>
      <c r="N230" s="29" t="s">
        <v>5711</v>
      </c>
    </row>
    <row r="231" spans="1:14" x14ac:dyDescent="0.2">
      <c r="A231" s="25">
        <v>215</v>
      </c>
      <c r="B231" s="19">
        <v>5100</v>
      </c>
      <c r="C231" s="82" t="s">
        <v>3518</v>
      </c>
      <c r="D231" s="48">
        <v>40137</v>
      </c>
      <c r="E231" s="48">
        <v>40137</v>
      </c>
      <c r="F231" s="38">
        <v>5</v>
      </c>
      <c r="G231" s="87" t="s">
        <v>611</v>
      </c>
      <c r="H231" s="11"/>
      <c r="I231" s="30" t="s">
        <v>5682</v>
      </c>
      <c r="J231" s="11"/>
      <c r="K231" s="22">
        <v>91</v>
      </c>
      <c r="L231" s="22" t="s">
        <v>26</v>
      </c>
      <c r="M231" s="22" t="s">
        <v>120</v>
      </c>
      <c r="N231" s="29" t="s">
        <v>5789</v>
      </c>
    </row>
    <row r="232" spans="1:14" x14ac:dyDescent="0.2">
      <c r="A232" s="25">
        <v>216</v>
      </c>
      <c r="B232" s="19">
        <v>5100</v>
      </c>
      <c r="C232" s="82" t="s">
        <v>3519</v>
      </c>
      <c r="D232" s="48">
        <v>39692</v>
      </c>
      <c r="E232" s="48">
        <v>39692</v>
      </c>
      <c r="F232" s="38">
        <v>5</v>
      </c>
      <c r="G232" s="87" t="s">
        <v>611</v>
      </c>
      <c r="H232" s="11"/>
      <c r="I232" s="30" t="s">
        <v>5682</v>
      </c>
      <c r="J232" s="11"/>
      <c r="K232" s="22">
        <v>56</v>
      </c>
      <c r="L232" s="22" t="s">
        <v>26</v>
      </c>
      <c r="M232" s="22" t="s">
        <v>120</v>
      </c>
      <c r="N232" s="29" t="s">
        <v>5699</v>
      </c>
    </row>
    <row r="233" spans="1:14" x14ac:dyDescent="0.2">
      <c r="A233" s="25">
        <v>217</v>
      </c>
      <c r="B233" s="19">
        <v>5100</v>
      </c>
      <c r="C233" s="82" t="s">
        <v>3520</v>
      </c>
      <c r="D233" s="48">
        <v>39736</v>
      </c>
      <c r="E233" s="48">
        <v>39736</v>
      </c>
      <c r="F233" s="38">
        <v>5</v>
      </c>
      <c r="G233" s="87" t="s">
        <v>611</v>
      </c>
      <c r="H233" s="11"/>
      <c r="I233" s="30" t="s">
        <v>5682</v>
      </c>
      <c r="J233" s="11"/>
      <c r="K233" s="22">
        <v>78</v>
      </c>
      <c r="L233" s="22" t="s">
        <v>26</v>
      </c>
      <c r="M233" s="22" t="s">
        <v>120</v>
      </c>
      <c r="N233" s="29" t="s">
        <v>5699</v>
      </c>
    </row>
    <row r="234" spans="1:14" ht="22.5" x14ac:dyDescent="0.2">
      <c r="A234" s="25">
        <v>218</v>
      </c>
      <c r="B234" s="19">
        <v>5100</v>
      </c>
      <c r="C234" s="82" t="s">
        <v>3521</v>
      </c>
      <c r="D234" s="48">
        <v>39783</v>
      </c>
      <c r="E234" s="48">
        <v>39685</v>
      </c>
      <c r="F234" s="38">
        <v>5</v>
      </c>
      <c r="G234" s="54">
        <v>41640</v>
      </c>
      <c r="H234" s="11"/>
      <c r="I234" s="30" t="s">
        <v>5682</v>
      </c>
      <c r="J234" s="11"/>
      <c r="K234" s="22">
        <v>21</v>
      </c>
      <c r="L234" s="22" t="s">
        <v>26</v>
      </c>
      <c r="M234" s="22" t="s">
        <v>120</v>
      </c>
      <c r="N234" s="29" t="s">
        <v>5711</v>
      </c>
    </row>
    <row r="235" spans="1:14" x14ac:dyDescent="0.2">
      <c r="A235" s="25">
        <v>219</v>
      </c>
      <c r="B235" s="19">
        <v>5100</v>
      </c>
      <c r="C235" s="82" t="s">
        <v>3522</v>
      </c>
      <c r="D235" s="48">
        <v>40530</v>
      </c>
      <c r="E235" s="48">
        <v>40204</v>
      </c>
      <c r="F235" s="38">
        <v>6</v>
      </c>
      <c r="G235" s="54">
        <v>41944</v>
      </c>
      <c r="H235" s="11"/>
      <c r="I235" s="30" t="s">
        <v>5682</v>
      </c>
      <c r="J235" s="11"/>
      <c r="K235" s="22">
        <v>222</v>
      </c>
      <c r="L235" s="22" t="s">
        <v>26</v>
      </c>
      <c r="M235" s="22" t="s">
        <v>120</v>
      </c>
      <c r="N235" s="29" t="s">
        <v>5788</v>
      </c>
    </row>
    <row r="236" spans="1:14" x14ac:dyDescent="0.2">
      <c r="A236" s="25">
        <v>220</v>
      </c>
      <c r="B236" s="19">
        <v>5100</v>
      </c>
      <c r="C236" s="82" t="s">
        <v>3522</v>
      </c>
      <c r="D236" s="48">
        <v>40199</v>
      </c>
      <c r="E236" s="48">
        <v>40235</v>
      </c>
      <c r="F236" s="38">
        <v>6</v>
      </c>
      <c r="G236" s="54">
        <v>41945</v>
      </c>
      <c r="H236" s="11"/>
      <c r="I236" s="30" t="s">
        <v>5682</v>
      </c>
      <c r="J236" s="11"/>
      <c r="K236" s="22">
        <v>113</v>
      </c>
      <c r="L236" s="22" t="s">
        <v>26</v>
      </c>
      <c r="M236" s="22" t="s">
        <v>120</v>
      </c>
      <c r="N236" s="29" t="s">
        <v>5788</v>
      </c>
    </row>
    <row r="237" spans="1:14" x14ac:dyDescent="0.2">
      <c r="A237" s="25">
        <v>221</v>
      </c>
      <c r="B237" s="19">
        <v>5100</v>
      </c>
      <c r="C237" s="82" t="s">
        <v>3522</v>
      </c>
      <c r="D237" s="48">
        <v>40235</v>
      </c>
      <c r="E237" s="48">
        <v>40262</v>
      </c>
      <c r="F237" s="38">
        <v>6</v>
      </c>
      <c r="G237" s="54">
        <v>41946</v>
      </c>
      <c r="H237" s="11"/>
      <c r="I237" s="30" t="s">
        <v>5682</v>
      </c>
      <c r="J237" s="11"/>
      <c r="K237" s="22">
        <v>112</v>
      </c>
      <c r="L237" s="22" t="s">
        <v>26</v>
      </c>
      <c r="M237" s="22" t="s">
        <v>120</v>
      </c>
      <c r="N237" s="29" t="s">
        <v>5788</v>
      </c>
    </row>
    <row r="238" spans="1:14" x14ac:dyDescent="0.2">
      <c r="A238" s="25">
        <v>222</v>
      </c>
      <c r="B238" s="19">
        <v>5100</v>
      </c>
      <c r="C238" s="82" t="s">
        <v>3522</v>
      </c>
      <c r="D238" s="48">
        <v>40263</v>
      </c>
      <c r="E238" s="48">
        <v>40293</v>
      </c>
      <c r="F238" s="38">
        <v>6</v>
      </c>
      <c r="G238" s="54">
        <v>41947</v>
      </c>
      <c r="H238" s="11"/>
      <c r="I238" s="30" t="s">
        <v>5682</v>
      </c>
      <c r="J238" s="11"/>
      <c r="K238" s="22">
        <v>46</v>
      </c>
      <c r="L238" s="22" t="s">
        <v>26</v>
      </c>
      <c r="M238" s="22" t="s">
        <v>120</v>
      </c>
      <c r="N238" s="29" t="s">
        <v>5788</v>
      </c>
    </row>
    <row r="239" spans="1:14" x14ac:dyDescent="0.2">
      <c r="A239" s="25">
        <v>223</v>
      </c>
      <c r="B239" s="19">
        <v>5100</v>
      </c>
      <c r="C239" s="82" t="s">
        <v>3522</v>
      </c>
      <c r="D239" s="48">
        <v>40260</v>
      </c>
      <c r="E239" s="48">
        <v>40293</v>
      </c>
      <c r="F239" s="38">
        <v>6</v>
      </c>
      <c r="G239" s="54">
        <v>41948</v>
      </c>
      <c r="H239" s="11"/>
      <c r="I239" s="30" t="s">
        <v>5682</v>
      </c>
      <c r="J239" s="11"/>
      <c r="K239" s="22">
        <v>31</v>
      </c>
      <c r="L239" s="22" t="s">
        <v>26</v>
      </c>
      <c r="M239" s="22" t="s">
        <v>120</v>
      </c>
      <c r="N239" s="29" t="s">
        <v>5788</v>
      </c>
    </row>
    <row r="240" spans="1:14" x14ac:dyDescent="0.2">
      <c r="A240" s="25">
        <v>224</v>
      </c>
      <c r="B240" s="19">
        <v>5100</v>
      </c>
      <c r="C240" s="82" t="s">
        <v>3522</v>
      </c>
      <c r="D240" s="48">
        <v>40294</v>
      </c>
      <c r="E240" s="48">
        <v>40323</v>
      </c>
      <c r="F240" s="38">
        <v>6</v>
      </c>
      <c r="G240" s="54">
        <v>41949</v>
      </c>
      <c r="H240" s="11"/>
      <c r="I240" s="30" t="s">
        <v>5682</v>
      </c>
      <c r="J240" s="11"/>
      <c r="K240" s="22">
        <v>23</v>
      </c>
      <c r="L240" s="22" t="s">
        <v>26</v>
      </c>
      <c r="M240" s="22" t="s">
        <v>120</v>
      </c>
      <c r="N240" s="29" t="s">
        <v>5788</v>
      </c>
    </row>
    <row r="241" spans="1:14" x14ac:dyDescent="0.2">
      <c r="A241" s="25">
        <v>225</v>
      </c>
      <c r="B241" s="19">
        <v>5100</v>
      </c>
      <c r="C241" s="82" t="s">
        <v>3522</v>
      </c>
      <c r="D241" s="48">
        <v>40235</v>
      </c>
      <c r="E241" s="48">
        <v>40262</v>
      </c>
      <c r="F241" s="38">
        <v>6</v>
      </c>
      <c r="G241" s="54">
        <v>41950</v>
      </c>
      <c r="H241" s="11"/>
      <c r="I241" s="30" t="s">
        <v>5682</v>
      </c>
      <c r="J241" s="11"/>
      <c r="K241" s="22">
        <v>30</v>
      </c>
      <c r="L241" s="22" t="s">
        <v>26</v>
      </c>
      <c r="M241" s="22" t="s">
        <v>120</v>
      </c>
      <c r="N241" s="29" t="s">
        <v>5788</v>
      </c>
    </row>
    <row r="242" spans="1:14" x14ac:dyDescent="0.2">
      <c r="A242" s="25">
        <v>226</v>
      </c>
      <c r="B242" s="19">
        <v>5100</v>
      </c>
      <c r="C242" s="82" t="s">
        <v>3522</v>
      </c>
      <c r="D242" s="48">
        <v>40294</v>
      </c>
      <c r="E242" s="48">
        <v>40323</v>
      </c>
      <c r="F242" s="38">
        <v>6</v>
      </c>
      <c r="G242" s="54">
        <v>41951</v>
      </c>
      <c r="H242" s="11"/>
      <c r="I242" s="30" t="s">
        <v>5682</v>
      </c>
      <c r="J242" s="11"/>
      <c r="K242" s="22">
        <v>31</v>
      </c>
      <c r="L242" s="22" t="s">
        <v>26</v>
      </c>
      <c r="M242" s="22" t="s">
        <v>120</v>
      </c>
      <c r="N242" s="29" t="s">
        <v>5788</v>
      </c>
    </row>
    <row r="243" spans="1:14" x14ac:dyDescent="0.2">
      <c r="A243" s="25">
        <v>227</v>
      </c>
      <c r="B243" s="19">
        <v>5100</v>
      </c>
      <c r="C243" s="82" t="s">
        <v>3522</v>
      </c>
      <c r="D243" s="48">
        <v>40324</v>
      </c>
      <c r="E243" s="48">
        <v>40354</v>
      </c>
      <c r="F243" s="38">
        <v>6</v>
      </c>
      <c r="G243" s="54">
        <v>41952</v>
      </c>
      <c r="H243" s="11"/>
      <c r="I243" s="30" t="s">
        <v>5682</v>
      </c>
      <c r="J243" s="11"/>
      <c r="K243" s="22">
        <v>22</v>
      </c>
      <c r="L243" s="22" t="s">
        <v>26</v>
      </c>
      <c r="M243" s="22" t="s">
        <v>120</v>
      </c>
      <c r="N243" s="29" t="s">
        <v>5788</v>
      </c>
    </row>
    <row r="244" spans="1:14" x14ac:dyDescent="0.2">
      <c r="A244" s="25">
        <v>228</v>
      </c>
      <c r="B244" s="19">
        <v>5100</v>
      </c>
      <c r="C244" s="82" t="s">
        <v>3522</v>
      </c>
      <c r="D244" s="48">
        <v>40355</v>
      </c>
      <c r="E244" s="48">
        <v>40382</v>
      </c>
      <c r="F244" s="38">
        <v>6</v>
      </c>
      <c r="G244" s="54">
        <v>41953</v>
      </c>
      <c r="H244" s="11"/>
      <c r="I244" s="30" t="s">
        <v>5682</v>
      </c>
      <c r="J244" s="11"/>
      <c r="K244" s="22">
        <v>55</v>
      </c>
      <c r="L244" s="22" t="s">
        <v>26</v>
      </c>
      <c r="M244" s="22" t="s">
        <v>120</v>
      </c>
      <c r="N244" s="29" t="s">
        <v>5788</v>
      </c>
    </row>
    <row r="245" spans="1:14" x14ac:dyDescent="0.2">
      <c r="A245" s="25">
        <v>229</v>
      </c>
      <c r="B245" s="19">
        <v>5100</v>
      </c>
      <c r="C245" s="82" t="s">
        <v>3522</v>
      </c>
      <c r="D245" s="48">
        <v>40383</v>
      </c>
      <c r="E245" s="48">
        <v>40413</v>
      </c>
      <c r="F245" s="38">
        <v>6</v>
      </c>
      <c r="G245" s="54">
        <v>41954</v>
      </c>
      <c r="H245" s="11"/>
      <c r="I245" s="30" t="s">
        <v>5682</v>
      </c>
      <c r="J245" s="11"/>
      <c r="K245" s="22">
        <v>49</v>
      </c>
      <c r="L245" s="22" t="s">
        <v>26</v>
      </c>
      <c r="M245" s="22" t="s">
        <v>120</v>
      </c>
      <c r="N245" s="29" t="s">
        <v>5788</v>
      </c>
    </row>
    <row r="246" spans="1:14" x14ac:dyDescent="0.2">
      <c r="A246" s="25">
        <v>230</v>
      </c>
      <c r="B246" s="19">
        <v>5100</v>
      </c>
      <c r="C246" s="82" t="s">
        <v>3512</v>
      </c>
      <c r="D246" s="48">
        <v>40179</v>
      </c>
      <c r="E246" s="48">
        <v>40199</v>
      </c>
      <c r="F246" s="38">
        <v>7</v>
      </c>
      <c r="G246" s="54">
        <v>41760</v>
      </c>
      <c r="H246" s="11"/>
      <c r="I246" s="30" t="s">
        <v>5682</v>
      </c>
      <c r="J246" s="11"/>
      <c r="K246" s="22">
        <v>53</v>
      </c>
      <c r="L246" s="22" t="s">
        <v>26</v>
      </c>
      <c r="M246" s="22" t="s">
        <v>120</v>
      </c>
      <c r="N246" s="29" t="s">
        <v>5788</v>
      </c>
    </row>
    <row r="247" spans="1:14" x14ac:dyDescent="0.2">
      <c r="A247" s="25">
        <v>231</v>
      </c>
      <c r="B247" s="19">
        <v>5100</v>
      </c>
      <c r="C247" s="82" t="s">
        <v>3512</v>
      </c>
      <c r="D247" s="48">
        <v>40185</v>
      </c>
      <c r="E247" s="48">
        <v>40268</v>
      </c>
      <c r="F247" s="38">
        <v>7</v>
      </c>
      <c r="G247" s="54">
        <v>41761</v>
      </c>
      <c r="H247" s="11"/>
      <c r="I247" s="30" t="s">
        <v>5682</v>
      </c>
      <c r="J247" s="11"/>
      <c r="K247" s="22">
        <v>16</v>
      </c>
      <c r="L247" s="22" t="s">
        <v>26</v>
      </c>
      <c r="M247" s="22" t="s">
        <v>120</v>
      </c>
      <c r="N247" s="29" t="s">
        <v>5788</v>
      </c>
    </row>
    <row r="248" spans="1:14" x14ac:dyDescent="0.2">
      <c r="A248" s="25">
        <v>232</v>
      </c>
      <c r="B248" s="19">
        <v>5100</v>
      </c>
      <c r="C248" s="82" t="s">
        <v>3512</v>
      </c>
      <c r="D248" s="48">
        <v>40274</v>
      </c>
      <c r="E248" s="48">
        <v>40359</v>
      </c>
      <c r="F248" s="38">
        <v>7</v>
      </c>
      <c r="G248" s="54">
        <v>41762</v>
      </c>
      <c r="H248" s="11"/>
      <c r="I248" s="30" t="s">
        <v>5682</v>
      </c>
      <c r="J248" s="11"/>
      <c r="K248" s="22">
        <v>102</v>
      </c>
      <c r="L248" s="22" t="s">
        <v>26</v>
      </c>
      <c r="M248" s="22" t="s">
        <v>120</v>
      </c>
      <c r="N248" s="29" t="s">
        <v>5788</v>
      </c>
    </row>
    <row r="249" spans="1:14" x14ac:dyDescent="0.2">
      <c r="A249" s="25">
        <v>233</v>
      </c>
      <c r="B249" s="19">
        <v>5100</v>
      </c>
      <c r="C249" s="82" t="s">
        <v>3512</v>
      </c>
      <c r="D249" s="48">
        <v>40451</v>
      </c>
      <c r="E249" s="48">
        <v>40468</v>
      </c>
      <c r="F249" s="38">
        <v>7</v>
      </c>
      <c r="G249" s="54">
        <v>41763</v>
      </c>
      <c r="H249" s="11"/>
      <c r="I249" s="30" t="s">
        <v>5682</v>
      </c>
      <c r="J249" s="11"/>
      <c r="K249" s="22">
        <v>119</v>
      </c>
      <c r="L249" s="22" t="s">
        <v>26</v>
      </c>
      <c r="M249" s="22" t="s">
        <v>120</v>
      </c>
      <c r="N249" s="29" t="s">
        <v>5788</v>
      </c>
    </row>
    <row r="250" spans="1:14" x14ac:dyDescent="0.2">
      <c r="A250" s="25">
        <v>234</v>
      </c>
      <c r="B250" s="19">
        <v>5100</v>
      </c>
      <c r="C250" s="82" t="s">
        <v>3512</v>
      </c>
      <c r="D250" s="48">
        <v>40452</v>
      </c>
      <c r="E250" s="48">
        <v>40542</v>
      </c>
      <c r="F250" s="38">
        <v>7</v>
      </c>
      <c r="G250" s="54">
        <v>41764</v>
      </c>
      <c r="H250" s="11"/>
      <c r="I250" s="30" t="s">
        <v>5682</v>
      </c>
      <c r="J250" s="11"/>
      <c r="K250" s="22">
        <v>92</v>
      </c>
      <c r="L250" s="22" t="s">
        <v>26</v>
      </c>
      <c r="M250" s="22" t="s">
        <v>120</v>
      </c>
      <c r="N250" s="29" t="s">
        <v>5788</v>
      </c>
    </row>
    <row r="251" spans="1:14" x14ac:dyDescent="0.2">
      <c r="A251" s="25">
        <v>235</v>
      </c>
      <c r="B251" s="19">
        <v>5100</v>
      </c>
      <c r="C251" s="82" t="s">
        <v>3512</v>
      </c>
      <c r="D251" s="48">
        <v>40549</v>
      </c>
      <c r="E251" s="48">
        <v>40633</v>
      </c>
      <c r="F251" s="38">
        <v>8</v>
      </c>
      <c r="G251" s="54">
        <v>41760</v>
      </c>
      <c r="H251" s="11"/>
      <c r="I251" s="30" t="s">
        <v>5682</v>
      </c>
      <c r="J251" s="11"/>
      <c r="K251" s="22">
        <v>80</v>
      </c>
      <c r="L251" s="22" t="s">
        <v>26</v>
      </c>
      <c r="M251" s="22" t="s">
        <v>120</v>
      </c>
      <c r="N251" s="29" t="s">
        <v>5788</v>
      </c>
    </row>
    <row r="252" spans="1:14" x14ac:dyDescent="0.2">
      <c r="A252" s="25">
        <v>236</v>
      </c>
      <c r="B252" s="19">
        <v>5100</v>
      </c>
      <c r="C252" s="82" t="s">
        <v>3512</v>
      </c>
      <c r="D252" s="48">
        <v>40546</v>
      </c>
      <c r="E252" s="48">
        <v>40602</v>
      </c>
      <c r="F252" s="38">
        <v>8</v>
      </c>
      <c r="G252" s="54">
        <v>41761</v>
      </c>
      <c r="H252" s="11"/>
      <c r="I252" s="30" t="s">
        <v>5682</v>
      </c>
      <c r="J252" s="11"/>
      <c r="K252" s="22">
        <v>34</v>
      </c>
      <c r="L252" s="22" t="s">
        <v>26</v>
      </c>
      <c r="M252" s="22" t="s">
        <v>120</v>
      </c>
      <c r="N252" s="29" t="s">
        <v>5788</v>
      </c>
    </row>
    <row r="253" spans="1:14" x14ac:dyDescent="0.2">
      <c r="A253" s="25">
        <v>237</v>
      </c>
      <c r="B253" s="19">
        <v>5100</v>
      </c>
      <c r="C253" s="82" t="s">
        <v>3512</v>
      </c>
      <c r="D253" s="48">
        <v>40546</v>
      </c>
      <c r="E253" s="48">
        <v>40633</v>
      </c>
      <c r="F253" s="38">
        <v>8</v>
      </c>
      <c r="G253" s="54">
        <v>41762</v>
      </c>
      <c r="H253" s="11"/>
      <c r="I253" s="30" t="s">
        <v>5682</v>
      </c>
      <c r="J253" s="11"/>
      <c r="K253" s="22">
        <v>80</v>
      </c>
      <c r="L253" s="22" t="s">
        <v>26</v>
      </c>
      <c r="M253" s="22" t="s">
        <v>120</v>
      </c>
      <c r="N253" s="29" t="s">
        <v>5788</v>
      </c>
    </row>
    <row r="254" spans="1:14" x14ac:dyDescent="0.2">
      <c r="A254" s="25">
        <v>238</v>
      </c>
      <c r="B254" s="19">
        <v>5100</v>
      </c>
      <c r="C254" s="82" t="s">
        <v>3512</v>
      </c>
      <c r="D254" s="48">
        <v>40603</v>
      </c>
      <c r="E254" s="48">
        <v>40662</v>
      </c>
      <c r="F254" s="38">
        <v>8</v>
      </c>
      <c r="G254" s="54">
        <v>41763</v>
      </c>
      <c r="H254" s="11"/>
      <c r="I254" s="30" t="s">
        <v>5682</v>
      </c>
      <c r="J254" s="11"/>
      <c r="K254" s="22">
        <v>65</v>
      </c>
      <c r="L254" s="22" t="s">
        <v>26</v>
      </c>
      <c r="M254" s="22" t="s">
        <v>120</v>
      </c>
      <c r="N254" s="29" t="s">
        <v>5788</v>
      </c>
    </row>
    <row r="255" spans="1:14" x14ac:dyDescent="0.2">
      <c r="A255" s="25">
        <v>239</v>
      </c>
      <c r="B255" s="19">
        <v>5100</v>
      </c>
      <c r="C255" s="82" t="s">
        <v>3512</v>
      </c>
      <c r="D255" s="48">
        <v>40665</v>
      </c>
      <c r="E255" s="48">
        <v>40694</v>
      </c>
      <c r="F255" s="38">
        <v>8</v>
      </c>
      <c r="G255" s="54">
        <v>41764</v>
      </c>
      <c r="H255" s="11"/>
      <c r="I255" s="30" t="s">
        <v>5682</v>
      </c>
      <c r="J255" s="11"/>
      <c r="K255" s="22">
        <v>203</v>
      </c>
      <c r="L255" s="22" t="s">
        <v>26</v>
      </c>
      <c r="M255" s="22" t="s">
        <v>120</v>
      </c>
      <c r="N255" s="29" t="s">
        <v>5788</v>
      </c>
    </row>
    <row r="256" spans="1:14" x14ac:dyDescent="0.2">
      <c r="A256" s="25">
        <v>240</v>
      </c>
      <c r="B256" s="19">
        <v>5100</v>
      </c>
      <c r="C256" s="82" t="s">
        <v>3523</v>
      </c>
      <c r="D256" s="48">
        <v>40634</v>
      </c>
      <c r="E256" s="48">
        <v>40689</v>
      </c>
      <c r="F256" s="38">
        <v>8</v>
      </c>
      <c r="G256" s="54">
        <v>41640</v>
      </c>
      <c r="H256" s="11"/>
      <c r="I256" s="30" t="s">
        <v>5682</v>
      </c>
      <c r="J256" s="11"/>
      <c r="K256" s="22">
        <v>124</v>
      </c>
      <c r="L256" s="22" t="s">
        <v>26</v>
      </c>
      <c r="M256" s="22" t="s">
        <v>120</v>
      </c>
      <c r="N256" s="29" t="s">
        <v>5788</v>
      </c>
    </row>
    <row r="257" spans="1:14" x14ac:dyDescent="0.2">
      <c r="A257" s="25">
        <v>241</v>
      </c>
      <c r="B257" s="19">
        <v>5100</v>
      </c>
      <c r="C257" s="82" t="s">
        <v>3524</v>
      </c>
      <c r="D257" s="130">
        <v>39084</v>
      </c>
      <c r="E257" s="48">
        <v>39184</v>
      </c>
      <c r="F257" s="38">
        <v>1</v>
      </c>
      <c r="G257" s="54">
        <v>41760</v>
      </c>
      <c r="H257" s="11"/>
      <c r="I257" s="30" t="s">
        <v>5682</v>
      </c>
      <c r="J257" s="11"/>
      <c r="K257" s="22">
        <v>6</v>
      </c>
      <c r="L257" s="22" t="s">
        <v>26</v>
      </c>
      <c r="M257" s="22" t="s">
        <v>120</v>
      </c>
      <c r="N257" s="29" t="s">
        <v>5696</v>
      </c>
    </row>
    <row r="258" spans="1:14" x14ac:dyDescent="0.2">
      <c r="A258" s="25">
        <v>242</v>
      </c>
      <c r="B258" s="19">
        <v>5100</v>
      </c>
      <c r="C258" s="82" t="s">
        <v>3525</v>
      </c>
      <c r="D258" s="48">
        <v>39192</v>
      </c>
      <c r="E258" s="48">
        <v>39247</v>
      </c>
      <c r="F258" s="38">
        <v>1</v>
      </c>
      <c r="G258" s="54">
        <v>41761</v>
      </c>
      <c r="H258" s="11"/>
      <c r="I258" s="30" t="s">
        <v>5682</v>
      </c>
      <c r="J258" s="11"/>
      <c r="K258" s="22">
        <v>179</v>
      </c>
      <c r="L258" s="22" t="s">
        <v>26</v>
      </c>
      <c r="M258" s="22" t="s">
        <v>120</v>
      </c>
      <c r="N258" s="29" t="s">
        <v>5696</v>
      </c>
    </row>
    <row r="259" spans="1:14" x14ac:dyDescent="0.2">
      <c r="A259" s="25">
        <v>243</v>
      </c>
      <c r="B259" s="19">
        <v>5100</v>
      </c>
      <c r="C259" s="82" t="s">
        <v>3526</v>
      </c>
      <c r="D259" s="48">
        <v>39247</v>
      </c>
      <c r="E259" s="48">
        <v>39344</v>
      </c>
      <c r="F259" s="38">
        <v>1</v>
      </c>
      <c r="G259" s="54">
        <v>41762</v>
      </c>
      <c r="H259" s="11"/>
      <c r="I259" s="30" t="s">
        <v>5682</v>
      </c>
      <c r="J259" s="11"/>
      <c r="K259" s="22">
        <v>166</v>
      </c>
      <c r="L259" s="22" t="s">
        <v>26</v>
      </c>
      <c r="M259" s="22" t="s">
        <v>120</v>
      </c>
      <c r="N259" s="29" t="s">
        <v>5696</v>
      </c>
    </row>
    <row r="260" spans="1:14" x14ac:dyDescent="0.2">
      <c r="A260" s="25">
        <v>244</v>
      </c>
      <c r="B260" s="19">
        <v>5100</v>
      </c>
      <c r="C260" s="82" t="s">
        <v>3527</v>
      </c>
      <c r="D260" s="48">
        <v>39349</v>
      </c>
      <c r="E260" s="48">
        <v>39413</v>
      </c>
      <c r="F260" s="38">
        <v>2</v>
      </c>
      <c r="G260" s="54">
        <v>41763</v>
      </c>
      <c r="H260" s="11"/>
      <c r="I260" s="30" t="s">
        <v>5682</v>
      </c>
      <c r="J260" s="11"/>
      <c r="K260" s="22">
        <v>200</v>
      </c>
      <c r="L260" s="22" t="s">
        <v>26</v>
      </c>
      <c r="M260" s="22" t="s">
        <v>120</v>
      </c>
      <c r="N260" s="29" t="s">
        <v>5696</v>
      </c>
    </row>
    <row r="261" spans="1:14" x14ac:dyDescent="0.2">
      <c r="A261" s="25">
        <v>245</v>
      </c>
      <c r="B261" s="19">
        <v>5100</v>
      </c>
      <c r="C261" s="82" t="s">
        <v>3528</v>
      </c>
      <c r="D261" s="48">
        <v>39413</v>
      </c>
      <c r="E261" s="48">
        <v>39447</v>
      </c>
      <c r="F261" s="38">
        <v>2</v>
      </c>
      <c r="G261" s="54">
        <v>41764</v>
      </c>
      <c r="H261" s="11"/>
      <c r="I261" s="30" t="s">
        <v>5682</v>
      </c>
      <c r="J261" s="11"/>
      <c r="K261" s="22">
        <v>200</v>
      </c>
      <c r="L261" s="22" t="s">
        <v>26</v>
      </c>
      <c r="M261" s="22" t="s">
        <v>120</v>
      </c>
      <c r="N261" s="29" t="s">
        <v>5696</v>
      </c>
    </row>
    <row r="262" spans="1:14" x14ac:dyDescent="0.2">
      <c r="A262" s="25">
        <v>246</v>
      </c>
      <c r="B262" s="19">
        <v>5100</v>
      </c>
      <c r="C262" s="82" t="s">
        <v>3529</v>
      </c>
      <c r="D262" s="48">
        <v>39479</v>
      </c>
      <c r="E262" s="48">
        <v>39524</v>
      </c>
      <c r="F262" s="38">
        <v>1</v>
      </c>
      <c r="G262" s="54">
        <v>41791</v>
      </c>
      <c r="H262" s="11"/>
      <c r="I262" s="30" t="s">
        <v>5682</v>
      </c>
      <c r="J262" s="11"/>
      <c r="K262" s="22">
        <v>146</v>
      </c>
      <c r="L262" s="22" t="s">
        <v>26</v>
      </c>
      <c r="M262" s="22" t="s">
        <v>120</v>
      </c>
      <c r="N262" s="29" t="s">
        <v>5696</v>
      </c>
    </row>
    <row r="263" spans="1:14" x14ac:dyDescent="0.2">
      <c r="A263" s="25">
        <v>247</v>
      </c>
      <c r="B263" s="19">
        <v>5100</v>
      </c>
      <c r="C263" s="82" t="s">
        <v>3530</v>
      </c>
      <c r="D263" s="48">
        <v>39524</v>
      </c>
      <c r="E263" s="48">
        <v>39605</v>
      </c>
      <c r="F263" s="38">
        <v>1</v>
      </c>
      <c r="G263" s="54">
        <v>41792</v>
      </c>
      <c r="H263" s="11"/>
      <c r="I263" s="30" t="s">
        <v>5682</v>
      </c>
      <c r="J263" s="11"/>
      <c r="K263" s="22">
        <v>190</v>
      </c>
      <c r="L263" s="22" t="s">
        <v>26</v>
      </c>
      <c r="M263" s="22" t="s">
        <v>120</v>
      </c>
      <c r="N263" s="29" t="s">
        <v>5696</v>
      </c>
    </row>
    <row r="264" spans="1:14" x14ac:dyDescent="0.2">
      <c r="A264" s="25">
        <v>248</v>
      </c>
      <c r="B264" s="19">
        <v>5100</v>
      </c>
      <c r="C264" s="82" t="s">
        <v>3531</v>
      </c>
      <c r="D264" s="48">
        <v>39617</v>
      </c>
      <c r="E264" s="48">
        <v>39672</v>
      </c>
      <c r="F264" s="38">
        <v>1</v>
      </c>
      <c r="G264" s="54">
        <v>41793</v>
      </c>
      <c r="H264" s="11"/>
      <c r="I264" s="30" t="s">
        <v>5682</v>
      </c>
      <c r="J264" s="11"/>
      <c r="K264" s="22">
        <f>458-192</f>
        <v>266</v>
      </c>
      <c r="L264" s="22" t="s">
        <v>26</v>
      </c>
      <c r="M264" s="22" t="s">
        <v>120</v>
      </c>
      <c r="N264" s="29" t="s">
        <v>5696</v>
      </c>
    </row>
    <row r="265" spans="1:14" x14ac:dyDescent="0.2">
      <c r="A265" s="25">
        <v>249</v>
      </c>
      <c r="B265" s="19">
        <v>5100</v>
      </c>
      <c r="C265" s="82" t="s">
        <v>3532</v>
      </c>
      <c r="D265" s="48">
        <v>39679</v>
      </c>
      <c r="E265" s="48">
        <v>39723</v>
      </c>
      <c r="F265" s="38">
        <v>2</v>
      </c>
      <c r="G265" s="54">
        <v>41794</v>
      </c>
      <c r="H265" s="11"/>
      <c r="I265" s="30" t="s">
        <v>5682</v>
      </c>
      <c r="J265" s="11"/>
      <c r="K265" s="22">
        <f>682-458</f>
        <v>224</v>
      </c>
      <c r="L265" s="22" t="s">
        <v>26</v>
      </c>
      <c r="M265" s="22" t="s">
        <v>120</v>
      </c>
      <c r="N265" s="29" t="s">
        <v>5696</v>
      </c>
    </row>
    <row r="266" spans="1:14" x14ac:dyDescent="0.2">
      <c r="A266" s="25">
        <v>250</v>
      </c>
      <c r="B266" s="19">
        <v>5100</v>
      </c>
      <c r="C266" s="82" t="s">
        <v>3533</v>
      </c>
      <c r="D266" s="48">
        <v>39723</v>
      </c>
      <c r="E266" s="48">
        <v>39772</v>
      </c>
      <c r="F266" s="38">
        <v>2</v>
      </c>
      <c r="G266" s="54">
        <v>41795</v>
      </c>
      <c r="H266" s="11"/>
      <c r="I266" s="30" t="s">
        <v>5682</v>
      </c>
      <c r="J266" s="11"/>
      <c r="K266" s="22">
        <f>937-683</f>
        <v>254</v>
      </c>
      <c r="L266" s="22" t="s">
        <v>26</v>
      </c>
      <c r="M266" s="22" t="s">
        <v>120</v>
      </c>
      <c r="N266" s="29" t="s">
        <v>5696</v>
      </c>
    </row>
    <row r="267" spans="1:14" x14ac:dyDescent="0.2">
      <c r="A267" s="25">
        <v>251</v>
      </c>
      <c r="B267" s="19">
        <v>5100</v>
      </c>
      <c r="C267" s="82" t="s">
        <v>3534</v>
      </c>
      <c r="D267" s="48">
        <v>39777</v>
      </c>
      <c r="E267" s="48">
        <v>39808</v>
      </c>
      <c r="F267" s="38">
        <v>2</v>
      </c>
      <c r="G267" s="54">
        <v>41796</v>
      </c>
      <c r="H267" s="11"/>
      <c r="I267" s="30" t="s">
        <v>5682</v>
      </c>
      <c r="J267" s="11"/>
      <c r="K267" s="22">
        <f>1147-938</f>
        <v>209</v>
      </c>
      <c r="L267" s="22" t="s">
        <v>26</v>
      </c>
      <c r="M267" s="22" t="s">
        <v>120</v>
      </c>
      <c r="N267" s="29" t="s">
        <v>5696</v>
      </c>
    </row>
    <row r="268" spans="1:14" x14ac:dyDescent="0.2">
      <c r="A268" s="25">
        <v>252</v>
      </c>
      <c r="B268" s="19">
        <v>5100</v>
      </c>
      <c r="C268" s="82" t="s">
        <v>3529</v>
      </c>
      <c r="D268" s="48">
        <v>39815</v>
      </c>
      <c r="E268" s="48">
        <v>39841</v>
      </c>
      <c r="F268" s="38">
        <v>1</v>
      </c>
      <c r="G268" s="54">
        <v>43831</v>
      </c>
      <c r="H268" s="11"/>
      <c r="I268" s="30" t="s">
        <v>5682</v>
      </c>
      <c r="J268" s="11"/>
      <c r="K268" s="22">
        <f>1267-1148</f>
        <v>119</v>
      </c>
      <c r="L268" s="22" t="s">
        <v>26</v>
      </c>
      <c r="M268" s="22" t="s">
        <v>120</v>
      </c>
      <c r="N268" s="29" t="s">
        <v>5696</v>
      </c>
    </row>
    <row r="269" spans="1:14" x14ac:dyDescent="0.2">
      <c r="A269" s="25">
        <v>253</v>
      </c>
      <c r="B269" s="19">
        <v>5100</v>
      </c>
      <c r="C269" s="82" t="s">
        <v>3530</v>
      </c>
      <c r="D269" s="48">
        <v>39841</v>
      </c>
      <c r="E269" s="48">
        <v>39847</v>
      </c>
      <c r="F269" s="38">
        <v>1</v>
      </c>
      <c r="G269" s="54">
        <v>43831</v>
      </c>
      <c r="H269" s="11"/>
      <c r="I269" s="30" t="s">
        <v>5682</v>
      </c>
      <c r="J269" s="11"/>
      <c r="K269" s="22">
        <v>112</v>
      </c>
      <c r="L269" s="22" t="s">
        <v>26</v>
      </c>
      <c r="M269" s="22" t="s">
        <v>120</v>
      </c>
      <c r="N269" s="29" t="s">
        <v>5696</v>
      </c>
    </row>
    <row r="270" spans="1:14" x14ac:dyDescent="0.2">
      <c r="A270" s="25">
        <v>254</v>
      </c>
      <c r="B270" s="19">
        <v>5100</v>
      </c>
      <c r="C270" s="82" t="s">
        <v>3531</v>
      </c>
      <c r="D270" s="48">
        <v>39847</v>
      </c>
      <c r="E270" s="48">
        <v>39871</v>
      </c>
      <c r="F270" s="38">
        <v>1</v>
      </c>
      <c r="G270" s="54">
        <v>43831</v>
      </c>
      <c r="H270" s="11"/>
      <c r="I270" s="30" t="s">
        <v>5682</v>
      </c>
      <c r="J270" s="11"/>
      <c r="K270" s="22">
        <v>115</v>
      </c>
      <c r="L270" s="22" t="s">
        <v>26</v>
      </c>
      <c r="M270" s="22" t="s">
        <v>120</v>
      </c>
      <c r="N270" s="29" t="s">
        <v>5696</v>
      </c>
    </row>
    <row r="271" spans="1:14" x14ac:dyDescent="0.2">
      <c r="A271" s="25">
        <v>255</v>
      </c>
      <c r="B271" s="19">
        <v>5100</v>
      </c>
      <c r="C271" s="82" t="s">
        <v>3535</v>
      </c>
      <c r="D271" s="48">
        <v>39875</v>
      </c>
      <c r="E271" s="48">
        <v>39918</v>
      </c>
      <c r="F271" s="38">
        <v>2</v>
      </c>
      <c r="G271" s="54">
        <v>43831</v>
      </c>
      <c r="H271" s="11"/>
      <c r="I271" s="30" t="s">
        <v>5682</v>
      </c>
      <c r="J271" s="11"/>
      <c r="K271" s="22">
        <v>104</v>
      </c>
      <c r="L271" s="22" t="s">
        <v>26</v>
      </c>
      <c r="M271" s="22" t="s">
        <v>120</v>
      </c>
      <c r="N271" s="29" t="s">
        <v>5696</v>
      </c>
    </row>
    <row r="272" spans="1:14" x14ac:dyDescent="0.2">
      <c r="A272" s="25">
        <v>256</v>
      </c>
      <c r="B272" s="19">
        <v>5100</v>
      </c>
      <c r="C272" s="82" t="s">
        <v>3536</v>
      </c>
      <c r="D272" s="48">
        <v>39918</v>
      </c>
      <c r="E272" s="48">
        <v>39948</v>
      </c>
      <c r="F272" s="38">
        <v>2</v>
      </c>
      <c r="G272" s="54">
        <v>43831</v>
      </c>
      <c r="H272" s="11"/>
      <c r="I272" s="30" t="s">
        <v>5682</v>
      </c>
      <c r="J272" s="11"/>
      <c r="K272" s="22">
        <v>169</v>
      </c>
      <c r="L272" s="22" t="s">
        <v>26</v>
      </c>
      <c r="M272" s="22" t="s">
        <v>120</v>
      </c>
      <c r="N272" s="29" t="s">
        <v>5696</v>
      </c>
    </row>
    <row r="273" spans="1:14" x14ac:dyDescent="0.2">
      <c r="A273" s="25">
        <v>257</v>
      </c>
      <c r="B273" s="19">
        <v>5100</v>
      </c>
      <c r="C273" s="82" t="s">
        <v>3537</v>
      </c>
      <c r="D273" s="48">
        <v>39952</v>
      </c>
      <c r="E273" s="48">
        <v>39969</v>
      </c>
      <c r="F273" s="38">
        <v>2</v>
      </c>
      <c r="G273" s="54">
        <v>43831</v>
      </c>
      <c r="H273" s="11"/>
      <c r="I273" s="30" t="s">
        <v>5682</v>
      </c>
      <c r="J273" s="11"/>
      <c r="K273" s="22">
        <v>124</v>
      </c>
      <c r="L273" s="22" t="s">
        <v>26</v>
      </c>
      <c r="M273" s="22" t="s">
        <v>120</v>
      </c>
      <c r="N273" s="29" t="s">
        <v>5696</v>
      </c>
    </row>
    <row r="274" spans="1:14" x14ac:dyDescent="0.2">
      <c r="A274" s="25">
        <v>258</v>
      </c>
      <c r="B274" s="19">
        <v>5100</v>
      </c>
      <c r="C274" s="82" t="s">
        <v>3538</v>
      </c>
      <c r="D274" s="48">
        <v>39969</v>
      </c>
      <c r="E274" s="48">
        <v>40003</v>
      </c>
      <c r="F274" s="38">
        <v>2</v>
      </c>
      <c r="G274" s="54">
        <v>43831</v>
      </c>
      <c r="H274" s="11"/>
      <c r="I274" s="30" t="s">
        <v>5682</v>
      </c>
      <c r="J274" s="11"/>
      <c r="K274" s="22">
        <v>136</v>
      </c>
      <c r="L274" s="22" t="s">
        <v>26</v>
      </c>
      <c r="M274" s="22" t="s">
        <v>120</v>
      </c>
      <c r="N274" s="29" t="s">
        <v>5696</v>
      </c>
    </row>
    <row r="275" spans="1:14" x14ac:dyDescent="0.2">
      <c r="A275" s="25">
        <v>259</v>
      </c>
      <c r="B275" s="19">
        <v>5100</v>
      </c>
      <c r="C275" s="82" t="s">
        <v>3539</v>
      </c>
      <c r="D275" s="48">
        <v>40003</v>
      </c>
      <c r="E275" s="48">
        <v>40051</v>
      </c>
      <c r="F275" s="38">
        <v>3</v>
      </c>
      <c r="G275" s="54">
        <v>43831</v>
      </c>
      <c r="H275" s="11"/>
      <c r="I275" s="30" t="s">
        <v>5682</v>
      </c>
      <c r="J275" s="11"/>
      <c r="K275" s="22">
        <v>145</v>
      </c>
      <c r="L275" s="22" t="s">
        <v>26</v>
      </c>
      <c r="M275" s="22" t="s">
        <v>120</v>
      </c>
      <c r="N275" s="29" t="s">
        <v>5696</v>
      </c>
    </row>
    <row r="276" spans="1:14" x14ac:dyDescent="0.2">
      <c r="A276" s="25">
        <v>260</v>
      </c>
      <c r="B276" s="19">
        <v>5100</v>
      </c>
      <c r="C276" s="82" t="s">
        <v>3540</v>
      </c>
      <c r="D276" s="48">
        <v>40051</v>
      </c>
      <c r="E276" s="48">
        <v>40051</v>
      </c>
      <c r="F276" s="38">
        <v>3</v>
      </c>
      <c r="G276" s="54">
        <v>43831</v>
      </c>
      <c r="H276" s="11"/>
      <c r="I276" s="30" t="s">
        <v>5682</v>
      </c>
      <c r="J276" s="11"/>
      <c r="K276" s="22">
        <v>142</v>
      </c>
      <c r="L276" s="22" t="s">
        <v>26</v>
      </c>
      <c r="M276" s="22" t="s">
        <v>120</v>
      </c>
      <c r="N276" s="29" t="s">
        <v>5696</v>
      </c>
    </row>
    <row r="277" spans="1:14" x14ac:dyDescent="0.2">
      <c r="A277" s="25">
        <v>261</v>
      </c>
      <c r="B277" s="19">
        <v>5100</v>
      </c>
      <c r="C277" s="82" t="s">
        <v>3541</v>
      </c>
      <c r="D277" s="48">
        <v>40051</v>
      </c>
      <c r="E277" s="48">
        <v>40051</v>
      </c>
      <c r="F277" s="38">
        <v>3</v>
      </c>
      <c r="G277" s="54">
        <v>43831</v>
      </c>
      <c r="H277" s="11"/>
      <c r="I277" s="30" t="s">
        <v>5682</v>
      </c>
      <c r="J277" s="11"/>
      <c r="K277" s="22">
        <v>147</v>
      </c>
      <c r="L277" s="22" t="s">
        <v>26</v>
      </c>
      <c r="M277" s="22" t="s">
        <v>120</v>
      </c>
      <c r="N277" s="29" t="s">
        <v>5696</v>
      </c>
    </row>
    <row r="278" spans="1:14" x14ac:dyDescent="0.2">
      <c r="A278" s="25">
        <v>262</v>
      </c>
      <c r="B278" s="19">
        <v>5100</v>
      </c>
      <c r="C278" s="82" t="s">
        <v>3542</v>
      </c>
      <c r="D278" s="48">
        <v>40051</v>
      </c>
      <c r="E278" s="48">
        <v>40051</v>
      </c>
      <c r="F278" s="38">
        <v>3</v>
      </c>
      <c r="G278" s="54">
        <v>43831</v>
      </c>
      <c r="H278" s="11"/>
      <c r="I278" s="30" t="s">
        <v>5682</v>
      </c>
      <c r="J278" s="11"/>
      <c r="K278" s="22">
        <v>131</v>
      </c>
      <c r="L278" s="22" t="s">
        <v>26</v>
      </c>
      <c r="M278" s="22" t="s">
        <v>120</v>
      </c>
      <c r="N278" s="29" t="s">
        <v>5696</v>
      </c>
    </row>
    <row r="279" spans="1:14" x14ac:dyDescent="0.2">
      <c r="A279" s="25">
        <v>263</v>
      </c>
      <c r="B279" s="19">
        <v>5100</v>
      </c>
      <c r="C279" s="82" t="s">
        <v>3543</v>
      </c>
      <c r="D279" s="48">
        <v>40051</v>
      </c>
      <c r="E279" s="48">
        <v>40051</v>
      </c>
      <c r="F279" s="38">
        <v>4</v>
      </c>
      <c r="G279" s="54">
        <v>43831</v>
      </c>
      <c r="H279" s="11"/>
      <c r="I279" s="30" t="s">
        <v>5682</v>
      </c>
      <c r="J279" s="11"/>
      <c r="K279" s="22">
        <v>148</v>
      </c>
      <c r="L279" s="22" t="s">
        <v>26</v>
      </c>
      <c r="M279" s="22" t="s">
        <v>120</v>
      </c>
      <c r="N279" s="29" t="s">
        <v>5696</v>
      </c>
    </row>
    <row r="280" spans="1:14" x14ac:dyDescent="0.2">
      <c r="A280" s="25">
        <v>264</v>
      </c>
      <c r="B280" s="19">
        <v>5100</v>
      </c>
      <c r="C280" s="82" t="s">
        <v>3544</v>
      </c>
      <c r="D280" s="48">
        <v>40051</v>
      </c>
      <c r="E280" s="48">
        <v>40092</v>
      </c>
      <c r="F280" s="38">
        <v>4</v>
      </c>
      <c r="G280" s="54">
        <v>43831</v>
      </c>
      <c r="H280" s="11"/>
      <c r="I280" s="30" t="s">
        <v>5682</v>
      </c>
      <c r="J280" s="11"/>
      <c r="K280" s="22">
        <v>150</v>
      </c>
      <c r="L280" s="22" t="s">
        <v>26</v>
      </c>
      <c r="M280" s="22" t="s">
        <v>120</v>
      </c>
      <c r="N280" s="29" t="s">
        <v>5696</v>
      </c>
    </row>
    <row r="281" spans="1:14" x14ac:dyDescent="0.2">
      <c r="A281" s="25">
        <v>265</v>
      </c>
      <c r="B281" s="19">
        <v>5100</v>
      </c>
      <c r="C281" s="82" t="s">
        <v>3545</v>
      </c>
      <c r="D281" s="48">
        <v>40092</v>
      </c>
      <c r="E281" s="48">
        <v>40116</v>
      </c>
      <c r="F281" s="38">
        <v>4</v>
      </c>
      <c r="G281" s="54">
        <v>43831</v>
      </c>
      <c r="H281" s="11"/>
      <c r="I281" s="30" t="s">
        <v>5682</v>
      </c>
      <c r="J281" s="11"/>
      <c r="K281" s="22">
        <v>146</v>
      </c>
      <c r="L281" s="22" t="s">
        <v>26</v>
      </c>
      <c r="M281" s="22" t="s">
        <v>120</v>
      </c>
      <c r="N281" s="29" t="s">
        <v>5696</v>
      </c>
    </row>
    <row r="282" spans="1:14" x14ac:dyDescent="0.2">
      <c r="A282" s="25">
        <v>266</v>
      </c>
      <c r="B282" s="19">
        <v>5100</v>
      </c>
      <c r="C282" s="82" t="s">
        <v>3546</v>
      </c>
      <c r="D282" s="48">
        <v>40116</v>
      </c>
      <c r="E282" s="48">
        <v>40142</v>
      </c>
      <c r="F282" s="38">
        <v>4</v>
      </c>
      <c r="G282" s="54">
        <v>43831</v>
      </c>
      <c r="H282" s="11"/>
      <c r="I282" s="30" t="s">
        <v>5682</v>
      </c>
      <c r="J282" s="11"/>
      <c r="K282" s="22">
        <v>148</v>
      </c>
      <c r="L282" s="22" t="s">
        <v>26</v>
      </c>
      <c r="M282" s="22" t="s">
        <v>120</v>
      </c>
      <c r="N282" s="29" t="s">
        <v>5696</v>
      </c>
    </row>
    <row r="283" spans="1:14" x14ac:dyDescent="0.2">
      <c r="A283" s="25">
        <v>267</v>
      </c>
      <c r="B283" s="19">
        <v>5100</v>
      </c>
      <c r="C283" s="82" t="s">
        <v>3547</v>
      </c>
      <c r="D283" s="48">
        <v>40143</v>
      </c>
      <c r="E283" s="48">
        <v>40151</v>
      </c>
      <c r="F283" s="38">
        <v>5</v>
      </c>
      <c r="G283" s="54">
        <v>43831</v>
      </c>
      <c r="H283" s="11"/>
      <c r="I283" s="30" t="s">
        <v>5682</v>
      </c>
      <c r="J283" s="11"/>
      <c r="K283" s="22">
        <v>195</v>
      </c>
      <c r="L283" s="22" t="s">
        <v>26</v>
      </c>
      <c r="M283" s="22" t="s">
        <v>120</v>
      </c>
      <c r="N283" s="29" t="s">
        <v>5696</v>
      </c>
    </row>
    <row r="284" spans="1:14" x14ac:dyDescent="0.2">
      <c r="A284" s="25">
        <v>268</v>
      </c>
      <c r="B284" s="19">
        <v>5100</v>
      </c>
      <c r="C284" s="82" t="s">
        <v>3548</v>
      </c>
      <c r="D284" s="48">
        <v>40124</v>
      </c>
      <c r="E284" s="48">
        <v>40157</v>
      </c>
      <c r="F284" s="38">
        <v>5</v>
      </c>
      <c r="G284" s="54">
        <v>43831</v>
      </c>
      <c r="H284" s="11"/>
      <c r="I284" s="30" t="s">
        <v>5682</v>
      </c>
      <c r="J284" s="11"/>
      <c r="K284" s="22">
        <v>155</v>
      </c>
      <c r="L284" s="22" t="s">
        <v>26</v>
      </c>
      <c r="M284" s="22" t="s">
        <v>120</v>
      </c>
      <c r="N284" s="29" t="s">
        <v>5696</v>
      </c>
    </row>
    <row r="285" spans="1:14" x14ac:dyDescent="0.2">
      <c r="A285" s="25">
        <v>269</v>
      </c>
      <c r="B285" s="19">
        <v>5100</v>
      </c>
      <c r="C285" s="82" t="s">
        <v>3549</v>
      </c>
      <c r="D285" s="48">
        <v>40157</v>
      </c>
      <c r="E285" s="48">
        <v>40163</v>
      </c>
      <c r="F285" s="38">
        <v>5</v>
      </c>
      <c r="G285" s="54">
        <v>43831</v>
      </c>
      <c r="H285" s="11"/>
      <c r="I285" s="30" t="s">
        <v>5682</v>
      </c>
      <c r="J285" s="11"/>
      <c r="K285" s="22">
        <v>138</v>
      </c>
      <c r="L285" s="22" t="s">
        <v>26</v>
      </c>
      <c r="M285" s="22" t="s">
        <v>120</v>
      </c>
      <c r="N285" s="29" t="s">
        <v>5696</v>
      </c>
    </row>
    <row r="286" spans="1:14" x14ac:dyDescent="0.2">
      <c r="A286" s="25">
        <v>270</v>
      </c>
      <c r="B286" s="19">
        <v>5100</v>
      </c>
      <c r="C286" s="82" t="s">
        <v>3550</v>
      </c>
      <c r="D286" s="48">
        <v>40163</v>
      </c>
      <c r="E286" s="48">
        <v>40159</v>
      </c>
      <c r="F286" s="38">
        <v>5</v>
      </c>
      <c r="G286" s="54">
        <v>43831</v>
      </c>
      <c r="H286" s="11"/>
      <c r="I286" s="30" t="s">
        <v>5682</v>
      </c>
      <c r="J286" s="11"/>
      <c r="K286" s="22">
        <v>125</v>
      </c>
      <c r="L286" s="22" t="s">
        <v>26</v>
      </c>
      <c r="M286" s="22" t="s">
        <v>120</v>
      </c>
      <c r="N286" s="29" t="s">
        <v>5696</v>
      </c>
    </row>
    <row r="287" spans="1:14" x14ac:dyDescent="0.2">
      <c r="A287" s="25">
        <v>271</v>
      </c>
      <c r="B287" s="19">
        <v>5100</v>
      </c>
      <c r="C287" s="82" t="s">
        <v>3551</v>
      </c>
      <c r="D287" s="48">
        <v>40159</v>
      </c>
      <c r="E287" s="48">
        <v>40171</v>
      </c>
      <c r="F287" s="38">
        <v>5</v>
      </c>
      <c r="G287" s="54">
        <v>43831</v>
      </c>
      <c r="H287" s="11"/>
      <c r="I287" s="30" t="s">
        <v>5682</v>
      </c>
      <c r="J287" s="11"/>
      <c r="K287" s="22">
        <v>121</v>
      </c>
      <c r="L287" s="22" t="s">
        <v>26</v>
      </c>
      <c r="M287" s="22" t="s">
        <v>120</v>
      </c>
      <c r="N287" s="29" t="s">
        <v>5696</v>
      </c>
    </row>
    <row r="288" spans="1:14" x14ac:dyDescent="0.2">
      <c r="A288" s="25">
        <v>272</v>
      </c>
      <c r="B288" s="19">
        <v>5100</v>
      </c>
      <c r="C288" s="82" t="s">
        <v>3529</v>
      </c>
      <c r="D288" s="48">
        <v>40182</v>
      </c>
      <c r="E288" s="48">
        <v>40212</v>
      </c>
      <c r="F288" s="38">
        <v>1</v>
      </c>
      <c r="G288" s="54">
        <v>43831</v>
      </c>
      <c r="H288" s="11"/>
      <c r="I288" s="30" t="s">
        <v>5682</v>
      </c>
      <c r="J288" s="11"/>
      <c r="K288" s="22">
        <v>94</v>
      </c>
      <c r="L288" s="22" t="s">
        <v>26</v>
      </c>
      <c r="M288" s="22" t="s">
        <v>120</v>
      </c>
      <c r="N288" s="29" t="s">
        <v>5696</v>
      </c>
    </row>
    <row r="289" spans="1:14" x14ac:dyDescent="0.2">
      <c r="A289" s="25">
        <v>273</v>
      </c>
      <c r="B289" s="19">
        <v>5100</v>
      </c>
      <c r="C289" s="82" t="s">
        <v>3530</v>
      </c>
      <c r="D289" s="48">
        <v>40212</v>
      </c>
      <c r="E289" s="48">
        <v>40268</v>
      </c>
      <c r="F289" s="38">
        <v>1</v>
      </c>
      <c r="G289" s="54">
        <v>43831</v>
      </c>
      <c r="H289" s="11"/>
      <c r="I289" s="30" t="s">
        <v>5682</v>
      </c>
      <c r="J289" s="11"/>
      <c r="K289" s="22">
        <v>103</v>
      </c>
      <c r="L289" s="22" t="s">
        <v>26</v>
      </c>
      <c r="M289" s="22" t="s">
        <v>120</v>
      </c>
      <c r="N289" s="29" t="s">
        <v>5696</v>
      </c>
    </row>
    <row r="290" spans="1:14" x14ac:dyDescent="0.2">
      <c r="A290" s="25">
        <v>274</v>
      </c>
      <c r="B290" s="19">
        <v>5100</v>
      </c>
      <c r="C290" s="82" t="s">
        <v>3531</v>
      </c>
      <c r="D290" s="48">
        <v>40268</v>
      </c>
      <c r="E290" s="48">
        <v>40289</v>
      </c>
      <c r="F290" s="38">
        <v>1</v>
      </c>
      <c r="G290" s="54">
        <v>43831</v>
      </c>
      <c r="H290" s="11"/>
      <c r="I290" s="30" t="s">
        <v>5682</v>
      </c>
      <c r="J290" s="11"/>
      <c r="K290" s="22">
        <v>137</v>
      </c>
      <c r="L290" s="22" t="s">
        <v>26</v>
      </c>
      <c r="M290" s="22" t="s">
        <v>120</v>
      </c>
      <c r="N290" s="29" t="s">
        <v>5696</v>
      </c>
    </row>
    <row r="291" spans="1:14" x14ac:dyDescent="0.2">
      <c r="A291" s="25">
        <v>275</v>
      </c>
      <c r="B291" s="19">
        <v>5100</v>
      </c>
      <c r="C291" s="82" t="s">
        <v>3535</v>
      </c>
      <c r="D291" s="48">
        <v>40289</v>
      </c>
      <c r="E291" s="48">
        <v>40298</v>
      </c>
      <c r="F291" s="38">
        <v>1</v>
      </c>
      <c r="G291" s="54">
        <v>43831</v>
      </c>
      <c r="H291" s="11"/>
      <c r="I291" s="30" t="s">
        <v>5682</v>
      </c>
      <c r="J291" s="11"/>
      <c r="K291" s="22">
        <v>133</v>
      </c>
      <c r="L291" s="22" t="s">
        <v>26</v>
      </c>
      <c r="M291" s="22" t="s">
        <v>120</v>
      </c>
      <c r="N291" s="29" t="s">
        <v>5696</v>
      </c>
    </row>
    <row r="292" spans="1:14" x14ac:dyDescent="0.2">
      <c r="A292" s="25">
        <v>276</v>
      </c>
      <c r="B292" s="19">
        <v>5100</v>
      </c>
      <c r="C292" s="82" t="s">
        <v>3536</v>
      </c>
      <c r="D292" s="48">
        <v>40298</v>
      </c>
      <c r="E292" s="48">
        <v>40316</v>
      </c>
      <c r="F292" s="38">
        <v>2</v>
      </c>
      <c r="G292" s="54">
        <v>43831</v>
      </c>
      <c r="H292" s="11"/>
      <c r="I292" s="30" t="s">
        <v>5682</v>
      </c>
      <c r="J292" s="11"/>
      <c r="K292" s="22">
        <v>105</v>
      </c>
      <c r="L292" s="22" t="s">
        <v>26</v>
      </c>
      <c r="M292" s="22" t="s">
        <v>120</v>
      </c>
      <c r="N292" s="29" t="s">
        <v>5696</v>
      </c>
    </row>
    <row r="293" spans="1:14" x14ac:dyDescent="0.2">
      <c r="A293" s="25">
        <v>277</v>
      </c>
      <c r="B293" s="19">
        <v>5100</v>
      </c>
      <c r="C293" s="82" t="s">
        <v>3537</v>
      </c>
      <c r="D293" s="48">
        <v>40257</v>
      </c>
      <c r="E293" s="48">
        <v>40352</v>
      </c>
      <c r="F293" s="38">
        <v>2</v>
      </c>
      <c r="G293" s="54">
        <v>43831</v>
      </c>
      <c r="H293" s="11"/>
      <c r="I293" s="30" t="s">
        <v>5682</v>
      </c>
      <c r="J293" s="11"/>
      <c r="K293" s="22">
        <v>120</v>
      </c>
      <c r="L293" s="22" t="s">
        <v>26</v>
      </c>
      <c r="M293" s="22" t="s">
        <v>120</v>
      </c>
      <c r="N293" s="29" t="s">
        <v>5696</v>
      </c>
    </row>
    <row r="294" spans="1:14" x14ac:dyDescent="0.2">
      <c r="A294" s="25">
        <v>278</v>
      </c>
      <c r="B294" s="19">
        <v>5100</v>
      </c>
      <c r="C294" s="82" t="s">
        <v>3538</v>
      </c>
      <c r="D294" s="48">
        <v>40352</v>
      </c>
      <c r="E294" s="48">
        <v>40386</v>
      </c>
      <c r="F294" s="38">
        <v>2</v>
      </c>
      <c r="G294" s="54">
        <v>43831</v>
      </c>
      <c r="H294" s="11"/>
      <c r="I294" s="30" t="s">
        <v>5682</v>
      </c>
      <c r="J294" s="11"/>
      <c r="K294" s="22">
        <v>110</v>
      </c>
      <c r="L294" s="22" t="s">
        <v>26</v>
      </c>
      <c r="M294" s="22" t="s">
        <v>120</v>
      </c>
      <c r="N294" s="29" t="s">
        <v>5696</v>
      </c>
    </row>
    <row r="295" spans="1:14" x14ac:dyDescent="0.2">
      <c r="A295" s="25">
        <v>279</v>
      </c>
      <c r="B295" s="19">
        <v>5100</v>
      </c>
      <c r="C295" s="82" t="s">
        <v>3539</v>
      </c>
      <c r="D295" s="48">
        <v>40386</v>
      </c>
      <c r="E295" s="48">
        <v>40401</v>
      </c>
      <c r="F295" s="38">
        <v>2</v>
      </c>
      <c r="G295" s="54">
        <v>43831</v>
      </c>
      <c r="H295" s="11"/>
      <c r="I295" s="30" t="s">
        <v>5682</v>
      </c>
      <c r="J295" s="11"/>
      <c r="K295" s="22">
        <v>138</v>
      </c>
      <c r="L295" s="22" t="s">
        <v>26</v>
      </c>
      <c r="M295" s="22" t="s">
        <v>120</v>
      </c>
      <c r="N295" s="29" t="s">
        <v>5696</v>
      </c>
    </row>
    <row r="296" spans="1:14" x14ac:dyDescent="0.2">
      <c r="A296" s="25">
        <v>280</v>
      </c>
      <c r="B296" s="19">
        <v>5100</v>
      </c>
      <c r="C296" s="82" t="s">
        <v>3540</v>
      </c>
      <c r="D296" s="48">
        <v>40401</v>
      </c>
      <c r="E296" s="48">
        <v>40427</v>
      </c>
      <c r="F296" s="38">
        <v>2</v>
      </c>
      <c r="G296" s="54">
        <v>43831</v>
      </c>
      <c r="H296" s="11"/>
      <c r="I296" s="30" t="s">
        <v>5682</v>
      </c>
      <c r="J296" s="11"/>
      <c r="K296" s="22">
        <v>100</v>
      </c>
      <c r="L296" s="22" t="s">
        <v>26</v>
      </c>
      <c r="M296" s="22" t="s">
        <v>120</v>
      </c>
      <c r="N296" s="29" t="s">
        <v>5696</v>
      </c>
    </row>
    <row r="297" spans="1:14" x14ac:dyDescent="0.2">
      <c r="A297" s="25">
        <v>281</v>
      </c>
      <c r="B297" s="19">
        <v>5100</v>
      </c>
      <c r="C297" s="82" t="s">
        <v>3541</v>
      </c>
      <c r="D297" s="48">
        <v>40427</v>
      </c>
      <c r="E297" s="48">
        <v>40470</v>
      </c>
      <c r="F297" s="38">
        <v>3</v>
      </c>
      <c r="G297" s="54">
        <v>43831</v>
      </c>
      <c r="H297" s="11"/>
      <c r="I297" s="30" t="s">
        <v>5682</v>
      </c>
      <c r="J297" s="11"/>
      <c r="K297" s="22">
        <v>124</v>
      </c>
      <c r="L297" s="22" t="s">
        <v>26</v>
      </c>
      <c r="M297" s="22" t="s">
        <v>120</v>
      </c>
      <c r="N297" s="29" t="s">
        <v>5696</v>
      </c>
    </row>
    <row r="298" spans="1:14" x14ac:dyDescent="0.2">
      <c r="A298" s="25">
        <v>282</v>
      </c>
      <c r="B298" s="19">
        <v>5100</v>
      </c>
      <c r="C298" s="82" t="s">
        <v>3542</v>
      </c>
      <c r="D298" s="48">
        <v>40443</v>
      </c>
      <c r="E298" s="48">
        <v>40513</v>
      </c>
      <c r="F298" s="38">
        <v>3</v>
      </c>
      <c r="G298" s="54">
        <v>43831</v>
      </c>
      <c r="H298" s="11"/>
      <c r="I298" s="30" t="s">
        <v>5682</v>
      </c>
      <c r="J298" s="11"/>
      <c r="K298" s="22">
        <v>163</v>
      </c>
      <c r="L298" s="22" t="s">
        <v>26</v>
      </c>
      <c r="M298" s="22" t="s">
        <v>120</v>
      </c>
      <c r="N298" s="29" t="s">
        <v>5696</v>
      </c>
    </row>
    <row r="299" spans="1:14" x14ac:dyDescent="0.2">
      <c r="A299" s="25">
        <v>283</v>
      </c>
      <c r="B299" s="19">
        <v>5100</v>
      </c>
      <c r="C299" s="82" t="s">
        <v>3543</v>
      </c>
      <c r="D299" s="48">
        <v>40513</v>
      </c>
      <c r="E299" s="48">
        <v>40527</v>
      </c>
      <c r="F299" s="38">
        <v>3</v>
      </c>
      <c r="G299" s="54">
        <v>43831</v>
      </c>
      <c r="H299" s="11"/>
      <c r="I299" s="30" t="s">
        <v>5682</v>
      </c>
      <c r="J299" s="11"/>
      <c r="K299" s="22">
        <v>130</v>
      </c>
      <c r="L299" s="22" t="s">
        <v>26</v>
      </c>
      <c r="M299" s="22" t="s">
        <v>120</v>
      </c>
      <c r="N299" s="29" t="s">
        <v>5696</v>
      </c>
    </row>
    <row r="300" spans="1:14" x14ac:dyDescent="0.2">
      <c r="A300" s="25">
        <v>284</v>
      </c>
      <c r="B300" s="19">
        <v>5100</v>
      </c>
      <c r="C300" s="82" t="s">
        <v>3552</v>
      </c>
      <c r="D300" s="48">
        <v>40527</v>
      </c>
      <c r="E300" s="48">
        <v>40542</v>
      </c>
      <c r="F300" s="38">
        <v>3</v>
      </c>
      <c r="G300" s="54">
        <v>43831</v>
      </c>
      <c r="H300" s="11"/>
      <c r="I300" s="30" t="s">
        <v>5682</v>
      </c>
      <c r="J300" s="11"/>
      <c r="K300" s="22">
        <v>123</v>
      </c>
      <c r="L300" s="22" t="s">
        <v>26</v>
      </c>
      <c r="M300" s="22" t="s">
        <v>120</v>
      </c>
      <c r="N300" s="29" t="s">
        <v>5696</v>
      </c>
    </row>
    <row r="301" spans="1:14" x14ac:dyDescent="0.2">
      <c r="A301" s="25">
        <v>285</v>
      </c>
      <c r="B301" s="19">
        <v>5100</v>
      </c>
      <c r="C301" s="82" t="s">
        <v>3529</v>
      </c>
      <c r="D301" s="48">
        <v>40546</v>
      </c>
      <c r="E301" s="48">
        <v>40634</v>
      </c>
      <c r="F301" s="38">
        <v>1</v>
      </c>
      <c r="G301" s="54">
        <v>43831</v>
      </c>
      <c r="H301" s="11"/>
      <c r="I301" s="30" t="s">
        <v>5682</v>
      </c>
      <c r="J301" s="11"/>
      <c r="K301" s="22">
        <v>165</v>
      </c>
      <c r="L301" s="22" t="s">
        <v>26</v>
      </c>
      <c r="M301" s="22" t="s">
        <v>120</v>
      </c>
      <c r="N301" s="29" t="s">
        <v>5696</v>
      </c>
    </row>
    <row r="302" spans="1:14" x14ac:dyDescent="0.2">
      <c r="A302" s="25">
        <v>286</v>
      </c>
      <c r="B302" s="19">
        <v>5100</v>
      </c>
      <c r="C302" s="82" t="s">
        <v>3530</v>
      </c>
      <c r="D302" s="48">
        <v>41957</v>
      </c>
      <c r="E302" s="48">
        <v>40694</v>
      </c>
      <c r="F302" s="38">
        <v>1</v>
      </c>
      <c r="G302" s="54">
        <v>43831</v>
      </c>
      <c r="H302" s="11"/>
      <c r="I302" s="30" t="s">
        <v>5682</v>
      </c>
      <c r="J302" s="11"/>
      <c r="K302" s="22">
        <v>136</v>
      </c>
      <c r="L302" s="22" t="s">
        <v>26</v>
      </c>
      <c r="M302" s="22" t="s">
        <v>120</v>
      </c>
      <c r="N302" s="29" t="s">
        <v>5696</v>
      </c>
    </row>
    <row r="303" spans="1:14" x14ac:dyDescent="0.2">
      <c r="A303" s="25">
        <v>287</v>
      </c>
      <c r="B303" s="19">
        <v>5100</v>
      </c>
      <c r="C303" s="82" t="s">
        <v>3531</v>
      </c>
      <c r="D303" s="48">
        <v>40696</v>
      </c>
      <c r="E303" s="48">
        <v>40729</v>
      </c>
      <c r="F303" s="38">
        <v>1</v>
      </c>
      <c r="G303" s="54">
        <v>43831</v>
      </c>
      <c r="H303" s="11"/>
      <c r="I303" s="30" t="s">
        <v>5682</v>
      </c>
      <c r="J303" s="11"/>
      <c r="K303" s="22">
        <v>120</v>
      </c>
      <c r="L303" s="22" t="s">
        <v>26</v>
      </c>
      <c r="M303" s="22" t="s">
        <v>120</v>
      </c>
      <c r="N303" s="29" t="s">
        <v>5696</v>
      </c>
    </row>
    <row r="304" spans="1:14" x14ac:dyDescent="0.2">
      <c r="A304" s="25">
        <v>288</v>
      </c>
      <c r="B304" s="19">
        <v>5100</v>
      </c>
      <c r="C304" s="82" t="s">
        <v>3535</v>
      </c>
      <c r="D304" s="48">
        <v>40699</v>
      </c>
      <c r="E304" s="48">
        <v>40774</v>
      </c>
      <c r="F304" s="38">
        <v>1</v>
      </c>
      <c r="G304" s="54">
        <v>43831</v>
      </c>
      <c r="H304" s="11"/>
      <c r="I304" s="30" t="s">
        <v>5682</v>
      </c>
      <c r="J304" s="11"/>
      <c r="K304" s="22">
        <v>139</v>
      </c>
      <c r="L304" s="22" t="s">
        <v>26</v>
      </c>
      <c r="M304" s="22" t="s">
        <v>120</v>
      </c>
      <c r="N304" s="29" t="s">
        <v>5696</v>
      </c>
    </row>
    <row r="305" spans="1:14" x14ac:dyDescent="0.2">
      <c r="A305" s="25">
        <v>289</v>
      </c>
      <c r="B305" s="19">
        <v>5100</v>
      </c>
      <c r="C305" s="82" t="s">
        <v>3536</v>
      </c>
      <c r="D305" s="48">
        <v>40774</v>
      </c>
      <c r="E305" s="48">
        <v>40822</v>
      </c>
      <c r="F305" s="38">
        <v>2</v>
      </c>
      <c r="G305" s="54">
        <v>43831</v>
      </c>
      <c r="H305" s="11"/>
      <c r="I305" s="30" t="s">
        <v>5682</v>
      </c>
      <c r="J305" s="11"/>
      <c r="K305" s="22">
        <v>155</v>
      </c>
      <c r="L305" s="22" t="s">
        <v>26</v>
      </c>
      <c r="M305" s="22" t="s">
        <v>120</v>
      </c>
      <c r="N305" s="29" t="s">
        <v>5696</v>
      </c>
    </row>
    <row r="306" spans="1:14" x14ac:dyDescent="0.2">
      <c r="A306" s="25">
        <v>290</v>
      </c>
      <c r="B306" s="19">
        <v>5100</v>
      </c>
      <c r="C306" s="82" t="s">
        <v>3537</v>
      </c>
      <c r="D306" s="48">
        <v>40822</v>
      </c>
      <c r="E306" s="48">
        <v>40848</v>
      </c>
      <c r="F306" s="38">
        <v>2</v>
      </c>
      <c r="G306" s="54">
        <v>43831</v>
      </c>
      <c r="H306" s="11"/>
      <c r="I306" s="30" t="s">
        <v>5682</v>
      </c>
      <c r="J306" s="11"/>
      <c r="K306" s="22">
        <v>156</v>
      </c>
      <c r="L306" s="22" t="s">
        <v>26</v>
      </c>
      <c r="M306" s="22" t="s">
        <v>120</v>
      </c>
      <c r="N306" s="29" t="s">
        <v>5696</v>
      </c>
    </row>
    <row r="307" spans="1:14" x14ac:dyDescent="0.2">
      <c r="A307" s="25">
        <v>291</v>
      </c>
      <c r="B307" s="19">
        <v>5100</v>
      </c>
      <c r="C307" s="82" t="s">
        <v>3553</v>
      </c>
      <c r="D307" s="48">
        <v>40849</v>
      </c>
      <c r="E307" s="48">
        <v>40869</v>
      </c>
      <c r="F307" s="38">
        <v>2</v>
      </c>
      <c r="G307" s="54">
        <v>43831</v>
      </c>
      <c r="H307" s="11"/>
      <c r="I307" s="30" t="s">
        <v>5682</v>
      </c>
      <c r="J307" s="11"/>
      <c r="K307" s="22">
        <v>142</v>
      </c>
      <c r="L307" s="22" t="s">
        <v>26</v>
      </c>
      <c r="M307" s="22" t="s">
        <v>120</v>
      </c>
      <c r="N307" s="29" t="s">
        <v>5696</v>
      </c>
    </row>
    <row r="308" spans="1:14" x14ac:dyDescent="0.2">
      <c r="A308" s="25">
        <v>292</v>
      </c>
      <c r="B308" s="19">
        <v>5100</v>
      </c>
      <c r="C308" s="82" t="s">
        <v>3539</v>
      </c>
      <c r="D308" s="48">
        <v>40869</v>
      </c>
      <c r="E308" s="48">
        <v>40893</v>
      </c>
      <c r="F308" s="38">
        <v>3</v>
      </c>
      <c r="G308" s="54">
        <v>43831</v>
      </c>
      <c r="H308" s="11"/>
      <c r="I308" s="30" t="s">
        <v>5682</v>
      </c>
      <c r="J308" s="11"/>
      <c r="K308" s="22">
        <v>156</v>
      </c>
      <c r="L308" s="22" t="s">
        <v>26</v>
      </c>
      <c r="M308" s="22" t="s">
        <v>120</v>
      </c>
      <c r="N308" s="29" t="s">
        <v>5696</v>
      </c>
    </row>
    <row r="309" spans="1:14" x14ac:dyDescent="0.2">
      <c r="A309" s="25">
        <v>293</v>
      </c>
      <c r="B309" s="19">
        <v>5100</v>
      </c>
      <c r="C309" s="82" t="s">
        <v>3554</v>
      </c>
      <c r="D309" s="48">
        <v>40893</v>
      </c>
      <c r="E309" s="48">
        <v>40907</v>
      </c>
      <c r="F309" s="38">
        <v>3</v>
      </c>
      <c r="G309" s="54">
        <v>43831</v>
      </c>
      <c r="H309" s="11"/>
      <c r="I309" s="30" t="s">
        <v>5682</v>
      </c>
      <c r="J309" s="11"/>
      <c r="K309" s="22">
        <v>152</v>
      </c>
      <c r="L309" s="22" t="s">
        <v>26</v>
      </c>
      <c r="M309" s="22" t="s">
        <v>120</v>
      </c>
      <c r="N309" s="29" t="s">
        <v>5696</v>
      </c>
    </row>
    <row r="310" spans="1:14" x14ac:dyDescent="0.2">
      <c r="A310" s="25">
        <v>294</v>
      </c>
      <c r="B310" s="19">
        <v>5100</v>
      </c>
      <c r="C310" s="82" t="s">
        <v>3529</v>
      </c>
      <c r="D310" s="48">
        <v>40910</v>
      </c>
      <c r="E310" s="48">
        <v>40984</v>
      </c>
      <c r="F310" s="38">
        <v>1</v>
      </c>
      <c r="G310" s="54">
        <v>43831</v>
      </c>
      <c r="H310" s="11"/>
      <c r="I310" s="30" t="s">
        <v>5682</v>
      </c>
      <c r="J310" s="11"/>
      <c r="K310" s="22">
        <v>93</v>
      </c>
      <c r="L310" s="22" t="s">
        <v>26</v>
      </c>
      <c r="M310" s="22" t="s">
        <v>120</v>
      </c>
      <c r="N310" s="29" t="s">
        <v>5696</v>
      </c>
    </row>
    <row r="311" spans="1:14" x14ac:dyDescent="0.2">
      <c r="A311" s="25">
        <v>295</v>
      </c>
      <c r="B311" s="19">
        <v>5100</v>
      </c>
      <c r="C311" s="82" t="s">
        <v>3530</v>
      </c>
      <c r="D311" s="48">
        <v>40984</v>
      </c>
      <c r="E311" s="48">
        <v>41044</v>
      </c>
      <c r="F311" s="38">
        <v>1</v>
      </c>
      <c r="G311" s="54">
        <v>43831</v>
      </c>
      <c r="H311" s="11"/>
      <c r="I311" s="30" t="s">
        <v>5682</v>
      </c>
      <c r="J311" s="11"/>
      <c r="K311" s="22">
        <v>73</v>
      </c>
      <c r="L311" s="22" t="s">
        <v>26</v>
      </c>
      <c r="M311" s="22" t="s">
        <v>120</v>
      </c>
      <c r="N311" s="29" t="s">
        <v>5696</v>
      </c>
    </row>
    <row r="312" spans="1:14" x14ac:dyDescent="0.2">
      <c r="A312" s="25">
        <v>296</v>
      </c>
      <c r="B312" s="19">
        <v>5100</v>
      </c>
      <c r="C312" s="82" t="s">
        <v>3531</v>
      </c>
      <c r="D312" s="48">
        <v>41054</v>
      </c>
      <c r="E312" s="48">
        <v>41087</v>
      </c>
      <c r="F312" s="38">
        <v>1</v>
      </c>
      <c r="G312" s="54">
        <v>43831</v>
      </c>
      <c r="H312" s="11"/>
      <c r="I312" s="30" t="s">
        <v>5682</v>
      </c>
      <c r="J312" s="11"/>
      <c r="K312" s="22">
        <v>77</v>
      </c>
      <c r="L312" s="22" t="s">
        <v>26</v>
      </c>
      <c r="M312" s="22" t="s">
        <v>120</v>
      </c>
      <c r="N312" s="29" t="s">
        <v>5696</v>
      </c>
    </row>
    <row r="313" spans="1:14" x14ac:dyDescent="0.2">
      <c r="A313" s="25">
        <v>297</v>
      </c>
      <c r="B313" s="19">
        <v>5100</v>
      </c>
      <c r="C313" s="82" t="s">
        <v>3535</v>
      </c>
      <c r="D313" s="48">
        <v>41087</v>
      </c>
      <c r="E313" s="48">
        <v>41142</v>
      </c>
      <c r="F313" s="38">
        <v>1</v>
      </c>
      <c r="G313" s="54">
        <v>43831</v>
      </c>
      <c r="H313" s="11"/>
      <c r="I313" s="30" t="s">
        <v>5682</v>
      </c>
      <c r="J313" s="11"/>
      <c r="K313" s="22">
        <v>137</v>
      </c>
      <c r="L313" s="22" t="s">
        <v>26</v>
      </c>
      <c r="M313" s="22" t="s">
        <v>120</v>
      </c>
      <c r="N313" s="29" t="s">
        <v>5696</v>
      </c>
    </row>
    <row r="314" spans="1:14" x14ac:dyDescent="0.2">
      <c r="A314" s="25">
        <v>298</v>
      </c>
      <c r="B314" s="19">
        <v>5100</v>
      </c>
      <c r="C314" s="82" t="s">
        <v>3536</v>
      </c>
      <c r="D314" s="48">
        <v>41142</v>
      </c>
      <c r="E314" s="48">
        <v>41193</v>
      </c>
      <c r="F314" s="38">
        <v>2</v>
      </c>
      <c r="G314" s="54">
        <v>43831</v>
      </c>
      <c r="H314" s="11"/>
      <c r="I314" s="30" t="s">
        <v>5682</v>
      </c>
      <c r="J314" s="11"/>
      <c r="K314" s="22">
        <v>120</v>
      </c>
      <c r="L314" s="22" t="s">
        <v>26</v>
      </c>
      <c r="M314" s="22" t="s">
        <v>120</v>
      </c>
      <c r="N314" s="29" t="s">
        <v>5696</v>
      </c>
    </row>
    <row r="315" spans="1:14" x14ac:dyDescent="0.2">
      <c r="A315" s="25">
        <v>299</v>
      </c>
      <c r="B315" s="19">
        <v>5100</v>
      </c>
      <c r="C315" s="82" t="s">
        <v>3537</v>
      </c>
      <c r="D315" s="48">
        <v>41194</v>
      </c>
      <c r="E315" s="48">
        <v>41232</v>
      </c>
      <c r="F315" s="38">
        <v>2</v>
      </c>
      <c r="G315" s="54">
        <v>43831</v>
      </c>
      <c r="H315" s="11"/>
      <c r="I315" s="30" t="s">
        <v>5682</v>
      </c>
      <c r="J315" s="11"/>
      <c r="K315" s="22">
        <v>151</v>
      </c>
      <c r="L315" s="22" t="s">
        <v>26</v>
      </c>
      <c r="M315" s="22" t="s">
        <v>120</v>
      </c>
      <c r="N315" s="29" t="s">
        <v>5696</v>
      </c>
    </row>
    <row r="316" spans="1:14" x14ac:dyDescent="0.2">
      <c r="A316" s="25">
        <v>300</v>
      </c>
      <c r="B316" s="19">
        <v>5100</v>
      </c>
      <c r="C316" s="82" t="s">
        <v>3538</v>
      </c>
      <c r="D316" s="48">
        <v>41232</v>
      </c>
      <c r="E316" s="48">
        <v>41264</v>
      </c>
      <c r="F316" s="38">
        <v>2</v>
      </c>
      <c r="G316" s="54">
        <v>43831</v>
      </c>
      <c r="H316" s="11"/>
      <c r="I316" s="30" t="s">
        <v>5682</v>
      </c>
      <c r="J316" s="11"/>
      <c r="K316" s="22">
        <v>155</v>
      </c>
      <c r="L316" s="22" t="s">
        <v>26</v>
      </c>
      <c r="M316" s="22" t="s">
        <v>120</v>
      </c>
      <c r="N316" s="29" t="s">
        <v>5696</v>
      </c>
    </row>
    <row r="317" spans="1:14" x14ac:dyDescent="0.2">
      <c r="A317" s="25">
        <v>301</v>
      </c>
      <c r="B317" s="19">
        <v>5100</v>
      </c>
      <c r="C317" s="82" t="s">
        <v>3555</v>
      </c>
      <c r="D317" s="48">
        <v>41264</v>
      </c>
      <c r="E317" s="48">
        <v>41271</v>
      </c>
      <c r="F317" s="38">
        <v>2</v>
      </c>
      <c r="G317" s="54">
        <v>43831</v>
      </c>
      <c r="H317" s="11"/>
      <c r="I317" s="30" t="s">
        <v>5682</v>
      </c>
      <c r="J317" s="11"/>
      <c r="K317" s="22">
        <v>157</v>
      </c>
      <c r="L317" s="22" t="s">
        <v>26</v>
      </c>
      <c r="M317" s="22" t="s">
        <v>120</v>
      </c>
      <c r="N317" s="29" t="s">
        <v>5696</v>
      </c>
    </row>
    <row r="318" spans="1:14" x14ac:dyDescent="0.2">
      <c r="A318" s="25">
        <v>302</v>
      </c>
      <c r="B318" s="19">
        <v>5100</v>
      </c>
      <c r="C318" s="82" t="s">
        <v>3556</v>
      </c>
      <c r="D318" s="48">
        <v>40542</v>
      </c>
      <c r="E318" s="48">
        <v>40851</v>
      </c>
      <c r="F318" s="131" t="s">
        <v>3818</v>
      </c>
      <c r="G318" s="54" t="s">
        <v>3874</v>
      </c>
      <c r="H318" s="11"/>
      <c r="I318" s="30" t="s">
        <v>5682</v>
      </c>
      <c r="J318" s="11"/>
      <c r="K318" s="22">
        <v>26</v>
      </c>
      <c r="L318" s="22" t="s">
        <v>26</v>
      </c>
      <c r="M318" s="22" t="s">
        <v>120</v>
      </c>
      <c r="N318" s="29" t="s">
        <v>5711</v>
      </c>
    </row>
    <row r="319" spans="1:14" x14ac:dyDescent="0.2">
      <c r="A319" s="25">
        <v>303</v>
      </c>
      <c r="B319" s="19">
        <v>5100</v>
      </c>
      <c r="C319" s="82" t="s">
        <v>3557</v>
      </c>
      <c r="D319" s="48">
        <v>40583</v>
      </c>
      <c r="E319" s="48">
        <v>40698</v>
      </c>
      <c r="F319" s="38" t="s">
        <v>3818</v>
      </c>
      <c r="G319" s="54" t="s">
        <v>3875</v>
      </c>
      <c r="H319" s="11"/>
      <c r="I319" s="30" t="s">
        <v>5682</v>
      </c>
      <c r="J319" s="11"/>
      <c r="K319" s="22"/>
      <c r="L319" s="22" t="s">
        <v>26</v>
      </c>
      <c r="M319" s="22" t="s">
        <v>120</v>
      </c>
      <c r="N319" s="29" t="s">
        <v>5711</v>
      </c>
    </row>
    <row r="320" spans="1:14" x14ac:dyDescent="0.2">
      <c r="A320" s="25">
        <v>304</v>
      </c>
      <c r="B320" s="19">
        <v>5100</v>
      </c>
      <c r="C320" s="82" t="s">
        <v>3558</v>
      </c>
      <c r="D320" s="48">
        <v>40549</v>
      </c>
      <c r="E320" s="48">
        <v>40554</v>
      </c>
      <c r="F320" s="38" t="s">
        <v>3818</v>
      </c>
      <c r="G320" s="54" t="s">
        <v>3876</v>
      </c>
      <c r="H320" s="11"/>
      <c r="I320" s="30" t="s">
        <v>5682</v>
      </c>
      <c r="J320" s="11"/>
      <c r="K320" s="22"/>
      <c r="L320" s="22" t="s">
        <v>26</v>
      </c>
      <c r="M320" s="22" t="s">
        <v>120</v>
      </c>
      <c r="N320" s="29" t="s">
        <v>5711</v>
      </c>
    </row>
    <row r="321" spans="1:14" x14ac:dyDescent="0.2">
      <c r="A321" s="25">
        <v>305</v>
      </c>
      <c r="B321" s="19">
        <v>5100</v>
      </c>
      <c r="C321" s="82" t="s">
        <v>3559</v>
      </c>
      <c r="D321" s="48">
        <v>40554</v>
      </c>
      <c r="E321" s="48">
        <v>40698</v>
      </c>
      <c r="F321" s="38" t="s">
        <v>3818</v>
      </c>
      <c r="G321" s="54" t="s">
        <v>3877</v>
      </c>
      <c r="H321" s="11"/>
      <c r="I321" s="30" t="s">
        <v>5682</v>
      </c>
      <c r="J321" s="11"/>
      <c r="K321" s="22"/>
      <c r="L321" s="22" t="s">
        <v>26</v>
      </c>
      <c r="M321" s="22" t="s">
        <v>120</v>
      </c>
      <c r="N321" s="29" t="s">
        <v>5711</v>
      </c>
    </row>
    <row r="322" spans="1:14" x14ac:dyDescent="0.2">
      <c r="A322" s="25">
        <v>306</v>
      </c>
      <c r="B322" s="19">
        <v>5100</v>
      </c>
      <c r="C322" s="82" t="s">
        <v>3560</v>
      </c>
      <c r="D322" s="48">
        <v>40557</v>
      </c>
      <c r="E322" s="48">
        <v>40561</v>
      </c>
      <c r="F322" s="38" t="s">
        <v>3819</v>
      </c>
      <c r="G322" s="54" t="s">
        <v>3874</v>
      </c>
      <c r="H322" s="11"/>
      <c r="I322" s="30" t="s">
        <v>5682</v>
      </c>
      <c r="J322" s="11"/>
      <c r="K322" s="22"/>
      <c r="L322" s="22" t="s">
        <v>26</v>
      </c>
      <c r="M322" s="22" t="s">
        <v>120</v>
      </c>
      <c r="N322" s="29" t="s">
        <v>5711</v>
      </c>
    </row>
    <row r="323" spans="1:14" x14ac:dyDescent="0.2">
      <c r="A323" s="25">
        <v>307</v>
      </c>
      <c r="B323" s="19">
        <v>5100</v>
      </c>
      <c r="C323" s="82" t="s">
        <v>3561</v>
      </c>
      <c r="D323" s="48">
        <v>40561</v>
      </c>
      <c r="E323" s="48">
        <v>40563</v>
      </c>
      <c r="F323" s="38" t="s">
        <v>3819</v>
      </c>
      <c r="G323" s="54" t="s">
        <v>3875</v>
      </c>
      <c r="H323" s="11"/>
      <c r="I323" s="30" t="s">
        <v>5682</v>
      </c>
      <c r="J323" s="11"/>
      <c r="K323" s="22"/>
      <c r="L323" s="22" t="s">
        <v>26</v>
      </c>
      <c r="M323" s="22" t="s">
        <v>120</v>
      </c>
      <c r="N323" s="29" t="s">
        <v>5711</v>
      </c>
    </row>
    <row r="324" spans="1:14" x14ac:dyDescent="0.2">
      <c r="A324" s="25">
        <v>308</v>
      </c>
      <c r="B324" s="19">
        <v>5100</v>
      </c>
      <c r="C324" s="82" t="s">
        <v>3562</v>
      </c>
      <c r="D324" s="48">
        <v>40563</v>
      </c>
      <c r="E324" s="48">
        <v>40567</v>
      </c>
      <c r="F324" s="38" t="s">
        <v>3819</v>
      </c>
      <c r="G324" s="54" t="s">
        <v>3876</v>
      </c>
      <c r="H324" s="11"/>
      <c r="I324" s="30" t="s">
        <v>5682</v>
      </c>
      <c r="J324" s="11"/>
      <c r="K324" s="22"/>
      <c r="L324" s="22" t="s">
        <v>26</v>
      </c>
      <c r="M324" s="22" t="s">
        <v>120</v>
      </c>
      <c r="N324" s="29" t="s">
        <v>5711</v>
      </c>
    </row>
    <row r="325" spans="1:14" x14ac:dyDescent="0.2">
      <c r="A325" s="25">
        <v>309</v>
      </c>
      <c r="B325" s="19">
        <v>5100</v>
      </c>
      <c r="C325" s="82" t="s">
        <v>3563</v>
      </c>
      <c r="D325" s="48">
        <v>40567</v>
      </c>
      <c r="E325" s="48">
        <v>40569</v>
      </c>
      <c r="F325" s="38" t="s">
        <v>3819</v>
      </c>
      <c r="G325" s="54" t="s">
        <v>3877</v>
      </c>
      <c r="H325" s="11"/>
      <c r="I325" s="30" t="s">
        <v>5682</v>
      </c>
      <c r="J325" s="11"/>
      <c r="K325" s="22"/>
      <c r="L325" s="22" t="s">
        <v>26</v>
      </c>
      <c r="M325" s="22" t="s">
        <v>120</v>
      </c>
      <c r="N325" s="29" t="s">
        <v>5711</v>
      </c>
    </row>
    <row r="326" spans="1:14" x14ac:dyDescent="0.2">
      <c r="A326" s="25">
        <v>310</v>
      </c>
      <c r="B326" s="19">
        <v>5100</v>
      </c>
      <c r="C326" s="82" t="s">
        <v>3564</v>
      </c>
      <c r="D326" s="48">
        <v>40569</v>
      </c>
      <c r="E326" s="48">
        <v>40571</v>
      </c>
      <c r="F326" s="38" t="s">
        <v>3820</v>
      </c>
      <c r="G326" s="54">
        <v>41730</v>
      </c>
      <c r="H326" s="11"/>
      <c r="I326" s="30" t="s">
        <v>5682</v>
      </c>
      <c r="J326" s="11"/>
      <c r="K326" s="22"/>
      <c r="L326" s="22" t="s">
        <v>26</v>
      </c>
      <c r="M326" s="22" t="s">
        <v>120</v>
      </c>
      <c r="N326" s="29" t="s">
        <v>5711</v>
      </c>
    </row>
    <row r="327" spans="1:14" x14ac:dyDescent="0.2">
      <c r="A327" s="25">
        <v>311</v>
      </c>
      <c r="B327" s="19">
        <v>5100</v>
      </c>
      <c r="C327" s="82" t="s">
        <v>3565</v>
      </c>
      <c r="D327" s="48">
        <v>40571</v>
      </c>
      <c r="E327" s="48">
        <v>40574</v>
      </c>
      <c r="F327" s="38" t="s">
        <v>3820</v>
      </c>
      <c r="G327" s="54">
        <v>41731</v>
      </c>
      <c r="H327" s="11"/>
      <c r="I327" s="30" t="s">
        <v>5682</v>
      </c>
      <c r="J327" s="11"/>
      <c r="K327" s="22"/>
      <c r="L327" s="22" t="s">
        <v>26</v>
      </c>
      <c r="M327" s="22" t="s">
        <v>120</v>
      </c>
      <c r="N327" s="29" t="s">
        <v>5711</v>
      </c>
    </row>
    <row r="328" spans="1:14" x14ac:dyDescent="0.2">
      <c r="A328" s="25">
        <v>312</v>
      </c>
      <c r="B328" s="19">
        <v>5100</v>
      </c>
      <c r="C328" s="82" t="s">
        <v>3566</v>
      </c>
      <c r="D328" s="48">
        <v>40574</v>
      </c>
      <c r="E328" s="48">
        <v>40575</v>
      </c>
      <c r="F328" s="38" t="s">
        <v>3820</v>
      </c>
      <c r="G328" s="54">
        <v>41732</v>
      </c>
      <c r="H328" s="11"/>
      <c r="I328" s="30" t="s">
        <v>5682</v>
      </c>
      <c r="J328" s="11"/>
      <c r="K328" s="22"/>
      <c r="L328" s="22" t="s">
        <v>26</v>
      </c>
      <c r="M328" s="22" t="s">
        <v>120</v>
      </c>
      <c r="N328" s="29" t="s">
        <v>5711</v>
      </c>
    </row>
    <row r="329" spans="1:14" x14ac:dyDescent="0.2">
      <c r="A329" s="25">
        <v>313</v>
      </c>
      <c r="B329" s="19">
        <v>5100</v>
      </c>
      <c r="C329" s="82" t="s">
        <v>3567</v>
      </c>
      <c r="D329" s="48">
        <v>40575</v>
      </c>
      <c r="E329" s="48">
        <v>40577</v>
      </c>
      <c r="F329" s="38" t="s">
        <v>3820</v>
      </c>
      <c r="G329" s="54">
        <v>41733</v>
      </c>
      <c r="H329" s="11"/>
      <c r="I329" s="30" t="s">
        <v>5682</v>
      </c>
      <c r="J329" s="11"/>
      <c r="K329" s="22"/>
      <c r="L329" s="22" t="s">
        <v>26</v>
      </c>
      <c r="M329" s="22" t="s">
        <v>120</v>
      </c>
      <c r="N329" s="29" t="s">
        <v>5711</v>
      </c>
    </row>
    <row r="330" spans="1:14" x14ac:dyDescent="0.2">
      <c r="A330" s="25">
        <v>314</v>
      </c>
      <c r="B330" s="19">
        <v>5100</v>
      </c>
      <c r="C330" s="82" t="s">
        <v>3568</v>
      </c>
      <c r="D330" s="48">
        <v>40577</v>
      </c>
      <c r="E330" s="48">
        <v>40581</v>
      </c>
      <c r="F330" s="38" t="s">
        <v>3821</v>
      </c>
      <c r="G330" s="54">
        <v>41730</v>
      </c>
      <c r="H330" s="11"/>
      <c r="I330" s="30" t="s">
        <v>5682</v>
      </c>
      <c r="J330" s="11"/>
      <c r="K330" s="22"/>
      <c r="L330" s="22" t="s">
        <v>26</v>
      </c>
      <c r="M330" s="22" t="s">
        <v>120</v>
      </c>
      <c r="N330" s="29" t="s">
        <v>5711</v>
      </c>
    </row>
    <row r="331" spans="1:14" x14ac:dyDescent="0.2">
      <c r="A331" s="25">
        <v>315</v>
      </c>
      <c r="B331" s="19">
        <v>5100</v>
      </c>
      <c r="C331" s="82" t="s">
        <v>3569</v>
      </c>
      <c r="D331" s="48">
        <v>40581</v>
      </c>
      <c r="E331" s="48">
        <v>40582</v>
      </c>
      <c r="F331" s="38" t="s">
        <v>3821</v>
      </c>
      <c r="G331" s="54">
        <v>41731</v>
      </c>
      <c r="H331" s="11"/>
      <c r="I331" s="30" t="s">
        <v>5682</v>
      </c>
      <c r="J331" s="11"/>
      <c r="K331" s="22"/>
      <c r="L331" s="22" t="s">
        <v>26</v>
      </c>
      <c r="M331" s="22" t="s">
        <v>120</v>
      </c>
      <c r="N331" s="29" t="s">
        <v>5711</v>
      </c>
    </row>
    <row r="332" spans="1:14" x14ac:dyDescent="0.2">
      <c r="A332" s="25">
        <v>316</v>
      </c>
      <c r="B332" s="19">
        <v>5100</v>
      </c>
      <c r="C332" s="82" t="s">
        <v>3570</v>
      </c>
      <c r="D332" s="48">
        <v>40582</v>
      </c>
      <c r="E332" s="48">
        <v>40584</v>
      </c>
      <c r="F332" s="38" t="s">
        <v>3821</v>
      </c>
      <c r="G332" s="54">
        <v>41732</v>
      </c>
      <c r="H332" s="11"/>
      <c r="I332" s="30" t="s">
        <v>5682</v>
      </c>
      <c r="J332" s="11"/>
      <c r="K332" s="22"/>
      <c r="L332" s="22" t="s">
        <v>26</v>
      </c>
      <c r="M332" s="22" t="s">
        <v>120</v>
      </c>
      <c r="N332" s="29" t="s">
        <v>5711</v>
      </c>
    </row>
    <row r="333" spans="1:14" x14ac:dyDescent="0.2">
      <c r="A333" s="25">
        <v>317</v>
      </c>
      <c r="B333" s="19">
        <v>5100</v>
      </c>
      <c r="C333" s="82" t="s">
        <v>3571</v>
      </c>
      <c r="D333" s="48">
        <v>40584</v>
      </c>
      <c r="E333" s="48">
        <v>40588</v>
      </c>
      <c r="F333" s="38" t="s">
        <v>3821</v>
      </c>
      <c r="G333" s="54">
        <v>41733</v>
      </c>
      <c r="H333" s="11"/>
      <c r="I333" s="30" t="s">
        <v>5682</v>
      </c>
      <c r="J333" s="11"/>
      <c r="K333" s="22"/>
      <c r="L333" s="22" t="s">
        <v>26</v>
      </c>
      <c r="M333" s="22" t="s">
        <v>120</v>
      </c>
      <c r="N333" s="29" t="s">
        <v>5711</v>
      </c>
    </row>
    <row r="334" spans="1:14" x14ac:dyDescent="0.2">
      <c r="A334" s="25">
        <v>318</v>
      </c>
      <c r="B334" s="19">
        <v>5100</v>
      </c>
      <c r="C334" s="82" t="s">
        <v>3572</v>
      </c>
      <c r="D334" s="48">
        <v>40588</v>
      </c>
      <c r="E334" s="48">
        <v>40589</v>
      </c>
      <c r="F334" s="38" t="s">
        <v>3822</v>
      </c>
      <c r="G334" s="54">
        <v>41730</v>
      </c>
      <c r="H334" s="11"/>
      <c r="I334" s="30" t="s">
        <v>5682</v>
      </c>
      <c r="J334" s="11"/>
      <c r="K334" s="22"/>
      <c r="L334" s="22" t="s">
        <v>26</v>
      </c>
      <c r="M334" s="22" t="s">
        <v>120</v>
      </c>
      <c r="N334" s="29" t="s">
        <v>5711</v>
      </c>
    </row>
    <row r="335" spans="1:14" x14ac:dyDescent="0.2">
      <c r="A335" s="25">
        <v>319</v>
      </c>
      <c r="B335" s="19">
        <v>5100</v>
      </c>
      <c r="C335" s="82" t="s">
        <v>3573</v>
      </c>
      <c r="D335" s="48">
        <v>40589</v>
      </c>
      <c r="E335" s="48">
        <v>40591</v>
      </c>
      <c r="F335" s="38" t="s">
        <v>3822</v>
      </c>
      <c r="G335" s="54">
        <v>41731</v>
      </c>
      <c r="H335" s="11"/>
      <c r="I335" s="30" t="s">
        <v>5682</v>
      </c>
      <c r="J335" s="11"/>
      <c r="K335" s="22"/>
      <c r="L335" s="22" t="s">
        <v>26</v>
      </c>
      <c r="M335" s="22" t="s">
        <v>120</v>
      </c>
      <c r="N335" s="29" t="s">
        <v>5711</v>
      </c>
    </row>
    <row r="336" spans="1:14" x14ac:dyDescent="0.2">
      <c r="A336" s="25">
        <v>320</v>
      </c>
      <c r="B336" s="19">
        <v>5100</v>
      </c>
      <c r="C336" s="82" t="s">
        <v>3574</v>
      </c>
      <c r="D336" s="48">
        <v>40591</v>
      </c>
      <c r="E336" s="48">
        <v>40595</v>
      </c>
      <c r="F336" s="38" t="s">
        <v>3822</v>
      </c>
      <c r="G336" s="54">
        <v>41732</v>
      </c>
      <c r="H336" s="11"/>
      <c r="I336" s="30" t="s">
        <v>5682</v>
      </c>
      <c r="J336" s="11"/>
      <c r="K336" s="22"/>
      <c r="L336" s="22" t="s">
        <v>26</v>
      </c>
      <c r="M336" s="22" t="s">
        <v>120</v>
      </c>
      <c r="N336" s="29" t="s">
        <v>5711</v>
      </c>
    </row>
    <row r="337" spans="1:14" x14ac:dyDescent="0.2">
      <c r="A337" s="25">
        <v>321</v>
      </c>
      <c r="B337" s="19">
        <v>5100</v>
      </c>
      <c r="C337" s="82" t="s">
        <v>3575</v>
      </c>
      <c r="D337" s="48">
        <v>40595</v>
      </c>
      <c r="E337" s="48">
        <v>40596</v>
      </c>
      <c r="F337" s="38" t="s">
        <v>3822</v>
      </c>
      <c r="G337" s="54">
        <v>41733</v>
      </c>
      <c r="H337" s="11"/>
      <c r="I337" s="30" t="s">
        <v>5682</v>
      </c>
      <c r="J337" s="11"/>
      <c r="K337" s="22"/>
      <c r="L337" s="22" t="s">
        <v>26</v>
      </c>
      <c r="M337" s="22" t="s">
        <v>120</v>
      </c>
      <c r="N337" s="29" t="s">
        <v>5711</v>
      </c>
    </row>
    <row r="338" spans="1:14" x14ac:dyDescent="0.2">
      <c r="A338" s="25">
        <v>322</v>
      </c>
      <c r="B338" s="19">
        <v>5100</v>
      </c>
      <c r="C338" s="82" t="s">
        <v>3576</v>
      </c>
      <c r="D338" s="48">
        <v>40596</v>
      </c>
      <c r="E338" s="48">
        <v>40598</v>
      </c>
      <c r="F338" s="38" t="s">
        <v>3823</v>
      </c>
      <c r="G338" s="54">
        <v>41730</v>
      </c>
      <c r="H338" s="11"/>
      <c r="I338" s="30" t="s">
        <v>5682</v>
      </c>
      <c r="J338" s="11"/>
      <c r="K338" s="22"/>
      <c r="L338" s="22" t="s">
        <v>26</v>
      </c>
      <c r="M338" s="22" t="s">
        <v>120</v>
      </c>
      <c r="N338" s="29" t="s">
        <v>5711</v>
      </c>
    </row>
    <row r="339" spans="1:14" x14ac:dyDescent="0.2">
      <c r="A339" s="25">
        <v>323</v>
      </c>
      <c r="B339" s="19">
        <v>5100</v>
      </c>
      <c r="C339" s="82" t="s">
        <v>3577</v>
      </c>
      <c r="D339" s="48">
        <v>40598</v>
      </c>
      <c r="E339" s="48">
        <v>40599</v>
      </c>
      <c r="F339" s="38" t="s">
        <v>3823</v>
      </c>
      <c r="G339" s="54">
        <v>41731</v>
      </c>
      <c r="H339" s="11"/>
      <c r="I339" s="30" t="s">
        <v>5682</v>
      </c>
      <c r="J339" s="11"/>
      <c r="K339" s="22"/>
      <c r="L339" s="22" t="s">
        <v>26</v>
      </c>
      <c r="M339" s="22" t="s">
        <v>120</v>
      </c>
      <c r="N339" s="29" t="s">
        <v>5711</v>
      </c>
    </row>
    <row r="340" spans="1:14" x14ac:dyDescent="0.2">
      <c r="A340" s="25">
        <v>324</v>
      </c>
      <c r="B340" s="19">
        <v>5100</v>
      </c>
      <c r="C340" s="82" t="s">
        <v>3578</v>
      </c>
      <c r="D340" s="48">
        <v>40602</v>
      </c>
      <c r="E340" s="48">
        <v>40603</v>
      </c>
      <c r="F340" s="38" t="s">
        <v>3823</v>
      </c>
      <c r="G340" s="54">
        <v>41732</v>
      </c>
      <c r="H340" s="11"/>
      <c r="I340" s="30" t="s">
        <v>5682</v>
      </c>
      <c r="J340" s="11"/>
      <c r="K340" s="22"/>
      <c r="L340" s="22" t="s">
        <v>26</v>
      </c>
      <c r="M340" s="22" t="s">
        <v>120</v>
      </c>
      <c r="N340" s="29" t="s">
        <v>5711</v>
      </c>
    </row>
    <row r="341" spans="1:14" x14ac:dyDescent="0.2">
      <c r="A341" s="25">
        <v>325</v>
      </c>
      <c r="B341" s="19">
        <v>5100</v>
      </c>
      <c r="C341" s="82" t="s">
        <v>3579</v>
      </c>
      <c r="D341" s="48">
        <v>40603</v>
      </c>
      <c r="E341" s="48">
        <v>40604</v>
      </c>
      <c r="F341" s="38" t="s">
        <v>3823</v>
      </c>
      <c r="G341" s="54">
        <v>41733</v>
      </c>
      <c r="H341" s="11"/>
      <c r="I341" s="30" t="s">
        <v>5682</v>
      </c>
      <c r="J341" s="11"/>
      <c r="K341" s="22"/>
      <c r="L341" s="22" t="s">
        <v>26</v>
      </c>
      <c r="M341" s="22" t="s">
        <v>120</v>
      </c>
      <c r="N341" s="29" t="s">
        <v>5711</v>
      </c>
    </row>
    <row r="342" spans="1:14" x14ac:dyDescent="0.2">
      <c r="A342" s="25">
        <v>326</v>
      </c>
      <c r="B342" s="19">
        <v>5100</v>
      </c>
      <c r="C342" s="82" t="s">
        <v>3580</v>
      </c>
      <c r="D342" s="48">
        <v>40604</v>
      </c>
      <c r="E342" s="48">
        <v>40605</v>
      </c>
      <c r="F342" s="38" t="s">
        <v>3824</v>
      </c>
      <c r="G342" s="54">
        <v>41730</v>
      </c>
      <c r="H342" s="11"/>
      <c r="I342" s="30" t="s">
        <v>5682</v>
      </c>
      <c r="J342" s="11"/>
      <c r="K342" s="22"/>
      <c r="L342" s="22" t="s">
        <v>26</v>
      </c>
      <c r="M342" s="22" t="s">
        <v>120</v>
      </c>
      <c r="N342" s="29" t="s">
        <v>5711</v>
      </c>
    </row>
    <row r="343" spans="1:14" x14ac:dyDescent="0.2">
      <c r="A343" s="25">
        <v>327</v>
      </c>
      <c r="B343" s="19">
        <v>5100</v>
      </c>
      <c r="C343" s="82" t="s">
        <v>3581</v>
      </c>
      <c r="D343" s="48">
        <v>40605</v>
      </c>
      <c r="E343" s="48">
        <v>40609</v>
      </c>
      <c r="F343" s="38" t="s">
        <v>3824</v>
      </c>
      <c r="G343" s="54">
        <v>41731</v>
      </c>
      <c r="H343" s="11"/>
      <c r="I343" s="30" t="s">
        <v>5682</v>
      </c>
      <c r="J343" s="11"/>
      <c r="K343" s="22"/>
      <c r="L343" s="22" t="s">
        <v>26</v>
      </c>
      <c r="M343" s="22" t="s">
        <v>120</v>
      </c>
      <c r="N343" s="29" t="s">
        <v>5711</v>
      </c>
    </row>
    <row r="344" spans="1:14" x14ac:dyDescent="0.2">
      <c r="A344" s="25">
        <v>328</v>
      </c>
      <c r="B344" s="19">
        <v>5100</v>
      </c>
      <c r="C344" s="82" t="s">
        <v>3582</v>
      </c>
      <c r="D344" s="48">
        <v>40609</v>
      </c>
      <c r="E344" s="48">
        <v>40610</v>
      </c>
      <c r="F344" s="38" t="s">
        <v>3824</v>
      </c>
      <c r="G344" s="54">
        <v>41732</v>
      </c>
      <c r="H344" s="11"/>
      <c r="I344" s="30" t="s">
        <v>5682</v>
      </c>
      <c r="J344" s="11"/>
      <c r="K344" s="22"/>
      <c r="L344" s="22" t="s">
        <v>26</v>
      </c>
      <c r="M344" s="22" t="s">
        <v>120</v>
      </c>
      <c r="N344" s="29" t="s">
        <v>5711</v>
      </c>
    </row>
    <row r="345" spans="1:14" x14ac:dyDescent="0.2">
      <c r="A345" s="25">
        <v>329</v>
      </c>
      <c r="B345" s="19">
        <v>5100</v>
      </c>
      <c r="C345" s="82" t="s">
        <v>3583</v>
      </c>
      <c r="D345" s="48">
        <v>40610</v>
      </c>
      <c r="E345" s="48">
        <v>40584</v>
      </c>
      <c r="F345" s="38" t="s">
        <v>3824</v>
      </c>
      <c r="G345" s="54">
        <v>41733</v>
      </c>
      <c r="H345" s="11"/>
      <c r="I345" s="30" t="s">
        <v>5682</v>
      </c>
      <c r="J345" s="11"/>
      <c r="K345" s="22"/>
      <c r="L345" s="22" t="s">
        <v>26</v>
      </c>
      <c r="M345" s="22" t="s">
        <v>120</v>
      </c>
      <c r="N345" s="29" t="s">
        <v>5711</v>
      </c>
    </row>
    <row r="346" spans="1:14" x14ac:dyDescent="0.2">
      <c r="A346" s="25">
        <v>330</v>
      </c>
      <c r="B346" s="19">
        <v>5100</v>
      </c>
      <c r="C346" s="82" t="s">
        <v>3584</v>
      </c>
      <c r="D346" s="48">
        <v>40612</v>
      </c>
      <c r="E346" s="48">
        <v>40613</v>
      </c>
      <c r="F346" s="38" t="s">
        <v>3825</v>
      </c>
      <c r="G346" s="54">
        <v>41730</v>
      </c>
      <c r="H346" s="11"/>
      <c r="I346" s="30" t="s">
        <v>5682</v>
      </c>
      <c r="J346" s="11"/>
      <c r="K346" s="22"/>
      <c r="L346" s="22" t="s">
        <v>26</v>
      </c>
      <c r="M346" s="22" t="s">
        <v>120</v>
      </c>
      <c r="N346" s="29" t="s">
        <v>5711</v>
      </c>
    </row>
    <row r="347" spans="1:14" x14ac:dyDescent="0.2">
      <c r="A347" s="25">
        <v>331</v>
      </c>
      <c r="B347" s="19">
        <v>5100</v>
      </c>
      <c r="C347" s="82" t="s">
        <v>3585</v>
      </c>
      <c r="D347" s="48">
        <v>40613</v>
      </c>
      <c r="E347" s="48">
        <v>40617</v>
      </c>
      <c r="F347" s="38" t="s">
        <v>3825</v>
      </c>
      <c r="G347" s="54">
        <v>41731</v>
      </c>
      <c r="H347" s="11"/>
      <c r="I347" s="30" t="s">
        <v>5682</v>
      </c>
      <c r="J347" s="11"/>
      <c r="K347" s="22"/>
      <c r="L347" s="22" t="s">
        <v>26</v>
      </c>
      <c r="M347" s="22" t="s">
        <v>120</v>
      </c>
      <c r="N347" s="29" t="s">
        <v>5711</v>
      </c>
    </row>
    <row r="348" spans="1:14" x14ac:dyDescent="0.2">
      <c r="A348" s="25">
        <v>332</v>
      </c>
      <c r="B348" s="19">
        <v>5100</v>
      </c>
      <c r="C348" s="82" t="s">
        <v>3586</v>
      </c>
      <c r="D348" s="48">
        <v>40619</v>
      </c>
      <c r="E348" s="48">
        <v>40620</v>
      </c>
      <c r="F348" s="38" t="s">
        <v>3825</v>
      </c>
      <c r="G348" s="54">
        <v>41732</v>
      </c>
      <c r="H348" s="11"/>
      <c r="I348" s="30" t="s">
        <v>5682</v>
      </c>
      <c r="J348" s="11"/>
      <c r="K348" s="22"/>
      <c r="L348" s="22" t="s">
        <v>26</v>
      </c>
      <c r="M348" s="22" t="s">
        <v>120</v>
      </c>
      <c r="N348" s="29" t="s">
        <v>5711</v>
      </c>
    </row>
    <row r="349" spans="1:14" x14ac:dyDescent="0.2">
      <c r="A349" s="25">
        <v>333</v>
      </c>
      <c r="B349" s="19">
        <v>5100</v>
      </c>
      <c r="C349" s="82" t="s">
        <v>3587</v>
      </c>
      <c r="D349" s="48">
        <v>40619</v>
      </c>
      <c r="E349" s="48">
        <v>40620</v>
      </c>
      <c r="F349" s="38" t="s">
        <v>3825</v>
      </c>
      <c r="G349" s="54">
        <v>41733</v>
      </c>
      <c r="H349" s="11"/>
      <c r="I349" s="30" t="s">
        <v>5682</v>
      </c>
      <c r="J349" s="11"/>
      <c r="K349" s="22"/>
      <c r="L349" s="22" t="s">
        <v>26</v>
      </c>
      <c r="M349" s="22" t="s">
        <v>120</v>
      </c>
      <c r="N349" s="29" t="s">
        <v>5711</v>
      </c>
    </row>
    <row r="350" spans="1:14" x14ac:dyDescent="0.2">
      <c r="A350" s="25">
        <v>334</v>
      </c>
      <c r="B350" s="19">
        <v>5100</v>
      </c>
      <c r="C350" s="82" t="s">
        <v>3588</v>
      </c>
      <c r="D350" s="48">
        <v>40624</v>
      </c>
      <c r="E350" s="48">
        <v>40625</v>
      </c>
      <c r="F350" s="38" t="s">
        <v>3826</v>
      </c>
      <c r="G350" s="54">
        <v>41730</v>
      </c>
      <c r="H350" s="11"/>
      <c r="I350" s="30" t="s">
        <v>5682</v>
      </c>
      <c r="J350" s="11"/>
      <c r="K350" s="22"/>
      <c r="L350" s="22" t="s">
        <v>26</v>
      </c>
      <c r="M350" s="22" t="s">
        <v>120</v>
      </c>
      <c r="N350" s="29" t="s">
        <v>5711</v>
      </c>
    </row>
    <row r="351" spans="1:14" x14ac:dyDescent="0.2">
      <c r="A351" s="25">
        <v>335</v>
      </c>
      <c r="B351" s="19">
        <v>5100</v>
      </c>
      <c r="C351" s="82" t="s">
        <v>3589</v>
      </c>
      <c r="D351" s="48">
        <v>40624</v>
      </c>
      <c r="E351" s="48">
        <v>40625</v>
      </c>
      <c r="F351" s="38" t="s">
        <v>3826</v>
      </c>
      <c r="G351" s="54">
        <v>41731</v>
      </c>
      <c r="H351" s="11"/>
      <c r="I351" s="30" t="s">
        <v>5682</v>
      </c>
      <c r="J351" s="11"/>
      <c r="K351" s="22"/>
      <c r="L351" s="22" t="s">
        <v>26</v>
      </c>
      <c r="M351" s="22" t="s">
        <v>120</v>
      </c>
      <c r="N351" s="29" t="s">
        <v>5711</v>
      </c>
    </row>
    <row r="352" spans="1:14" x14ac:dyDescent="0.2">
      <c r="A352" s="25">
        <v>336</v>
      </c>
      <c r="B352" s="19">
        <v>5100</v>
      </c>
      <c r="C352" s="82" t="s">
        <v>3590</v>
      </c>
      <c r="D352" s="48">
        <v>40626</v>
      </c>
      <c r="E352" s="48">
        <v>40630</v>
      </c>
      <c r="F352" s="38" t="s">
        <v>3826</v>
      </c>
      <c r="G352" s="54">
        <v>41732</v>
      </c>
      <c r="H352" s="11"/>
      <c r="I352" s="30" t="s">
        <v>5682</v>
      </c>
      <c r="J352" s="11"/>
      <c r="K352" s="22"/>
      <c r="L352" s="22" t="s">
        <v>26</v>
      </c>
      <c r="M352" s="22" t="s">
        <v>120</v>
      </c>
      <c r="N352" s="29" t="s">
        <v>5711</v>
      </c>
    </row>
    <row r="353" spans="1:14" x14ac:dyDescent="0.2">
      <c r="A353" s="25">
        <v>337</v>
      </c>
      <c r="B353" s="19">
        <v>5100</v>
      </c>
      <c r="C353" s="82" t="s">
        <v>3591</v>
      </c>
      <c r="D353" s="48">
        <v>40630</v>
      </c>
      <c r="E353" s="48">
        <v>40631</v>
      </c>
      <c r="F353" s="38" t="s">
        <v>3826</v>
      </c>
      <c r="G353" s="54">
        <v>41733</v>
      </c>
      <c r="H353" s="11"/>
      <c r="I353" s="30" t="s">
        <v>5682</v>
      </c>
      <c r="J353" s="11"/>
      <c r="K353" s="22"/>
      <c r="L353" s="22" t="s">
        <v>26</v>
      </c>
      <c r="M353" s="22" t="s">
        <v>120</v>
      </c>
      <c r="N353" s="29" t="s">
        <v>5711</v>
      </c>
    </row>
    <row r="354" spans="1:14" x14ac:dyDescent="0.2">
      <c r="A354" s="25">
        <v>338</v>
      </c>
      <c r="B354" s="19">
        <v>5100</v>
      </c>
      <c r="C354" s="82" t="s">
        <v>3592</v>
      </c>
      <c r="D354" s="48">
        <v>40631</v>
      </c>
      <c r="E354" s="48">
        <v>40632</v>
      </c>
      <c r="F354" s="38" t="s">
        <v>3827</v>
      </c>
      <c r="G354" s="54">
        <v>41730</v>
      </c>
      <c r="H354" s="11"/>
      <c r="I354" s="30" t="s">
        <v>5682</v>
      </c>
      <c r="J354" s="11"/>
      <c r="K354" s="22"/>
      <c r="L354" s="22" t="s">
        <v>26</v>
      </c>
      <c r="M354" s="22" t="s">
        <v>120</v>
      </c>
      <c r="N354" s="29" t="s">
        <v>5711</v>
      </c>
    </row>
    <row r="355" spans="1:14" x14ac:dyDescent="0.2">
      <c r="A355" s="25">
        <v>339</v>
      </c>
      <c r="B355" s="19">
        <v>5100</v>
      </c>
      <c r="C355" s="82" t="s">
        <v>3593</v>
      </c>
      <c r="D355" s="48">
        <v>40632</v>
      </c>
      <c r="E355" s="48">
        <v>40633</v>
      </c>
      <c r="F355" s="38" t="s">
        <v>3827</v>
      </c>
      <c r="G355" s="54">
        <v>41731</v>
      </c>
      <c r="H355" s="11"/>
      <c r="I355" s="30" t="s">
        <v>5682</v>
      </c>
      <c r="J355" s="11"/>
      <c r="K355" s="22"/>
      <c r="L355" s="22" t="s">
        <v>26</v>
      </c>
      <c r="M355" s="22" t="s">
        <v>120</v>
      </c>
      <c r="N355" s="29" t="s">
        <v>5711</v>
      </c>
    </row>
    <row r="356" spans="1:14" x14ac:dyDescent="0.2">
      <c r="A356" s="25">
        <v>340</v>
      </c>
      <c r="B356" s="19">
        <v>5100</v>
      </c>
      <c r="C356" s="82" t="s">
        <v>3594</v>
      </c>
      <c r="D356" s="48">
        <v>40633</v>
      </c>
      <c r="E356" s="48">
        <v>40634</v>
      </c>
      <c r="F356" s="131" t="s">
        <v>3827</v>
      </c>
      <c r="G356" s="54">
        <v>41732</v>
      </c>
      <c r="H356" s="11"/>
      <c r="I356" s="30" t="s">
        <v>5682</v>
      </c>
      <c r="J356" s="11"/>
      <c r="K356" s="22"/>
      <c r="L356" s="22" t="s">
        <v>26</v>
      </c>
      <c r="M356" s="22" t="s">
        <v>120</v>
      </c>
      <c r="N356" s="29" t="s">
        <v>5711</v>
      </c>
    </row>
    <row r="357" spans="1:14" x14ac:dyDescent="0.2">
      <c r="A357" s="25">
        <v>341</v>
      </c>
      <c r="B357" s="19">
        <v>5100</v>
      </c>
      <c r="C357" s="82" t="s">
        <v>3595</v>
      </c>
      <c r="D357" s="48">
        <v>40634</v>
      </c>
      <c r="E357" s="48">
        <v>40639</v>
      </c>
      <c r="F357" s="38" t="s">
        <v>3827</v>
      </c>
      <c r="G357" s="54">
        <v>41733</v>
      </c>
      <c r="H357" s="11"/>
      <c r="I357" s="30" t="s">
        <v>5682</v>
      </c>
      <c r="J357" s="11"/>
      <c r="K357" s="22"/>
      <c r="L357" s="22" t="s">
        <v>26</v>
      </c>
      <c r="M357" s="22" t="s">
        <v>120</v>
      </c>
      <c r="N357" s="29" t="s">
        <v>5711</v>
      </c>
    </row>
    <row r="358" spans="1:14" x14ac:dyDescent="0.2">
      <c r="A358" s="25">
        <v>342</v>
      </c>
      <c r="B358" s="19">
        <v>5100</v>
      </c>
      <c r="C358" s="82" t="s">
        <v>3596</v>
      </c>
      <c r="D358" s="48">
        <v>40639</v>
      </c>
      <c r="E358" s="48">
        <v>40640</v>
      </c>
      <c r="F358" s="38" t="s">
        <v>3828</v>
      </c>
      <c r="G358" s="54">
        <v>41730</v>
      </c>
      <c r="H358" s="11"/>
      <c r="I358" s="30" t="s">
        <v>5682</v>
      </c>
      <c r="J358" s="11"/>
      <c r="K358" s="22"/>
      <c r="L358" s="22" t="s">
        <v>26</v>
      </c>
      <c r="M358" s="22" t="s">
        <v>120</v>
      </c>
      <c r="N358" s="29" t="s">
        <v>5711</v>
      </c>
    </row>
    <row r="359" spans="1:14" x14ac:dyDescent="0.2">
      <c r="A359" s="25">
        <v>343</v>
      </c>
      <c r="B359" s="19">
        <v>5100</v>
      </c>
      <c r="C359" s="82" t="s">
        <v>3597</v>
      </c>
      <c r="D359" s="48">
        <v>40640</v>
      </c>
      <c r="E359" s="48">
        <v>40644</v>
      </c>
      <c r="F359" s="38" t="s">
        <v>3828</v>
      </c>
      <c r="G359" s="54">
        <v>41731</v>
      </c>
      <c r="H359" s="11"/>
      <c r="I359" s="30" t="s">
        <v>5682</v>
      </c>
      <c r="J359" s="11"/>
      <c r="K359" s="22"/>
      <c r="L359" s="22" t="s">
        <v>26</v>
      </c>
      <c r="M359" s="22" t="s">
        <v>120</v>
      </c>
      <c r="N359" s="29" t="s">
        <v>5711</v>
      </c>
    </row>
    <row r="360" spans="1:14" x14ac:dyDescent="0.2">
      <c r="A360" s="25">
        <v>344</v>
      </c>
      <c r="B360" s="19">
        <v>5100</v>
      </c>
      <c r="C360" s="82" t="s">
        <v>3598</v>
      </c>
      <c r="D360" s="48">
        <v>40644</v>
      </c>
      <c r="E360" s="48">
        <v>40646</v>
      </c>
      <c r="F360" s="38" t="s">
        <v>3828</v>
      </c>
      <c r="G360" s="54">
        <v>41732</v>
      </c>
      <c r="H360" s="11"/>
      <c r="I360" s="30" t="s">
        <v>5682</v>
      </c>
      <c r="J360" s="11"/>
      <c r="K360" s="22"/>
      <c r="L360" s="22" t="s">
        <v>26</v>
      </c>
      <c r="M360" s="22" t="s">
        <v>120</v>
      </c>
      <c r="N360" s="29" t="s">
        <v>5711</v>
      </c>
    </row>
    <row r="361" spans="1:14" x14ac:dyDescent="0.2">
      <c r="A361" s="25">
        <v>345</v>
      </c>
      <c r="B361" s="19">
        <v>5100</v>
      </c>
      <c r="C361" s="82" t="s">
        <v>3599</v>
      </c>
      <c r="D361" s="48">
        <v>40646</v>
      </c>
      <c r="E361" s="48">
        <v>40647</v>
      </c>
      <c r="F361" s="38" t="s">
        <v>3828</v>
      </c>
      <c r="G361" s="54">
        <v>41733</v>
      </c>
      <c r="H361" s="11"/>
      <c r="I361" s="30" t="s">
        <v>5682</v>
      </c>
      <c r="J361" s="11"/>
      <c r="K361" s="22"/>
      <c r="L361" s="22" t="s">
        <v>26</v>
      </c>
      <c r="M361" s="22" t="s">
        <v>120</v>
      </c>
      <c r="N361" s="29" t="s">
        <v>5711</v>
      </c>
    </row>
    <row r="362" spans="1:14" x14ac:dyDescent="0.2">
      <c r="A362" s="25">
        <v>346</v>
      </c>
      <c r="B362" s="19">
        <v>5100</v>
      </c>
      <c r="C362" s="82" t="s">
        <v>3600</v>
      </c>
      <c r="D362" s="48">
        <v>40647</v>
      </c>
      <c r="E362" s="48">
        <v>40648</v>
      </c>
      <c r="F362" s="38" t="s">
        <v>3829</v>
      </c>
      <c r="G362" s="54">
        <v>41730</v>
      </c>
      <c r="H362" s="11"/>
      <c r="I362" s="30" t="s">
        <v>5682</v>
      </c>
      <c r="J362" s="11"/>
      <c r="K362" s="22"/>
      <c r="L362" s="22" t="s">
        <v>26</v>
      </c>
      <c r="M362" s="22" t="s">
        <v>120</v>
      </c>
      <c r="N362" s="29" t="s">
        <v>5711</v>
      </c>
    </row>
    <row r="363" spans="1:14" x14ac:dyDescent="0.2">
      <c r="A363" s="25">
        <v>347</v>
      </c>
      <c r="B363" s="19">
        <v>5100</v>
      </c>
      <c r="C363" s="82" t="s">
        <v>3601</v>
      </c>
      <c r="D363" s="48">
        <v>40648</v>
      </c>
      <c r="E363" s="48">
        <v>40651</v>
      </c>
      <c r="F363" s="38" t="s">
        <v>3829</v>
      </c>
      <c r="G363" s="54">
        <v>41731</v>
      </c>
      <c r="H363" s="11"/>
      <c r="I363" s="30" t="s">
        <v>5682</v>
      </c>
      <c r="J363" s="11"/>
      <c r="K363" s="22"/>
      <c r="L363" s="22" t="s">
        <v>26</v>
      </c>
      <c r="M363" s="22" t="s">
        <v>120</v>
      </c>
      <c r="N363" s="29" t="s">
        <v>5711</v>
      </c>
    </row>
    <row r="364" spans="1:14" x14ac:dyDescent="0.2">
      <c r="A364" s="25">
        <v>348</v>
      </c>
      <c r="B364" s="19">
        <v>5100</v>
      </c>
      <c r="C364" s="82" t="s">
        <v>3602</v>
      </c>
      <c r="D364" s="48">
        <v>40652</v>
      </c>
      <c r="E364" s="48">
        <v>40653</v>
      </c>
      <c r="F364" s="38" t="s">
        <v>3829</v>
      </c>
      <c r="G364" s="54">
        <v>41732</v>
      </c>
      <c r="H364" s="11"/>
      <c r="I364" s="30" t="s">
        <v>5682</v>
      </c>
      <c r="J364" s="11"/>
      <c r="K364" s="22"/>
      <c r="L364" s="22" t="s">
        <v>26</v>
      </c>
      <c r="M364" s="22" t="s">
        <v>120</v>
      </c>
      <c r="N364" s="29" t="s">
        <v>5711</v>
      </c>
    </row>
    <row r="365" spans="1:14" x14ac:dyDescent="0.2">
      <c r="A365" s="25">
        <v>349</v>
      </c>
      <c r="B365" s="19">
        <v>5100</v>
      </c>
      <c r="C365" s="82" t="s">
        <v>3603</v>
      </c>
      <c r="D365" s="48">
        <v>40653</v>
      </c>
      <c r="E365" s="48">
        <v>40659</v>
      </c>
      <c r="F365" s="38" t="s">
        <v>3829</v>
      </c>
      <c r="G365" s="54">
        <v>41733</v>
      </c>
      <c r="H365" s="11"/>
      <c r="I365" s="30" t="s">
        <v>5682</v>
      </c>
      <c r="J365" s="11"/>
      <c r="K365" s="22"/>
      <c r="L365" s="22" t="s">
        <v>26</v>
      </c>
      <c r="M365" s="22" t="s">
        <v>120</v>
      </c>
      <c r="N365" s="29" t="s">
        <v>5711</v>
      </c>
    </row>
    <row r="366" spans="1:14" x14ac:dyDescent="0.2">
      <c r="A366" s="25">
        <v>350</v>
      </c>
      <c r="B366" s="19">
        <v>5100</v>
      </c>
      <c r="C366" s="82" t="s">
        <v>3604</v>
      </c>
      <c r="D366" s="48">
        <v>40659</v>
      </c>
      <c r="E366" s="48">
        <v>40660</v>
      </c>
      <c r="F366" s="38" t="s">
        <v>3830</v>
      </c>
      <c r="G366" s="54">
        <v>41699</v>
      </c>
      <c r="H366" s="11"/>
      <c r="I366" s="30" t="s">
        <v>5682</v>
      </c>
      <c r="J366" s="11"/>
      <c r="K366" s="22"/>
      <c r="L366" s="22" t="s">
        <v>26</v>
      </c>
      <c r="M366" s="22" t="s">
        <v>120</v>
      </c>
      <c r="N366" s="29" t="s">
        <v>5711</v>
      </c>
    </row>
    <row r="367" spans="1:14" x14ac:dyDescent="0.2">
      <c r="A367" s="25">
        <v>351</v>
      </c>
      <c r="B367" s="19">
        <v>5100</v>
      </c>
      <c r="C367" s="82" t="s">
        <v>3605</v>
      </c>
      <c r="D367" s="48">
        <v>40660</v>
      </c>
      <c r="E367" s="48">
        <v>40662</v>
      </c>
      <c r="F367" s="38" t="s">
        <v>3831</v>
      </c>
      <c r="G367" s="54">
        <v>41700</v>
      </c>
      <c r="H367" s="11"/>
      <c r="I367" s="30" t="s">
        <v>5682</v>
      </c>
      <c r="J367" s="11"/>
      <c r="K367" s="22"/>
      <c r="L367" s="22" t="s">
        <v>26</v>
      </c>
      <c r="M367" s="22" t="s">
        <v>120</v>
      </c>
      <c r="N367" s="29" t="s">
        <v>5711</v>
      </c>
    </row>
    <row r="368" spans="1:14" x14ac:dyDescent="0.2">
      <c r="A368" s="25">
        <v>352</v>
      </c>
      <c r="B368" s="19">
        <v>5100</v>
      </c>
      <c r="C368" s="82" t="s">
        <v>3606</v>
      </c>
      <c r="D368" s="48">
        <v>40662</v>
      </c>
      <c r="E368" s="48">
        <v>40666</v>
      </c>
      <c r="F368" s="38" t="s">
        <v>3831</v>
      </c>
      <c r="G368" s="54">
        <v>41701</v>
      </c>
      <c r="H368" s="11"/>
      <c r="I368" s="30" t="s">
        <v>5682</v>
      </c>
      <c r="J368" s="11"/>
      <c r="K368" s="22"/>
      <c r="L368" s="22" t="s">
        <v>26</v>
      </c>
      <c r="M368" s="22" t="s">
        <v>120</v>
      </c>
      <c r="N368" s="29" t="s">
        <v>5711</v>
      </c>
    </row>
    <row r="369" spans="1:14" x14ac:dyDescent="0.2">
      <c r="A369" s="25">
        <v>353</v>
      </c>
      <c r="B369" s="19">
        <v>5100</v>
      </c>
      <c r="C369" s="82" t="s">
        <v>3607</v>
      </c>
      <c r="D369" s="48">
        <v>40666</v>
      </c>
      <c r="E369" s="48">
        <v>40667</v>
      </c>
      <c r="F369" s="38" t="s">
        <v>3832</v>
      </c>
      <c r="G369" s="54">
        <v>41730</v>
      </c>
      <c r="H369" s="11"/>
      <c r="I369" s="30" t="s">
        <v>5682</v>
      </c>
      <c r="J369" s="11"/>
      <c r="K369" s="22"/>
      <c r="L369" s="22" t="s">
        <v>26</v>
      </c>
      <c r="M369" s="22" t="s">
        <v>120</v>
      </c>
      <c r="N369" s="29" t="s">
        <v>5711</v>
      </c>
    </row>
    <row r="370" spans="1:14" x14ac:dyDescent="0.2">
      <c r="A370" s="25">
        <v>354</v>
      </c>
      <c r="B370" s="19">
        <v>5100</v>
      </c>
      <c r="C370" s="82" t="s">
        <v>3608</v>
      </c>
      <c r="D370" s="48">
        <v>40667</v>
      </c>
      <c r="E370" s="48">
        <v>40669</v>
      </c>
      <c r="F370" s="38" t="s">
        <v>3832</v>
      </c>
      <c r="G370" s="54">
        <v>41731</v>
      </c>
      <c r="H370" s="11"/>
      <c r="I370" s="30" t="s">
        <v>5682</v>
      </c>
      <c r="J370" s="11"/>
      <c r="K370" s="22"/>
      <c r="L370" s="22" t="s">
        <v>26</v>
      </c>
      <c r="M370" s="22" t="s">
        <v>120</v>
      </c>
      <c r="N370" s="29" t="s">
        <v>5711</v>
      </c>
    </row>
    <row r="371" spans="1:14" x14ac:dyDescent="0.2">
      <c r="A371" s="25">
        <v>355</v>
      </c>
      <c r="B371" s="19">
        <v>5100</v>
      </c>
      <c r="C371" s="82" t="s">
        <v>3609</v>
      </c>
      <c r="D371" s="48">
        <v>40669</v>
      </c>
      <c r="E371" s="48">
        <v>40672</v>
      </c>
      <c r="F371" s="38" t="s">
        <v>3832</v>
      </c>
      <c r="G371" s="54">
        <v>41732</v>
      </c>
      <c r="H371" s="11"/>
      <c r="I371" s="30" t="s">
        <v>5682</v>
      </c>
      <c r="J371" s="11"/>
      <c r="K371" s="22"/>
      <c r="L371" s="22" t="s">
        <v>26</v>
      </c>
      <c r="M371" s="22" t="s">
        <v>120</v>
      </c>
      <c r="N371" s="29" t="s">
        <v>5711</v>
      </c>
    </row>
    <row r="372" spans="1:14" x14ac:dyDescent="0.2">
      <c r="A372" s="25">
        <v>356</v>
      </c>
      <c r="B372" s="19">
        <v>5100</v>
      </c>
      <c r="C372" s="82" t="s">
        <v>3610</v>
      </c>
      <c r="D372" s="48">
        <v>40672</v>
      </c>
      <c r="E372" s="48">
        <v>40673</v>
      </c>
      <c r="F372" s="38" t="s">
        <v>3832</v>
      </c>
      <c r="G372" s="54">
        <v>41733</v>
      </c>
      <c r="H372" s="11"/>
      <c r="I372" s="30" t="s">
        <v>5682</v>
      </c>
      <c r="J372" s="11"/>
      <c r="K372" s="22"/>
      <c r="L372" s="22" t="s">
        <v>26</v>
      </c>
      <c r="M372" s="22" t="s">
        <v>120</v>
      </c>
      <c r="N372" s="29" t="s">
        <v>5711</v>
      </c>
    </row>
    <row r="373" spans="1:14" x14ac:dyDescent="0.2">
      <c r="A373" s="25">
        <v>357</v>
      </c>
      <c r="B373" s="19">
        <v>5100</v>
      </c>
      <c r="C373" s="82" t="s">
        <v>3611</v>
      </c>
      <c r="D373" s="48">
        <v>40674</v>
      </c>
      <c r="E373" s="48">
        <v>40675</v>
      </c>
      <c r="F373" s="38" t="s">
        <v>3833</v>
      </c>
      <c r="G373" s="54">
        <v>41699</v>
      </c>
      <c r="H373" s="11"/>
      <c r="I373" s="30" t="s">
        <v>5682</v>
      </c>
      <c r="J373" s="11"/>
      <c r="K373" s="22"/>
      <c r="L373" s="22" t="s">
        <v>26</v>
      </c>
      <c r="M373" s="22" t="s">
        <v>120</v>
      </c>
      <c r="N373" s="29" t="s">
        <v>5711</v>
      </c>
    </row>
    <row r="374" spans="1:14" x14ac:dyDescent="0.2">
      <c r="A374" s="25">
        <v>358</v>
      </c>
      <c r="B374" s="19">
        <v>5100</v>
      </c>
      <c r="C374" s="82" t="s">
        <v>3612</v>
      </c>
      <c r="D374" s="48">
        <v>40675</v>
      </c>
      <c r="E374" s="48">
        <v>40676</v>
      </c>
      <c r="F374" s="38" t="s">
        <v>3833</v>
      </c>
      <c r="G374" s="54">
        <v>41700</v>
      </c>
      <c r="H374" s="11"/>
      <c r="I374" s="30" t="s">
        <v>5682</v>
      </c>
      <c r="J374" s="11"/>
      <c r="K374" s="22"/>
      <c r="L374" s="22" t="s">
        <v>26</v>
      </c>
      <c r="M374" s="22" t="s">
        <v>120</v>
      </c>
      <c r="N374" s="29" t="s">
        <v>5711</v>
      </c>
    </row>
    <row r="375" spans="1:14" x14ac:dyDescent="0.2">
      <c r="A375" s="25">
        <v>359</v>
      </c>
      <c r="B375" s="19">
        <v>5100</v>
      </c>
      <c r="C375" s="82" t="s">
        <v>3613</v>
      </c>
      <c r="D375" s="48">
        <v>40676</v>
      </c>
      <c r="E375" s="48">
        <v>40680</v>
      </c>
      <c r="F375" s="38" t="s">
        <v>3833</v>
      </c>
      <c r="G375" s="54">
        <v>41701</v>
      </c>
      <c r="H375" s="11"/>
      <c r="I375" s="30" t="s">
        <v>5682</v>
      </c>
      <c r="J375" s="11"/>
      <c r="K375" s="22"/>
      <c r="L375" s="22" t="s">
        <v>26</v>
      </c>
      <c r="M375" s="22" t="s">
        <v>120</v>
      </c>
      <c r="N375" s="29" t="s">
        <v>5711</v>
      </c>
    </row>
    <row r="376" spans="1:14" x14ac:dyDescent="0.2">
      <c r="A376" s="25">
        <v>360</v>
      </c>
      <c r="B376" s="19">
        <v>5100</v>
      </c>
      <c r="C376" s="82" t="s">
        <v>3614</v>
      </c>
      <c r="D376" s="48">
        <v>40680</v>
      </c>
      <c r="E376" s="48">
        <v>40680</v>
      </c>
      <c r="F376" s="38" t="s">
        <v>3834</v>
      </c>
      <c r="G376" s="54">
        <v>41699</v>
      </c>
      <c r="H376" s="11"/>
      <c r="I376" s="30" t="s">
        <v>5682</v>
      </c>
      <c r="J376" s="11"/>
      <c r="K376" s="22"/>
      <c r="L376" s="22" t="s">
        <v>26</v>
      </c>
      <c r="M376" s="22" t="s">
        <v>120</v>
      </c>
      <c r="N376" s="29" t="s">
        <v>5711</v>
      </c>
    </row>
    <row r="377" spans="1:14" x14ac:dyDescent="0.2">
      <c r="A377" s="25">
        <v>361</v>
      </c>
      <c r="B377" s="19">
        <v>5100</v>
      </c>
      <c r="C377" s="82" t="s">
        <v>3615</v>
      </c>
      <c r="D377" s="48">
        <v>40680</v>
      </c>
      <c r="E377" s="48">
        <v>40682</v>
      </c>
      <c r="F377" s="38" t="s">
        <v>3834</v>
      </c>
      <c r="G377" s="54">
        <v>41700</v>
      </c>
      <c r="H377" s="11"/>
      <c r="I377" s="30" t="s">
        <v>5682</v>
      </c>
      <c r="J377" s="11"/>
      <c r="K377" s="22"/>
      <c r="L377" s="22" t="s">
        <v>26</v>
      </c>
      <c r="M377" s="22" t="s">
        <v>120</v>
      </c>
      <c r="N377" s="29" t="s">
        <v>5711</v>
      </c>
    </row>
    <row r="378" spans="1:14" x14ac:dyDescent="0.2">
      <c r="A378" s="25">
        <v>362</v>
      </c>
      <c r="B378" s="19">
        <v>5100</v>
      </c>
      <c r="C378" s="82" t="s">
        <v>3616</v>
      </c>
      <c r="D378" s="48">
        <v>40682</v>
      </c>
      <c r="E378" s="48">
        <v>40683</v>
      </c>
      <c r="F378" s="38" t="s">
        <v>3834</v>
      </c>
      <c r="G378" s="54">
        <v>41701</v>
      </c>
      <c r="H378" s="11"/>
      <c r="I378" s="30" t="s">
        <v>5682</v>
      </c>
      <c r="J378" s="11"/>
      <c r="K378" s="22"/>
      <c r="L378" s="22" t="s">
        <v>26</v>
      </c>
      <c r="M378" s="22" t="s">
        <v>120</v>
      </c>
      <c r="N378" s="29" t="s">
        <v>5711</v>
      </c>
    </row>
    <row r="379" spans="1:14" x14ac:dyDescent="0.2">
      <c r="A379" s="25">
        <v>363</v>
      </c>
      <c r="B379" s="19">
        <v>5100</v>
      </c>
      <c r="C379" s="82" t="s">
        <v>3617</v>
      </c>
      <c r="D379" s="48">
        <v>40683</v>
      </c>
      <c r="E379" s="48">
        <v>40686</v>
      </c>
      <c r="F379" s="38" t="s">
        <v>3835</v>
      </c>
      <c r="G379" s="54">
        <v>41671</v>
      </c>
      <c r="H379" s="11"/>
      <c r="I379" s="30" t="s">
        <v>5682</v>
      </c>
      <c r="J379" s="11"/>
      <c r="K379" s="22"/>
      <c r="L379" s="22" t="s">
        <v>26</v>
      </c>
      <c r="M379" s="22" t="s">
        <v>120</v>
      </c>
      <c r="N379" s="29" t="s">
        <v>5711</v>
      </c>
    </row>
    <row r="380" spans="1:14" x14ac:dyDescent="0.2">
      <c r="A380" s="25">
        <v>364</v>
      </c>
      <c r="B380" s="19">
        <v>5100</v>
      </c>
      <c r="C380" s="82" t="s">
        <v>3618</v>
      </c>
      <c r="D380" s="48">
        <v>40686</v>
      </c>
      <c r="E380" s="48">
        <v>40688</v>
      </c>
      <c r="F380" s="38" t="s">
        <v>3836</v>
      </c>
      <c r="G380" s="54">
        <v>41672</v>
      </c>
      <c r="H380" s="11"/>
      <c r="I380" s="30" t="s">
        <v>5682</v>
      </c>
      <c r="J380" s="11"/>
      <c r="K380" s="22"/>
      <c r="L380" s="22" t="s">
        <v>26</v>
      </c>
      <c r="M380" s="22" t="s">
        <v>120</v>
      </c>
      <c r="N380" s="29" t="s">
        <v>5711</v>
      </c>
    </row>
    <row r="381" spans="1:14" x14ac:dyDescent="0.2">
      <c r="A381" s="25">
        <v>365</v>
      </c>
      <c r="B381" s="19">
        <v>5100</v>
      </c>
      <c r="C381" s="82" t="s">
        <v>3619</v>
      </c>
      <c r="D381" s="48">
        <v>40687</v>
      </c>
      <c r="E381" s="48">
        <v>40689</v>
      </c>
      <c r="F381" s="38" t="s">
        <v>3837</v>
      </c>
      <c r="G381" s="54">
        <v>41699</v>
      </c>
      <c r="H381" s="11"/>
      <c r="I381" s="30" t="s">
        <v>5682</v>
      </c>
      <c r="J381" s="11"/>
      <c r="K381" s="22"/>
      <c r="L381" s="22" t="s">
        <v>26</v>
      </c>
      <c r="M381" s="22" t="s">
        <v>120</v>
      </c>
      <c r="N381" s="29" t="s">
        <v>5711</v>
      </c>
    </row>
    <row r="382" spans="1:14" x14ac:dyDescent="0.2">
      <c r="A382" s="25">
        <v>366</v>
      </c>
      <c r="B382" s="19">
        <v>5100</v>
      </c>
      <c r="C382" s="82" t="s">
        <v>3620</v>
      </c>
      <c r="D382" s="48">
        <v>40689</v>
      </c>
      <c r="E382" s="48">
        <v>40690</v>
      </c>
      <c r="F382" s="38" t="s">
        <v>3837</v>
      </c>
      <c r="G382" s="54">
        <v>41700</v>
      </c>
      <c r="H382" s="11"/>
      <c r="I382" s="30" t="s">
        <v>5682</v>
      </c>
      <c r="J382" s="11"/>
      <c r="K382" s="22"/>
      <c r="L382" s="22" t="s">
        <v>26</v>
      </c>
      <c r="M382" s="22" t="s">
        <v>120</v>
      </c>
      <c r="N382" s="29" t="s">
        <v>5711</v>
      </c>
    </row>
    <row r="383" spans="1:14" x14ac:dyDescent="0.2">
      <c r="A383" s="25">
        <v>367</v>
      </c>
      <c r="B383" s="19">
        <v>5100</v>
      </c>
      <c r="C383" s="82" t="s">
        <v>3621</v>
      </c>
      <c r="D383" s="48">
        <v>40690</v>
      </c>
      <c r="E383" s="48">
        <v>40693</v>
      </c>
      <c r="F383" s="38" t="s">
        <v>3837</v>
      </c>
      <c r="G383" s="54">
        <v>41701</v>
      </c>
      <c r="H383" s="11"/>
      <c r="I383" s="30" t="s">
        <v>5682</v>
      </c>
      <c r="J383" s="11"/>
      <c r="K383" s="22"/>
      <c r="L383" s="22" t="s">
        <v>26</v>
      </c>
      <c r="M383" s="22" t="s">
        <v>120</v>
      </c>
      <c r="N383" s="29" t="s">
        <v>5711</v>
      </c>
    </row>
    <row r="384" spans="1:14" x14ac:dyDescent="0.2">
      <c r="A384" s="25">
        <v>368</v>
      </c>
      <c r="B384" s="19">
        <v>5100</v>
      </c>
      <c r="C384" s="82" t="s">
        <v>3622</v>
      </c>
      <c r="D384" s="48">
        <v>40693</v>
      </c>
      <c r="E384" s="48">
        <v>40695</v>
      </c>
      <c r="F384" s="38" t="s">
        <v>3838</v>
      </c>
      <c r="G384" s="54">
        <v>41730</v>
      </c>
      <c r="H384" s="11"/>
      <c r="I384" s="30" t="s">
        <v>5682</v>
      </c>
      <c r="J384" s="11"/>
      <c r="K384" s="22"/>
      <c r="L384" s="22" t="s">
        <v>26</v>
      </c>
      <c r="M384" s="22" t="s">
        <v>120</v>
      </c>
      <c r="N384" s="29" t="s">
        <v>5711</v>
      </c>
    </row>
    <row r="385" spans="1:14" x14ac:dyDescent="0.2">
      <c r="A385" s="25">
        <v>369</v>
      </c>
      <c r="B385" s="19">
        <v>5100</v>
      </c>
      <c r="C385" s="82" t="s">
        <v>3623</v>
      </c>
      <c r="D385" s="48">
        <v>40695</v>
      </c>
      <c r="E385" s="48">
        <v>40697</v>
      </c>
      <c r="F385" s="38" t="s">
        <v>3838</v>
      </c>
      <c r="G385" s="54">
        <v>41731</v>
      </c>
      <c r="H385" s="11"/>
      <c r="I385" s="30" t="s">
        <v>5682</v>
      </c>
      <c r="J385" s="11"/>
      <c r="K385" s="22"/>
      <c r="L385" s="22" t="s">
        <v>26</v>
      </c>
      <c r="M385" s="22" t="s">
        <v>120</v>
      </c>
      <c r="N385" s="29" t="s">
        <v>5711</v>
      </c>
    </row>
    <row r="386" spans="1:14" x14ac:dyDescent="0.2">
      <c r="A386" s="25">
        <v>370</v>
      </c>
      <c r="B386" s="19">
        <v>5100</v>
      </c>
      <c r="C386" s="82" t="s">
        <v>3624</v>
      </c>
      <c r="D386" s="48">
        <v>40697</v>
      </c>
      <c r="E386" s="48">
        <v>40701</v>
      </c>
      <c r="F386" s="38" t="s">
        <v>3838</v>
      </c>
      <c r="G386" s="54">
        <v>41732</v>
      </c>
      <c r="H386" s="11"/>
      <c r="I386" s="30" t="s">
        <v>5682</v>
      </c>
      <c r="J386" s="11"/>
      <c r="K386" s="22"/>
      <c r="L386" s="22" t="s">
        <v>26</v>
      </c>
      <c r="M386" s="22" t="s">
        <v>120</v>
      </c>
      <c r="N386" s="29" t="s">
        <v>5711</v>
      </c>
    </row>
    <row r="387" spans="1:14" x14ac:dyDescent="0.2">
      <c r="A387" s="25">
        <v>371</v>
      </c>
      <c r="B387" s="19">
        <v>5100</v>
      </c>
      <c r="C387" s="82" t="s">
        <v>3625</v>
      </c>
      <c r="D387" s="48">
        <v>40701</v>
      </c>
      <c r="E387" s="48">
        <v>40703</v>
      </c>
      <c r="F387" s="38" t="s">
        <v>3838</v>
      </c>
      <c r="G387" s="54">
        <v>41733</v>
      </c>
      <c r="H387" s="11"/>
      <c r="I387" s="30" t="s">
        <v>5682</v>
      </c>
      <c r="J387" s="11"/>
      <c r="K387" s="22"/>
      <c r="L387" s="22" t="s">
        <v>26</v>
      </c>
      <c r="M387" s="22" t="s">
        <v>120</v>
      </c>
      <c r="N387" s="29" t="s">
        <v>5711</v>
      </c>
    </row>
    <row r="388" spans="1:14" x14ac:dyDescent="0.2">
      <c r="A388" s="25">
        <v>372</v>
      </c>
      <c r="B388" s="19">
        <v>5100</v>
      </c>
      <c r="C388" s="82" t="s">
        <v>3626</v>
      </c>
      <c r="D388" s="48">
        <v>40703</v>
      </c>
      <c r="E388" s="48">
        <v>40707</v>
      </c>
      <c r="F388" s="38" t="s">
        <v>3839</v>
      </c>
      <c r="G388" s="54">
        <v>41699</v>
      </c>
      <c r="H388" s="11"/>
      <c r="I388" s="30" t="s">
        <v>5682</v>
      </c>
      <c r="J388" s="11"/>
      <c r="K388" s="22"/>
      <c r="L388" s="22" t="s">
        <v>26</v>
      </c>
      <c r="M388" s="22" t="s">
        <v>120</v>
      </c>
      <c r="N388" s="29" t="s">
        <v>5711</v>
      </c>
    </row>
    <row r="389" spans="1:14" x14ac:dyDescent="0.2">
      <c r="A389" s="25">
        <v>373</v>
      </c>
      <c r="B389" s="19">
        <v>5100</v>
      </c>
      <c r="C389" s="82" t="s">
        <v>3627</v>
      </c>
      <c r="D389" s="48">
        <v>40707</v>
      </c>
      <c r="E389" s="48">
        <v>40708</v>
      </c>
      <c r="F389" s="38" t="s">
        <v>3839</v>
      </c>
      <c r="G389" s="54">
        <v>41700</v>
      </c>
      <c r="H389" s="11"/>
      <c r="I389" s="30" t="s">
        <v>5682</v>
      </c>
      <c r="J389" s="11"/>
      <c r="K389" s="22"/>
      <c r="L389" s="22" t="s">
        <v>26</v>
      </c>
      <c r="M389" s="22" t="s">
        <v>120</v>
      </c>
      <c r="N389" s="29" t="s">
        <v>5711</v>
      </c>
    </row>
    <row r="390" spans="1:14" x14ac:dyDescent="0.2">
      <c r="A390" s="25">
        <v>374</v>
      </c>
      <c r="B390" s="19">
        <v>5100</v>
      </c>
      <c r="C390" s="82" t="s">
        <v>3628</v>
      </c>
      <c r="D390" s="48">
        <v>40708</v>
      </c>
      <c r="E390" s="48">
        <v>40710</v>
      </c>
      <c r="F390" s="38" t="s">
        <v>3839</v>
      </c>
      <c r="G390" s="54">
        <v>41701</v>
      </c>
      <c r="H390" s="11"/>
      <c r="I390" s="30" t="s">
        <v>5682</v>
      </c>
      <c r="J390" s="11"/>
      <c r="K390" s="22"/>
      <c r="L390" s="22" t="s">
        <v>26</v>
      </c>
      <c r="M390" s="22" t="s">
        <v>120</v>
      </c>
      <c r="N390" s="29" t="s">
        <v>5711</v>
      </c>
    </row>
    <row r="391" spans="1:14" x14ac:dyDescent="0.2">
      <c r="A391" s="25">
        <v>375</v>
      </c>
      <c r="B391" s="19">
        <v>5100</v>
      </c>
      <c r="C391" s="82" t="s">
        <v>3629</v>
      </c>
      <c r="D391" s="48">
        <v>40710</v>
      </c>
      <c r="E391" s="48">
        <v>40711</v>
      </c>
      <c r="F391" s="38" t="s">
        <v>3840</v>
      </c>
      <c r="G391" s="54">
        <v>41699</v>
      </c>
      <c r="H391" s="11"/>
      <c r="I391" s="30" t="s">
        <v>5682</v>
      </c>
      <c r="J391" s="11"/>
      <c r="K391" s="22"/>
      <c r="L391" s="22" t="s">
        <v>26</v>
      </c>
      <c r="M391" s="22" t="s">
        <v>120</v>
      </c>
      <c r="N391" s="29" t="s">
        <v>5711</v>
      </c>
    </row>
    <row r="392" spans="1:14" x14ac:dyDescent="0.2">
      <c r="A392" s="25">
        <v>376</v>
      </c>
      <c r="B392" s="19">
        <v>5100</v>
      </c>
      <c r="C392" s="82" t="s">
        <v>3630</v>
      </c>
      <c r="D392" s="48">
        <v>40711</v>
      </c>
      <c r="E392" s="48">
        <v>40715</v>
      </c>
      <c r="F392" s="38" t="s">
        <v>3840</v>
      </c>
      <c r="G392" s="54">
        <v>41700</v>
      </c>
      <c r="H392" s="11"/>
      <c r="I392" s="30" t="s">
        <v>5682</v>
      </c>
      <c r="J392" s="11"/>
      <c r="K392" s="22"/>
      <c r="L392" s="22" t="s">
        <v>26</v>
      </c>
      <c r="M392" s="22" t="s">
        <v>120</v>
      </c>
      <c r="N392" s="29" t="s">
        <v>5711</v>
      </c>
    </row>
    <row r="393" spans="1:14" x14ac:dyDescent="0.2">
      <c r="A393" s="25">
        <v>377</v>
      </c>
      <c r="B393" s="19">
        <v>5100</v>
      </c>
      <c r="C393" s="82" t="s">
        <v>3631</v>
      </c>
      <c r="D393" s="48">
        <v>40715</v>
      </c>
      <c r="E393" s="48">
        <v>40717</v>
      </c>
      <c r="F393" s="38" t="s">
        <v>3840</v>
      </c>
      <c r="G393" s="54">
        <v>41701</v>
      </c>
      <c r="H393" s="11"/>
      <c r="I393" s="30" t="s">
        <v>5682</v>
      </c>
      <c r="J393" s="11"/>
      <c r="K393" s="22"/>
      <c r="L393" s="22" t="s">
        <v>26</v>
      </c>
      <c r="M393" s="22" t="s">
        <v>120</v>
      </c>
      <c r="N393" s="29" t="s">
        <v>5711</v>
      </c>
    </row>
    <row r="394" spans="1:14" x14ac:dyDescent="0.2">
      <c r="A394" s="25">
        <v>378</v>
      </c>
      <c r="B394" s="19">
        <v>5100</v>
      </c>
      <c r="C394" s="82" t="s">
        <v>3632</v>
      </c>
      <c r="D394" s="48">
        <v>40717</v>
      </c>
      <c r="E394" s="48">
        <v>40718</v>
      </c>
      <c r="F394" s="38" t="s">
        <v>3841</v>
      </c>
      <c r="G394" s="54">
        <v>41699</v>
      </c>
      <c r="H394" s="11"/>
      <c r="I394" s="30" t="s">
        <v>5682</v>
      </c>
      <c r="J394" s="11"/>
      <c r="K394" s="22"/>
      <c r="L394" s="22" t="s">
        <v>26</v>
      </c>
      <c r="M394" s="22" t="s">
        <v>120</v>
      </c>
      <c r="N394" s="29" t="s">
        <v>5711</v>
      </c>
    </row>
    <row r="395" spans="1:14" x14ac:dyDescent="0.2">
      <c r="A395" s="25">
        <v>379</v>
      </c>
      <c r="B395" s="19">
        <v>5100</v>
      </c>
      <c r="C395" s="82" t="s">
        <v>3633</v>
      </c>
      <c r="D395" s="48">
        <v>40718</v>
      </c>
      <c r="E395" s="48">
        <v>40722</v>
      </c>
      <c r="F395" s="38" t="s">
        <v>3841</v>
      </c>
      <c r="G395" s="54">
        <v>41700</v>
      </c>
      <c r="H395" s="11"/>
      <c r="I395" s="30" t="s">
        <v>5682</v>
      </c>
      <c r="J395" s="11"/>
      <c r="K395" s="22"/>
      <c r="L395" s="22" t="s">
        <v>26</v>
      </c>
      <c r="M395" s="22" t="s">
        <v>120</v>
      </c>
      <c r="N395" s="29" t="s">
        <v>5711</v>
      </c>
    </row>
    <row r="396" spans="1:14" x14ac:dyDescent="0.2">
      <c r="A396" s="25">
        <v>380</v>
      </c>
      <c r="B396" s="19">
        <v>5100</v>
      </c>
      <c r="C396" s="82" t="s">
        <v>3634</v>
      </c>
      <c r="D396" s="48">
        <v>40722</v>
      </c>
      <c r="E396" s="48">
        <v>40724</v>
      </c>
      <c r="F396" s="38" t="s">
        <v>3841</v>
      </c>
      <c r="G396" s="54">
        <v>41701</v>
      </c>
      <c r="H396" s="11"/>
      <c r="I396" s="30" t="s">
        <v>5682</v>
      </c>
      <c r="J396" s="11"/>
      <c r="K396" s="22"/>
      <c r="L396" s="22" t="s">
        <v>26</v>
      </c>
      <c r="M396" s="22" t="s">
        <v>120</v>
      </c>
      <c r="N396" s="29" t="s">
        <v>5711</v>
      </c>
    </row>
    <row r="397" spans="1:14" x14ac:dyDescent="0.2">
      <c r="A397" s="25">
        <v>381</v>
      </c>
      <c r="B397" s="19">
        <v>5100</v>
      </c>
      <c r="C397" s="82" t="s">
        <v>3635</v>
      </c>
      <c r="D397" s="48">
        <v>40724</v>
      </c>
      <c r="E397" s="48">
        <v>40725</v>
      </c>
      <c r="F397" s="38" t="s">
        <v>3842</v>
      </c>
      <c r="G397" s="54">
        <v>41699</v>
      </c>
      <c r="H397" s="11"/>
      <c r="I397" s="30" t="s">
        <v>5682</v>
      </c>
      <c r="J397" s="11"/>
      <c r="K397" s="22"/>
      <c r="L397" s="22" t="s">
        <v>26</v>
      </c>
      <c r="M397" s="22" t="s">
        <v>120</v>
      </c>
      <c r="N397" s="29" t="s">
        <v>5711</v>
      </c>
    </row>
    <row r="398" spans="1:14" x14ac:dyDescent="0.2">
      <c r="A398" s="25">
        <v>382</v>
      </c>
      <c r="B398" s="19">
        <v>5100</v>
      </c>
      <c r="C398" s="82" t="s">
        <v>3636</v>
      </c>
      <c r="D398" s="48" t="s">
        <v>3815</v>
      </c>
      <c r="E398" s="48">
        <v>40730</v>
      </c>
      <c r="F398" s="38" t="s">
        <v>3842</v>
      </c>
      <c r="G398" s="54">
        <v>41700</v>
      </c>
      <c r="H398" s="11"/>
      <c r="I398" s="30" t="s">
        <v>5682</v>
      </c>
      <c r="J398" s="11"/>
      <c r="K398" s="22"/>
      <c r="L398" s="22" t="s">
        <v>26</v>
      </c>
      <c r="M398" s="22" t="s">
        <v>120</v>
      </c>
      <c r="N398" s="29" t="s">
        <v>5711</v>
      </c>
    </row>
    <row r="399" spans="1:14" x14ac:dyDescent="0.2">
      <c r="A399" s="25">
        <v>383</v>
      </c>
      <c r="B399" s="19">
        <v>5100</v>
      </c>
      <c r="C399" s="82" t="s">
        <v>3637</v>
      </c>
      <c r="D399" s="48">
        <v>40730</v>
      </c>
      <c r="E399" s="48">
        <v>40731</v>
      </c>
      <c r="F399" s="38" t="s">
        <v>3842</v>
      </c>
      <c r="G399" s="54">
        <v>41701</v>
      </c>
      <c r="H399" s="11"/>
      <c r="I399" s="30" t="s">
        <v>5682</v>
      </c>
      <c r="J399" s="11"/>
      <c r="K399" s="22"/>
      <c r="L399" s="22" t="s">
        <v>26</v>
      </c>
      <c r="M399" s="22" t="s">
        <v>120</v>
      </c>
      <c r="N399" s="29" t="s">
        <v>5711</v>
      </c>
    </row>
    <row r="400" spans="1:14" x14ac:dyDescent="0.2">
      <c r="A400" s="25">
        <v>384</v>
      </c>
      <c r="B400" s="19">
        <v>5100</v>
      </c>
      <c r="C400" s="82" t="s">
        <v>3638</v>
      </c>
      <c r="D400" s="48">
        <v>40731</v>
      </c>
      <c r="E400" s="48">
        <v>40731</v>
      </c>
      <c r="F400" s="38" t="s">
        <v>3843</v>
      </c>
      <c r="G400" s="54">
        <v>41699</v>
      </c>
      <c r="H400" s="11"/>
      <c r="I400" s="30" t="s">
        <v>5682</v>
      </c>
      <c r="J400" s="11"/>
      <c r="K400" s="22"/>
      <c r="L400" s="22" t="s">
        <v>26</v>
      </c>
      <c r="M400" s="22" t="s">
        <v>120</v>
      </c>
      <c r="N400" s="29" t="s">
        <v>5711</v>
      </c>
    </row>
    <row r="401" spans="1:14" x14ac:dyDescent="0.2">
      <c r="A401" s="25">
        <v>385</v>
      </c>
      <c r="B401" s="19">
        <v>5100</v>
      </c>
      <c r="C401" s="82" t="s">
        <v>3639</v>
      </c>
      <c r="D401" s="48">
        <v>40731</v>
      </c>
      <c r="E401" s="48">
        <v>40732</v>
      </c>
      <c r="F401" s="38" t="s">
        <v>3843</v>
      </c>
      <c r="G401" s="54">
        <v>41700</v>
      </c>
      <c r="H401" s="11"/>
      <c r="I401" s="30" t="s">
        <v>5682</v>
      </c>
      <c r="J401" s="11"/>
      <c r="K401" s="22"/>
      <c r="L401" s="22" t="s">
        <v>26</v>
      </c>
      <c r="M401" s="22" t="s">
        <v>120</v>
      </c>
      <c r="N401" s="29" t="s">
        <v>5711</v>
      </c>
    </row>
    <row r="402" spans="1:14" x14ac:dyDescent="0.2">
      <c r="A402" s="25">
        <v>386</v>
      </c>
      <c r="B402" s="19">
        <v>5100</v>
      </c>
      <c r="C402" s="82" t="s">
        <v>3640</v>
      </c>
      <c r="D402" s="48">
        <v>40732</v>
      </c>
      <c r="E402" s="48">
        <v>40735</v>
      </c>
      <c r="F402" s="38" t="s">
        <v>3843</v>
      </c>
      <c r="G402" s="54">
        <v>41701</v>
      </c>
      <c r="H402" s="11"/>
      <c r="I402" s="30" t="s">
        <v>5682</v>
      </c>
      <c r="J402" s="11"/>
      <c r="K402" s="22"/>
      <c r="L402" s="22" t="s">
        <v>26</v>
      </c>
      <c r="M402" s="22" t="s">
        <v>120</v>
      </c>
      <c r="N402" s="29" t="s">
        <v>5711</v>
      </c>
    </row>
    <row r="403" spans="1:14" x14ac:dyDescent="0.2">
      <c r="A403" s="25">
        <v>387</v>
      </c>
      <c r="B403" s="19">
        <v>5100</v>
      </c>
      <c r="C403" s="82" t="s">
        <v>3641</v>
      </c>
      <c r="D403" s="48">
        <v>40735</v>
      </c>
      <c r="E403" s="48">
        <v>40736</v>
      </c>
      <c r="F403" s="38" t="s">
        <v>3844</v>
      </c>
      <c r="G403" s="54">
        <v>41671</v>
      </c>
      <c r="H403" s="11"/>
      <c r="I403" s="30" t="s">
        <v>5682</v>
      </c>
      <c r="J403" s="11"/>
      <c r="K403" s="22"/>
      <c r="L403" s="22" t="s">
        <v>26</v>
      </c>
      <c r="M403" s="22" t="s">
        <v>120</v>
      </c>
      <c r="N403" s="29" t="s">
        <v>5711</v>
      </c>
    </row>
    <row r="404" spans="1:14" x14ac:dyDescent="0.2">
      <c r="A404" s="25">
        <v>388</v>
      </c>
      <c r="B404" s="19">
        <v>5100</v>
      </c>
      <c r="C404" s="82" t="s">
        <v>3642</v>
      </c>
      <c r="D404" s="48">
        <v>40736</v>
      </c>
      <c r="E404" s="48">
        <v>40737</v>
      </c>
      <c r="F404" s="38" t="s">
        <v>3844</v>
      </c>
      <c r="G404" s="54">
        <v>41700</v>
      </c>
      <c r="H404" s="11"/>
      <c r="I404" s="30" t="s">
        <v>5682</v>
      </c>
      <c r="J404" s="11"/>
      <c r="K404" s="22"/>
      <c r="L404" s="22" t="s">
        <v>26</v>
      </c>
      <c r="M404" s="22" t="s">
        <v>120</v>
      </c>
      <c r="N404" s="29" t="s">
        <v>5711</v>
      </c>
    </row>
    <row r="405" spans="1:14" x14ac:dyDescent="0.2">
      <c r="A405" s="25">
        <v>389</v>
      </c>
      <c r="B405" s="19">
        <v>5100</v>
      </c>
      <c r="C405" s="82" t="s">
        <v>3643</v>
      </c>
      <c r="D405" s="48">
        <v>40737</v>
      </c>
      <c r="E405" s="48">
        <v>40738</v>
      </c>
      <c r="F405" s="38" t="s">
        <v>3844</v>
      </c>
      <c r="G405" s="54">
        <v>41701</v>
      </c>
      <c r="H405" s="11"/>
      <c r="I405" s="30" t="s">
        <v>5682</v>
      </c>
      <c r="J405" s="11"/>
      <c r="K405" s="22"/>
      <c r="L405" s="22" t="s">
        <v>26</v>
      </c>
      <c r="M405" s="22" t="s">
        <v>120</v>
      </c>
      <c r="N405" s="29" t="s">
        <v>5711</v>
      </c>
    </row>
    <row r="406" spans="1:14" x14ac:dyDescent="0.2">
      <c r="A406" s="25">
        <v>390</v>
      </c>
      <c r="B406" s="19">
        <v>5100</v>
      </c>
      <c r="C406" s="82" t="s">
        <v>3644</v>
      </c>
      <c r="D406" s="48">
        <v>40738</v>
      </c>
      <c r="E406" s="48">
        <v>40739</v>
      </c>
      <c r="F406" s="38" t="s">
        <v>3845</v>
      </c>
      <c r="G406" s="54">
        <v>41699</v>
      </c>
      <c r="H406" s="11"/>
      <c r="I406" s="30" t="s">
        <v>5682</v>
      </c>
      <c r="J406" s="11"/>
      <c r="K406" s="22"/>
      <c r="L406" s="22" t="s">
        <v>26</v>
      </c>
      <c r="M406" s="22" t="s">
        <v>120</v>
      </c>
      <c r="N406" s="29" t="s">
        <v>5711</v>
      </c>
    </row>
    <row r="407" spans="1:14" x14ac:dyDescent="0.2">
      <c r="A407" s="25">
        <v>391</v>
      </c>
      <c r="B407" s="19">
        <v>5100</v>
      </c>
      <c r="C407" s="82" t="s">
        <v>3645</v>
      </c>
      <c r="D407" s="48">
        <v>40739</v>
      </c>
      <c r="E407" s="48">
        <v>40743</v>
      </c>
      <c r="F407" s="38">
        <v>2653</v>
      </c>
      <c r="G407" s="54">
        <v>41700</v>
      </c>
      <c r="H407" s="11"/>
      <c r="I407" s="30" t="s">
        <v>5682</v>
      </c>
      <c r="J407" s="11"/>
      <c r="K407" s="22"/>
      <c r="L407" s="22" t="s">
        <v>26</v>
      </c>
      <c r="M407" s="22" t="s">
        <v>120</v>
      </c>
      <c r="N407" s="29" t="s">
        <v>5711</v>
      </c>
    </row>
    <row r="408" spans="1:14" x14ac:dyDescent="0.2">
      <c r="A408" s="25">
        <v>392</v>
      </c>
      <c r="B408" s="19">
        <v>5100</v>
      </c>
      <c r="C408" s="82" t="s">
        <v>3646</v>
      </c>
      <c r="D408" s="48">
        <v>40743</v>
      </c>
      <c r="E408" s="48">
        <v>40745</v>
      </c>
      <c r="F408" s="38" t="s">
        <v>3845</v>
      </c>
      <c r="G408" s="54">
        <v>41701</v>
      </c>
      <c r="H408" s="11"/>
      <c r="I408" s="30" t="s">
        <v>5682</v>
      </c>
      <c r="J408" s="11"/>
      <c r="K408" s="22"/>
      <c r="L408" s="22" t="s">
        <v>26</v>
      </c>
      <c r="M408" s="22" t="s">
        <v>120</v>
      </c>
      <c r="N408" s="29" t="s">
        <v>5711</v>
      </c>
    </row>
    <row r="409" spans="1:14" x14ac:dyDescent="0.2">
      <c r="A409" s="25">
        <v>393</v>
      </c>
      <c r="B409" s="19">
        <v>5100</v>
      </c>
      <c r="C409" s="82" t="s">
        <v>3647</v>
      </c>
      <c r="D409" s="48">
        <v>40745</v>
      </c>
      <c r="E409" s="48">
        <v>40749</v>
      </c>
      <c r="F409" s="38" t="s">
        <v>3846</v>
      </c>
      <c r="G409" s="54">
        <v>41699</v>
      </c>
      <c r="H409" s="11"/>
      <c r="I409" s="30" t="s">
        <v>5682</v>
      </c>
      <c r="J409" s="11"/>
      <c r="K409" s="22"/>
      <c r="L409" s="22" t="s">
        <v>26</v>
      </c>
      <c r="M409" s="22" t="s">
        <v>120</v>
      </c>
      <c r="N409" s="29" t="s">
        <v>5711</v>
      </c>
    </row>
    <row r="410" spans="1:14" x14ac:dyDescent="0.2">
      <c r="A410" s="25">
        <v>394</v>
      </c>
      <c r="B410" s="19">
        <v>5100</v>
      </c>
      <c r="C410" s="82" t="s">
        <v>3648</v>
      </c>
      <c r="D410" s="48">
        <v>40746</v>
      </c>
      <c r="E410" s="48">
        <v>40749</v>
      </c>
      <c r="F410" s="38" t="s">
        <v>3846</v>
      </c>
      <c r="G410" s="54">
        <v>41700</v>
      </c>
      <c r="H410" s="11"/>
      <c r="I410" s="30" t="s">
        <v>5682</v>
      </c>
      <c r="J410" s="11"/>
      <c r="K410" s="22"/>
      <c r="L410" s="22" t="s">
        <v>26</v>
      </c>
      <c r="M410" s="22" t="s">
        <v>120</v>
      </c>
      <c r="N410" s="29" t="s">
        <v>5711</v>
      </c>
    </row>
    <row r="411" spans="1:14" x14ac:dyDescent="0.2">
      <c r="A411" s="25">
        <v>395</v>
      </c>
      <c r="B411" s="19">
        <v>5100</v>
      </c>
      <c r="C411" s="82" t="s">
        <v>3649</v>
      </c>
      <c r="D411" s="48">
        <v>40749</v>
      </c>
      <c r="E411" s="48">
        <v>40751</v>
      </c>
      <c r="F411" s="38" t="s">
        <v>3846</v>
      </c>
      <c r="G411" s="54">
        <v>41701</v>
      </c>
      <c r="H411" s="11"/>
      <c r="I411" s="30" t="s">
        <v>5682</v>
      </c>
      <c r="J411" s="11"/>
      <c r="K411" s="22"/>
      <c r="L411" s="22" t="s">
        <v>26</v>
      </c>
      <c r="M411" s="22" t="s">
        <v>120</v>
      </c>
      <c r="N411" s="29" t="s">
        <v>5711</v>
      </c>
    </row>
    <row r="412" spans="1:14" x14ac:dyDescent="0.2">
      <c r="A412" s="25">
        <v>396</v>
      </c>
      <c r="B412" s="19">
        <v>5100</v>
      </c>
      <c r="C412" s="82" t="s">
        <v>3650</v>
      </c>
      <c r="D412" s="48">
        <v>40751</v>
      </c>
      <c r="E412" s="48">
        <v>40752</v>
      </c>
      <c r="F412" s="38" t="s">
        <v>3847</v>
      </c>
      <c r="G412" s="54">
        <v>41730</v>
      </c>
      <c r="H412" s="11"/>
      <c r="I412" s="30" t="s">
        <v>5682</v>
      </c>
      <c r="J412" s="11"/>
      <c r="K412" s="22"/>
      <c r="L412" s="22" t="s">
        <v>26</v>
      </c>
      <c r="M412" s="22" t="s">
        <v>120</v>
      </c>
      <c r="N412" s="29" t="s">
        <v>5711</v>
      </c>
    </row>
    <row r="413" spans="1:14" x14ac:dyDescent="0.2">
      <c r="A413" s="25">
        <v>397</v>
      </c>
      <c r="B413" s="19">
        <v>5100</v>
      </c>
      <c r="C413" s="82" t="s">
        <v>3651</v>
      </c>
      <c r="D413" s="48">
        <v>40752</v>
      </c>
      <c r="E413" s="48">
        <v>40753</v>
      </c>
      <c r="F413" s="38" t="s">
        <v>3847</v>
      </c>
      <c r="G413" s="54">
        <v>41731</v>
      </c>
      <c r="H413" s="11"/>
      <c r="I413" s="30" t="s">
        <v>5682</v>
      </c>
      <c r="J413" s="11"/>
      <c r="K413" s="22"/>
      <c r="L413" s="22" t="s">
        <v>26</v>
      </c>
      <c r="M413" s="22" t="s">
        <v>120</v>
      </c>
      <c r="N413" s="29" t="s">
        <v>5711</v>
      </c>
    </row>
    <row r="414" spans="1:14" x14ac:dyDescent="0.2">
      <c r="A414" s="25">
        <v>398</v>
      </c>
      <c r="B414" s="19">
        <v>5100</v>
      </c>
      <c r="C414" s="82" t="s">
        <v>3652</v>
      </c>
      <c r="D414" s="48">
        <v>40753</v>
      </c>
      <c r="E414" s="48">
        <v>40756</v>
      </c>
      <c r="F414" s="38" t="s">
        <v>3847</v>
      </c>
      <c r="G414" s="54">
        <v>41732</v>
      </c>
      <c r="H414" s="11"/>
      <c r="I414" s="30" t="s">
        <v>5682</v>
      </c>
      <c r="J414" s="11"/>
      <c r="K414" s="22"/>
      <c r="L414" s="22" t="s">
        <v>26</v>
      </c>
      <c r="M414" s="22" t="s">
        <v>120</v>
      </c>
      <c r="N414" s="29" t="s">
        <v>5711</v>
      </c>
    </row>
    <row r="415" spans="1:14" x14ac:dyDescent="0.2">
      <c r="A415" s="25">
        <v>399</v>
      </c>
      <c r="B415" s="19">
        <v>5100</v>
      </c>
      <c r="C415" s="82" t="s">
        <v>3653</v>
      </c>
      <c r="D415" s="48">
        <v>40756</v>
      </c>
      <c r="E415" s="48">
        <v>40757</v>
      </c>
      <c r="F415" s="38" t="s">
        <v>3847</v>
      </c>
      <c r="G415" s="54">
        <v>41733</v>
      </c>
      <c r="H415" s="11"/>
      <c r="I415" s="30" t="s">
        <v>5682</v>
      </c>
      <c r="J415" s="11"/>
      <c r="K415" s="22"/>
      <c r="L415" s="22" t="s">
        <v>26</v>
      </c>
      <c r="M415" s="22" t="s">
        <v>120</v>
      </c>
      <c r="N415" s="29" t="s">
        <v>5711</v>
      </c>
    </row>
    <row r="416" spans="1:14" x14ac:dyDescent="0.2">
      <c r="A416" s="25">
        <v>400</v>
      </c>
      <c r="B416" s="19">
        <v>5100</v>
      </c>
      <c r="C416" s="82" t="s">
        <v>3654</v>
      </c>
      <c r="D416" s="48">
        <v>40757</v>
      </c>
      <c r="E416" s="48">
        <v>40758</v>
      </c>
      <c r="F416" s="38" t="s">
        <v>3848</v>
      </c>
      <c r="G416" s="54">
        <v>41730</v>
      </c>
      <c r="H416" s="11"/>
      <c r="I416" s="30" t="s">
        <v>5682</v>
      </c>
      <c r="J416" s="11"/>
      <c r="K416" s="22"/>
      <c r="L416" s="22" t="s">
        <v>26</v>
      </c>
      <c r="M416" s="22" t="s">
        <v>120</v>
      </c>
      <c r="N416" s="29" t="s">
        <v>5711</v>
      </c>
    </row>
    <row r="417" spans="1:14" x14ac:dyDescent="0.2">
      <c r="A417" s="25">
        <v>401</v>
      </c>
      <c r="B417" s="19">
        <v>5100</v>
      </c>
      <c r="C417" s="82" t="s">
        <v>3655</v>
      </c>
      <c r="D417" s="48">
        <v>40758</v>
      </c>
      <c r="E417" s="48">
        <v>40760</v>
      </c>
      <c r="F417" s="38" t="s">
        <v>3848</v>
      </c>
      <c r="G417" s="54">
        <v>41731</v>
      </c>
      <c r="H417" s="11"/>
      <c r="I417" s="30" t="s">
        <v>5682</v>
      </c>
      <c r="J417" s="11"/>
      <c r="K417" s="22"/>
      <c r="L417" s="22" t="s">
        <v>26</v>
      </c>
      <c r="M417" s="22" t="s">
        <v>120</v>
      </c>
      <c r="N417" s="29" t="s">
        <v>5711</v>
      </c>
    </row>
    <row r="418" spans="1:14" x14ac:dyDescent="0.2">
      <c r="A418" s="25">
        <v>402</v>
      </c>
      <c r="B418" s="19">
        <v>5100</v>
      </c>
      <c r="C418" s="82" t="s">
        <v>3656</v>
      </c>
      <c r="D418" s="48">
        <v>40760</v>
      </c>
      <c r="E418" s="48">
        <v>40763</v>
      </c>
      <c r="F418" s="38" t="s">
        <v>3848</v>
      </c>
      <c r="G418" s="54">
        <v>41732</v>
      </c>
      <c r="H418" s="11"/>
      <c r="I418" s="30" t="s">
        <v>5682</v>
      </c>
      <c r="J418" s="11"/>
      <c r="K418" s="22"/>
      <c r="L418" s="22" t="s">
        <v>26</v>
      </c>
      <c r="M418" s="22" t="s">
        <v>120</v>
      </c>
      <c r="N418" s="29" t="s">
        <v>5711</v>
      </c>
    </row>
    <row r="419" spans="1:14" x14ac:dyDescent="0.2">
      <c r="A419" s="25">
        <v>403</v>
      </c>
      <c r="B419" s="19">
        <v>5100</v>
      </c>
      <c r="C419" s="82" t="s">
        <v>3657</v>
      </c>
      <c r="D419" s="48">
        <v>40763</v>
      </c>
      <c r="E419" s="48">
        <v>40764</v>
      </c>
      <c r="F419" s="38" t="s">
        <v>3848</v>
      </c>
      <c r="G419" s="54">
        <v>41733</v>
      </c>
      <c r="H419" s="11"/>
      <c r="I419" s="30" t="s">
        <v>5682</v>
      </c>
      <c r="J419" s="11"/>
      <c r="K419" s="22"/>
      <c r="L419" s="22" t="s">
        <v>26</v>
      </c>
      <c r="M419" s="22" t="s">
        <v>120</v>
      </c>
      <c r="N419" s="29" t="s">
        <v>5711</v>
      </c>
    </row>
    <row r="420" spans="1:14" x14ac:dyDescent="0.2">
      <c r="A420" s="25">
        <v>404</v>
      </c>
      <c r="B420" s="19">
        <v>5100</v>
      </c>
      <c r="C420" s="82" t="s">
        <v>3658</v>
      </c>
      <c r="D420" s="48">
        <v>40764</v>
      </c>
      <c r="E420" s="48">
        <v>40765</v>
      </c>
      <c r="F420" s="38" t="s">
        <v>3849</v>
      </c>
      <c r="G420" s="54">
        <v>41730</v>
      </c>
      <c r="H420" s="11"/>
      <c r="I420" s="30" t="s">
        <v>5682</v>
      </c>
      <c r="J420" s="11"/>
      <c r="K420" s="22"/>
      <c r="L420" s="22" t="s">
        <v>26</v>
      </c>
      <c r="M420" s="22" t="s">
        <v>120</v>
      </c>
      <c r="N420" s="29" t="s">
        <v>5711</v>
      </c>
    </row>
    <row r="421" spans="1:14" x14ac:dyDescent="0.2">
      <c r="A421" s="25">
        <v>405</v>
      </c>
      <c r="B421" s="19">
        <v>5100</v>
      </c>
      <c r="C421" s="82" t="s">
        <v>3659</v>
      </c>
      <c r="D421" s="48">
        <v>40765</v>
      </c>
      <c r="E421" s="48">
        <v>40766</v>
      </c>
      <c r="F421" s="38" t="s">
        <v>3849</v>
      </c>
      <c r="G421" s="54">
        <v>41731</v>
      </c>
      <c r="H421" s="11"/>
      <c r="I421" s="30" t="s">
        <v>5682</v>
      </c>
      <c r="J421" s="11"/>
      <c r="K421" s="22"/>
      <c r="L421" s="22" t="s">
        <v>26</v>
      </c>
      <c r="M421" s="22" t="s">
        <v>120</v>
      </c>
      <c r="N421" s="29" t="s">
        <v>5711</v>
      </c>
    </row>
    <row r="422" spans="1:14" x14ac:dyDescent="0.2">
      <c r="A422" s="25">
        <v>406</v>
      </c>
      <c r="B422" s="19">
        <v>5100</v>
      </c>
      <c r="C422" s="82" t="s">
        <v>3660</v>
      </c>
      <c r="D422" s="48">
        <v>40777</v>
      </c>
      <c r="E422" s="48">
        <v>40809</v>
      </c>
      <c r="F422" s="38" t="s">
        <v>3849</v>
      </c>
      <c r="G422" s="54">
        <v>41732</v>
      </c>
      <c r="H422" s="11"/>
      <c r="I422" s="30" t="s">
        <v>5682</v>
      </c>
      <c r="J422" s="11"/>
      <c r="K422" s="22"/>
      <c r="L422" s="22" t="s">
        <v>26</v>
      </c>
      <c r="M422" s="22" t="s">
        <v>120</v>
      </c>
      <c r="N422" s="29" t="s">
        <v>5711</v>
      </c>
    </row>
    <row r="423" spans="1:14" x14ac:dyDescent="0.2">
      <c r="A423" s="25">
        <v>407</v>
      </c>
      <c r="B423" s="19">
        <v>5100</v>
      </c>
      <c r="C423" s="82" t="s">
        <v>3661</v>
      </c>
      <c r="D423" s="48">
        <v>40767</v>
      </c>
      <c r="E423" s="48">
        <v>40767</v>
      </c>
      <c r="F423" s="38" t="s">
        <v>3849</v>
      </c>
      <c r="G423" s="54">
        <v>41733</v>
      </c>
      <c r="H423" s="11"/>
      <c r="I423" s="30" t="s">
        <v>5682</v>
      </c>
      <c r="J423" s="11"/>
      <c r="K423" s="22"/>
      <c r="L423" s="22" t="s">
        <v>26</v>
      </c>
      <c r="M423" s="22" t="s">
        <v>120</v>
      </c>
      <c r="N423" s="29" t="s">
        <v>5711</v>
      </c>
    </row>
    <row r="424" spans="1:14" x14ac:dyDescent="0.2">
      <c r="A424" s="25">
        <v>408</v>
      </c>
      <c r="B424" s="19">
        <v>5100</v>
      </c>
      <c r="C424" s="82" t="s">
        <v>3662</v>
      </c>
      <c r="D424" s="48">
        <v>40771</v>
      </c>
      <c r="E424" s="48" t="s">
        <v>3816</v>
      </c>
      <c r="F424" s="38" t="s">
        <v>3850</v>
      </c>
      <c r="G424" s="54">
        <v>41699</v>
      </c>
      <c r="H424" s="11"/>
      <c r="I424" s="30" t="s">
        <v>5682</v>
      </c>
      <c r="J424" s="11"/>
      <c r="K424" s="22"/>
      <c r="L424" s="22" t="s">
        <v>26</v>
      </c>
      <c r="M424" s="22" t="s">
        <v>120</v>
      </c>
      <c r="N424" s="29" t="s">
        <v>5711</v>
      </c>
    </row>
    <row r="425" spans="1:14" x14ac:dyDescent="0.2">
      <c r="A425" s="25">
        <v>409</v>
      </c>
      <c r="B425" s="19">
        <v>5100</v>
      </c>
      <c r="C425" s="82" t="s">
        <v>3663</v>
      </c>
      <c r="D425" s="48">
        <v>40773</v>
      </c>
      <c r="E425" s="48">
        <v>40774</v>
      </c>
      <c r="F425" s="38" t="s">
        <v>3850</v>
      </c>
      <c r="G425" s="54">
        <v>41700</v>
      </c>
      <c r="H425" s="11"/>
      <c r="I425" s="30" t="s">
        <v>5682</v>
      </c>
      <c r="J425" s="11"/>
      <c r="K425" s="22"/>
      <c r="L425" s="22" t="s">
        <v>26</v>
      </c>
      <c r="M425" s="22" t="s">
        <v>120</v>
      </c>
      <c r="N425" s="29" t="s">
        <v>5711</v>
      </c>
    </row>
    <row r="426" spans="1:14" x14ac:dyDescent="0.2">
      <c r="A426" s="25">
        <v>410</v>
      </c>
      <c r="B426" s="19">
        <v>5100</v>
      </c>
      <c r="C426" s="82" t="s">
        <v>3664</v>
      </c>
      <c r="D426" s="48">
        <v>40777</v>
      </c>
      <c r="E426" s="48">
        <v>40778</v>
      </c>
      <c r="F426" s="38" t="s">
        <v>3850</v>
      </c>
      <c r="G426" s="54">
        <v>41701</v>
      </c>
      <c r="H426" s="11"/>
      <c r="I426" s="30" t="s">
        <v>5682</v>
      </c>
      <c r="J426" s="11"/>
      <c r="K426" s="22"/>
      <c r="L426" s="22" t="s">
        <v>26</v>
      </c>
      <c r="M426" s="22" t="s">
        <v>120</v>
      </c>
      <c r="N426" s="29" t="s">
        <v>5711</v>
      </c>
    </row>
    <row r="427" spans="1:14" x14ac:dyDescent="0.2">
      <c r="A427" s="25">
        <v>411</v>
      </c>
      <c r="B427" s="19">
        <v>5100</v>
      </c>
      <c r="C427" s="82" t="s">
        <v>3665</v>
      </c>
      <c r="D427" s="48">
        <v>40779</v>
      </c>
      <c r="E427" s="48">
        <v>40779</v>
      </c>
      <c r="F427" s="38" t="s">
        <v>3851</v>
      </c>
      <c r="G427" s="54">
        <v>41730</v>
      </c>
      <c r="H427" s="11"/>
      <c r="I427" s="30" t="s">
        <v>5682</v>
      </c>
      <c r="J427" s="11"/>
      <c r="K427" s="22"/>
      <c r="L427" s="22" t="s">
        <v>26</v>
      </c>
      <c r="M427" s="22" t="s">
        <v>120</v>
      </c>
      <c r="N427" s="29" t="s">
        <v>5711</v>
      </c>
    </row>
    <row r="428" spans="1:14" x14ac:dyDescent="0.2">
      <c r="A428" s="25">
        <v>412</v>
      </c>
      <c r="B428" s="19">
        <v>5100</v>
      </c>
      <c r="C428" s="82" t="s">
        <v>3666</v>
      </c>
      <c r="D428" s="48">
        <v>40779</v>
      </c>
      <c r="E428" s="48">
        <v>40781</v>
      </c>
      <c r="F428" s="38" t="s">
        <v>3851</v>
      </c>
      <c r="G428" s="54">
        <v>41731</v>
      </c>
      <c r="H428" s="11"/>
      <c r="I428" s="30" t="s">
        <v>5682</v>
      </c>
      <c r="J428" s="11"/>
      <c r="K428" s="22"/>
      <c r="L428" s="22" t="s">
        <v>26</v>
      </c>
      <c r="M428" s="22" t="s">
        <v>120</v>
      </c>
      <c r="N428" s="29" t="s">
        <v>5711</v>
      </c>
    </row>
    <row r="429" spans="1:14" x14ac:dyDescent="0.2">
      <c r="A429" s="25">
        <v>413</v>
      </c>
      <c r="B429" s="19">
        <v>5100</v>
      </c>
      <c r="C429" s="82" t="s">
        <v>3667</v>
      </c>
      <c r="D429" s="48">
        <v>40781</v>
      </c>
      <c r="E429" s="48">
        <v>40784</v>
      </c>
      <c r="F429" s="38" t="s">
        <v>3851</v>
      </c>
      <c r="G429" s="54">
        <v>41732</v>
      </c>
      <c r="H429" s="11"/>
      <c r="I429" s="30" t="s">
        <v>5682</v>
      </c>
      <c r="J429" s="11"/>
      <c r="K429" s="22"/>
      <c r="L429" s="22" t="s">
        <v>26</v>
      </c>
      <c r="M429" s="22" t="s">
        <v>120</v>
      </c>
      <c r="N429" s="29" t="s">
        <v>5711</v>
      </c>
    </row>
    <row r="430" spans="1:14" x14ac:dyDescent="0.2">
      <c r="A430" s="25">
        <v>414</v>
      </c>
      <c r="B430" s="19">
        <v>5100</v>
      </c>
      <c r="C430" s="82" t="s">
        <v>3668</v>
      </c>
      <c r="D430" s="48">
        <v>40784</v>
      </c>
      <c r="E430" s="48">
        <v>40784</v>
      </c>
      <c r="F430" s="38" t="s">
        <v>3851</v>
      </c>
      <c r="G430" s="54">
        <v>41733</v>
      </c>
      <c r="H430" s="11"/>
      <c r="I430" s="30" t="s">
        <v>5682</v>
      </c>
      <c r="J430" s="11"/>
      <c r="K430" s="22"/>
      <c r="L430" s="22" t="s">
        <v>26</v>
      </c>
      <c r="M430" s="22" t="s">
        <v>120</v>
      </c>
      <c r="N430" s="29" t="s">
        <v>5711</v>
      </c>
    </row>
    <row r="431" spans="1:14" x14ac:dyDescent="0.2">
      <c r="A431" s="25">
        <v>415</v>
      </c>
      <c r="B431" s="19">
        <v>5100</v>
      </c>
      <c r="C431" s="82" t="s">
        <v>3669</v>
      </c>
      <c r="D431" s="48">
        <v>40784</v>
      </c>
      <c r="E431" s="48">
        <v>40785</v>
      </c>
      <c r="F431" s="38" t="s">
        <v>3852</v>
      </c>
      <c r="G431" s="54">
        <v>41730</v>
      </c>
      <c r="H431" s="11"/>
      <c r="I431" s="30" t="s">
        <v>5682</v>
      </c>
      <c r="J431" s="11"/>
      <c r="K431" s="22"/>
      <c r="L431" s="22" t="s">
        <v>26</v>
      </c>
      <c r="M431" s="22" t="s">
        <v>120</v>
      </c>
      <c r="N431" s="29" t="s">
        <v>5711</v>
      </c>
    </row>
    <row r="432" spans="1:14" x14ac:dyDescent="0.2">
      <c r="A432" s="25">
        <v>416</v>
      </c>
      <c r="B432" s="19">
        <v>5100</v>
      </c>
      <c r="C432" s="82" t="s">
        <v>3670</v>
      </c>
      <c r="D432" s="48">
        <v>40785</v>
      </c>
      <c r="E432" s="48">
        <v>40786</v>
      </c>
      <c r="F432" s="38" t="s">
        <v>3852</v>
      </c>
      <c r="G432" s="54">
        <v>41731</v>
      </c>
      <c r="H432" s="11"/>
      <c r="I432" s="30" t="s">
        <v>5682</v>
      </c>
      <c r="J432" s="11"/>
      <c r="K432" s="22"/>
      <c r="L432" s="22" t="s">
        <v>26</v>
      </c>
      <c r="M432" s="22" t="s">
        <v>120</v>
      </c>
      <c r="N432" s="29" t="s">
        <v>5711</v>
      </c>
    </row>
    <row r="433" spans="1:14" x14ac:dyDescent="0.2">
      <c r="A433" s="25">
        <v>417</v>
      </c>
      <c r="B433" s="19">
        <v>5100</v>
      </c>
      <c r="C433" s="82" t="s">
        <v>3671</v>
      </c>
      <c r="D433" s="48">
        <v>40786</v>
      </c>
      <c r="E433" s="48">
        <v>40788</v>
      </c>
      <c r="F433" s="38" t="s">
        <v>3852</v>
      </c>
      <c r="G433" s="54">
        <v>41732</v>
      </c>
      <c r="H433" s="11"/>
      <c r="I433" s="30" t="s">
        <v>5682</v>
      </c>
      <c r="J433" s="11"/>
      <c r="K433" s="22"/>
      <c r="L433" s="22" t="s">
        <v>26</v>
      </c>
      <c r="M433" s="22" t="s">
        <v>120</v>
      </c>
      <c r="N433" s="29" t="s">
        <v>5711</v>
      </c>
    </row>
    <row r="434" spans="1:14" x14ac:dyDescent="0.2">
      <c r="A434" s="25">
        <v>418</v>
      </c>
      <c r="B434" s="19">
        <v>5100</v>
      </c>
      <c r="C434" s="82" t="s">
        <v>3672</v>
      </c>
      <c r="D434" s="48">
        <v>40788</v>
      </c>
      <c r="E434" s="48">
        <v>40791</v>
      </c>
      <c r="F434" s="38" t="s">
        <v>3852</v>
      </c>
      <c r="G434" s="54">
        <v>41733</v>
      </c>
      <c r="H434" s="11"/>
      <c r="I434" s="30" t="s">
        <v>5682</v>
      </c>
      <c r="J434" s="11"/>
      <c r="K434" s="22"/>
      <c r="L434" s="22" t="s">
        <v>26</v>
      </c>
      <c r="M434" s="22" t="s">
        <v>120</v>
      </c>
      <c r="N434" s="29" t="s">
        <v>5711</v>
      </c>
    </row>
    <row r="435" spans="1:14" x14ac:dyDescent="0.2">
      <c r="A435" s="25">
        <v>419</v>
      </c>
      <c r="B435" s="19">
        <v>5100</v>
      </c>
      <c r="C435" s="82" t="s">
        <v>3673</v>
      </c>
      <c r="D435" s="48">
        <v>40791</v>
      </c>
      <c r="E435" s="48">
        <v>40792</v>
      </c>
      <c r="F435" s="38" t="s">
        <v>3853</v>
      </c>
      <c r="G435" s="54">
        <v>41730</v>
      </c>
      <c r="H435" s="11"/>
      <c r="I435" s="30" t="s">
        <v>5682</v>
      </c>
      <c r="J435" s="11"/>
      <c r="K435" s="22"/>
      <c r="L435" s="22" t="s">
        <v>26</v>
      </c>
      <c r="M435" s="22" t="s">
        <v>120</v>
      </c>
      <c r="N435" s="29" t="s">
        <v>5711</v>
      </c>
    </row>
    <row r="436" spans="1:14" x14ac:dyDescent="0.2">
      <c r="A436" s="25">
        <v>420</v>
      </c>
      <c r="B436" s="19">
        <v>5100</v>
      </c>
      <c r="C436" s="82" t="s">
        <v>3674</v>
      </c>
      <c r="D436" s="48">
        <v>40792</v>
      </c>
      <c r="E436" s="48">
        <v>40795</v>
      </c>
      <c r="F436" s="38" t="s">
        <v>3853</v>
      </c>
      <c r="G436" s="54">
        <v>41731</v>
      </c>
      <c r="H436" s="11"/>
      <c r="I436" s="30" t="s">
        <v>5682</v>
      </c>
      <c r="J436" s="11"/>
      <c r="K436" s="22"/>
      <c r="L436" s="22" t="s">
        <v>26</v>
      </c>
      <c r="M436" s="22" t="s">
        <v>120</v>
      </c>
      <c r="N436" s="29" t="s">
        <v>5711</v>
      </c>
    </row>
    <row r="437" spans="1:14" x14ac:dyDescent="0.2">
      <c r="A437" s="25">
        <v>421</v>
      </c>
      <c r="B437" s="19">
        <v>5100</v>
      </c>
      <c r="C437" s="82" t="s">
        <v>3675</v>
      </c>
      <c r="D437" s="48">
        <v>40795</v>
      </c>
      <c r="E437" s="48">
        <v>40799</v>
      </c>
      <c r="F437" s="38" t="s">
        <v>3853</v>
      </c>
      <c r="G437" s="54">
        <v>41732</v>
      </c>
      <c r="H437" s="11"/>
      <c r="I437" s="30" t="s">
        <v>5682</v>
      </c>
      <c r="J437" s="11"/>
      <c r="K437" s="22"/>
      <c r="L437" s="22" t="s">
        <v>26</v>
      </c>
      <c r="M437" s="22" t="s">
        <v>120</v>
      </c>
      <c r="N437" s="29" t="s">
        <v>5711</v>
      </c>
    </row>
    <row r="438" spans="1:14" x14ac:dyDescent="0.2">
      <c r="A438" s="25">
        <v>422</v>
      </c>
      <c r="B438" s="19">
        <v>5100</v>
      </c>
      <c r="C438" s="82" t="s">
        <v>3676</v>
      </c>
      <c r="D438" s="48">
        <v>40799</v>
      </c>
      <c r="E438" s="48">
        <v>40800</v>
      </c>
      <c r="F438" s="38" t="s">
        <v>3853</v>
      </c>
      <c r="G438" s="54">
        <v>41733</v>
      </c>
      <c r="H438" s="11"/>
      <c r="I438" s="30" t="s">
        <v>5682</v>
      </c>
      <c r="J438" s="11"/>
      <c r="K438" s="22"/>
      <c r="L438" s="22" t="s">
        <v>26</v>
      </c>
      <c r="M438" s="22" t="s">
        <v>120</v>
      </c>
      <c r="N438" s="29" t="s">
        <v>5711</v>
      </c>
    </row>
    <row r="439" spans="1:14" x14ac:dyDescent="0.2">
      <c r="A439" s="25">
        <v>423</v>
      </c>
      <c r="B439" s="19">
        <v>5100</v>
      </c>
      <c r="C439" s="82" t="s">
        <v>3677</v>
      </c>
      <c r="D439" s="48">
        <v>40799</v>
      </c>
      <c r="E439" s="48">
        <v>40800</v>
      </c>
      <c r="F439" s="38" t="s">
        <v>3854</v>
      </c>
      <c r="G439" s="54">
        <v>41671</v>
      </c>
      <c r="H439" s="11"/>
      <c r="I439" s="30" t="s">
        <v>5682</v>
      </c>
      <c r="J439" s="11"/>
      <c r="K439" s="22"/>
      <c r="L439" s="22" t="s">
        <v>26</v>
      </c>
      <c r="M439" s="22" t="s">
        <v>120</v>
      </c>
      <c r="N439" s="29" t="s">
        <v>5711</v>
      </c>
    </row>
    <row r="440" spans="1:14" x14ac:dyDescent="0.2">
      <c r="A440" s="25">
        <v>424</v>
      </c>
      <c r="B440" s="19">
        <v>5100</v>
      </c>
      <c r="C440" s="82" t="s">
        <v>3678</v>
      </c>
      <c r="D440" s="48">
        <v>40800</v>
      </c>
      <c r="E440" s="48">
        <v>40801</v>
      </c>
      <c r="F440" s="38" t="s">
        <v>3854</v>
      </c>
      <c r="G440" s="54">
        <v>41672</v>
      </c>
      <c r="H440" s="11"/>
      <c r="I440" s="30" t="s">
        <v>5682</v>
      </c>
      <c r="J440" s="11"/>
      <c r="K440" s="22"/>
      <c r="L440" s="22" t="s">
        <v>26</v>
      </c>
      <c r="M440" s="22" t="s">
        <v>120</v>
      </c>
      <c r="N440" s="29" t="s">
        <v>5711</v>
      </c>
    </row>
    <row r="441" spans="1:14" x14ac:dyDescent="0.2">
      <c r="A441" s="25">
        <v>425</v>
      </c>
      <c r="B441" s="19">
        <v>5100</v>
      </c>
      <c r="C441" s="82" t="s">
        <v>3679</v>
      </c>
      <c r="D441" s="48">
        <v>40801</v>
      </c>
      <c r="E441" s="48">
        <v>40805</v>
      </c>
      <c r="F441" s="38" t="s">
        <v>3855</v>
      </c>
      <c r="G441" s="54">
        <v>41699</v>
      </c>
      <c r="H441" s="11"/>
      <c r="I441" s="30" t="s">
        <v>5682</v>
      </c>
      <c r="J441" s="11"/>
      <c r="K441" s="22"/>
      <c r="L441" s="22" t="s">
        <v>26</v>
      </c>
      <c r="M441" s="22" t="s">
        <v>120</v>
      </c>
      <c r="N441" s="29" t="s">
        <v>5711</v>
      </c>
    </row>
    <row r="442" spans="1:14" x14ac:dyDescent="0.2">
      <c r="A442" s="25">
        <v>426</v>
      </c>
      <c r="B442" s="19">
        <v>5100</v>
      </c>
      <c r="C442" s="82" t="s">
        <v>3680</v>
      </c>
      <c r="D442" s="48">
        <v>40805</v>
      </c>
      <c r="E442" s="48">
        <v>40806</v>
      </c>
      <c r="F442" s="38" t="s">
        <v>3855</v>
      </c>
      <c r="G442" s="54">
        <v>41700</v>
      </c>
      <c r="H442" s="11"/>
      <c r="I442" s="30" t="s">
        <v>5682</v>
      </c>
      <c r="J442" s="11"/>
      <c r="K442" s="22"/>
      <c r="L442" s="22" t="s">
        <v>26</v>
      </c>
      <c r="M442" s="22" t="s">
        <v>120</v>
      </c>
      <c r="N442" s="29" t="s">
        <v>5711</v>
      </c>
    </row>
    <row r="443" spans="1:14" x14ac:dyDescent="0.2">
      <c r="A443" s="25">
        <v>427</v>
      </c>
      <c r="B443" s="19">
        <v>5100</v>
      </c>
      <c r="C443" s="82" t="s">
        <v>3681</v>
      </c>
      <c r="D443" s="48">
        <v>40806</v>
      </c>
      <c r="E443" s="48">
        <v>40808</v>
      </c>
      <c r="F443" s="38" t="s">
        <v>3855</v>
      </c>
      <c r="G443" s="54">
        <v>41701</v>
      </c>
      <c r="H443" s="11"/>
      <c r="I443" s="30" t="s">
        <v>5682</v>
      </c>
      <c r="J443" s="11"/>
      <c r="K443" s="22"/>
      <c r="L443" s="22" t="s">
        <v>26</v>
      </c>
      <c r="M443" s="22" t="s">
        <v>120</v>
      </c>
      <c r="N443" s="29" t="s">
        <v>5711</v>
      </c>
    </row>
    <row r="444" spans="1:14" x14ac:dyDescent="0.2">
      <c r="A444" s="25">
        <v>428</v>
      </c>
      <c r="B444" s="19">
        <v>5100</v>
      </c>
      <c r="C444" s="82" t="s">
        <v>3682</v>
      </c>
      <c r="D444" s="48">
        <v>40808</v>
      </c>
      <c r="E444" s="48">
        <v>40812</v>
      </c>
      <c r="F444" s="38" t="s">
        <v>3856</v>
      </c>
      <c r="G444" s="54">
        <v>41730</v>
      </c>
      <c r="H444" s="11"/>
      <c r="I444" s="30" t="s">
        <v>5682</v>
      </c>
      <c r="J444" s="11"/>
      <c r="K444" s="22"/>
      <c r="L444" s="22" t="s">
        <v>26</v>
      </c>
      <c r="M444" s="22" t="s">
        <v>120</v>
      </c>
      <c r="N444" s="29" t="s">
        <v>5711</v>
      </c>
    </row>
    <row r="445" spans="1:14" x14ac:dyDescent="0.2">
      <c r="A445" s="25">
        <v>429</v>
      </c>
      <c r="B445" s="19">
        <v>5100</v>
      </c>
      <c r="C445" s="82" t="s">
        <v>3683</v>
      </c>
      <c r="D445" s="48">
        <v>40812</v>
      </c>
      <c r="E445" s="48">
        <v>40813</v>
      </c>
      <c r="F445" s="38" t="s">
        <v>3856</v>
      </c>
      <c r="G445" s="54">
        <v>41731</v>
      </c>
      <c r="H445" s="11"/>
      <c r="I445" s="30" t="s">
        <v>5682</v>
      </c>
      <c r="J445" s="11"/>
      <c r="K445" s="22"/>
      <c r="L445" s="22" t="s">
        <v>26</v>
      </c>
      <c r="M445" s="22" t="s">
        <v>120</v>
      </c>
      <c r="N445" s="29" t="s">
        <v>5711</v>
      </c>
    </row>
    <row r="446" spans="1:14" x14ac:dyDescent="0.2">
      <c r="A446" s="25">
        <v>430</v>
      </c>
      <c r="B446" s="19">
        <v>5100</v>
      </c>
      <c r="C446" s="82" t="s">
        <v>3684</v>
      </c>
      <c r="D446" s="48">
        <v>40813</v>
      </c>
      <c r="E446" s="48">
        <v>40814</v>
      </c>
      <c r="F446" s="38" t="s">
        <v>3856</v>
      </c>
      <c r="G446" s="54">
        <v>41732</v>
      </c>
      <c r="H446" s="11"/>
      <c r="I446" s="30" t="s">
        <v>5682</v>
      </c>
      <c r="J446" s="11"/>
      <c r="K446" s="22"/>
      <c r="L446" s="22" t="s">
        <v>26</v>
      </c>
      <c r="M446" s="22" t="s">
        <v>120</v>
      </c>
      <c r="N446" s="29" t="s">
        <v>5711</v>
      </c>
    </row>
    <row r="447" spans="1:14" x14ac:dyDescent="0.2">
      <c r="A447" s="25">
        <v>431</v>
      </c>
      <c r="B447" s="19">
        <v>5100</v>
      </c>
      <c r="C447" s="82" t="s">
        <v>3685</v>
      </c>
      <c r="D447" s="48">
        <v>40814</v>
      </c>
      <c r="E447" s="48">
        <v>40816</v>
      </c>
      <c r="F447" s="38" t="s">
        <v>3856</v>
      </c>
      <c r="G447" s="54">
        <v>41733</v>
      </c>
      <c r="H447" s="11"/>
      <c r="I447" s="30" t="s">
        <v>5682</v>
      </c>
      <c r="J447" s="11"/>
      <c r="K447" s="22"/>
      <c r="L447" s="22" t="s">
        <v>26</v>
      </c>
      <c r="M447" s="22" t="s">
        <v>120</v>
      </c>
      <c r="N447" s="29" t="s">
        <v>5711</v>
      </c>
    </row>
    <row r="448" spans="1:14" x14ac:dyDescent="0.2">
      <c r="A448" s="25">
        <v>432</v>
      </c>
      <c r="B448" s="19">
        <v>5100</v>
      </c>
      <c r="C448" s="82" t="s">
        <v>3686</v>
      </c>
      <c r="D448" s="48">
        <v>40816</v>
      </c>
      <c r="E448" s="48">
        <v>40819</v>
      </c>
      <c r="F448" s="38" t="s">
        <v>3857</v>
      </c>
      <c r="G448" s="54">
        <v>41699</v>
      </c>
      <c r="H448" s="11"/>
      <c r="I448" s="30" t="s">
        <v>5682</v>
      </c>
      <c r="J448" s="11"/>
      <c r="K448" s="22"/>
      <c r="L448" s="22" t="s">
        <v>26</v>
      </c>
      <c r="M448" s="22" t="s">
        <v>120</v>
      </c>
      <c r="N448" s="29" t="s">
        <v>5711</v>
      </c>
    </row>
    <row r="449" spans="1:14" x14ac:dyDescent="0.2">
      <c r="A449" s="25">
        <v>433</v>
      </c>
      <c r="B449" s="19">
        <v>5100</v>
      </c>
      <c r="C449" s="82" t="s">
        <v>3687</v>
      </c>
      <c r="D449" s="48">
        <v>40819</v>
      </c>
      <c r="E449" s="48">
        <v>40820</v>
      </c>
      <c r="F449" s="38" t="s">
        <v>3857</v>
      </c>
      <c r="G449" s="54">
        <v>41700</v>
      </c>
      <c r="H449" s="11"/>
      <c r="I449" s="30" t="s">
        <v>5682</v>
      </c>
      <c r="J449" s="11"/>
      <c r="K449" s="22"/>
      <c r="L449" s="22" t="s">
        <v>26</v>
      </c>
      <c r="M449" s="22" t="s">
        <v>120</v>
      </c>
      <c r="N449" s="29" t="s">
        <v>5711</v>
      </c>
    </row>
    <row r="450" spans="1:14" x14ac:dyDescent="0.2">
      <c r="A450" s="25">
        <v>434</v>
      </c>
      <c r="B450" s="19">
        <v>5100</v>
      </c>
      <c r="C450" s="82" t="s">
        <v>3688</v>
      </c>
      <c r="D450" s="48">
        <v>40819</v>
      </c>
      <c r="E450" s="48">
        <v>40820</v>
      </c>
      <c r="F450" s="38" t="s">
        <v>3857</v>
      </c>
      <c r="G450" s="54">
        <v>41701</v>
      </c>
      <c r="H450" s="11"/>
      <c r="I450" s="30" t="s">
        <v>5682</v>
      </c>
      <c r="J450" s="11"/>
      <c r="K450" s="22"/>
      <c r="L450" s="22" t="s">
        <v>26</v>
      </c>
      <c r="M450" s="22" t="s">
        <v>120</v>
      </c>
      <c r="N450" s="29" t="s">
        <v>5711</v>
      </c>
    </row>
    <row r="451" spans="1:14" x14ac:dyDescent="0.2">
      <c r="A451" s="25">
        <v>435</v>
      </c>
      <c r="B451" s="19">
        <v>5100</v>
      </c>
      <c r="C451" s="82" t="s">
        <v>3689</v>
      </c>
      <c r="D451" s="48">
        <v>40822</v>
      </c>
      <c r="E451" s="48">
        <v>40826</v>
      </c>
      <c r="F451" s="38" t="s">
        <v>3858</v>
      </c>
      <c r="G451" s="54">
        <v>41671</v>
      </c>
      <c r="H451" s="11"/>
      <c r="I451" s="30" t="s">
        <v>5682</v>
      </c>
      <c r="J451" s="11"/>
      <c r="K451" s="22"/>
      <c r="L451" s="22" t="s">
        <v>26</v>
      </c>
      <c r="M451" s="22" t="s">
        <v>120</v>
      </c>
      <c r="N451" s="29" t="s">
        <v>5711</v>
      </c>
    </row>
    <row r="452" spans="1:14" x14ac:dyDescent="0.2">
      <c r="A452" s="25">
        <v>436</v>
      </c>
      <c r="B452" s="19">
        <v>5100</v>
      </c>
      <c r="C452" s="82" t="s">
        <v>3690</v>
      </c>
      <c r="D452" s="48">
        <v>40826</v>
      </c>
      <c r="E452" s="48">
        <v>40827</v>
      </c>
      <c r="F452" s="38" t="s">
        <v>3858</v>
      </c>
      <c r="G452" s="54">
        <v>41672</v>
      </c>
      <c r="H452" s="11"/>
      <c r="I452" s="30" t="s">
        <v>5682</v>
      </c>
      <c r="J452" s="11"/>
      <c r="K452" s="22"/>
      <c r="L452" s="22" t="s">
        <v>26</v>
      </c>
      <c r="M452" s="22" t="s">
        <v>120</v>
      </c>
      <c r="N452" s="29" t="s">
        <v>5711</v>
      </c>
    </row>
    <row r="453" spans="1:14" x14ac:dyDescent="0.2">
      <c r="A453" s="25">
        <v>437</v>
      </c>
      <c r="B453" s="19">
        <v>5100</v>
      </c>
      <c r="C453" s="82" t="s">
        <v>3691</v>
      </c>
      <c r="D453" s="48">
        <v>40827</v>
      </c>
      <c r="E453" s="48">
        <v>40829</v>
      </c>
      <c r="F453" s="38" t="s">
        <v>3859</v>
      </c>
      <c r="G453" s="54">
        <v>41699</v>
      </c>
      <c r="H453" s="11"/>
      <c r="I453" s="30" t="s">
        <v>5682</v>
      </c>
      <c r="J453" s="11"/>
      <c r="K453" s="22"/>
      <c r="L453" s="22" t="s">
        <v>26</v>
      </c>
      <c r="M453" s="22" t="s">
        <v>120</v>
      </c>
      <c r="N453" s="29" t="s">
        <v>5711</v>
      </c>
    </row>
    <row r="454" spans="1:14" x14ac:dyDescent="0.2">
      <c r="A454" s="25">
        <v>438</v>
      </c>
      <c r="B454" s="19">
        <v>5100</v>
      </c>
      <c r="C454" s="82" t="s">
        <v>3692</v>
      </c>
      <c r="D454" s="48">
        <v>40829</v>
      </c>
      <c r="E454" s="48">
        <v>40830</v>
      </c>
      <c r="F454" s="38" t="s">
        <v>3859</v>
      </c>
      <c r="G454" s="54">
        <v>41700</v>
      </c>
      <c r="H454" s="11"/>
      <c r="I454" s="30" t="s">
        <v>5682</v>
      </c>
      <c r="J454" s="11"/>
      <c r="K454" s="22"/>
      <c r="L454" s="22" t="s">
        <v>26</v>
      </c>
      <c r="M454" s="22" t="s">
        <v>120</v>
      </c>
      <c r="N454" s="29" t="s">
        <v>5711</v>
      </c>
    </row>
    <row r="455" spans="1:14" x14ac:dyDescent="0.2">
      <c r="A455" s="25">
        <v>439</v>
      </c>
      <c r="B455" s="19">
        <v>5100</v>
      </c>
      <c r="C455" s="82" t="s">
        <v>3693</v>
      </c>
      <c r="D455" s="48">
        <v>40830</v>
      </c>
      <c r="E455" s="48">
        <v>40835</v>
      </c>
      <c r="F455" s="38" t="s">
        <v>3859</v>
      </c>
      <c r="G455" s="54">
        <v>41701</v>
      </c>
      <c r="H455" s="11"/>
      <c r="I455" s="30" t="s">
        <v>5682</v>
      </c>
      <c r="J455" s="11"/>
      <c r="K455" s="22"/>
      <c r="L455" s="22" t="s">
        <v>26</v>
      </c>
      <c r="M455" s="22" t="s">
        <v>120</v>
      </c>
      <c r="N455" s="29" t="s">
        <v>5711</v>
      </c>
    </row>
    <row r="456" spans="1:14" x14ac:dyDescent="0.2">
      <c r="A456" s="25">
        <v>440</v>
      </c>
      <c r="B456" s="19">
        <v>5100</v>
      </c>
      <c r="C456" s="82" t="s">
        <v>3694</v>
      </c>
      <c r="D456" s="48">
        <v>40835</v>
      </c>
      <c r="E456" s="48">
        <v>40836</v>
      </c>
      <c r="F456" s="38" t="s">
        <v>3860</v>
      </c>
      <c r="G456" s="54">
        <v>41671</v>
      </c>
      <c r="H456" s="11"/>
      <c r="I456" s="30" t="s">
        <v>5682</v>
      </c>
      <c r="J456" s="11"/>
      <c r="K456" s="22"/>
      <c r="L456" s="22" t="s">
        <v>26</v>
      </c>
      <c r="M456" s="22" t="s">
        <v>120</v>
      </c>
      <c r="N456" s="29" t="s">
        <v>5711</v>
      </c>
    </row>
    <row r="457" spans="1:14" x14ac:dyDescent="0.2">
      <c r="A457" s="25">
        <v>441</v>
      </c>
      <c r="B457" s="19">
        <v>5100</v>
      </c>
      <c r="C457" s="82" t="s">
        <v>3695</v>
      </c>
      <c r="D457" s="48">
        <v>40836</v>
      </c>
      <c r="E457" s="48">
        <v>40836</v>
      </c>
      <c r="F457" s="38" t="s">
        <v>3860</v>
      </c>
      <c r="G457" s="54">
        <v>41672</v>
      </c>
      <c r="H457" s="11"/>
      <c r="I457" s="30" t="s">
        <v>5682</v>
      </c>
      <c r="J457" s="11"/>
      <c r="K457" s="22"/>
      <c r="L457" s="22" t="s">
        <v>26</v>
      </c>
      <c r="M457" s="22" t="s">
        <v>120</v>
      </c>
      <c r="N457" s="29" t="s">
        <v>5711</v>
      </c>
    </row>
    <row r="458" spans="1:14" x14ac:dyDescent="0.2">
      <c r="A458" s="25">
        <v>442</v>
      </c>
      <c r="B458" s="19">
        <v>5100</v>
      </c>
      <c r="C458" s="82" t="s">
        <v>3696</v>
      </c>
      <c r="D458" s="48">
        <v>40836</v>
      </c>
      <c r="E458" s="48">
        <v>40840</v>
      </c>
      <c r="F458" s="38" t="s">
        <v>3861</v>
      </c>
      <c r="G458" s="54">
        <v>41699</v>
      </c>
      <c r="H458" s="11"/>
      <c r="I458" s="30" t="s">
        <v>5682</v>
      </c>
      <c r="J458" s="11"/>
      <c r="K458" s="22"/>
      <c r="L458" s="22" t="s">
        <v>26</v>
      </c>
      <c r="M458" s="22" t="s">
        <v>120</v>
      </c>
      <c r="N458" s="29" t="s">
        <v>5711</v>
      </c>
    </row>
    <row r="459" spans="1:14" x14ac:dyDescent="0.2">
      <c r="A459" s="25">
        <v>443</v>
      </c>
      <c r="B459" s="19">
        <v>5100</v>
      </c>
      <c r="C459" s="82" t="s">
        <v>3697</v>
      </c>
      <c r="D459" s="48">
        <v>40840</v>
      </c>
      <c r="E459" s="48">
        <v>40840</v>
      </c>
      <c r="F459" s="38" t="s">
        <v>3861</v>
      </c>
      <c r="G459" s="54">
        <v>41700</v>
      </c>
      <c r="H459" s="11"/>
      <c r="I459" s="30" t="s">
        <v>5682</v>
      </c>
      <c r="J459" s="11"/>
      <c r="K459" s="22"/>
      <c r="L459" s="22" t="s">
        <v>26</v>
      </c>
      <c r="M459" s="22" t="s">
        <v>120</v>
      </c>
      <c r="N459" s="29" t="s">
        <v>5711</v>
      </c>
    </row>
    <row r="460" spans="1:14" x14ac:dyDescent="0.2">
      <c r="A460" s="25">
        <v>444</v>
      </c>
      <c r="B460" s="19">
        <v>5100</v>
      </c>
      <c r="C460" s="82" t="s">
        <v>3698</v>
      </c>
      <c r="D460" s="48">
        <v>40840</v>
      </c>
      <c r="E460" s="48">
        <v>40841</v>
      </c>
      <c r="F460" s="38" t="s">
        <v>3861</v>
      </c>
      <c r="G460" s="54">
        <v>41701</v>
      </c>
      <c r="H460" s="11"/>
      <c r="I460" s="30" t="s">
        <v>5682</v>
      </c>
      <c r="J460" s="11"/>
      <c r="K460" s="22"/>
      <c r="L460" s="22" t="s">
        <v>26</v>
      </c>
      <c r="M460" s="22" t="s">
        <v>120</v>
      </c>
      <c r="N460" s="29" t="s">
        <v>5711</v>
      </c>
    </row>
    <row r="461" spans="1:14" x14ac:dyDescent="0.2">
      <c r="A461" s="25">
        <v>445</v>
      </c>
      <c r="B461" s="19">
        <v>5100</v>
      </c>
      <c r="C461" s="82" t="s">
        <v>3699</v>
      </c>
      <c r="D461" s="48">
        <v>40842</v>
      </c>
      <c r="E461" s="48">
        <v>40843</v>
      </c>
      <c r="F461" s="38" t="s">
        <v>3862</v>
      </c>
      <c r="G461" s="54">
        <v>41699</v>
      </c>
      <c r="H461" s="11"/>
      <c r="I461" s="30" t="s">
        <v>5682</v>
      </c>
      <c r="J461" s="11"/>
      <c r="K461" s="22"/>
      <c r="L461" s="22" t="s">
        <v>26</v>
      </c>
      <c r="M461" s="22" t="s">
        <v>120</v>
      </c>
      <c r="N461" s="29" t="s">
        <v>5711</v>
      </c>
    </row>
    <row r="462" spans="1:14" x14ac:dyDescent="0.2">
      <c r="A462" s="25">
        <v>446</v>
      </c>
      <c r="B462" s="19">
        <v>5100</v>
      </c>
      <c r="C462" s="82" t="s">
        <v>3700</v>
      </c>
      <c r="D462" s="48">
        <v>40843</v>
      </c>
      <c r="E462" s="48">
        <v>40844</v>
      </c>
      <c r="F462" s="38" t="s">
        <v>3862</v>
      </c>
      <c r="G462" s="54">
        <v>41700</v>
      </c>
      <c r="H462" s="11"/>
      <c r="I462" s="30" t="s">
        <v>5682</v>
      </c>
      <c r="J462" s="11"/>
      <c r="K462" s="22"/>
      <c r="L462" s="22" t="s">
        <v>26</v>
      </c>
      <c r="M462" s="22" t="s">
        <v>120</v>
      </c>
      <c r="N462" s="29" t="s">
        <v>5711</v>
      </c>
    </row>
    <row r="463" spans="1:14" x14ac:dyDescent="0.2">
      <c r="A463" s="25">
        <v>447</v>
      </c>
      <c r="B463" s="19">
        <v>5100</v>
      </c>
      <c r="C463" s="82" t="s">
        <v>3701</v>
      </c>
      <c r="D463" s="48">
        <v>40844</v>
      </c>
      <c r="E463" s="48">
        <v>40847</v>
      </c>
      <c r="F463" s="38" t="s">
        <v>3863</v>
      </c>
      <c r="G463" s="54">
        <v>41701</v>
      </c>
      <c r="H463" s="11"/>
      <c r="I463" s="30" t="s">
        <v>5682</v>
      </c>
      <c r="J463" s="11"/>
      <c r="K463" s="22"/>
      <c r="L463" s="22" t="s">
        <v>26</v>
      </c>
      <c r="M463" s="22" t="s">
        <v>120</v>
      </c>
      <c r="N463" s="29" t="s">
        <v>5711</v>
      </c>
    </row>
    <row r="464" spans="1:14" x14ac:dyDescent="0.2">
      <c r="A464" s="25">
        <v>448</v>
      </c>
      <c r="B464" s="19">
        <v>5100</v>
      </c>
      <c r="C464" s="82" t="s">
        <v>3702</v>
      </c>
      <c r="D464" s="48">
        <v>40847</v>
      </c>
      <c r="E464" s="48">
        <v>40848</v>
      </c>
      <c r="F464" s="38" t="s">
        <v>3864</v>
      </c>
      <c r="G464" s="54">
        <v>41730</v>
      </c>
      <c r="H464" s="11"/>
      <c r="I464" s="30" t="s">
        <v>5682</v>
      </c>
      <c r="J464" s="11"/>
      <c r="K464" s="22"/>
      <c r="L464" s="22" t="s">
        <v>26</v>
      </c>
      <c r="M464" s="22" t="s">
        <v>120</v>
      </c>
      <c r="N464" s="29" t="s">
        <v>5711</v>
      </c>
    </row>
    <row r="465" spans="1:14" x14ac:dyDescent="0.2">
      <c r="A465" s="25">
        <v>449</v>
      </c>
      <c r="B465" s="19">
        <v>5100</v>
      </c>
      <c r="C465" s="82" t="s">
        <v>3703</v>
      </c>
      <c r="D465" s="48">
        <v>40848</v>
      </c>
      <c r="E465" s="48">
        <v>40850</v>
      </c>
      <c r="F465" s="38" t="s">
        <v>3864</v>
      </c>
      <c r="G465" s="54">
        <v>41731</v>
      </c>
      <c r="H465" s="11"/>
      <c r="I465" s="30" t="s">
        <v>5682</v>
      </c>
      <c r="J465" s="11"/>
      <c r="K465" s="22"/>
      <c r="L465" s="22" t="s">
        <v>26</v>
      </c>
      <c r="M465" s="22" t="s">
        <v>120</v>
      </c>
      <c r="N465" s="29" t="s">
        <v>5711</v>
      </c>
    </row>
    <row r="466" spans="1:14" x14ac:dyDescent="0.2">
      <c r="A466" s="25">
        <v>450</v>
      </c>
      <c r="B466" s="19">
        <v>5100</v>
      </c>
      <c r="C466" s="82" t="s">
        <v>3704</v>
      </c>
      <c r="D466" s="48">
        <v>40850</v>
      </c>
      <c r="E466" s="48">
        <v>40851</v>
      </c>
      <c r="F466" s="38" t="s">
        <v>3864</v>
      </c>
      <c r="G466" s="54">
        <v>41732</v>
      </c>
      <c r="H466" s="11"/>
      <c r="I466" s="30" t="s">
        <v>5682</v>
      </c>
      <c r="J466" s="11"/>
      <c r="K466" s="22"/>
      <c r="L466" s="22" t="s">
        <v>26</v>
      </c>
      <c r="M466" s="22" t="s">
        <v>120</v>
      </c>
      <c r="N466" s="29" t="s">
        <v>5711</v>
      </c>
    </row>
    <row r="467" spans="1:14" x14ac:dyDescent="0.2">
      <c r="A467" s="25">
        <v>451</v>
      </c>
      <c r="B467" s="19">
        <v>5100</v>
      </c>
      <c r="C467" s="82" t="s">
        <v>3705</v>
      </c>
      <c r="D467" s="48">
        <v>40851</v>
      </c>
      <c r="E467" s="48">
        <v>40856</v>
      </c>
      <c r="F467" s="38" t="s">
        <v>3864</v>
      </c>
      <c r="G467" s="54">
        <v>41733</v>
      </c>
      <c r="H467" s="11"/>
      <c r="I467" s="30" t="s">
        <v>5682</v>
      </c>
      <c r="J467" s="11"/>
      <c r="K467" s="22"/>
      <c r="L467" s="22" t="s">
        <v>26</v>
      </c>
      <c r="M467" s="22" t="s">
        <v>120</v>
      </c>
      <c r="N467" s="29" t="s">
        <v>5711</v>
      </c>
    </row>
    <row r="468" spans="1:14" x14ac:dyDescent="0.2">
      <c r="A468" s="25">
        <v>452</v>
      </c>
      <c r="B468" s="19">
        <v>5100</v>
      </c>
      <c r="C468" s="82" t="s">
        <v>3706</v>
      </c>
      <c r="D468" s="48">
        <v>40856</v>
      </c>
      <c r="E468" s="48">
        <v>40858</v>
      </c>
      <c r="F468" s="38" t="s">
        <v>3865</v>
      </c>
      <c r="G468" s="54">
        <v>41699</v>
      </c>
      <c r="H468" s="11"/>
      <c r="I468" s="30" t="s">
        <v>5682</v>
      </c>
      <c r="J468" s="11"/>
      <c r="K468" s="22"/>
      <c r="L468" s="22" t="s">
        <v>26</v>
      </c>
      <c r="M468" s="22" t="s">
        <v>120</v>
      </c>
      <c r="N468" s="29" t="s">
        <v>5711</v>
      </c>
    </row>
    <row r="469" spans="1:14" x14ac:dyDescent="0.2">
      <c r="A469" s="25">
        <v>453</v>
      </c>
      <c r="B469" s="19">
        <v>5100</v>
      </c>
      <c r="C469" s="82" t="s">
        <v>3707</v>
      </c>
      <c r="D469" s="48">
        <v>40858</v>
      </c>
      <c r="E469" s="48">
        <v>40863</v>
      </c>
      <c r="F469" s="38" t="s">
        <v>3865</v>
      </c>
      <c r="G469" s="54">
        <v>41700</v>
      </c>
      <c r="H469" s="11"/>
      <c r="I469" s="30" t="s">
        <v>5682</v>
      </c>
      <c r="J469" s="11"/>
      <c r="K469" s="22"/>
      <c r="L469" s="22" t="s">
        <v>26</v>
      </c>
      <c r="M469" s="22" t="s">
        <v>120</v>
      </c>
      <c r="N469" s="29" t="s">
        <v>5711</v>
      </c>
    </row>
    <row r="470" spans="1:14" x14ac:dyDescent="0.2">
      <c r="A470" s="25">
        <v>454</v>
      </c>
      <c r="B470" s="19">
        <v>5100</v>
      </c>
      <c r="C470" s="82" t="s">
        <v>3708</v>
      </c>
      <c r="D470" s="48">
        <v>40863</v>
      </c>
      <c r="E470" s="48">
        <v>40864</v>
      </c>
      <c r="F470" s="38" t="s">
        <v>3865</v>
      </c>
      <c r="G470" s="54">
        <v>41701</v>
      </c>
      <c r="H470" s="11"/>
      <c r="I470" s="30" t="s">
        <v>5682</v>
      </c>
      <c r="J470" s="11"/>
      <c r="K470" s="22"/>
      <c r="L470" s="22" t="s">
        <v>26</v>
      </c>
      <c r="M470" s="22" t="s">
        <v>120</v>
      </c>
      <c r="N470" s="29" t="s">
        <v>5711</v>
      </c>
    </row>
    <row r="471" spans="1:14" x14ac:dyDescent="0.2">
      <c r="A471" s="25">
        <v>455</v>
      </c>
      <c r="B471" s="19">
        <v>5100</v>
      </c>
      <c r="C471" s="82" t="s">
        <v>3709</v>
      </c>
      <c r="D471" s="48">
        <v>40864</v>
      </c>
      <c r="E471" s="48">
        <v>40867</v>
      </c>
      <c r="F471" s="38" t="s">
        <v>3866</v>
      </c>
      <c r="G471" s="54">
        <v>41699</v>
      </c>
      <c r="H471" s="11"/>
      <c r="I471" s="30" t="s">
        <v>5682</v>
      </c>
      <c r="J471" s="11"/>
      <c r="K471" s="22"/>
      <c r="L471" s="22" t="s">
        <v>26</v>
      </c>
      <c r="M471" s="22" t="s">
        <v>120</v>
      </c>
      <c r="N471" s="29" t="s">
        <v>5711</v>
      </c>
    </row>
    <row r="472" spans="1:14" x14ac:dyDescent="0.2">
      <c r="A472" s="25">
        <v>456</v>
      </c>
      <c r="B472" s="19">
        <v>5100</v>
      </c>
      <c r="C472" s="82" t="s">
        <v>3710</v>
      </c>
      <c r="D472" s="48">
        <v>40868</v>
      </c>
      <c r="E472" s="48">
        <v>40868</v>
      </c>
      <c r="F472" s="38" t="s">
        <v>3866</v>
      </c>
      <c r="G472" s="54">
        <v>41700</v>
      </c>
      <c r="H472" s="11"/>
      <c r="I472" s="30" t="s">
        <v>5682</v>
      </c>
      <c r="J472" s="11"/>
      <c r="K472" s="22"/>
      <c r="L472" s="22" t="s">
        <v>26</v>
      </c>
      <c r="M472" s="22" t="s">
        <v>120</v>
      </c>
      <c r="N472" s="29" t="s">
        <v>5711</v>
      </c>
    </row>
    <row r="473" spans="1:14" x14ac:dyDescent="0.2">
      <c r="A473" s="25">
        <v>457</v>
      </c>
      <c r="B473" s="19">
        <v>5100</v>
      </c>
      <c r="C473" s="82" t="s">
        <v>3711</v>
      </c>
      <c r="D473" s="48">
        <v>40868</v>
      </c>
      <c r="E473" s="48">
        <v>40869</v>
      </c>
      <c r="F473" s="38" t="s">
        <v>3866</v>
      </c>
      <c r="G473" s="54">
        <v>41701</v>
      </c>
      <c r="H473" s="11"/>
      <c r="I473" s="30" t="s">
        <v>5682</v>
      </c>
      <c r="J473" s="11"/>
      <c r="K473" s="22"/>
      <c r="L473" s="22" t="s">
        <v>26</v>
      </c>
      <c r="M473" s="22" t="s">
        <v>120</v>
      </c>
      <c r="N473" s="29" t="s">
        <v>5711</v>
      </c>
    </row>
    <row r="474" spans="1:14" x14ac:dyDescent="0.2">
      <c r="A474" s="25">
        <v>458</v>
      </c>
      <c r="B474" s="19">
        <v>5100</v>
      </c>
      <c r="C474" s="82" t="s">
        <v>3712</v>
      </c>
      <c r="D474" s="48">
        <v>40869</v>
      </c>
      <c r="E474" s="48">
        <v>40871</v>
      </c>
      <c r="F474" s="38" t="s">
        <v>3867</v>
      </c>
      <c r="G474" s="54">
        <v>41699</v>
      </c>
      <c r="H474" s="11"/>
      <c r="I474" s="30" t="s">
        <v>5682</v>
      </c>
      <c r="J474" s="11"/>
      <c r="K474" s="22"/>
      <c r="L474" s="22" t="s">
        <v>26</v>
      </c>
      <c r="M474" s="22" t="s">
        <v>120</v>
      </c>
      <c r="N474" s="29" t="s">
        <v>5711</v>
      </c>
    </row>
    <row r="475" spans="1:14" x14ac:dyDescent="0.2">
      <c r="A475" s="25">
        <v>459</v>
      </c>
      <c r="B475" s="19">
        <v>5100</v>
      </c>
      <c r="C475" s="82" t="s">
        <v>3713</v>
      </c>
      <c r="D475" s="48">
        <v>40871</v>
      </c>
      <c r="E475" s="48">
        <v>40871</v>
      </c>
      <c r="F475" s="38" t="s">
        <v>3867</v>
      </c>
      <c r="G475" s="54">
        <v>41700</v>
      </c>
      <c r="H475" s="11"/>
      <c r="I475" s="30" t="s">
        <v>5682</v>
      </c>
      <c r="J475" s="11"/>
      <c r="K475" s="22"/>
      <c r="L475" s="22" t="s">
        <v>26</v>
      </c>
      <c r="M475" s="22" t="s">
        <v>120</v>
      </c>
      <c r="N475" s="29" t="s">
        <v>5711</v>
      </c>
    </row>
    <row r="476" spans="1:14" x14ac:dyDescent="0.2">
      <c r="A476" s="25">
        <v>460</v>
      </c>
      <c r="B476" s="19">
        <v>5100</v>
      </c>
      <c r="C476" s="82" t="s">
        <v>3714</v>
      </c>
      <c r="D476" s="48">
        <v>40872</v>
      </c>
      <c r="E476" s="48">
        <v>40876</v>
      </c>
      <c r="F476" s="38" t="s">
        <v>3867</v>
      </c>
      <c r="G476" s="54">
        <v>41701</v>
      </c>
      <c r="H476" s="11"/>
      <c r="I476" s="30" t="s">
        <v>5682</v>
      </c>
      <c r="J476" s="11"/>
      <c r="K476" s="22"/>
      <c r="L476" s="22" t="s">
        <v>26</v>
      </c>
      <c r="M476" s="22" t="s">
        <v>120</v>
      </c>
      <c r="N476" s="29" t="s">
        <v>5711</v>
      </c>
    </row>
    <row r="477" spans="1:14" x14ac:dyDescent="0.2">
      <c r="A477" s="25">
        <v>461</v>
      </c>
      <c r="B477" s="19">
        <v>5100</v>
      </c>
      <c r="C477" s="82" t="s">
        <v>3715</v>
      </c>
      <c r="D477" s="48">
        <v>40876</v>
      </c>
      <c r="E477" s="48">
        <v>40877</v>
      </c>
      <c r="F477" s="38" t="s">
        <v>3868</v>
      </c>
      <c r="G477" s="54">
        <v>41699</v>
      </c>
      <c r="H477" s="11"/>
      <c r="I477" s="30" t="s">
        <v>5682</v>
      </c>
      <c r="J477" s="11"/>
      <c r="K477" s="22"/>
      <c r="L477" s="22" t="s">
        <v>26</v>
      </c>
      <c r="M477" s="22" t="s">
        <v>120</v>
      </c>
      <c r="N477" s="29" t="s">
        <v>5711</v>
      </c>
    </row>
    <row r="478" spans="1:14" x14ac:dyDescent="0.2">
      <c r="A478" s="25">
        <v>462</v>
      </c>
      <c r="B478" s="19">
        <v>5100</v>
      </c>
      <c r="C478" s="82" t="s">
        <v>3716</v>
      </c>
      <c r="D478" s="48">
        <v>40877</v>
      </c>
      <c r="E478" s="48">
        <v>40878</v>
      </c>
      <c r="F478" s="38" t="s">
        <v>3868</v>
      </c>
      <c r="G478" s="54">
        <v>41700</v>
      </c>
      <c r="H478" s="11"/>
      <c r="I478" s="30" t="s">
        <v>5682</v>
      </c>
      <c r="J478" s="11"/>
      <c r="K478" s="22"/>
      <c r="L478" s="22" t="s">
        <v>26</v>
      </c>
      <c r="M478" s="22" t="s">
        <v>120</v>
      </c>
      <c r="N478" s="29" t="s">
        <v>5711</v>
      </c>
    </row>
    <row r="479" spans="1:14" x14ac:dyDescent="0.2">
      <c r="A479" s="25">
        <v>463</v>
      </c>
      <c r="B479" s="19">
        <v>5100</v>
      </c>
      <c r="C479" s="82" t="s">
        <v>3717</v>
      </c>
      <c r="D479" s="48">
        <v>40878</v>
      </c>
      <c r="E479" s="48">
        <v>40879</v>
      </c>
      <c r="F479" s="38" t="s">
        <v>3868</v>
      </c>
      <c r="G479" s="54">
        <v>41701</v>
      </c>
      <c r="H479" s="11"/>
      <c r="I479" s="30" t="s">
        <v>5682</v>
      </c>
      <c r="J479" s="11"/>
      <c r="K479" s="22"/>
      <c r="L479" s="22" t="s">
        <v>26</v>
      </c>
      <c r="M479" s="22" t="s">
        <v>120</v>
      </c>
      <c r="N479" s="29" t="s">
        <v>5711</v>
      </c>
    </row>
    <row r="480" spans="1:14" x14ac:dyDescent="0.2">
      <c r="A480" s="25">
        <v>464</v>
      </c>
      <c r="B480" s="19">
        <v>5100</v>
      </c>
      <c r="C480" s="82" t="s">
        <v>3718</v>
      </c>
      <c r="D480" s="48">
        <v>40879</v>
      </c>
      <c r="E480" s="48">
        <v>40883</v>
      </c>
      <c r="F480" s="38" t="s">
        <v>3869</v>
      </c>
      <c r="G480" s="54">
        <v>41699</v>
      </c>
      <c r="H480" s="11"/>
      <c r="I480" s="30" t="s">
        <v>5682</v>
      </c>
      <c r="J480" s="11"/>
      <c r="K480" s="22"/>
      <c r="L480" s="22" t="s">
        <v>26</v>
      </c>
      <c r="M480" s="22" t="s">
        <v>120</v>
      </c>
      <c r="N480" s="29" t="s">
        <v>5711</v>
      </c>
    </row>
    <row r="481" spans="1:14" x14ac:dyDescent="0.2">
      <c r="A481" s="25">
        <v>465</v>
      </c>
      <c r="B481" s="19">
        <v>5100</v>
      </c>
      <c r="C481" s="82" t="s">
        <v>3719</v>
      </c>
      <c r="D481" s="48">
        <v>40883</v>
      </c>
      <c r="E481" s="48">
        <v>40884</v>
      </c>
      <c r="F481" s="38" t="s">
        <v>3869</v>
      </c>
      <c r="G481" s="54">
        <v>41700</v>
      </c>
      <c r="H481" s="11"/>
      <c r="I481" s="30" t="s">
        <v>5682</v>
      </c>
      <c r="J481" s="11"/>
      <c r="K481" s="22"/>
      <c r="L481" s="22" t="s">
        <v>26</v>
      </c>
      <c r="M481" s="22" t="s">
        <v>120</v>
      </c>
      <c r="N481" s="29" t="s">
        <v>5711</v>
      </c>
    </row>
    <row r="482" spans="1:14" x14ac:dyDescent="0.2">
      <c r="A482" s="25">
        <v>466</v>
      </c>
      <c r="B482" s="19">
        <v>5100</v>
      </c>
      <c r="C482" s="82" t="s">
        <v>3720</v>
      </c>
      <c r="D482" s="48">
        <v>40884</v>
      </c>
      <c r="E482" s="48">
        <v>40886</v>
      </c>
      <c r="F482" s="38" t="s">
        <v>3869</v>
      </c>
      <c r="G482" s="54">
        <v>41701</v>
      </c>
      <c r="H482" s="11"/>
      <c r="I482" s="30" t="s">
        <v>5682</v>
      </c>
      <c r="J482" s="11"/>
      <c r="K482" s="22"/>
      <c r="L482" s="22" t="s">
        <v>26</v>
      </c>
      <c r="M482" s="22" t="s">
        <v>120</v>
      </c>
      <c r="N482" s="29" t="s">
        <v>5711</v>
      </c>
    </row>
    <row r="483" spans="1:14" x14ac:dyDescent="0.2">
      <c r="A483" s="25">
        <v>467</v>
      </c>
      <c r="B483" s="19">
        <v>5100</v>
      </c>
      <c r="C483" s="82" t="s">
        <v>3721</v>
      </c>
      <c r="D483" s="48">
        <v>40886</v>
      </c>
      <c r="E483" s="48">
        <v>40890</v>
      </c>
      <c r="F483" s="38" t="s">
        <v>3870</v>
      </c>
      <c r="G483" s="54">
        <v>41699</v>
      </c>
      <c r="H483" s="11"/>
      <c r="I483" s="30" t="s">
        <v>5682</v>
      </c>
      <c r="J483" s="11"/>
      <c r="K483" s="22"/>
      <c r="L483" s="22" t="s">
        <v>26</v>
      </c>
      <c r="M483" s="22" t="s">
        <v>120</v>
      </c>
      <c r="N483" s="29" t="s">
        <v>5711</v>
      </c>
    </row>
    <row r="484" spans="1:14" x14ac:dyDescent="0.2">
      <c r="A484" s="25">
        <v>468</v>
      </c>
      <c r="B484" s="19">
        <v>5100</v>
      </c>
      <c r="C484" s="82" t="s">
        <v>3722</v>
      </c>
      <c r="D484" s="48">
        <v>40890</v>
      </c>
      <c r="E484" s="48">
        <v>40892</v>
      </c>
      <c r="F484" s="38" t="s">
        <v>3870</v>
      </c>
      <c r="G484" s="54">
        <v>41700</v>
      </c>
      <c r="H484" s="11"/>
      <c r="I484" s="30" t="s">
        <v>5682</v>
      </c>
      <c r="J484" s="11"/>
      <c r="K484" s="22"/>
      <c r="L484" s="22" t="s">
        <v>26</v>
      </c>
      <c r="M484" s="22" t="s">
        <v>120</v>
      </c>
      <c r="N484" s="29" t="s">
        <v>5711</v>
      </c>
    </row>
    <row r="485" spans="1:14" x14ac:dyDescent="0.2">
      <c r="A485" s="25">
        <v>469</v>
      </c>
      <c r="B485" s="19">
        <v>5100</v>
      </c>
      <c r="C485" s="82" t="s">
        <v>3723</v>
      </c>
      <c r="D485" s="48">
        <v>40892</v>
      </c>
      <c r="E485" s="48">
        <v>40893</v>
      </c>
      <c r="F485" s="38" t="s">
        <v>3870</v>
      </c>
      <c r="G485" s="54">
        <v>41701</v>
      </c>
      <c r="H485" s="11"/>
      <c r="I485" s="30" t="s">
        <v>5682</v>
      </c>
      <c r="J485" s="11"/>
      <c r="K485" s="22"/>
      <c r="L485" s="22" t="s">
        <v>26</v>
      </c>
      <c r="M485" s="22" t="s">
        <v>120</v>
      </c>
      <c r="N485" s="29" t="s">
        <v>5711</v>
      </c>
    </row>
    <row r="486" spans="1:14" x14ac:dyDescent="0.2">
      <c r="A486" s="25">
        <v>470</v>
      </c>
      <c r="B486" s="19">
        <v>5100</v>
      </c>
      <c r="C486" s="82" t="s">
        <v>3724</v>
      </c>
      <c r="D486" s="48">
        <v>40893</v>
      </c>
      <c r="E486" s="48">
        <v>40897</v>
      </c>
      <c r="F486" s="38" t="s">
        <v>3871</v>
      </c>
      <c r="G486" s="54">
        <v>41699</v>
      </c>
      <c r="H486" s="11"/>
      <c r="I486" s="30" t="s">
        <v>5682</v>
      </c>
      <c r="J486" s="11"/>
      <c r="K486" s="22"/>
      <c r="L486" s="22" t="s">
        <v>26</v>
      </c>
      <c r="M486" s="22" t="s">
        <v>120</v>
      </c>
      <c r="N486" s="29" t="s">
        <v>5711</v>
      </c>
    </row>
    <row r="487" spans="1:14" x14ac:dyDescent="0.2">
      <c r="A487" s="25">
        <v>471</v>
      </c>
      <c r="B487" s="19">
        <v>5100</v>
      </c>
      <c r="C487" s="82" t="s">
        <v>3725</v>
      </c>
      <c r="D487" s="48">
        <v>40897</v>
      </c>
      <c r="E487" s="48">
        <v>40898</v>
      </c>
      <c r="F487" s="38" t="s">
        <v>3871</v>
      </c>
      <c r="G487" s="54">
        <v>41700</v>
      </c>
      <c r="H487" s="11"/>
      <c r="I487" s="30" t="s">
        <v>5682</v>
      </c>
      <c r="J487" s="11"/>
      <c r="K487" s="22"/>
      <c r="L487" s="22" t="s">
        <v>26</v>
      </c>
      <c r="M487" s="22" t="s">
        <v>120</v>
      </c>
      <c r="N487" s="29" t="s">
        <v>5711</v>
      </c>
    </row>
    <row r="488" spans="1:14" x14ac:dyDescent="0.2">
      <c r="A488" s="25">
        <v>472</v>
      </c>
      <c r="B488" s="19">
        <v>5100</v>
      </c>
      <c r="C488" s="82" t="s">
        <v>3726</v>
      </c>
      <c r="D488" s="48">
        <v>40898</v>
      </c>
      <c r="E488" s="48">
        <v>40900</v>
      </c>
      <c r="F488" s="38" t="s">
        <v>3871</v>
      </c>
      <c r="G488" s="54">
        <v>41701</v>
      </c>
      <c r="H488" s="11"/>
      <c r="I488" s="30" t="s">
        <v>5682</v>
      </c>
      <c r="J488" s="11"/>
      <c r="K488" s="22"/>
      <c r="L488" s="22" t="s">
        <v>26</v>
      </c>
      <c r="M488" s="22" t="s">
        <v>120</v>
      </c>
      <c r="N488" s="29" t="s">
        <v>5711</v>
      </c>
    </row>
    <row r="489" spans="1:14" x14ac:dyDescent="0.2">
      <c r="A489" s="25">
        <v>473</v>
      </c>
      <c r="B489" s="19">
        <v>5100</v>
      </c>
      <c r="C489" s="82" t="s">
        <v>3727</v>
      </c>
      <c r="D489" s="48">
        <v>40900</v>
      </c>
      <c r="E489" s="48">
        <v>40904</v>
      </c>
      <c r="F489" s="38" t="s">
        <v>3872</v>
      </c>
      <c r="G489" s="54">
        <v>41699</v>
      </c>
      <c r="H489" s="11"/>
      <c r="I489" s="30" t="s">
        <v>5682</v>
      </c>
      <c r="J489" s="11"/>
      <c r="K489" s="22"/>
      <c r="L489" s="22" t="s">
        <v>26</v>
      </c>
      <c r="M489" s="22" t="s">
        <v>120</v>
      </c>
      <c r="N489" s="29" t="s">
        <v>5711</v>
      </c>
    </row>
    <row r="490" spans="1:14" x14ac:dyDescent="0.2">
      <c r="A490" s="25">
        <v>474</v>
      </c>
      <c r="B490" s="19">
        <v>5100</v>
      </c>
      <c r="C490" s="82" t="s">
        <v>3728</v>
      </c>
      <c r="D490" s="48">
        <v>40904</v>
      </c>
      <c r="E490" s="48">
        <v>40904</v>
      </c>
      <c r="F490" s="38" t="s">
        <v>3872</v>
      </c>
      <c r="G490" s="54">
        <v>41700</v>
      </c>
      <c r="H490" s="11"/>
      <c r="I490" s="30" t="s">
        <v>5682</v>
      </c>
      <c r="J490" s="11"/>
      <c r="K490" s="22"/>
      <c r="L490" s="22" t="s">
        <v>26</v>
      </c>
      <c r="M490" s="22" t="s">
        <v>120</v>
      </c>
      <c r="N490" s="29" t="s">
        <v>5711</v>
      </c>
    </row>
    <row r="491" spans="1:14" x14ac:dyDescent="0.2">
      <c r="A491" s="25">
        <v>475</v>
      </c>
      <c r="B491" s="19">
        <v>5100</v>
      </c>
      <c r="C491" s="82" t="s">
        <v>3729</v>
      </c>
      <c r="D491" s="48">
        <v>40904</v>
      </c>
      <c r="E491" s="48">
        <v>40904</v>
      </c>
      <c r="F491" s="38" t="s">
        <v>3872</v>
      </c>
      <c r="G491" s="54">
        <v>41701</v>
      </c>
      <c r="H491" s="11"/>
      <c r="I491" s="30" t="s">
        <v>5682</v>
      </c>
      <c r="J491" s="11"/>
      <c r="K491" s="22"/>
      <c r="L491" s="22" t="s">
        <v>26</v>
      </c>
      <c r="M491" s="22" t="s">
        <v>120</v>
      </c>
      <c r="N491" s="29" t="s">
        <v>5711</v>
      </c>
    </row>
    <row r="492" spans="1:14" x14ac:dyDescent="0.2">
      <c r="A492" s="25">
        <v>476</v>
      </c>
      <c r="B492" s="19">
        <v>5100</v>
      </c>
      <c r="C492" s="82" t="s">
        <v>3730</v>
      </c>
      <c r="D492" s="48">
        <v>40905</v>
      </c>
      <c r="E492" s="48">
        <v>40907</v>
      </c>
      <c r="F492" s="38" t="s">
        <v>3873</v>
      </c>
      <c r="G492" s="54">
        <v>41699</v>
      </c>
      <c r="H492" s="11"/>
      <c r="I492" s="30" t="s">
        <v>5682</v>
      </c>
      <c r="J492" s="11"/>
      <c r="K492" s="22"/>
      <c r="L492" s="22" t="s">
        <v>26</v>
      </c>
      <c r="M492" s="22" t="s">
        <v>120</v>
      </c>
      <c r="N492" s="29" t="s">
        <v>5711</v>
      </c>
    </row>
    <row r="493" spans="1:14" x14ac:dyDescent="0.2">
      <c r="A493" s="25">
        <v>477</v>
      </c>
      <c r="B493" s="19">
        <v>5100</v>
      </c>
      <c r="C493" s="82" t="s">
        <v>3731</v>
      </c>
      <c r="D493" s="48">
        <v>40907</v>
      </c>
      <c r="E493" s="48">
        <v>40907</v>
      </c>
      <c r="F493" s="38" t="s">
        <v>3873</v>
      </c>
      <c r="G493" s="54">
        <v>41700</v>
      </c>
      <c r="H493" s="11"/>
      <c r="I493" s="30" t="s">
        <v>5682</v>
      </c>
      <c r="J493" s="11"/>
      <c r="K493" s="22"/>
      <c r="L493" s="22" t="s">
        <v>26</v>
      </c>
      <c r="M493" s="22" t="s">
        <v>120</v>
      </c>
      <c r="N493" s="29" t="s">
        <v>5711</v>
      </c>
    </row>
    <row r="494" spans="1:14" x14ac:dyDescent="0.2">
      <c r="A494" s="25">
        <v>478</v>
      </c>
      <c r="B494" s="19">
        <v>5100</v>
      </c>
      <c r="C494" s="82" t="s">
        <v>3572</v>
      </c>
      <c r="D494" s="48">
        <v>40695</v>
      </c>
      <c r="E494" s="48">
        <v>40704</v>
      </c>
      <c r="F494" s="38" t="s">
        <v>3873</v>
      </c>
      <c r="G494" s="54">
        <v>41701</v>
      </c>
      <c r="H494" s="11"/>
      <c r="I494" s="30" t="s">
        <v>5682</v>
      </c>
      <c r="J494" s="11"/>
      <c r="K494" s="22"/>
      <c r="L494" s="22" t="s">
        <v>26</v>
      </c>
      <c r="M494" s="22" t="s">
        <v>120</v>
      </c>
      <c r="N494" s="29" t="s">
        <v>5711</v>
      </c>
    </row>
    <row r="495" spans="1:14" x14ac:dyDescent="0.2">
      <c r="A495" s="25">
        <v>479</v>
      </c>
      <c r="B495" s="19">
        <v>5100</v>
      </c>
      <c r="C495" s="82" t="s">
        <v>3732</v>
      </c>
      <c r="D495" s="48">
        <v>40665</v>
      </c>
      <c r="E495" s="48">
        <v>40737</v>
      </c>
      <c r="F495" s="38">
        <v>1</v>
      </c>
      <c r="G495" s="54">
        <v>41640</v>
      </c>
      <c r="H495" s="11"/>
      <c r="I495" s="30" t="s">
        <v>5682</v>
      </c>
      <c r="J495" s="11"/>
      <c r="K495" s="22"/>
      <c r="L495" s="22" t="s">
        <v>26</v>
      </c>
      <c r="M495" s="22" t="s">
        <v>120</v>
      </c>
      <c r="N495" s="29" t="s">
        <v>5788</v>
      </c>
    </row>
    <row r="496" spans="1:14" x14ac:dyDescent="0.2">
      <c r="A496" s="25">
        <v>480</v>
      </c>
      <c r="B496" s="19">
        <v>5100</v>
      </c>
      <c r="C496" s="82" t="s">
        <v>3732</v>
      </c>
      <c r="D496" s="48">
        <v>40725</v>
      </c>
      <c r="E496" s="48">
        <v>40610</v>
      </c>
      <c r="F496" s="38">
        <v>1</v>
      </c>
      <c r="G496" s="54">
        <v>41640</v>
      </c>
      <c r="H496" s="11"/>
      <c r="I496" s="30" t="s">
        <v>5682</v>
      </c>
      <c r="J496" s="11"/>
      <c r="K496" s="22">
        <v>60</v>
      </c>
      <c r="L496" s="22" t="s">
        <v>26</v>
      </c>
      <c r="M496" s="22" t="s">
        <v>120</v>
      </c>
      <c r="N496" s="29" t="s">
        <v>5788</v>
      </c>
    </row>
    <row r="497" spans="1:14" x14ac:dyDescent="0.2">
      <c r="A497" s="25">
        <v>481</v>
      </c>
      <c r="B497" s="19">
        <v>5100</v>
      </c>
      <c r="C497" s="82" t="s">
        <v>3732</v>
      </c>
      <c r="D497" s="48">
        <v>40739</v>
      </c>
      <c r="E497" s="48">
        <v>40793</v>
      </c>
      <c r="F497" s="38">
        <v>1</v>
      </c>
      <c r="G497" s="54">
        <v>41640</v>
      </c>
      <c r="H497" s="11"/>
      <c r="I497" s="30" t="s">
        <v>5682</v>
      </c>
      <c r="J497" s="11"/>
      <c r="K497" s="22">
        <v>70</v>
      </c>
      <c r="L497" s="22" t="s">
        <v>26</v>
      </c>
      <c r="M497" s="22" t="s">
        <v>120</v>
      </c>
      <c r="N497" s="29" t="s">
        <v>5788</v>
      </c>
    </row>
    <row r="498" spans="1:14" x14ac:dyDescent="0.2">
      <c r="A498" s="25">
        <v>482</v>
      </c>
      <c r="B498" s="19">
        <v>5100</v>
      </c>
      <c r="C498" s="82" t="s">
        <v>3732</v>
      </c>
      <c r="D498" s="48">
        <v>40729</v>
      </c>
      <c r="E498" s="48">
        <v>40802</v>
      </c>
      <c r="F498" s="38">
        <v>1</v>
      </c>
      <c r="G498" s="54">
        <v>41640</v>
      </c>
      <c r="H498" s="11"/>
      <c r="I498" s="30" t="s">
        <v>5682</v>
      </c>
      <c r="J498" s="11"/>
      <c r="K498" s="22">
        <v>130</v>
      </c>
      <c r="L498" s="22" t="s">
        <v>26</v>
      </c>
      <c r="M498" s="22" t="s">
        <v>120</v>
      </c>
      <c r="N498" s="29" t="s">
        <v>5788</v>
      </c>
    </row>
    <row r="499" spans="1:14" x14ac:dyDescent="0.2">
      <c r="A499" s="25">
        <v>483</v>
      </c>
      <c r="B499" s="19">
        <v>5100</v>
      </c>
      <c r="C499" s="82" t="s">
        <v>3732</v>
      </c>
      <c r="D499" s="48">
        <v>40731</v>
      </c>
      <c r="E499" s="48">
        <v>40808</v>
      </c>
      <c r="F499" s="38">
        <v>1</v>
      </c>
      <c r="G499" s="54">
        <v>41640</v>
      </c>
      <c r="H499" s="11"/>
      <c r="I499" s="30" t="s">
        <v>5682</v>
      </c>
      <c r="J499" s="11"/>
      <c r="K499" s="22">
        <v>30</v>
      </c>
      <c r="L499" s="22" t="s">
        <v>26</v>
      </c>
      <c r="M499" s="22" t="s">
        <v>120</v>
      </c>
      <c r="N499" s="29" t="s">
        <v>5788</v>
      </c>
    </row>
    <row r="500" spans="1:14" x14ac:dyDescent="0.2">
      <c r="A500" s="25">
        <v>484</v>
      </c>
      <c r="B500" s="19">
        <v>5100</v>
      </c>
      <c r="C500" s="82" t="s">
        <v>3732</v>
      </c>
      <c r="D500" s="48">
        <v>40893</v>
      </c>
      <c r="E500" s="48">
        <v>40921</v>
      </c>
      <c r="F500" s="38">
        <v>1</v>
      </c>
      <c r="G500" s="54">
        <v>41640</v>
      </c>
      <c r="H500" s="11"/>
      <c r="I500" s="30" t="s">
        <v>5682</v>
      </c>
      <c r="J500" s="11"/>
      <c r="K500" s="22">
        <v>120</v>
      </c>
      <c r="L500" s="22" t="s">
        <v>26</v>
      </c>
      <c r="M500" s="22" t="s">
        <v>120</v>
      </c>
      <c r="N500" s="29" t="s">
        <v>5788</v>
      </c>
    </row>
    <row r="501" spans="1:14" x14ac:dyDescent="0.2">
      <c r="A501" s="25">
        <v>485</v>
      </c>
      <c r="B501" s="19">
        <v>5100</v>
      </c>
      <c r="C501" s="82" t="s">
        <v>3732</v>
      </c>
      <c r="D501" s="48">
        <v>40891</v>
      </c>
      <c r="E501" s="48">
        <v>40933</v>
      </c>
      <c r="F501" s="38">
        <v>1</v>
      </c>
      <c r="G501" s="54">
        <v>41640</v>
      </c>
      <c r="H501" s="11"/>
      <c r="I501" s="30" t="s">
        <v>5682</v>
      </c>
      <c r="J501" s="11"/>
      <c r="K501" s="22">
        <v>30</v>
      </c>
      <c r="L501" s="22" t="s">
        <v>26</v>
      </c>
      <c r="M501" s="22" t="s">
        <v>120</v>
      </c>
      <c r="N501" s="29" t="s">
        <v>5788</v>
      </c>
    </row>
    <row r="502" spans="1:14" x14ac:dyDescent="0.2">
      <c r="A502" s="25">
        <v>486</v>
      </c>
      <c r="B502" s="19">
        <v>5100</v>
      </c>
      <c r="C502" s="82" t="s">
        <v>3732</v>
      </c>
      <c r="D502" s="48">
        <v>40858</v>
      </c>
      <c r="E502" s="48">
        <v>40891</v>
      </c>
      <c r="F502" s="38">
        <v>2</v>
      </c>
      <c r="G502" s="54">
        <v>41640</v>
      </c>
      <c r="H502" s="11"/>
      <c r="I502" s="30" t="s">
        <v>5682</v>
      </c>
      <c r="J502" s="11"/>
      <c r="K502" s="22">
        <v>120</v>
      </c>
      <c r="L502" s="22" t="s">
        <v>26</v>
      </c>
      <c r="M502" s="22" t="s">
        <v>120</v>
      </c>
      <c r="N502" s="29" t="s">
        <v>5788</v>
      </c>
    </row>
    <row r="503" spans="1:14" x14ac:dyDescent="0.2">
      <c r="A503" s="25">
        <v>487</v>
      </c>
      <c r="B503" s="19">
        <v>5100</v>
      </c>
      <c r="C503" s="82" t="s">
        <v>3732</v>
      </c>
      <c r="D503" s="48">
        <v>40793</v>
      </c>
      <c r="E503" s="48">
        <v>40816</v>
      </c>
      <c r="F503" s="38">
        <v>2</v>
      </c>
      <c r="G503" s="54">
        <v>41640</v>
      </c>
      <c r="H503" s="11"/>
      <c r="I503" s="30" t="s">
        <v>5682</v>
      </c>
      <c r="J503" s="11"/>
      <c r="K503" s="22">
        <v>125</v>
      </c>
      <c r="L503" s="22" t="s">
        <v>26</v>
      </c>
      <c r="M503" s="22" t="s">
        <v>120</v>
      </c>
      <c r="N503" s="29" t="s">
        <v>5788</v>
      </c>
    </row>
    <row r="504" spans="1:14" x14ac:dyDescent="0.2">
      <c r="A504" s="25">
        <v>488</v>
      </c>
      <c r="B504" s="19">
        <v>5100</v>
      </c>
      <c r="C504" s="82" t="s">
        <v>3732</v>
      </c>
      <c r="D504" s="48">
        <v>40819</v>
      </c>
      <c r="E504" s="48">
        <v>40858</v>
      </c>
      <c r="F504" s="38">
        <v>2</v>
      </c>
      <c r="G504" s="54">
        <v>41640</v>
      </c>
      <c r="H504" s="11"/>
      <c r="I504" s="30" t="s">
        <v>5682</v>
      </c>
      <c r="J504" s="11"/>
      <c r="K504" s="22">
        <v>100</v>
      </c>
      <c r="L504" s="22" t="s">
        <v>26</v>
      </c>
      <c r="M504" s="22" t="s">
        <v>120</v>
      </c>
      <c r="N504" s="29" t="s">
        <v>5788</v>
      </c>
    </row>
    <row r="505" spans="1:14" x14ac:dyDescent="0.2">
      <c r="A505" s="25">
        <v>489</v>
      </c>
      <c r="B505" s="19">
        <v>5100</v>
      </c>
      <c r="C505" s="82" t="s">
        <v>3732</v>
      </c>
      <c r="D505" s="48">
        <v>40976</v>
      </c>
      <c r="E505" s="48">
        <v>41044</v>
      </c>
      <c r="F505" s="38">
        <v>2</v>
      </c>
      <c r="G505" s="54">
        <v>41640</v>
      </c>
      <c r="H505" s="11"/>
      <c r="I505" s="30" t="s">
        <v>5682</v>
      </c>
      <c r="J505" s="11"/>
      <c r="K505" s="22">
        <v>160</v>
      </c>
      <c r="L505" s="22" t="s">
        <v>26</v>
      </c>
      <c r="M505" s="22" t="s">
        <v>120</v>
      </c>
      <c r="N505" s="29" t="s">
        <v>5788</v>
      </c>
    </row>
    <row r="506" spans="1:14" x14ac:dyDescent="0.2">
      <c r="A506" s="25">
        <v>490</v>
      </c>
      <c r="B506" s="19">
        <v>5100</v>
      </c>
      <c r="C506" s="82" t="s">
        <v>3732</v>
      </c>
      <c r="D506" s="48">
        <v>40933</v>
      </c>
      <c r="E506" s="48">
        <v>40960</v>
      </c>
      <c r="F506" s="38">
        <v>2</v>
      </c>
      <c r="G506" s="54">
        <v>41640</v>
      </c>
      <c r="H506" s="11"/>
      <c r="I506" s="30" t="s">
        <v>5682</v>
      </c>
      <c r="J506" s="11"/>
      <c r="K506" s="22">
        <v>90</v>
      </c>
      <c r="L506" s="22" t="s">
        <v>26</v>
      </c>
      <c r="M506" s="22" t="s">
        <v>120</v>
      </c>
      <c r="N506" s="29" t="s">
        <v>5788</v>
      </c>
    </row>
    <row r="507" spans="1:14" x14ac:dyDescent="0.2">
      <c r="A507" s="25">
        <v>491</v>
      </c>
      <c r="B507" s="19">
        <v>5100</v>
      </c>
      <c r="C507" s="82" t="s">
        <v>3732</v>
      </c>
      <c r="D507" s="48">
        <v>40938</v>
      </c>
      <c r="E507" s="48">
        <v>40976</v>
      </c>
      <c r="F507" s="38">
        <v>2</v>
      </c>
      <c r="G507" s="54">
        <v>41640</v>
      </c>
      <c r="H507" s="11"/>
      <c r="I507" s="30" t="s">
        <v>5682</v>
      </c>
      <c r="J507" s="11"/>
      <c r="K507" s="22">
        <v>40</v>
      </c>
      <c r="L507" s="22" t="s">
        <v>26</v>
      </c>
      <c r="M507" s="22" t="s">
        <v>120</v>
      </c>
      <c r="N507" s="29" t="s">
        <v>5788</v>
      </c>
    </row>
    <row r="508" spans="1:14" x14ac:dyDescent="0.2">
      <c r="A508" s="25">
        <v>492</v>
      </c>
      <c r="B508" s="19">
        <v>5100</v>
      </c>
      <c r="C508" s="82" t="s">
        <v>3732</v>
      </c>
      <c r="D508" s="48">
        <v>40960</v>
      </c>
      <c r="E508" s="48">
        <v>41022</v>
      </c>
      <c r="F508" s="38">
        <v>2</v>
      </c>
      <c r="G508" s="54">
        <v>41640</v>
      </c>
      <c r="H508" s="11"/>
      <c r="I508" s="30" t="s">
        <v>5682</v>
      </c>
      <c r="J508" s="11"/>
      <c r="K508" s="22">
        <v>30</v>
      </c>
      <c r="L508" s="22" t="s">
        <v>26</v>
      </c>
      <c r="M508" s="22" t="s">
        <v>120</v>
      </c>
      <c r="N508" s="29" t="s">
        <v>5788</v>
      </c>
    </row>
    <row r="509" spans="1:14" x14ac:dyDescent="0.2">
      <c r="A509" s="25">
        <v>493</v>
      </c>
      <c r="B509" s="19">
        <v>5100</v>
      </c>
      <c r="C509" s="82" t="s">
        <v>3732</v>
      </c>
      <c r="D509" s="48">
        <v>41022</v>
      </c>
      <c r="E509" s="48">
        <v>41054</v>
      </c>
      <c r="F509" s="38">
        <v>2</v>
      </c>
      <c r="G509" s="54">
        <v>41640</v>
      </c>
      <c r="H509" s="11"/>
      <c r="I509" s="30" t="s">
        <v>5682</v>
      </c>
      <c r="J509" s="11"/>
      <c r="K509" s="22">
        <v>80</v>
      </c>
      <c r="L509" s="22" t="s">
        <v>26</v>
      </c>
      <c r="M509" s="22" t="s">
        <v>120</v>
      </c>
      <c r="N509" s="29" t="s">
        <v>5788</v>
      </c>
    </row>
    <row r="510" spans="1:14" x14ac:dyDescent="0.2">
      <c r="A510" s="25">
        <v>494</v>
      </c>
      <c r="B510" s="19">
        <v>5100</v>
      </c>
      <c r="C510" s="82" t="s">
        <v>3732</v>
      </c>
      <c r="D510" s="48">
        <v>41178</v>
      </c>
      <c r="E510" s="48">
        <v>40870</v>
      </c>
      <c r="F510" s="38">
        <v>2</v>
      </c>
      <c r="G510" s="54">
        <v>41640</v>
      </c>
      <c r="H510" s="11"/>
      <c r="I510" s="30" t="s">
        <v>5682</v>
      </c>
      <c r="J510" s="11"/>
      <c r="K510" s="22">
        <v>60</v>
      </c>
      <c r="L510" s="22" t="s">
        <v>26</v>
      </c>
      <c r="M510" s="22" t="s">
        <v>120</v>
      </c>
      <c r="N510" s="29" t="s">
        <v>5788</v>
      </c>
    </row>
    <row r="511" spans="1:14" ht="22.5" x14ac:dyDescent="0.2">
      <c r="A511" s="25">
        <v>495</v>
      </c>
      <c r="B511" s="19">
        <v>5100</v>
      </c>
      <c r="C511" s="82" t="s">
        <v>3733</v>
      </c>
      <c r="D511" s="48" t="s">
        <v>3817</v>
      </c>
      <c r="E511" s="48" t="s">
        <v>3817</v>
      </c>
      <c r="F511" s="38">
        <v>2</v>
      </c>
      <c r="G511" s="54">
        <v>41640</v>
      </c>
      <c r="H511" s="11"/>
      <c r="I511" s="30" t="s">
        <v>5682</v>
      </c>
      <c r="J511" s="11"/>
      <c r="K511" s="22">
        <v>80</v>
      </c>
      <c r="L511" s="22" t="s">
        <v>26</v>
      </c>
      <c r="M511" s="22" t="s">
        <v>120</v>
      </c>
      <c r="N511" s="29" t="s">
        <v>5790</v>
      </c>
    </row>
    <row r="512" spans="1:14" x14ac:dyDescent="0.2">
      <c r="A512" s="25">
        <v>496</v>
      </c>
      <c r="B512" s="19">
        <v>5100</v>
      </c>
      <c r="C512" s="82" t="s">
        <v>3734</v>
      </c>
      <c r="D512" s="48">
        <v>40603</v>
      </c>
      <c r="E512" s="48">
        <v>40560</v>
      </c>
      <c r="F512" s="38">
        <v>1</v>
      </c>
      <c r="G512" s="54">
        <v>41640</v>
      </c>
      <c r="H512" s="11"/>
      <c r="I512" s="30" t="s">
        <v>5682</v>
      </c>
      <c r="J512" s="11"/>
      <c r="K512" s="22">
        <v>64</v>
      </c>
      <c r="L512" s="22" t="s">
        <v>26</v>
      </c>
      <c r="M512" s="22" t="s">
        <v>120</v>
      </c>
      <c r="N512" s="29" t="s">
        <v>5711</v>
      </c>
    </row>
    <row r="513" spans="1:14" x14ac:dyDescent="0.2">
      <c r="A513" s="25">
        <v>497</v>
      </c>
      <c r="B513" s="19">
        <v>5100</v>
      </c>
      <c r="C513" s="82" t="s">
        <v>3735</v>
      </c>
      <c r="D513" s="48">
        <v>40560</v>
      </c>
      <c r="E513" s="48">
        <v>40568</v>
      </c>
      <c r="F513" s="38">
        <v>1</v>
      </c>
      <c r="G513" s="54">
        <v>41640</v>
      </c>
      <c r="H513" s="11"/>
      <c r="I513" s="30" t="s">
        <v>5682</v>
      </c>
      <c r="J513" s="11"/>
      <c r="K513" s="22">
        <v>134</v>
      </c>
      <c r="L513" s="22" t="s">
        <v>26</v>
      </c>
      <c r="M513" s="22" t="s">
        <v>120</v>
      </c>
      <c r="N513" s="29" t="s">
        <v>5711</v>
      </c>
    </row>
    <row r="514" spans="1:14" x14ac:dyDescent="0.2">
      <c r="A514" s="25">
        <v>498</v>
      </c>
      <c r="B514" s="19">
        <v>5100</v>
      </c>
      <c r="C514" s="82" t="s">
        <v>3736</v>
      </c>
      <c r="D514" s="48">
        <v>40568</v>
      </c>
      <c r="E514" s="48">
        <v>40577</v>
      </c>
      <c r="F514" s="38">
        <v>1</v>
      </c>
      <c r="G514" s="54">
        <v>41640</v>
      </c>
      <c r="H514" s="11"/>
      <c r="I514" s="30" t="s">
        <v>5682</v>
      </c>
      <c r="J514" s="11"/>
      <c r="K514" s="22">
        <f>241-136</f>
        <v>105</v>
      </c>
      <c r="L514" s="22" t="s">
        <v>26</v>
      </c>
      <c r="M514" s="22" t="s">
        <v>120</v>
      </c>
      <c r="N514" s="29" t="s">
        <v>5711</v>
      </c>
    </row>
    <row r="515" spans="1:14" x14ac:dyDescent="0.2">
      <c r="A515" s="25">
        <v>499</v>
      </c>
      <c r="B515" s="19">
        <v>5100</v>
      </c>
      <c r="C515" s="82" t="s">
        <v>3737</v>
      </c>
      <c r="D515" s="48">
        <v>40578</v>
      </c>
      <c r="E515" s="48">
        <v>40589</v>
      </c>
      <c r="F515" s="38">
        <v>1</v>
      </c>
      <c r="G515" s="54">
        <v>41640</v>
      </c>
      <c r="H515" s="11"/>
      <c r="I515" s="30" t="s">
        <v>5682</v>
      </c>
      <c r="J515" s="11"/>
      <c r="K515" s="22">
        <f>357-242</f>
        <v>115</v>
      </c>
      <c r="L515" s="22" t="s">
        <v>26</v>
      </c>
      <c r="M515" s="22" t="s">
        <v>120</v>
      </c>
      <c r="N515" s="29" t="s">
        <v>5711</v>
      </c>
    </row>
    <row r="516" spans="1:14" x14ac:dyDescent="0.2">
      <c r="A516" s="25">
        <v>500</v>
      </c>
      <c r="B516" s="19">
        <v>5100</v>
      </c>
      <c r="C516" s="82" t="s">
        <v>3738</v>
      </c>
      <c r="D516" s="48">
        <v>40589</v>
      </c>
      <c r="E516" s="48">
        <v>40597</v>
      </c>
      <c r="F516" s="38">
        <v>2</v>
      </c>
      <c r="G516" s="54">
        <v>41640</v>
      </c>
      <c r="H516" s="11"/>
      <c r="I516" s="30" t="s">
        <v>5682</v>
      </c>
      <c r="J516" s="11"/>
      <c r="K516" s="22">
        <f>400-385</f>
        <v>15</v>
      </c>
      <c r="L516" s="22" t="s">
        <v>26</v>
      </c>
      <c r="M516" s="22" t="s">
        <v>120</v>
      </c>
      <c r="N516" s="29" t="s">
        <v>5711</v>
      </c>
    </row>
    <row r="517" spans="1:14" x14ac:dyDescent="0.2">
      <c r="A517" s="25">
        <v>501</v>
      </c>
      <c r="B517" s="19">
        <v>5100</v>
      </c>
      <c r="C517" s="82" t="s">
        <v>3739</v>
      </c>
      <c r="D517" s="48">
        <v>40597</v>
      </c>
      <c r="E517" s="48">
        <v>40606</v>
      </c>
      <c r="F517" s="38">
        <v>2</v>
      </c>
      <c r="G517" s="54">
        <v>41640</v>
      </c>
      <c r="H517" s="11"/>
      <c r="I517" s="30" t="s">
        <v>5682</v>
      </c>
      <c r="J517" s="11"/>
      <c r="K517" s="22">
        <f>503-401</f>
        <v>102</v>
      </c>
      <c r="L517" s="22" t="s">
        <v>26</v>
      </c>
      <c r="M517" s="22" t="s">
        <v>120</v>
      </c>
      <c r="N517" s="29" t="s">
        <v>5711</v>
      </c>
    </row>
    <row r="518" spans="1:14" x14ac:dyDescent="0.2">
      <c r="A518" s="25">
        <v>502</v>
      </c>
      <c r="B518" s="19">
        <v>5100</v>
      </c>
      <c r="C518" s="82" t="s">
        <v>3740</v>
      </c>
      <c r="D518" s="48">
        <v>40606</v>
      </c>
      <c r="E518" s="48">
        <v>40617</v>
      </c>
      <c r="F518" s="38">
        <v>2</v>
      </c>
      <c r="G518" s="54">
        <v>41640</v>
      </c>
      <c r="H518" s="11"/>
      <c r="I518" s="30" t="s">
        <v>5682</v>
      </c>
      <c r="J518" s="11"/>
      <c r="K518" s="22">
        <f>615-504</f>
        <v>111</v>
      </c>
      <c r="L518" s="22" t="s">
        <v>26</v>
      </c>
      <c r="M518" s="22" t="s">
        <v>120</v>
      </c>
      <c r="N518" s="29" t="s">
        <v>5711</v>
      </c>
    </row>
    <row r="519" spans="1:14" x14ac:dyDescent="0.2">
      <c r="A519" s="25">
        <v>503</v>
      </c>
      <c r="B519" s="19">
        <v>5100</v>
      </c>
      <c r="C519" s="82" t="s">
        <v>3741</v>
      </c>
      <c r="D519" s="48">
        <v>40618</v>
      </c>
      <c r="E519" s="48">
        <v>40627</v>
      </c>
      <c r="F519" s="38">
        <v>2</v>
      </c>
      <c r="G519" s="54">
        <v>41640</v>
      </c>
      <c r="H519" s="11"/>
      <c r="I519" s="30" t="s">
        <v>5682</v>
      </c>
      <c r="J519" s="11"/>
      <c r="K519" s="22">
        <f>759-616</f>
        <v>143</v>
      </c>
      <c r="L519" s="22" t="s">
        <v>26</v>
      </c>
      <c r="M519" s="22" t="s">
        <v>120</v>
      </c>
      <c r="N519" s="29" t="s">
        <v>5711</v>
      </c>
    </row>
    <row r="520" spans="1:14" x14ac:dyDescent="0.2">
      <c r="A520" s="25">
        <v>504</v>
      </c>
      <c r="B520" s="19">
        <v>5100</v>
      </c>
      <c r="C520" s="82" t="s">
        <v>3742</v>
      </c>
      <c r="D520" s="48">
        <v>40627</v>
      </c>
      <c r="E520" s="48">
        <v>40638</v>
      </c>
      <c r="F520" s="38">
        <v>3</v>
      </c>
      <c r="G520" s="54">
        <v>41640</v>
      </c>
      <c r="H520" s="11"/>
      <c r="I520" s="30" t="s">
        <v>5682</v>
      </c>
      <c r="J520" s="11"/>
      <c r="K520" s="22">
        <f>867-760</f>
        <v>107</v>
      </c>
      <c r="L520" s="22" t="s">
        <v>26</v>
      </c>
      <c r="M520" s="22" t="s">
        <v>120</v>
      </c>
      <c r="N520" s="29" t="s">
        <v>5711</v>
      </c>
    </row>
    <row r="521" spans="1:14" x14ac:dyDescent="0.2">
      <c r="A521" s="25">
        <v>505</v>
      </c>
      <c r="B521" s="19">
        <v>5100</v>
      </c>
      <c r="C521" s="82" t="s">
        <v>3743</v>
      </c>
      <c r="D521" s="48">
        <v>40638</v>
      </c>
      <c r="E521" s="48">
        <v>40645</v>
      </c>
      <c r="F521" s="38">
        <v>3</v>
      </c>
      <c r="G521" s="54">
        <v>41640</v>
      </c>
      <c r="H521" s="11"/>
      <c r="I521" s="30" t="s">
        <v>5682</v>
      </c>
      <c r="J521" s="11"/>
      <c r="K521" s="22">
        <f>976-868</f>
        <v>108</v>
      </c>
      <c r="L521" s="22" t="s">
        <v>26</v>
      </c>
      <c r="M521" s="22" t="s">
        <v>120</v>
      </c>
      <c r="N521" s="29" t="s">
        <v>5711</v>
      </c>
    </row>
    <row r="522" spans="1:14" x14ac:dyDescent="0.2">
      <c r="A522" s="25">
        <v>506</v>
      </c>
      <c r="B522" s="19">
        <v>5100</v>
      </c>
      <c r="C522" s="82" t="s">
        <v>3744</v>
      </c>
      <c r="D522" s="48">
        <v>40645</v>
      </c>
      <c r="E522" s="48">
        <v>40652</v>
      </c>
      <c r="F522" s="38">
        <v>3</v>
      </c>
      <c r="G522" s="54">
        <v>41640</v>
      </c>
      <c r="H522" s="11"/>
      <c r="I522" s="30" t="s">
        <v>5682</v>
      </c>
      <c r="J522" s="11"/>
      <c r="K522" s="22">
        <f>1083-977</f>
        <v>106</v>
      </c>
      <c r="L522" s="22" t="s">
        <v>26</v>
      </c>
      <c r="M522" s="22" t="s">
        <v>120</v>
      </c>
      <c r="N522" s="29" t="s">
        <v>5711</v>
      </c>
    </row>
    <row r="523" spans="1:14" x14ac:dyDescent="0.2">
      <c r="A523" s="25">
        <v>507</v>
      </c>
      <c r="B523" s="19">
        <v>5100</v>
      </c>
      <c r="C523" s="82" t="s">
        <v>3745</v>
      </c>
      <c r="D523" s="48">
        <v>40653</v>
      </c>
      <c r="E523" s="48">
        <v>40667</v>
      </c>
      <c r="F523" s="38">
        <v>3</v>
      </c>
      <c r="G523" s="54">
        <v>41640</v>
      </c>
      <c r="H523" s="11"/>
      <c r="I523" s="30" t="s">
        <v>5682</v>
      </c>
      <c r="J523" s="11"/>
      <c r="K523" s="22">
        <f>1194-1084</f>
        <v>110</v>
      </c>
      <c r="L523" s="22" t="s">
        <v>26</v>
      </c>
      <c r="M523" s="22" t="s">
        <v>120</v>
      </c>
      <c r="N523" s="29" t="s">
        <v>5711</v>
      </c>
    </row>
    <row r="524" spans="1:14" x14ac:dyDescent="0.2">
      <c r="A524" s="25">
        <v>508</v>
      </c>
      <c r="B524" s="19">
        <v>5100</v>
      </c>
      <c r="C524" s="82" t="s">
        <v>3746</v>
      </c>
      <c r="D524" s="48">
        <v>40667</v>
      </c>
      <c r="E524" s="48">
        <v>40675</v>
      </c>
      <c r="F524" s="38">
        <v>4</v>
      </c>
      <c r="G524" s="54">
        <v>41640</v>
      </c>
      <c r="H524" s="11"/>
      <c r="I524" s="30" t="s">
        <v>5682</v>
      </c>
      <c r="J524" s="11"/>
      <c r="K524" s="22">
        <f>1316-1195</f>
        <v>121</v>
      </c>
      <c r="L524" s="22" t="s">
        <v>26</v>
      </c>
      <c r="M524" s="22" t="s">
        <v>120</v>
      </c>
      <c r="N524" s="29" t="s">
        <v>5711</v>
      </c>
    </row>
    <row r="525" spans="1:14" x14ac:dyDescent="0.2">
      <c r="A525" s="25">
        <v>509</v>
      </c>
      <c r="B525" s="19">
        <v>5100</v>
      </c>
      <c r="C525" s="82" t="s">
        <v>3747</v>
      </c>
      <c r="D525" s="48">
        <v>40675</v>
      </c>
      <c r="E525" s="48">
        <v>40683</v>
      </c>
      <c r="F525" s="38">
        <v>4</v>
      </c>
      <c r="G525" s="54">
        <v>41640</v>
      </c>
      <c r="H525" s="11"/>
      <c r="I525" s="30" t="s">
        <v>5682</v>
      </c>
      <c r="J525" s="11"/>
      <c r="K525" s="22">
        <f>1433-1317</f>
        <v>116</v>
      </c>
      <c r="L525" s="22" t="s">
        <v>26</v>
      </c>
      <c r="M525" s="22" t="s">
        <v>120</v>
      </c>
      <c r="N525" s="29" t="s">
        <v>5711</v>
      </c>
    </row>
    <row r="526" spans="1:14" x14ac:dyDescent="0.2">
      <c r="A526" s="25">
        <v>510</v>
      </c>
      <c r="B526" s="19">
        <v>5100</v>
      </c>
      <c r="C526" s="82" t="s">
        <v>3748</v>
      </c>
      <c r="D526" s="48">
        <v>40688</v>
      </c>
      <c r="E526" s="48">
        <v>40701</v>
      </c>
      <c r="F526" s="38">
        <v>4</v>
      </c>
      <c r="G526" s="54">
        <v>41640</v>
      </c>
      <c r="H526" s="11"/>
      <c r="I526" s="30" t="s">
        <v>5682</v>
      </c>
      <c r="J526" s="11"/>
      <c r="K526" s="22">
        <f>1582-1434</f>
        <v>148</v>
      </c>
      <c r="L526" s="22" t="s">
        <v>26</v>
      </c>
      <c r="M526" s="22" t="s">
        <v>120</v>
      </c>
      <c r="N526" s="29" t="s">
        <v>5711</v>
      </c>
    </row>
    <row r="527" spans="1:14" x14ac:dyDescent="0.2">
      <c r="A527" s="25">
        <v>511</v>
      </c>
      <c r="B527" s="19">
        <v>5100</v>
      </c>
      <c r="C527" s="82" t="s">
        <v>3749</v>
      </c>
      <c r="D527" s="48">
        <v>40683</v>
      </c>
      <c r="E527" s="48">
        <v>40688</v>
      </c>
      <c r="F527" s="38">
        <v>4</v>
      </c>
      <c r="G527" s="54">
        <v>41640</v>
      </c>
      <c r="H527" s="11"/>
      <c r="I527" s="30" t="s">
        <v>5682</v>
      </c>
      <c r="J527" s="11"/>
      <c r="K527" s="22">
        <f>1729-1583</f>
        <v>146</v>
      </c>
      <c r="L527" s="22" t="s">
        <v>26</v>
      </c>
      <c r="M527" s="22" t="s">
        <v>120</v>
      </c>
      <c r="N527" s="29" t="s">
        <v>5711</v>
      </c>
    </row>
    <row r="528" spans="1:14" x14ac:dyDescent="0.2">
      <c r="A528" s="25">
        <v>512</v>
      </c>
      <c r="B528" s="19">
        <v>5100</v>
      </c>
      <c r="C528" s="82" t="s">
        <v>3750</v>
      </c>
      <c r="D528" s="48">
        <v>40704</v>
      </c>
      <c r="E528" s="48">
        <v>40709</v>
      </c>
      <c r="F528" s="38">
        <v>5</v>
      </c>
      <c r="G528" s="54">
        <v>41640</v>
      </c>
      <c r="H528" s="11"/>
      <c r="I528" s="30" t="s">
        <v>5682</v>
      </c>
      <c r="J528" s="11"/>
      <c r="K528" s="22">
        <f>1837-1730</f>
        <v>107</v>
      </c>
      <c r="L528" s="22" t="s">
        <v>26</v>
      </c>
      <c r="M528" s="22" t="s">
        <v>120</v>
      </c>
      <c r="N528" s="29" t="s">
        <v>5711</v>
      </c>
    </row>
    <row r="529" spans="1:14" x14ac:dyDescent="0.2">
      <c r="A529" s="25">
        <v>513</v>
      </c>
      <c r="B529" s="19">
        <v>5100</v>
      </c>
      <c r="C529" s="82" t="s">
        <v>3751</v>
      </c>
      <c r="D529" s="48">
        <v>40709</v>
      </c>
      <c r="E529" s="48">
        <v>40714</v>
      </c>
      <c r="F529" s="38">
        <v>5</v>
      </c>
      <c r="G529" s="54">
        <v>41640</v>
      </c>
      <c r="H529" s="11"/>
      <c r="I529" s="30" t="s">
        <v>5682</v>
      </c>
      <c r="J529" s="11"/>
      <c r="K529" s="22">
        <f>1986-1838</f>
        <v>148</v>
      </c>
      <c r="L529" s="22" t="s">
        <v>26</v>
      </c>
      <c r="M529" s="22" t="s">
        <v>120</v>
      </c>
      <c r="N529" s="29" t="s">
        <v>5711</v>
      </c>
    </row>
    <row r="530" spans="1:14" x14ac:dyDescent="0.2">
      <c r="A530" s="25">
        <v>514</v>
      </c>
      <c r="B530" s="19">
        <v>5100</v>
      </c>
      <c r="C530" s="82" t="s">
        <v>3752</v>
      </c>
      <c r="D530" s="48">
        <v>40714</v>
      </c>
      <c r="E530" s="48">
        <v>40723</v>
      </c>
      <c r="F530" s="38">
        <v>6</v>
      </c>
      <c r="G530" s="54">
        <v>41640</v>
      </c>
      <c r="H530" s="11"/>
      <c r="I530" s="30" t="s">
        <v>5682</v>
      </c>
      <c r="J530" s="11"/>
      <c r="K530" s="22">
        <f>2144-1987</f>
        <v>157</v>
      </c>
      <c r="L530" s="22" t="s">
        <v>26</v>
      </c>
      <c r="M530" s="22" t="s">
        <v>120</v>
      </c>
      <c r="N530" s="29" t="s">
        <v>5711</v>
      </c>
    </row>
    <row r="531" spans="1:14" x14ac:dyDescent="0.2">
      <c r="A531" s="25">
        <v>515</v>
      </c>
      <c r="B531" s="19">
        <v>5100</v>
      </c>
      <c r="C531" s="82" t="s">
        <v>3753</v>
      </c>
      <c r="D531" s="48">
        <v>40723</v>
      </c>
      <c r="E531" s="48">
        <v>40730</v>
      </c>
      <c r="F531" s="38">
        <v>6</v>
      </c>
      <c r="G531" s="54">
        <v>41640</v>
      </c>
      <c r="H531" s="11"/>
      <c r="I531" s="30" t="s">
        <v>5682</v>
      </c>
      <c r="J531" s="11"/>
      <c r="K531" s="22">
        <f>2371-2145</f>
        <v>226</v>
      </c>
      <c r="L531" s="22" t="s">
        <v>26</v>
      </c>
      <c r="M531" s="22" t="s">
        <v>120</v>
      </c>
      <c r="N531" s="29" t="s">
        <v>5711</v>
      </c>
    </row>
    <row r="532" spans="1:14" x14ac:dyDescent="0.2">
      <c r="A532" s="25">
        <v>516</v>
      </c>
      <c r="B532" s="19">
        <v>5100</v>
      </c>
      <c r="C532" s="82" t="s">
        <v>3754</v>
      </c>
      <c r="D532" s="48">
        <v>40730</v>
      </c>
      <c r="E532" s="48">
        <v>40737</v>
      </c>
      <c r="F532" s="38">
        <v>6</v>
      </c>
      <c r="G532" s="54">
        <v>41640</v>
      </c>
      <c r="H532" s="11"/>
      <c r="I532" s="30" t="s">
        <v>5682</v>
      </c>
      <c r="J532" s="11"/>
      <c r="K532" s="22">
        <f>2588-2372</f>
        <v>216</v>
      </c>
      <c r="L532" s="22" t="s">
        <v>26</v>
      </c>
      <c r="M532" s="22" t="s">
        <v>120</v>
      </c>
      <c r="N532" s="29" t="s">
        <v>5711</v>
      </c>
    </row>
    <row r="533" spans="1:14" x14ac:dyDescent="0.2">
      <c r="A533" s="25">
        <v>517</v>
      </c>
      <c r="B533" s="19">
        <v>5100</v>
      </c>
      <c r="C533" s="82" t="s">
        <v>3755</v>
      </c>
      <c r="D533" s="48">
        <v>40737</v>
      </c>
      <c r="E533" s="48">
        <v>40742</v>
      </c>
      <c r="F533" s="38">
        <v>7</v>
      </c>
      <c r="G533" s="54">
        <v>41640</v>
      </c>
      <c r="H533" s="11"/>
      <c r="I533" s="30" t="s">
        <v>5682</v>
      </c>
      <c r="J533" s="11"/>
      <c r="K533" s="22">
        <f>2777-2589</f>
        <v>188</v>
      </c>
      <c r="L533" s="22" t="s">
        <v>26</v>
      </c>
      <c r="M533" s="22" t="s">
        <v>120</v>
      </c>
      <c r="N533" s="29" t="s">
        <v>5711</v>
      </c>
    </row>
    <row r="534" spans="1:14" x14ac:dyDescent="0.2">
      <c r="A534" s="25">
        <v>518</v>
      </c>
      <c r="B534" s="19">
        <v>5100</v>
      </c>
      <c r="C534" s="82" t="s">
        <v>3756</v>
      </c>
      <c r="D534" s="48">
        <v>40742</v>
      </c>
      <c r="E534" s="48">
        <v>40745</v>
      </c>
      <c r="F534" s="38">
        <v>7</v>
      </c>
      <c r="G534" s="54">
        <v>41640</v>
      </c>
      <c r="H534" s="11"/>
      <c r="I534" s="30" t="s">
        <v>5682</v>
      </c>
      <c r="J534" s="11"/>
      <c r="K534" s="22">
        <f>3008-2788</f>
        <v>220</v>
      </c>
      <c r="L534" s="22" t="s">
        <v>26</v>
      </c>
      <c r="M534" s="22" t="s">
        <v>120</v>
      </c>
      <c r="N534" s="29" t="s">
        <v>5711</v>
      </c>
    </row>
    <row r="535" spans="1:14" x14ac:dyDescent="0.2">
      <c r="A535" s="25">
        <v>519</v>
      </c>
      <c r="B535" s="19">
        <v>5100</v>
      </c>
      <c r="C535" s="82" t="s">
        <v>3757</v>
      </c>
      <c r="D535" s="48">
        <v>40745</v>
      </c>
      <c r="E535" s="48">
        <v>40751</v>
      </c>
      <c r="F535" s="38">
        <v>7</v>
      </c>
      <c r="G535" s="54">
        <v>41640</v>
      </c>
      <c r="H535" s="11"/>
      <c r="I535" s="30" t="s">
        <v>5682</v>
      </c>
      <c r="J535" s="11"/>
      <c r="K535" s="22">
        <f>3111-3009</f>
        <v>102</v>
      </c>
      <c r="L535" s="22" t="s">
        <v>26</v>
      </c>
      <c r="M535" s="22" t="s">
        <v>120</v>
      </c>
      <c r="N535" s="29" t="s">
        <v>5711</v>
      </c>
    </row>
    <row r="536" spans="1:14" x14ac:dyDescent="0.2">
      <c r="A536" s="25">
        <v>520</v>
      </c>
      <c r="B536" s="19">
        <v>5100</v>
      </c>
      <c r="C536" s="82" t="s">
        <v>3758</v>
      </c>
      <c r="D536" s="48">
        <v>40752</v>
      </c>
      <c r="E536" s="48">
        <v>40758</v>
      </c>
      <c r="F536" s="38">
        <v>8</v>
      </c>
      <c r="G536" s="54">
        <v>41640</v>
      </c>
      <c r="H536" s="11"/>
      <c r="I536" s="30" t="s">
        <v>5682</v>
      </c>
      <c r="J536" s="11"/>
      <c r="K536" s="22">
        <f>3404-3112</f>
        <v>292</v>
      </c>
      <c r="L536" s="22" t="s">
        <v>26</v>
      </c>
      <c r="M536" s="22" t="s">
        <v>120</v>
      </c>
      <c r="N536" s="29" t="s">
        <v>5711</v>
      </c>
    </row>
    <row r="537" spans="1:14" x14ac:dyDescent="0.2">
      <c r="A537" s="25">
        <v>521</v>
      </c>
      <c r="B537" s="19">
        <v>5100</v>
      </c>
      <c r="C537" s="82" t="s">
        <v>3759</v>
      </c>
      <c r="D537" s="48">
        <v>40758</v>
      </c>
      <c r="E537" s="48">
        <v>40765</v>
      </c>
      <c r="F537" s="38">
        <v>8</v>
      </c>
      <c r="G537" s="54">
        <v>41640</v>
      </c>
      <c r="H537" s="11"/>
      <c r="I537" s="30" t="s">
        <v>5682</v>
      </c>
      <c r="J537" s="11"/>
      <c r="K537" s="22">
        <f>3671-3405</f>
        <v>266</v>
      </c>
      <c r="L537" s="22" t="s">
        <v>26</v>
      </c>
      <c r="M537" s="22" t="s">
        <v>120</v>
      </c>
      <c r="N537" s="29" t="s">
        <v>5711</v>
      </c>
    </row>
    <row r="538" spans="1:14" x14ac:dyDescent="0.2">
      <c r="A538" s="25">
        <v>522</v>
      </c>
      <c r="B538" s="19">
        <v>5100</v>
      </c>
      <c r="C538" s="82" t="s">
        <v>3760</v>
      </c>
      <c r="D538" s="48">
        <v>40763</v>
      </c>
      <c r="E538" s="48">
        <v>40765</v>
      </c>
      <c r="F538" s="38">
        <v>8</v>
      </c>
      <c r="G538" s="54">
        <v>41640</v>
      </c>
      <c r="H538" s="11"/>
      <c r="I538" s="30" t="s">
        <v>5682</v>
      </c>
      <c r="J538" s="11"/>
      <c r="K538" s="22">
        <f>3925-3672</f>
        <v>253</v>
      </c>
      <c r="L538" s="22" t="s">
        <v>26</v>
      </c>
      <c r="M538" s="22" t="s">
        <v>120</v>
      </c>
      <c r="N538" s="29" t="s">
        <v>5711</v>
      </c>
    </row>
    <row r="539" spans="1:14" x14ac:dyDescent="0.2">
      <c r="A539" s="25">
        <v>523</v>
      </c>
      <c r="B539" s="19">
        <v>5100</v>
      </c>
      <c r="C539" s="82" t="s">
        <v>3761</v>
      </c>
      <c r="D539" s="48">
        <v>40765</v>
      </c>
      <c r="E539" s="48">
        <v>40774</v>
      </c>
      <c r="F539" s="38">
        <v>9</v>
      </c>
      <c r="G539" s="54">
        <v>41640</v>
      </c>
      <c r="H539" s="11"/>
      <c r="I539" s="30" t="s">
        <v>5682</v>
      </c>
      <c r="J539" s="11"/>
      <c r="K539" s="22">
        <f>4051-3926</f>
        <v>125</v>
      </c>
      <c r="L539" s="22" t="s">
        <v>26</v>
      </c>
      <c r="M539" s="22" t="s">
        <v>120</v>
      </c>
      <c r="N539" s="29" t="s">
        <v>5711</v>
      </c>
    </row>
    <row r="540" spans="1:14" x14ac:dyDescent="0.2">
      <c r="A540" s="25">
        <v>524</v>
      </c>
      <c r="B540" s="19">
        <v>5100</v>
      </c>
      <c r="C540" s="82" t="s">
        <v>3762</v>
      </c>
      <c r="D540" s="48">
        <v>40774</v>
      </c>
      <c r="E540" s="48">
        <v>40779</v>
      </c>
      <c r="F540" s="38">
        <v>9</v>
      </c>
      <c r="G540" s="54">
        <v>41640</v>
      </c>
      <c r="H540" s="11"/>
      <c r="I540" s="30" t="s">
        <v>5682</v>
      </c>
      <c r="J540" s="11"/>
      <c r="K540" s="22">
        <f>4281-4082</f>
        <v>199</v>
      </c>
      <c r="L540" s="22" t="s">
        <v>26</v>
      </c>
      <c r="M540" s="22" t="s">
        <v>120</v>
      </c>
      <c r="N540" s="29" t="s">
        <v>5711</v>
      </c>
    </row>
    <row r="541" spans="1:14" x14ac:dyDescent="0.2">
      <c r="A541" s="25">
        <v>525</v>
      </c>
      <c r="B541" s="19">
        <v>5100</v>
      </c>
      <c r="C541" s="82" t="s">
        <v>3763</v>
      </c>
      <c r="D541" s="48">
        <v>40779</v>
      </c>
      <c r="E541" s="48">
        <v>40781</v>
      </c>
      <c r="F541" s="38">
        <v>9</v>
      </c>
      <c r="G541" s="54">
        <v>41640</v>
      </c>
      <c r="H541" s="11"/>
      <c r="I541" s="30" t="s">
        <v>5682</v>
      </c>
      <c r="J541" s="11"/>
      <c r="K541" s="22">
        <f>4444-4228</f>
        <v>216</v>
      </c>
      <c r="L541" s="22" t="s">
        <v>26</v>
      </c>
      <c r="M541" s="22" t="s">
        <v>120</v>
      </c>
      <c r="N541" s="29" t="s">
        <v>5711</v>
      </c>
    </row>
    <row r="542" spans="1:14" x14ac:dyDescent="0.2">
      <c r="A542" s="25">
        <v>526</v>
      </c>
      <c r="B542" s="19">
        <v>5100</v>
      </c>
      <c r="C542" s="82" t="s">
        <v>3764</v>
      </c>
      <c r="D542" s="48">
        <v>40784</v>
      </c>
      <c r="E542" s="48">
        <v>40791</v>
      </c>
      <c r="F542" s="38">
        <v>10</v>
      </c>
      <c r="G542" s="54">
        <v>41640</v>
      </c>
      <c r="H542" s="11"/>
      <c r="I542" s="30" t="s">
        <v>5682</v>
      </c>
      <c r="J542" s="11"/>
      <c r="K542" s="22">
        <f>4619-4445</f>
        <v>174</v>
      </c>
      <c r="L542" s="22" t="s">
        <v>26</v>
      </c>
      <c r="M542" s="22" t="s">
        <v>120</v>
      </c>
      <c r="N542" s="29" t="s">
        <v>5711</v>
      </c>
    </row>
    <row r="543" spans="1:14" x14ac:dyDescent="0.2">
      <c r="A543" s="25">
        <v>527</v>
      </c>
      <c r="B543" s="19">
        <v>5100</v>
      </c>
      <c r="C543" s="82" t="s">
        <v>3765</v>
      </c>
      <c r="D543" s="48">
        <v>40791</v>
      </c>
      <c r="E543" s="48">
        <v>40798</v>
      </c>
      <c r="F543" s="38">
        <v>10</v>
      </c>
      <c r="G543" s="54">
        <v>41640</v>
      </c>
      <c r="H543" s="11"/>
      <c r="I543" s="30" t="s">
        <v>5682</v>
      </c>
      <c r="J543" s="11"/>
      <c r="K543" s="22">
        <f>4876-4620</f>
        <v>256</v>
      </c>
      <c r="L543" s="22" t="s">
        <v>26</v>
      </c>
      <c r="M543" s="22" t="s">
        <v>120</v>
      </c>
      <c r="N543" s="29" t="s">
        <v>5711</v>
      </c>
    </row>
    <row r="544" spans="1:14" x14ac:dyDescent="0.2">
      <c r="A544" s="25">
        <v>528</v>
      </c>
      <c r="B544" s="19">
        <v>5100</v>
      </c>
      <c r="C544" s="82" t="s">
        <v>3766</v>
      </c>
      <c r="D544" s="48">
        <v>40806</v>
      </c>
      <c r="E544" s="48">
        <v>40812</v>
      </c>
      <c r="F544" s="38">
        <v>11</v>
      </c>
      <c r="G544" s="54">
        <v>41640</v>
      </c>
      <c r="H544" s="11"/>
      <c r="I544" s="30" t="s">
        <v>5682</v>
      </c>
      <c r="J544" s="11"/>
      <c r="K544" s="22">
        <f>5118-4877</f>
        <v>241</v>
      </c>
      <c r="L544" s="22" t="s">
        <v>26</v>
      </c>
      <c r="M544" s="22" t="s">
        <v>120</v>
      </c>
      <c r="N544" s="29" t="s">
        <v>5711</v>
      </c>
    </row>
    <row r="545" spans="1:14" x14ac:dyDescent="0.2">
      <c r="A545" s="25">
        <v>529</v>
      </c>
      <c r="B545" s="19">
        <v>5100</v>
      </c>
      <c r="C545" s="82" t="s">
        <v>3767</v>
      </c>
      <c r="D545" s="48">
        <v>40812</v>
      </c>
      <c r="E545" s="48">
        <v>40821</v>
      </c>
      <c r="F545" s="38">
        <v>11</v>
      </c>
      <c r="G545" s="54">
        <v>41640</v>
      </c>
      <c r="H545" s="11"/>
      <c r="I545" s="30" t="s">
        <v>5682</v>
      </c>
      <c r="J545" s="11"/>
      <c r="K545" s="22">
        <f>5339-5119</f>
        <v>220</v>
      </c>
      <c r="L545" s="22" t="s">
        <v>26</v>
      </c>
      <c r="M545" s="22" t="s">
        <v>120</v>
      </c>
      <c r="N545" s="29" t="s">
        <v>5711</v>
      </c>
    </row>
    <row r="546" spans="1:14" x14ac:dyDescent="0.2">
      <c r="A546" s="25">
        <v>530</v>
      </c>
      <c r="B546" s="19">
        <v>5100</v>
      </c>
      <c r="C546" s="82" t="s">
        <v>3768</v>
      </c>
      <c r="D546" s="48">
        <v>40821</v>
      </c>
      <c r="E546" s="48">
        <v>40826</v>
      </c>
      <c r="F546" s="38">
        <v>11</v>
      </c>
      <c r="G546" s="54">
        <v>41640</v>
      </c>
      <c r="H546" s="11"/>
      <c r="I546" s="30" t="s">
        <v>5682</v>
      </c>
      <c r="J546" s="11"/>
      <c r="K546" s="22">
        <f>5542-5340</f>
        <v>202</v>
      </c>
      <c r="L546" s="22" t="s">
        <v>26</v>
      </c>
      <c r="M546" s="22" t="s">
        <v>120</v>
      </c>
      <c r="N546" s="29" t="s">
        <v>5711</v>
      </c>
    </row>
    <row r="547" spans="1:14" x14ac:dyDescent="0.2">
      <c r="A547" s="25">
        <v>531</v>
      </c>
      <c r="B547" s="19">
        <v>5100</v>
      </c>
      <c r="C547" s="82" t="s">
        <v>3769</v>
      </c>
      <c r="D547" s="48">
        <v>40826</v>
      </c>
      <c r="E547" s="48">
        <v>40830</v>
      </c>
      <c r="F547" s="38">
        <v>11</v>
      </c>
      <c r="G547" s="54">
        <v>41640</v>
      </c>
      <c r="H547" s="11"/>
      <c r="I547" s="30" t="s">
        <v>5682</v>
      </c>
      <c r="J547" s="11"/>
      <c r="K547" s="22">
        <f>5657-5543</f>
        <v>114</v>
      </c>
      <c r="L547" s="22" t="s">
        <v>26</v>
      </c>
      <c r="M547" s="22" t="s">
        <v>120</v>
      </c>
      <c r="N547" s="29" t="s">
        <v>5711</v>
      </c>
    </row>
    <row r="548" spans="1:14" x14ac:dyDescent="0.2">
      <c r="A548" s="25">
        <v>532</v>
      </c>
      <c r="B548" s="19">
        <v>5100</v>
      </c>
      <c r="C548" s="82" t="s">
        <v>3770</v>
      </c>
      <c r="D548" s="48">
        <v>40798</v>
      </c>
      <c r="E548" s="48">
        <v>40800</v>
      </c>
      <c r="F548" s="38">
        <v>12</v>
      </c>
      <c r="G548" s="54">
        <v>41640</v>
      </c>
      <c r="H548" s="11"/>
      <c r="I548" s="30" t="s">
        <v>5682</v>
      </c>
      <c r="J548" s="11"/>
      <c r="K548" s="22">
        <f>5804-5658</f>
        <v>146</v>
      </c>
      <c r="L548" s="22" t="s">
        <v>26</v>
      </c>
      <c r="M548" s="22" t="s">
        <v>120</v>
      </c>
      <c r="N548" s="29" t="s">
        <v>5711</v>
      </c>
    </row>
    <row r="549" spans="1:14" x14ac:dyDescent="0.2">
      <c r="A549" s="25">
        <v>533</v>
      </c>
      <c r="B549" s="19">
        <v>5100</v>
      </c>
      <c r="C549" s="82" t="s">
        <v>3771</v>
      </c>
      <c r="D549" s="48">
        <v>40800</v>
      </c>
      <c r="E549" s="48">
        <v>40802</v>
      </c>
      <c r="F549" s="38">
        <v>12</v>
      </c>
      <c r="G549" s="54">
        <v>41640</v>
      </c>
      <c r="H549" s="11"/>
      <c r="I549" s="30" t="s">
        <v>5682</v>
      </c>
      <c r="J549" s="11"/>
      <c r="K549" s="22">
        <f>5958-5805</f>
        <v>153</v>
      </c>
      <c r="L549" s="22" t="s">
        <v>26</v>
      </c>
      <c r="M549" s="22" t="s">
        <v>120</v>
      </c>
      <c r="N549" s="29" t="s">
        <v>5711</v>
      </c>
    </row>
    <row r="550" spans="1:14" x14ac:dyDescent="0.2">
      <c r="A550" s="25">
        <v>534</v>
      </c>
      <c r="B550" s="19">
        <v>5100</v>
      </c>
      <c r="C550" s="82" t="s">
        <v>3772</v>
      </c>
      <c r="D550" s="48">
        <v>40802</v>
      </c>
      <c r="E550" s="48">
        <v>40806</v>
      </c>
      <c r="F550" s="38">
        <v>12</v>
      </c>
      <c r="G550" s="54">
        <v>41640</v>
      </c>
      <c r="H550" s="11"/>
      <c r="I550" s="30" t="s">
        <v>5682</v>
      </c>
      <c r="J550" s="11"/>
      <c r="K550" s="22">
        <f>6171-5959</f>
        <v>212</v>
      </c>
      <c r="L550" s="22" t="s">
        <v>26</v>
      </c>
      <c r="M550" s="22" t="s">
        <v>120</v>
      </c>
      <c r="N550" s="29" t="s">
        <v>5711</v>
      </c>
    </row>
    <row r="551" spans="1:14" x14ac:dyDescent="0.2">
      <c r="A551" s="25">
        <v>535</v>
      </c>
      <c r="B551" s="19">
        <v>5100</v>
      </c>
      <c r="C551" s="82" t="s">
        <v>3773</v>
      </c>
      <c r="D551" s="48">
        <v>40830</v>
      </c>
      <c r="E551" s="48">
        <v>40837</v>
      </c>
      <c r="F551" s="38">
        <v>13</v>
      </c>
      <c r="G551" s="54">
        <v>41640</v>
      </c>
      <c r="H551" s="11"/>
      <c r="I551" s="30" t="s">
        <v>5682</v>
      </c>
      <c r="J551" s="11"/>
      <c r="K551" s="22">
        <f>6384-6172</f>
        <v>212</v>
      </c>
      <c r="L551" s="22" t="s">
        <v>26</v>
      </c>
      <c r="M551" s="22" t="s">
        <v>120</v>
      </c>
      <c r="N551" s="29" t="s">
        <v>5711</v>
      </c>
    </row>
    <row r="552" spans="1:14" x14ac:dyDescent="0.2">
      <c r="A552" s="25">
        <v>536</v>
      </c>
      <c r="B552" s="19">
        <v>5100</v>
      </c>
      <c r="C552" s="82" t="s">
        <v>3774</v>
      </c>
      <c r="D552" s="48">
        <v>40837</v>
      </c>
      <c r="E552" s="48">
        <v>40842</v>
      </c>
      <c r="F552" s="38">
        <v>13</v>
      </c>
      <c r="G552" s="54">
        <v>41640</v>
      </c>
      <c r="H552" s="11"/>
      <c r="I552" s="30" t="s">
        <v>5682</v>
      </c>
      <c r="J552" s="11"/>
      <c r="K552" s="22">
        <f>6583-6385</f>
        <v>198</v>
      </c>
      <c r="L552" s="22" t="s">
        <v>26</v>
      </c>
      <c r="M552" s="22" t="s">
        <v>120</v>
      </c>
      <c r="N552" s="29" t="s">
        <v>5711</v>
      </c>
    </row>
    <row r="553" spans="1:14" x14ac:dyDescent="0.2">
      <c r="A553" s="25">
        <v>537</v>
      </c>
      <c r="B553" s="19">
        <v>5100</v>
      </c>
      <c r="C553" s="82" t="s">
        <v>3775</v>
      </c>
      <c r="D553" s="48">
        <v>40842</v>
      </c>
      <c r="E553" s="48">
        <v>40847</v>
      </c>
      <c r="F553" s="38">
        <v>13</v>
      </c>
      <c r="G553" s="54">
        <v>41640</v>
      </c>
      <c r="H553" s="11"/>
      <c r="I553" s="30" t="s">
        <v>5682</v>
      </c>
      <c r="J553" s="11"/>
      <c r="K553" s="22">
        <f>6753-6584</f>
        <v>169</v>
      </c>
      <c r="L553" s="22" t="s">
        <v>26</v>
      </c>
      <c r="M553" s="22" t="s">
        <v>120</v>
      </c>
      <c r="N553" s="29" t="s">
        <v>5711</v>
      </c>
    </row>
    <row r="554" spans="1:14" x14ac:dyDescent="0.2">
      <c r="A554" s="25">
        <v>538</v>
      </c>
      <c r="B554" s="19">
        <v>5100</v>
      </c>
      <c r="C554" s="82" t="s">
        <v>3776</v>
      </c>
      <c r="D554" s="48">
        <v>40847</v>
      </c>
      <c r="E554" s="48">
        <v>40849</v>
      </c>
      <c r="F554" s="38">
        <v>13</v>
      </c>
      <c r="G554" s="54">
        <v>41640</v>
      </c>
      <c r="H554" s="11"/>
      <c r="I554" s="30" t="s">
        <v>5682</v>
      </c>
      <c r="J554" s="11"/>
      <c r="K554" s="22">
        <f>6920-6754</f>
        <v>166</v>
      </c>
      <c r="L554" s="22" t="s">
        <v>26</v>
      </c>
      <c r="M554" s="22" t="s">
        <v>120</v>
      </c>
      <c r="N554" s="29" t="s">
        <v>5711</v>
      </c>
    </row>
    <row r="555" spans="1:14" x14ac:dyDescent="0.2">
      <c r="A555" s="25">
        <v>539</v>
      </c>
      <c r="B555" s="19">
        <v>5100</v>
      </c>
      <c r="C555" s="82" t="s">
        <v>3777</v>
      </c>
      <c r="D555" s="48">
        <v>40849</v>
      </c>
      <c r="E555" s="48">
        <v>40856</v>
      </c>
      <c r="F555" s="38">
        <v>14</v>
      </c>
      <c r="G555" s="54">
        <v>41640</v>
      </c>
      <c r="H555" s="11"/>
      <c r="I555" s="30" t="s">
        <v>5682</v>
      </c>
      <c r="J555" s="11"/>
      <c r="K555" s="22">
        <f>7074-6921</f>
        <v>153</v>
      </c>
      <c r="L555" s="22" t="s">
        <v>26</v>
      </c>
      <c r="M555" s="22" t="s">
        <v>120</v>
      </c>
      <c r="N555" s="29" t="s">
        <v>5711</v>
      </c>
    </row>
    <row r="556" spans="1:14" x14ac:dyDescent="0.2">
      <c r="A556" s="25">
        <v>540</v>
      </c>
      <c r="B556" s="19">
        <v>5100</v>
      </c>
      <c r="C556" s="82" t="s">
        <v>3778</v>
      </c>
      <c r="D556" s="48">
        <v>40856</v>
      </c>
      <c r="E556" s="48">
        <v>40862</v>
      </c>
      <c r="F556" s="38">
        <v>14</v>
      </c>
      <c r="G556" s="54">
        <v>41640</v>
      </c>
      <c r="H556" s="11"/>
      <c r="I556" s="30" t="s">
        <v>5682</v>
      </c>
      <c r="J556" s="11"/>
      <c r="K556" s="22">
        <f>7250-7074</f>
        <v>176</v>
      </c>
      <c r="L556" s="22" t="s">
        <v>26</v>
      </c>
      <c r="M556" s="22" t="s">
        <v>120</v>
      </c>
      <c r="N556" s="29" t="s">
        <v>5711</v>
      </c>
    </row>
    <row r="557" spans="1:14" x14ac:dyDescent="0.2">
      <c r="A557" s="25">
        <v>541</v>
      </c>
      <c r="B557" s="19">
        <v>5100</v>
      </c>
      <c r="C557" s="82" t="s">
        <v>3779</v>
      </c>
      <c r="D557" s="48">
        <v>40862</v>
      </c>
      <c r="E557" s="48">
        <v>40870</v>
      </c>
      <c r="F557" s="38">
        <v>14</v>
      </c>
      <c r="G557" s="54">
        <v>41640</v>
      </c>
      <c r="H557" s="11"/>
      <c r="I557" s="30" t="s">
        <v>5682</v>
      </c>
      <c r="J557" s="11"/>
      <c r="K557" s="22">
        <f>7476-7251</f>
        <v>225</v>
      </c>
      <c r="L557" s="22" t="s">
        <v>26</v>
      </c>
      <c r="M557" s="22" t="s">
        <v>120</v>
      </c>
      <c r="N557" s="29" t="s">
        <v>5711</v>
      </c>
    </row>
    <row r="558" spans="1:14" x14ac:dyDescent="0.2">
      <c r="A558" s="25">
        <v>542</v>
      </c>
      <c r="B558" s="19">
        <v>5100</v>
      </c>
      <c r="C558" s="82" t="s">
        <v>3780</v>
      </c>
      <c r="D558" s="48">
        <v>40870</v>
      </c>
      <c r="E558" s="48">
        <v>40877</v>
      </c>
      <c r="F558" s="38">
        <v>15</v>
      </c>
      <c r="G558" s="54">
        <v>41640</v>
      </c>
      <c r="H558" s="11"/>
      <c r="I558" s="30" t="s">
        <v>5682</v>
      </c>
      <c r="J558" s="11"/>
      <c r="K558" s="22">
        <f>7672-7477</f>
        <v>195</v>
      </c>
      <c r="L558" s="22" t="s">
        <v>26</v>
      </c>
      <c r="M558" s="22" t="s">
        <v>120</v>
      </c>
      <c r="N558" s="29" t="s">
        <v>5711</v>
      </c>
    </row>
    <row r="559" spans="1:14" x14ac:dyDescent="0.2">
      <c r="A559" s="25">
        <v>543</v>
      </c>
      <c r="B559" s="19">
        <v>5100</v>
      </c>
      <c r="C559" s="82" t="s">
        <v>3781</v>
      </c>
      <c r="D559" s="48">
        <v>40877</v>
      </c>
      <c r="E559" s="48">
        <v>40886</v>
      </c>
      <c r="F559" s="38">
        <v>15</v>
      </c>
      <c r="G559" s="54">
        <v>41640</v>
      </c>
      <c r="H559" s="11"/>
      <c r="I559" s="30" t="s">
        <v>5682</v>
      </c>
      <c r="J559" s="11"/>
      <c r="K559" s="22">
        <f>7876-7673</f>
        <v>203</v>
      </c>
      <c r="L559" s="22" t="s">
        <v>26</v>
      </c>
      <c r="M559" s="22" t="s">
        <v>120</v>
      </c>
      <c r="N559" s="29" t="s">
        <v>5711</v>
      </c>
    </row>
    <row r="560" spans="1:14" x14ac:dyDescent="0.2">
      <c r="A560" s="25">
        <v>544</v>
      </c>
      <c r="B560" s="19">
        <v>5100</v>
      </c>
      <c r="C560" s="82" t="s">
        <v>3782</v>
      </c>
      <c r="D560" s="48">
        <v>40889</v>
      </c>
      <c r="E560" s="48">
        <v>40893</v>
      </c>
      <c r="F560" s="38">
        <v>15</v>
      </c>
      <c r="G560" s="54">
        <v>41640</v>
      </c>
      <c r="H560" s="11"/>
      <c r="I560" s="30" t="s">
        <v>5682</v>
      </c>
      <c r="J560" s="11"/>
      <c r="K560" s="22">
        <f>8114-7877</f>
        <v>237</v>
      </c>
      <c r="L560" s="22" t="s">
        <v>26</v>
      </c>
      <c r="M560" s="22" t="s">
        <v>120</v>
      </c>
      <c r="N560" s="29" t="s">
        <v>5711</v>
      </c>
    </row>
    <row r="561" spans="1:14" x14ac:dyDescent="0.2">
      <c r="A561" s="25">
        <v>545</v>
      </c>
      <c r="B561" s="19">
        <v>5100</v>
      </c>
      <c r="C561" s="82" t="s">
        <v>3783</v>
      </c>
      <c r="D561" s="48">
        <v>40896</v>
      </c>
      <c r="E561" s="48">
        <v>40903</v>
      </c>
      <c r="F561" s="38">
        <v>16</v>
      </c>
      <c r="G561" s="54">
        <v>41640</v>
      </c>
      <c r="H561" s="11"/>
      <c r="I561" s="30" t="s">
        <v>5682</v>
      </c>
      <c r="J561" s="11"/>
      <c r="K561" s="22">
        <f>8322-8115</f>
        <v>207</v>
      </c>
      <c r="L561" s="22" t="s">
        <v>26</v>
      </c>
      <c r="M561" s="22" t="s">
        <v>120</v>
      </c>
      <c r="N561" s="29" t="s">
        <v>5711</v>
      </c>
    </row>
    <row r="562" spans="1:14" x14ac:dyDescent="0.2">
      <c r="A562" s="25">
        <v>546</v>
      </c>
      <c r="B562" s="19">
        <v>5100</v>
      </c>
      <c r="C562" s="82" t="s">
        <v>3784</v>
      </c>
      <c r="D562" s="48">
        <v>40904</v>
      </c>
      <c r="E562" s="48">
        <v>40907</v>
      </c>
      <c r="F562" s="38">
        <v>16</v>
      </c>
      <c r="G562" s="54">
        <v>41640</v>
      </c>
      <c r="H562" s="11"/>
      <c r="I562" s="30" t="s">
        <v>5682</v>
      </c>
      <c r="J562" s="11"/>
      <c r="K562" s="22">
        <f>8522-8323</f>
        <v>199</v>
      </c>
      <c r="L562" s="22" t="s">
        <v>26</v>
      </c>
      <c r="M562" s="22" t="s">
        <v>120</v>
      </c>
      <c r="N562" s="29" t="s">
        <v>5711</v>
      </c>
    </row>
    <row r="563" spans="1:14" x14ac:dyDescent="0.2">
      <c r="A563" s="25">
        <v>547</v>
      </c>
      <c r="B563" s="19">
        <v>5100</v>
      </c>
      <c r="C563" s="82" t="s">
        <v>3785</v>
      </c>
      <c r="D563" s="48">
        <v>40910</v>
      </c>
      <c r="E563" s="48">
        <v>40924</v>
      </c>
      <c r="F563" s="38">
        <v>1</v>
      </c>
      <c r="G563" s="54">
        <v>41640</v>
      </c>
      <c r="H563" s="11"/>
      <c r="I563" s="30" t="s">
        <v>5682</v>
      </c>
      <c r="J563" s="11"/>
      <c r="K563" s="22">
        <f>8620-8523</f>
        <v>97</v>
      </c>
      <c r="L563" s="22" t="s">
        <v>26</v>
      </c>
      <c r="M563" s="22" t="s">
        <v>120</v>
      </c>
      <c r="N563" s="29" t="s">
        <v>5711</v>
      </c>
    </row>
    <row r="564" spans="1:14" x14ac:dyDescent="0.2">
      <c r="A564" s="25">
        <v>548</v>
      </c>
      <c r="B564" s="19">
        <v>5100</v>
      </c>
      <c r="C564" s="82" t="s">
        <v>3786</v>
      </c>
      <c r="D564" s="48">
        <v>40925</v>
      </c>
      <c r="E564" s="48">
        <v>40932</v>
      </c>
      <c r="F564" s="38">
        <v>1</v>
      </c>
      <c r="G564" s="54">
        <v>41640</v>
      </c>
      <c r="H564" s="11"/>
      <c r="I564" s="30" t="s">
        <v>5682</v>
      </c>
      <c r="J564" s="11"/>
      <c r="K564" s="22">
        <v>233</v>
      </c>
      <c r="L564" s="22" t="s">
        <v>26</v>
      </c>
      <c r="M564" s="22" t="s">
        <v>120</v>
      </c>
      <c r="N564" s="29" t="s">
        <v>5711</v>
      </c>
    </row>
    <row r="565" spans="1:14" x14ac:dyDescent="0.2">
      <c r="A565" s="25">
        <v>549</v>
      </c>
      <c r="B565" s="19">
        <v>5100</v>
      </c>
      <c r="C565" s="82" t="s">
        <v>3787</v>
      </c>
      <c r="D565" s="48">
        <v>40933</v>
      </c>
      <c r="E565" s="48">
        <v>40938</v>
      </c>
      <c r="F565" s="38">
        <v>1</v>
      </c>
      <c r="G565" s="54">
        <v>41640</v>
      </c>
      <c r="H565" s="11"/>
      <c r="I565" s="30" t="s">
        <v>5682</v>
      </c>
      <c r="J565" s="11"/>
      <c r="K565" s="22">
        <f>488-234</f>
        <v>254</v>
      </c>
      <c r="L565" s="22" t="s">
        <v>26</v>
      </c>
      <c r="M565" s="22" t="s">
        <v>120</v>
      </c>
      <c r="N565" s="29" t="s">
        <v>5711</v>
      </c>
    </row>
    <row r="566" spans="1:14" x14ac:dyDescent="0.2">
      <c r="A566" s="25">
        <v>550</v>
      </c>
      <c r="B566" s="19">
        <v>5100</v>
      </c>
      <c r="C566" s="82" t="s">
        <v>3788</v>
      </c>
      <c r="D566" s="48">
        <v>40939</v>
      </c>
      <c r="E566" s="48">
        <v>40945</v>
      </c>
      <c r="F566" s="38">
        <v>2</v>
      </c>
      <c r="G566" s="54">
        <v>41640</v>
      </c>
      <c r="H566" s="11"/>
      <c r="I566" s="30" t="s">
        <v>5682</v>
      </c>
      <c r="J566" s="11"/>
      <c r="K566" s="22">
        <f>707-489</f>
        <v>218</v>
      </c>
      <c r="L566" s="22" t="s">
        <v>26</v>
      </c>
      <c r="M566" s="22" t="s">
        <v>120</v>
      </c>
      <c r="N566" s="29" t="s">
        <v>5711</v>
      </c>
    </row>
    <row r="567" spans="1:14" x14ac:dyDescent="0.2">
      <c r="A567" s="25">
        <v>551</v>
      </c>
      <c r="B567" s="19">
        <v>5100</v>
      </c>
      <c r="C567" s="82" t="s">
        <v>3789</v>
      </c>
      <c r="D567" s="48">
        <v>40946</v>
      </c>
      <c r="E567" s="48">
        <v>40954</v>
      </c>
      <c r="F567" s="38">
        <v>2</v>
      </c>
      <c r="G567" s="54">
        <v>41640</v>
      </c>
      <c r="H567" s="11"/>
      <c r="I567" s="30" t="s">
        <v>5682</v>
      </c>
      <c r="J567" s="11"/>
      <c r="K567" s="22">
        <f>942-708</f>
        <v>234</v>
      </c>
      <c r="L567" s="22" t="s">
        <v>26</v>
      </c>
      <c r="M567" s="22" t="s">
        <v>120</v>
      </c>
      <c r="N567" s="29" t="s">
        <v>5711</v>
      </c>
    </row>
    <row r="568" spans="1:14" x14ac:dyDescent="0.2">
      <c r="A568" s="25">
        <v>552</v>
      </c>
      <c r="B568" s="19">
        <v>5100</v>
      </c>
      <c r="C568" s="82" t="s">
        <v>3790</v>
      </c>
      <c r="D568" s="48">
        <v>40955</v>
      </c>
      <c r="E568" s="48">
        <v>40966</v>
      </c>
      <c r="F568" s="38">
        <v>2</v>
      </c>
      <c r="G568" s="54">
        <v>41640</v>
      </c>
      <c r="H568" s="11"/>
      <c r="I568" s="30" t="s">
        <v>5682</v>
      </c>
      <c r="J568" s="11"/>
      <c r="K568" s="22">
        <f>1181-943</f>
        <v>238</v>
      </c>
      <c r="L568" s="22" t="s">
        <v>26</v>
      </c>
      <c r="M568" s="22" t="s">
        <v>120</v>
      </c>
      <c r="N568" s="29" t="s">
        <v>5711</v>
      </c>
    </row>
    <row r="569" spans="1:14" x14ac:dyDescent="0.2">
      <c r="A569" s="25">
        <v>553</v>
      </c>
      <c r="B569" s="19">
        <v>5100</v>
      </c>
      <c r="C569" s="82" t="s">
        <v>3791</v>
      </c>
      <c r="D569" s="48">
        <v>40967</v>
      </c>
      <c r="E569" s="48">
        <v>40980</v>
      </c>
      <c r="F569" s="38">
        <v>3</v>
      </c>
      <c r="G569" s="54">
        <v>41640</v>
      </c>
      <c r="H569" s="11"/>
      <c r="I569" s="30" t="s">
        <v>5682</v>
      </c>
      <c r="J569" s="11"/>
      <c r="K569" s="22">
        <f>1437-1182</f>
        <v>255</v>
      </c>
      <c r="L569" s="22" t="s">
        <v>26</v>
      </c>
      <c r="M569" s="22" t="s">
        <v>120</v>
      </c>
      <c r="N569" s="29" t="s">
        <v>5711</v>
      </c>
    </row>
    <row r="570" spans="1:14" x14ac:dyDescent="0.2">
      <c r="A570" s="25">
        <v>554</v>
      </c>
      <c r="B570" s="19">
        <v>5100</v>
      </c>
      <c r="C570" s="82" t="s">
        <v>3792</v>
      </c>
      <c r="D570" s="48">
        <v>40981</v>
      </c>
      <c r="E570" s="48">
        <v>40991</v>
      </c>
      <c r="F570" s="38">
        <v>3</v>
      </c>
      <c r="G570" s="54">
        <v>41640</v>
      </c>
      <c r="H570" s="11"/>
      <c r="I570" s="30" t="s">
        <v>5682</v>
      </c>
      <c r="J570" s="11"/>
      <c r="K570" s="22">
        <f>1666-1438</f>
        <v>228</v>
      </c>
      <c r="L570" s="22" t="s">
        <v>26</v>
      </c>
      <c r="M570" s="22" t="s">
        <v>120</v>
      </c>
      <c r="N570" s="29" t="s">
        <v>5711</v>
      </c>
    </row>
    <row r="571" spans="1:14" x14ac:dyDescent="0.2">
      <c r="A571" s="25">
        <v>555</v>
      </c>
      <c r="B571" s="19">
        <v>5100</v>
      </c>
      <c r="C571" s="82" t="s">
        <v>3793</v>
      </c>
      <c r="D571" s="48">
        <v>40991</v>
      </c>
      <c r="E571" s="48">
        <v>41003</v>
      </c>
      <c r="F571" s="38">
        <v>3</v>
      </c>
      <c r="G571" s="54">
        <v>41640</v>
      </c>
      <c r="H571" s="11"/>
      <c r="I571" s="30" t="s">
        <v>5682</v>
      </c>
      <c r="J571" s="11"/>
      <c r="K571" s="22">
        <f>1905-1667</f>
        <v>238</v>
      </c>
      <c r="L571" s="22" t="s">
        <v>26</v>
      </c>
      <c r="M571" s="22" t="s">
        <v>120</v>
      </c>
      <c r="N571" s="29" t="s">
        <v>5711</v>
      </c>
    </row>
    <row r="572" spans="1:14" x14ac:dyDescent="0.2">
      <c r="A572" s="25">
        <v>556</v>
      </c>
      <c r="B572" s="19">
        <v>5100</v>
      </c>
      <c r="C572" s="82" t="s">
        <v>3794</v>
      </c>
      <c r="D572" s="48">
        <v>41008</v>
      </c>
      <c r="E572" s="48">
        <v>41016</v>
      </c>
      <c r="F572" s="38">
        <v>4</v>
      </c>
      <c r="G572" s="54">
        <v>41640</v>
      </c>
      <c r="H572" s="11"/>
      <c r="I572" s="30" t="s">
        <v>5682</v>
      </c>
      <c r="J572" s="11"/>
      <c r="K572" s="22">
        <f>2092-1906</f>
        <v>186</v>
      </c>
      <c r="L572" s="22" t="s">
        <v>26</v>
      </c>
      <c r="M572" s="22" t="s">
        <v>120</v>
      </c>
      <c r="N572" s="29" t="s">
        <v>5711</v>
      </c>
    </row>
    <row r="573" spans="1:14" x14ac:dyDescent="0.2">
      <c r="A573" s="25">
        <v>557</v>
      </c>
      <c r="B573" s="19">
        <v>5100</v>
      </c>
      <c r="C573" s="82" t="s">
        <v>3795</v>
      </c>
      <c r="D573" s="48">
        <v>41017</v>
      </c>
      <c r="E573" s="48">
        <v>41024</v>
      </c>
      <c r="F573" s="38">
        <v>4</v>
      </c>
      <c r="G573" s="54">
        <v>41640</v>
      </c>
      <c r="H573" s="11"/>
      <c r="I573" s="30" t="s">
        <v>5682</v>
      </c>
      <c r="J573" s="11"/>
      <c r="K573" s="22">
        <f>2314-2093</f>
        <v>221</v>
      </c>
      <c r="L573" s="22" t="s">
        <v>26</v>
      </c>
      <c r="M573" s="22" t="s">
        <v>120</v>
      </c>
      <c r="N573" s="29" t="s">
        <v>5711</v>
      </c>
    </row>
    <row r="574" spans="1:14" x14ac:dyDescent="0.2">
      <c r="A574" s="25">
        <v>558</v>
      </c>
      <c r="B574" s="19">
        <v>5100</v>
      </c>
      <c r="C574" s="82" t="s">
        <v>3796</v>
      </c>
      <c r="D574" s="48">
        <v>41025</v>
      </c>
      <c r="E574" s="48">
        <v>41035</v>
      </c>
      <c r="F574" s="38">
        <v>4</v>
      </c>
      <c r="G574" s="54">
        <v>41640</v>
      </c>
      <c r="H574" s="11"/>
      <c r="I574" s="30" t="s">
        <v>5682</v>
      </c>
      <c r="J574" s="11"/>
      <c r="K574" s="22">
        <f>2497-2315</f>
        <v>182</v>
      </c>
      <c r="L574" s="22" t="s">
        <v>26</v>
      </c>
      <c r="M574" s="22" t="s">
        <v>120</v>
      </c>
      <c r="N574" s="29" t="s">
        <v>5711</v>
      </c>
    </row>
    <row r="575" spans="1:14" x14ac:dyDescent="0.2">
      <c r="A575" s="25">
        <v>559</v>
      </c>
      <c r="B575" s="19">
        <v>5100</v>
      </c>
      <c r="C575" s="82" t="s">
        <v>3797</v>
      </c>
      <c r="D575" s="48">
        <v>41036</v>
      </c>
      <c r="E575" s="48">
        <v>41044</v>
      </c>
      <c r="F575" s="38">
        <v>5</v>
      </c>
      <c r="G575" s="54">
        <v>41640</v>
      </c>
      <c r="H575" s="11"/>
      <c r="I575" s="30" t="s">
        <v>5682</v>
      </c>
      <c r="J575" s="11"/>
      <c r="K575" s="22">
        <f>2657-2489</f>
        <v>168</v>
      </c>
      <c r="L575" s="22" t="s">
        <v>26</v>
      </c>
      <c r="M575" s="22" t="s">
        <v>120</v>
      </c>
      <c r="N575" s="29" t="s">
        <v>5711</v>
      </c>
    </row>
    <row r="576" spans="1:14" x14ac:dyDescent="0.2">
      <c r="A576" s="25">
        <v>560</v>
      </c>
      <c r="B576" s="19">
        <v>5100</v>
      </c>
      <c r="C576" s="82" t="s">
        <v>3798</v>
      </c>
      <c r="D576" s="48">
        <v>41044</v>
      </c>
      <c r="E576" s="48">
        <v>41053</v>
      </c>
      <c r="F576" s="38">
        <v>5</v>
      </c>
      <c r="G576" s="54">
        <v>41640</v>
      </c>
      <c r="H576" s="11"/>
      <c r="I576" s="30" t="s">
        <v>5682</v>
      </c>
      <c r="J576" s="11"/>
      <c r="K576" s="22">
        <f>2902-2658</f>
        <v>244</v>
      </c>
      <c r="L576" s="22" t="s">
        <v>26</v>
      </c>
      <c r="M576" s="22" t="s">
        <v>120</v>
      </c>
      <c r="N576" s="29" t="s">
        <v>5711</v>
      </c>
    </row>
    <row r="577" spans="1:14" x14ac:dyDescent="0.2">
      <c r="A577" s="25">
        <v>561</v>
      </c>
      <c r="B577" s="19">
        <v>5100</v>
      </c>
      <c r="C577" s="82" t="s">
        <v>3799</v>
      </c>
      <c r="D577" s="48">
        <v>41054</v>
      </c>
      <c r="E577" s="48">
        <v>41065</v>
      </c>
      <c r="F577" s="38">
        <v>5</v>
      </c>
      <c r="G577" s="54">
        <v>41640</v>
      </c>
      <c r="H577" s="11"/>
      <c r="I577" s="30" t="s">
        <v>5682</v>
      </c>
      <c r="J577" s="11"/>
      <c r="K577" s="22">
        <f>3150-2903</f>
        <v>247</v>
      </c>
      <c r="L577" s="22" t="s">
        <v>26</v>
      </c>
      <c r="M577" s="22" t="s">
        <v>120</v>
      </c>
      <c r="N577" s="29" t="s">
        <v>5711</v>
      </c>
    </row>
    <row r="578" spans="1:14" x14ac:dyDescent="0.2">
      <c r="A578" s="25">
        <v>562</v>
      </c>
      <c r="B578" s="19">
        <v>5100</v>
      </c>
      <c r="C578" s="82" t="s">
        <v>3800</v>
      </c>
      <c r="D578" s="48">
        <v>41066</v>
      </c>
      <c r="E578" s="48">
        <v>41080</v>
      </c>
      <c r="F578" s="38">
        <v>6</v>
      </c>
      <c r="G578" s="54">
        <v>41640</v>
      </c>
      <c r="H578" s="11"/>
      <c r="I578" s="30" t="s">
        <v>5682</v>
      </c>
      <c r="J578" s="11"/>
      <c r="K578" s="22">
        <f>3371-3151</f>
        <v>220</v>
      </c>
      <c r="L578" s="22" t="s">
        <v>26</v>
      </c>
      <c r="M578" s="22" t="s">
        <v>120</v>
      </c>
      <c r="N578" s="29" t="s">
        <v>5711</v>
      </c>
    </row>
    <row r="579" spans="1:14" x14ac:dyDescent="0.2">
      <c r="A579" s="25">
        <v>563</v>
      </c>
      <c r="B579" s="19">
        <v>5100</v>
      </c>
      <c r="C579" s="82" t="s">
        <v>3801</v>
      </c>
      <c r="D579" s="48">
        <v>41081</v>
      </c>
      <c r="E579" s="48">
        <v>41089</v>
      </c>
      <c r="F579" s="38">
        <v>6</v>
      </c>
      <c r="G579" s="54">
        <v>41640</v>
      </c>
      <c r="H579" s="11"/>
      <c r="I579" s="30" t="s">
        <v>5682</v>
      </c>
      <c r="J579" s="11"/>
      <c r="K579" s="22">
        <f>3617-3372</f>
        <v>245</v>
      </c>
      <c r="L579" s="22" t="s">
        <v>26</v>
      </c>
      <c r="M579" s="22" t="s">
        <v>120</v>
      </c>
      <c r="N579" s="29" t="s">
        <v>5711</v>
      </c>
    </row>
    <row r="580" spans="1:14" x14ac:dyDescent="0.2">
      <c r="A580" s="25">
        <v>564</v>
      </c>
      <c r="B580" s="19">
        <v>5100</v>
      </c>
      <c r="C580" s="82" t="s">
        <v>3802</v>
      </c>
      <c r="D580" s="48">
        <v>41093</v>
      </c>
      <c r="E580" s="48">
        <v>41106</v>
      </c>
      <c r="F580" s="38">
        <v>6</v>
      </c>
      <c r="G580" s="54">
        <v>41640</v>
      </c>
      <c r="H580" s="11"/>
      <c r="I580" s="30" t="s">
        <v>5682</v>
      </c>
      <c r="J580" s="11"/>
      <c r="K580" s="22">
        <f>3850-3618</f>
        <v>232</v>
      </c>
      <c r="L580" s="22" t="s">
        <v>26</v>
      </c>
      <c r="M580" s="22" t="s">
        <v>120</v>
      </c>
      <c r="N580" s="29" t="s">
        <v>5711</v>
      </c>
    </row>
    <row r="581" spans="1:14" x14ac:dyDescent="0.2">
      <c r="A581" s="25">
        <v>565</v>
      </c>
      <c r="B581" s="19">
        <v>5100</v>
      </c>
      <c r="C581" s="82" t="s">
        <v>3803</v>
      </c>
      <c r="D581" s="48">
        <v>41107</v>
      </c>
      <c r="E581" s="48">
        <v>41120</v>
      </c>
      <c r="F581" s="38">
        <v>7</v>
      </c>
      <c r="G581" s="54">
        <v>41640</v>
      </c>
      <c r="H581" s="11"/>
      <c r="I581" s="30" t="s">
        <v>5682</v>
      </c>
      <c r="J581" s="11"/>
      <c r="K581" s="22">
        <f>4108-3851</f>
        <v>257</v>
      </c>
      <c r="L581" s="22" t="s">
        <v>26</v>
      </c>
      <c r="M581" s="22" t="s">
        <v>120</v>
      </c>
      <c r="N581" s="29" t="s">
        <v>5711</v>
      </c>
    </row>
    <row r="582" spans="1:14" x14ac:dyDescent="0.2">
      <c r="A582" s="25">
        <v>566</v>
      </c>
      <c r="B582" s="19">
        <v>5100</v>
      </c>
      <c r="C582" s="82" t="s">
        <v>3804</v>
      </c>
      <c r="D582" s="48">
        <v>41121</v>
      </c>
      <c r="E582" s="48">
        <v>41131</v>
      </c>
      <c r="F582" s="38">
        <v>7</v>
      </c>
      <c r="G582" s="54">
        <v>41640</v>
      </c>
      <c r="H582" s="11"/>
      <c r="I582" s="30" t="s">
        <v>5682</v>
      </c>
      <c r="J582" s="11"/>
      <c r="K582" s="22">
        <f>4293-4109</f>
        <v>184</v>
      </c>
      <c r="L582" s="22" t="s">
        <v>26</v>
      </c>
      <c r="M582" s="22" t="s">
        <v>120</v>
      </c>
      <c r="N582" s="29" t="s">
        <v>5711</v>
      </c>
    </row>
    <row r="583" spans="1:14" x14ac:dyDescent="0.2">
      <c r="A583" s="25">
        <v>567</v>
      </c>
      <c r="B583" s="19">
        <v>5100</v>
      </c>
      <c r="C583" s="82" t="s">
        <v>3805</v>
      </c>
      <c r="D583" s="48">
        <v>41134</v>
      </c>
      <c r="E583" s="48">
        <v>41148</v>
      </c>
      <c r="F583" s="38">
        <v>7</v>
      </c>
      <c r="G583" s="54">
        <v>41640</v>
      </c>
      <c r="H583" s="11"/>
      <c r="I583" s="30" t="s">
        <v>5682</v>
      </c>
      <c r="J583" s="11"/>
      <c r="K583" s="22">
        <f>4473-4294</f>
        <v>179</v>
      </c>
      <c r="L583" s="22" t="s">
        <v>26</v>
      </c>
      <c r="M583" s="22" t="s">
        <v>120</v>
      </c>
      <c r="N583" s="29" t="s">
        <v>5711</v>
      </c>
    </row>
    <row r="584" spans="1:14" x14ac:dyDescent="0.2">
      <c r="A584" s="25">
        <v>568</v>
      </c>
      <c r="B584" s="19">
        <v>5100</v>
      </c>
      <c r="C584" s="82" t="s">
        <v>3806</v>
      </c>
      <c r="D584" s="48">
        <v>41149</v>
      </c>
      <c r="E584" s="48">
        <v>41159</v>
      </c>
      <c r="F584" s="38">
        <v>8</v>
      </c>
      <c r="G584" s="54">
        <v>41640</v>
      </c>
      <c r="H584" s="11"/>
      <c r="I584" s="30" t="s">
        <v>5682</v>
      </c>
      <c r="J584" s="11"/>
      <c r="K584" s="22">
        <f>4716-4474</f>
        <v>242</v>
      </c>
      <c r="L584" s="22" t="s">
        <v>26</v>
      </c>
      <c r="M584" s="22" t="s">
        <v>120</v>
      </c>
      <c r="N584" s="29" t="s">
        <v>5711</v>
      </c>
    </row>
    <row r="585" spans="1:14" x14ac:dyDescent="0.2">
      <c r="A585" s="25">
        <v>569</v>
      </c>
      <c r="B585" s="19">
        <v>5100</v>
      </c>
      <c r="C585" s="82" t="s">
        <v>3807</v>
      </c>
      <c r="D585" s="48">
        <v>41162</v>
      </c>
      <c r="E585" s="48">
        <v>41177</v>
      </c>
      <c r="F585" s="38">
        <v>8</v>
      </c>
      <c r="G585" s="54">
        <v>41640</v>
      </c>
      <c r="H585" s="11"/>
      <c r="I585" s="30" t="s">
        <v>5682</v>
      </c>
      <c r="J585" s="11"/>
      <c r="K585" s="22">
        <f>4936-4717</f>
        <v>219</v>
      </c>
      <c r="L585" s="22" t="s">
        <v>26</v>
      </c>
      <c r="M585" s="22" t="s">
        <v>120</v>
      </c>
      <c r="N585" s="29" t="s">
        <v>5711</v>
      </c>
    </row>
    <row r="586" spans="1:14" x14ac:dyDescent="0.2">
      <c r="A586" s="25">
        <v>570</v>
      </c>
      <c r="B586" s="19">
        <v>5100</v>
      </c>
      <c r="C586" s="82" t="s">
        <v>3808</v>
      </c>
      <c r="D586" s="48">
        <v>41178</v>
      </c>
      <c r="E586" s="48">
        <v>41191</v>
      </c>
      <c r="F586" s="38">
        <v>8</v>
      </c>
      <c r="G586" s="54">
        <v>41640</v>
      </c>
      <c r="H586" s="11"/>
      <c r="I586" s="30" t="s">
        <v>5682</v>
      </c>
      <c r="J586" s="11"/>
      <c r="K586" s="22">
        <f>5085-4937</f>
        <v>148</v>
      </c>
      <c r="L586" s="22" t="s">
        <v>26</v>
      </c>
      <c r="M586" s="22" t="s">
        <v>120</v>
      </c>
      <c r="N586" s="29" t="s">
        <v>5711</v>
      </c>
    </row>
    <row r="587" spans="1:14" x14ac:dyDescent="0.2">
      <c r="A587" s="25">
        <v>571</v>
      </c>
      <c r="B587" s="19">
        <v>5100</v>
      </c>
      <c r="C587" s="82" t="s">
        <v>3809</v>
      </c>
      <c r="D587" s="48">
        <v>41192</v>
      </c>
      <c r="E587" s="48">
        <v>41206</v>
      </c>
      <c r="F587" s="38">
        <v>9</v>
      </c>
      <c r="G587" s="54">
        <v>41640</v>
      </c>
      <c r="H587" s="11"/>
      <c r="I587" s="30" t="s">
        <v>5682</v>
      </c>
      <c r="J587" s="11"/>
      <c r="K587" s="22">
        <f>5298-5086</f>
        <v>212</v>
      </c>
      <c r="L587" s="22" t="s">
        <v>26</v>
      </c>
      <c r="M587" s="22" t="s">
        <v>120</v>
      </c>
      <c r="N587" s="29" t="s">
        <v>5711</v>
      </c>
    </row>
    <row r="588" spans="1:14" x14ac:dyDescent="0.2">
      <c r="A588" s="25">
        <v>572</v>
      </c>
      <c r="B588" s="19">
        <v>5100</v>
      </c>
      <c r="C588" s="82" t="s">
        <v>3810</v>
      </c>
      <c r="D588" s="48">
        <v>41207</v>
      </c>
      <c r="E588" s="48">
        <v>41215</v>
      </c>
      <c r="F588" s="38">
        <v>9</v>
      </c>
      <c r="G588" s="54">
        <v>41640</v>
      </c>
      <c r="H588" s="11"/>
      <c r="I588" s="30" t="s">
        <v>5682</v>
      </c>
      <c r="J588" s="11"/>
      <c r="K588" s="22">
        <f>5515-5299</f>
        <v>216</v>
      </c>
      <c r="L588" s="22" t="s">
        <v>26</v>
      </c>
      <c r="M588" s="22" t="s">
        <v>120</v>
      </c>
      <c r="N588" s="29" t="s">
        <v>5711</v>
      </c>
    </row>
    <row r="589" spans="1:14" x14ac:dyDescent="0.2">
      <c r="A589" s="25">
        <v>573</v>
      </c>
      <c r="B589" s="19">
        <v>5100</v>
      </c>
      <c r="C589" s="82" t="s">
        <v>3811</v>
      </c>
      <c r="D589" s="48">
        <v>41215</v>
      </c>
      <c r="E589" s="48">
        <v>41229</v>
      </c>
      <c r="F589" s="38">
        <v>9</v>
      </c>
      <c r="G589" s="54">
        <v>41640</v>
      </c>
      <c r="H589" s="11"/>
      <c r="I589" s="30" t="s">
        <v>5682</v>
      </c>
      <c r="J589" s="11"/>
      <c r="K589" s="22">
        <f>5687-5516</f>
        <v>171</v>
      </c>
      <c r="L589" s="22" t="s">
        <v>26</v>
      </c>
      <c r="M589" s="22" t="s">
        <v>120</v>
      </c>
      <c r="N589" s="29" t="s">
        <v>5711</v>
      </c>
    </row>
    <row r="590" spans="1:14" x14ac:dyDescent="0.2">
      <c r="A590" s="25">
        <v>574</v>
      </c>
      <c r="B590" s="19">
        <v>5100</v>
      </c>
      <c r="C590" s="82" t="s">
        <v>3812</v>
      </c>
      <c r="D590" s="48">
        <v>41232</v>
      </c>
      <c r="E590" s="48">
        <v>41243</v>
      </c>
      <c r="F590" s="38">
        <v>10</v>
      </c>
      <c r="G590" s="54">
        <v>41640</v>
      </c>
      <c r="H590" s="11"/>
      <c r="I590" s="30" t="s">
        <v>5682</v>
      </c>
      <c r="J590" s="11"/>
      <c r="K590" s="22">
        <f>5908-5688</f>
        <v>220</v>
      </c>
      <c r="L590" s="22" t="s">
        <v>26</v>
      </c>
      <c r="M590" s="22" t="s">
        <v>120</v>
      </c>
      <c r="N590" s="29" t="s">
        <v>5711</v>
      </c>
    </row>
    <row r="591" spans="1:14" x14ac:dyDescent="0.2">
      <c r="A591" s="25">
        <v>575</v>
      </c>
      <c r="B591" s="19">
        <v>5100</v>
      </c>
      <c r="C591" s="82" t="s">
        <v>3813</v>
      </c>
      <c r="D591" s="48">
        <v>41246</v>
      </c>
      <c r="E591" s="48">
        <v>41230</v>
      </c>
      <c r="F591" s="38">
        <v>10</v>
      </c>
      <c r="G591" s="54">
        <v>41640</v>
      </c>
      <c r="H591" s="11"/>
      <c r="I591" s="30" t="s">
        <v>5682</v>
      </c>
      <c r="J591" s="11"/>
      <c r="K591" s="22">
        <f>6143-5909</f>
        <v>234</v>
      </c>
      <c r="L591" s="22" t="s">
        <v>26</v>
      </c>
      <c r="M591" s="22" t="s">
        <v>120</v>
      </c>
      <c r="N591" s="29" t="s">
        <v>5711</v>
      </c>
    </row>
    <row r="592" spans="1:14" x14ac:dyDescent="0.2">
      <c r="A592" s="25">
        <v>576</v>
      </c>
      <c r="B592" s="19">
        <v>5100</v>
      </c>
      <c r="C592" s="82" t="s">
        <v>3814</v>
      </c>
      <c r="D592" s="48">
        <v>41261</v>
      </c>
      <c r="E592" s="48">
        <v>41271</v>
      </c>
      <c r="F592" s="38">
        <v>10</v>
      </c>
      <c r="G592" s="54">
        <v>41640</v>
      </c>
      <c r="H592" s="11"/>
      <c r="I592" s="30" t="s">
        <v>5682</v>
      </c>
      <c r="J592" s="11"/>
      <c r="K592" s="22">
        <f>6389-6144</f>
        <v>245</v>
      </c>
      <c r="L592" s="22" t="s">
        <v>26</v>
      </c>
      <c r="M592" s="22" t="s">
        <v>120</v>
      </c>
      <c r="N592" s="29" t="s">
        <v>5711</v>
      </c>
    </row>
    <row r="593" spans="1:14" x14ac:dyDescent="0.2">
      <c r="A593" s="25">
        <v>577</v>
      </c>
      <c r="B593" s="19">
        <v>5100</v>
      </c>
      <c r="C593" s="141" t="s">
        <v>5646</v>
      </c>
      <c r="D593" s="183">
        <v>41276</v>
      </c>
      <c r="E593" s="183">
        <v>41284</v>
      </c>
      <c r="F593" s="142" t="s">
        <v>4366</v>
      </c>
      <c r="G593" s="143" t="s">
        <v>4367</v>
      </c>
      <c r="H593" s="140"/>
      <c r="I593" s="30" t="s">
        <v>5682</v>
      </c>
      <c r="J593" s="140"/>
      <c r="K593" s="142">
        <v>192</v>
      </c>
      <c r="L593" s="22" t="s">
        <v>26</v>
      </c>
      <c r="M593" s="22" t="s">
        <v>120</v>
      </c>
      <c r="N593" s="29" t="s">
        <v>5711</v>
      </c>
    </row>
    <row r="594" spans="1:14" x14ac:dyDescent="0.2">
      <c r="A594" s="25">
        <v>578</v>
      </c>
      <c r="B594" s="19">
        <v>5100</v>
      </c>
      <c r="C594" s="141" t="s">
        <v>5647</v>
      </c>
      <c r="D594" s="183">
        <v>41285</v>
      </c>
      <c r="E594" s="183">
        <v>41289</v>
      </c>
      <c r="F594" s="142" t="s">
        <v>4366</v>
      </c>
      <c r="G594" s="143" t="s">
        <v>4368</v>
      </c>
      <c r="H594" s="140"/>
      <c r="I594" s="30" t="s">
        <v>5682</v>
      </c>
      <c r="J594" s="140"/>
      <c r="K594" s="142">
        <v>162</v>
      </c>
      <c r="L594" s="22" t="s">
        <v>26</v>
      </c>
      <c r="M594" s="22" t="s">
        <v>120</v>
      </c>
      <c r="N594" s="29" t="s">
        <v>5711</v>
      </c>
    </row>
    <row r="595" spans="1:14" x14ac:dyDescent="0.2">
      <c r="A595" s="25">
        <v>579</v>
      </c>
      <c r="B595" s="19">
        <v>5100</v>
      </c>
      <c r="C595" s="141" t="s">
        <v>5648</v>
      </c>
      <c r="D595" s="183">
        <v>41289</v>
      </c>
      <c r="E595" s="183">
        <v>41291</v>
      </c>
      <c r="F595" s="142" t="s">
        <v>4366</v>
      </c>
      <c r="G595" s="143" t="s">
        <v>4369</v>
      </c>
      <c r="H595" s="140"/>
      <c r="I595" s="30" t="s">
        <v>5682</v>
      </c>
      <c r="J595" s="140"/>
      <c r="K595" s="142">
        <v>192</v>
      </c>
      <c r="L595" s="22" t="s">
        <v>26</v>
      </c>
      <c r="M595" s="22" t="s">
        <v>120</v>
      </c>
      <c r="N595" s="29" t="s">
        <v>5711</v>
      </c>
    </row>
    <row r="596" spans="1:14" x14ac:dyDescent="0.2">
      <c r="A596" s="25">
        <v>580</v>
      </c>
      <c r="B596" s="19">
        <v>5100</v>
      </c>
      <c r="C596" s="141" t="s">
        <v>5649</v>
      </c>
      <c r="D596" s="183">
        <v>41291</v>
      </c>
      <c r="E596" s="183">
        <v>41296</v>
      </c>
      <c r="F596" s="142" t="s">
        <v>4370</v>
      </c>
      <c r="G596" s="143" t="s">
        <v>4367</v>
      </c>
      <c r="H596" s="140"/>
      <c r="I596" s="30" t="s">
        <v>5682</v>
      </c>
      <c r="J596" s="140"/>
      <c r="K596" s="142">
        <v>188</v>
      </c>
      <c r="L596" s="22" t="s">
        <v>26</v>
      </c>
      <c r="M596" s="22" t="s">
        <v>120</v>
      </c>
      <c r="N596" s="29" t="s">
        <v>5711</v>
      </c>
    </row>
    <row r="597" spans="1:14" x14ac:dyDescent="0.2">
      <c r="A597" s="25">
        <v>581</v>
      </c>
      <c r="B597" s="19">
        <v>5100</v>
      </c>
      <c r="C597" s="141" t="s">
        <v>5650</v>
      </c>
      <c r="D597" s="183">
        <v>41297</v>
      </c>
      <c r="E597" s="183">
        <v>41302</v>
      </c>
      <c r="F597" s="142" t="s">
        <v>4370</v>
      </c>
      <c r="G597" s="143" t="s">
        <v>4368</v>
      </c>
      <c r="H597" s="140"/>
      <c r="I597" s="30" t="s">
        <v>5682</v>
      </c>
      <c r="J597" s="140"/>
      <c r="K597" s="142">
        <v>192</v>
      </c>
      <c r="L597" s="22" t="s">
        <v>26</v>
      </c>
      <c r="M597" s="22" t="s">
        <v>120</v>
      </c>
      <c r="N597" s="29" t="s">
        <v>5711</v>
      </c>
    </row>
    <row r="598" spans="1:14" x14ac:dyDescent="0.2">
      <c r="A598" s="25">
        <v>582</v>
      </c>
      <c r="B598" s="19">
        <v>5100</v>
      </c>
      <c r="C598" s="141" t="s">
        <v>5651</v>
      </c>
      <c r="D598" s="183">
        <v>41304</v>
      </c>
      <c r="E598" s="183">
        <v>41278</v>
      </c>
      <c r="F598" s="142" t="s">
        <v>4370</v>
      </c>
      <c r="G598" s="143" t="s">
        <v>4369</v>
      </c>
      <c r="H598" s="140"/>
      <c r="I598" s="30" t="s">
        <v>5682</v>
      </c>
      <c r="J598" s="140"/>
      <c r="K598" s="142">
        <v>212</v>
      </c>
      <c r="L598" s="22" t="s">
        <v>26</v>
      </c>
      <c r="M598" s="22" t="s">
        <v>120</v>
      </c>
      <c r="N598" s="29" t="s">
        <v>5711</v>
      </c>
    </row>
    <row r="599" spans="1:14" x14ac:dyDescent="0.2">
      <c r="A599" s="25">
        <v>583</v>
      </c>
      <c r="B599" s="19">
        <v>5100</v>
      </c>
      <c r="C599" s="141" t="s">
        <v>5652</v>
      </c>
      <c r="D599" s="183">
        <v>41309</v>
      </c>
      <c r="E599" s="183">
        <v>41316</v>
      </c>
      <c r="F599" s="142" t="s">
        <v>4371</v>
      </c>
      <c r="G599" s="143" t="s">
        <v>4367</v>
      </c>
      <c r="H599" s="140"/>
      <c r="I599" s="30" t="s">
        <v>5682</v>
      </c>
      <c r="J599" s="140"/>
      <c r="K599" s="142">
        <v>206</v>
      </c>
      <c r="L599" s="22" t="s">
        <v>26</v>
      </c>
      <c r="M599" s="22" t="s">
        <v>120</v>
      </c>
      <c r="N599" s="29" t="s">
        <v>5711</v>
      </c>
    </row>
    <row r="600" spans="1:14" x14ac:dyDescent="0.2">
      <c r="A600" s="25">
        <v>584</v>
      </c>
      <c r="B600" s="19">
        <v>5100</v>
      </c>
      <c r="C600" s="141" t="s">
        <v>5653</v>
      </c>
      <c r="D600" s="183">
        <v>41316</v>
      </c>
      <c r="E600" s="183">
        <v>41320</v>
      </c>
      <c r="F600" s="142" t="s">
        <v>4371</v>
      </c>
      <c r="G600" s="143" t="s">
        <v>4368</v>
      </c>
      <c r="H600" s="140"/>
      <c r="I600" s="30" t="s">
        <v>5682</v>
      </c>
      <c r="J600" s="140"/>
      <c r="K600" s="142">
        <v>216</v>
      </c>
      <c r="L600" s="22" t="s">
        <v>26</v>
      </c>
      <c r="M600" s="22" t="s">
        <v>120</v>
      </c>
      <c r="N600" s="29" t="s">
        <v>5711</v>
      </c>
    </row>
    <row r="601" spans="1:14" x14ac:dyDescent="0.2">
      <c r="A601" s="25">
        <v>585</v>
      </c>
      <c r="B601" s="19">
        <v>5100</v>
      </c>
      <c r="C601" s="141" t="s">
        <v>5654</v>
      </c>
      <c r="D601" s="183">
        <v>41320</v>
      </c>
      <c r="E601" s="183">
        <v>41326</v>
      </c>
      <c r="F601" s="142" t="s">
        <v>4371</v>
      </c>
      <c r="G601" s="143" t="s">
        <v>4369</v>
      </c>
      <c r="H601" s="140"/>
      <c r="I601" s="30" t="s">
        <v>5682</v>
      </c>
      <c r="J601" s="140"/>
      <c r="K601" s="142">
        <v>242</v>
      </c>
      <c r="L601" s="22" t="s">
        <v>26</v>
      </c>
      <c r="M601" s="22" t="s">
        <v>120</v>
      </c>
      <c r="N601" s="29" t="s">
        <v>5711</v>
      </c>
    </row>
    <row r="602" spans="1:14" x14ac:dyDescent="0.2">
      <c r="A602" s="25">
        <v>586</v>
      </c>
      <c r="B602" s="19">
        <v>5100</v>
      </c>
      <c r="C602" s="141" t="s">
        <v>5655</v>
      </c>
      <c r="D602" s="183">
        <v>41326</v>
      </c>
      <c r="E602" s="183">
        <v>41332</v>
      </c>
      <c r="F602" s="142" t="s">
        <v>4372</v>
      </c>
      <c r="G602" s="143" t="s">
        <v>4367</v>
      </c>
      <c r="H602" s="140"/>
      <c r="I602" s="30" t="s">
        <v>5682</v>
      </c>
      <c r="J602" s="140"/>
      <c r="K602" s="142">
        <v>220</v>
      </c>
      <c r="L602" s="22" t="s">
        <v>26</v>
      </c>
      <c r="M602" s="22" t="s">
        <v>120</v>
      </c>
      <c r="N602" s="29" t="s">
        <v>5711</v>
      </c>
    </row>
    <row r="603" spans="1:14" x14ac:dyDescent="0.2">
      <c r="A603" s="25">
        <v>587</v>
      </c>
      <c r="B603" s="19">
        <v>5100</v>
      </c>
      <c r="C603" s="141" t="s">
        <v>5656</v>
      </c>
      <c r="D603" s="183">
        <v>41332</v>
      </c>
      <c r="E603" s="183">
        <v>41338</v>
      </c>
      <c r="F603" s="142" t="s">
        <v>4372</v>
      </c>
      <c r="G603" s="143" t="s">
        <v>4368</v>
      </c>
      <c r="H603" s="140"/>
      <c r="I603" s="30" t="s">
        <v>5682</v>
      </c>
      <c r="J603" s="140"/>
      <c r="K603" s="142">
        <v>219</v>
      </c>
      <c r="L603" s="22" t="s">
        <v>26</v>
      </c>
      <c r="M603" s="22" t="s">
        <v>120</v>
      </c>
      <c r="N603" s="29" t="s">
        <v>5711</v>
      </c>
    </row>
    <row r="604" spans="1:14" x14ac:dyDescent="0.2">
      <c r="A604" s="25">
        <v>588</v>
      </c>
      <c r="B604" s="19">
        <v>5100</v>
      </c>
      <c r="C604" s="141" t="s">
        <v>5657</v>
      </c>
      <c r="D604" s="183">
        <v>41338</v>
      </c>
      <c r="E604" s="183">
        <v>41345</v>
      </c>
      <c r="F604" s="142" t="s">
        <v>4372</v>
      </c>
      <c r="G604" s="143" t="s">
        <v>4369</v>
      </c>
      <c r="H604" s="140"/>
      <c r="I604" s="30" t="s">
        <v>5682</v>
      </c>
      <c r="J604" s="140"/>
      <c r="K604" s="142">
        <v>238</v>
      </c>
      <c r="L604" s="22" t="s">
        <v>26</v>
      </c>
      <c r="M604" s="22" t="s">
        <v>120</v>
      </c>
      <c r="N604" s="29" t="s">
        <v>5711</v>
      </c>
    </row>
    <row r="605" spans="1:14" x14ac:dyDescent="0.2">
      <c r="A605" s="25">
        <v>589</v>
      </c>
      <c r="B605" s="19">
        <v>5100</v>
      </c>
      <c r="C605" s="141" t="s">
        <v>5658</v>
      </c>
      <c r="D605" s="183">
        <v>41345</v>
      </c>
      <c r="E605" s="183">
        <v>41351</v>
      </c>
      <c r="F605" s="142" t="s">
        <v>4373</v>
      </c>
      <c r="G605" s="143" t="s">
        <v>4367</v>
      </c>
      <c r="H605" s="140"/>
      <c r="I605" s="30" t="s">
        <v>5682</v>
      </c>
      <c r="J605" s="140"/>
      <c r="K605" s="142">
        <v>233</v>
      </c>
      <c r="L605" s="22" t="s">
        <v>26</v>
      </c>
      <c r="M605" s="22" t="s">
        <v>120</v>
      </c>
      <c r="N605" s="29" t="s">
        <v>5711</v>
      </c>
    </row>
    <row r="606" spans="1:14" x14ac:dyDescent="0.2">
      <c r="A606" s="25">
        <v>590</v>
      </c>
      <c r="B606" s="19">
        <v>5100</v>
      </c>
      <c r="C606" s="141" t="s">
        <v>5659</v>
      </c>
      <c r="D606" s="183">
        <v>41351</v>
      </c>
      <c r="E606" s="183">
        <v>41354</v>
      </c>
      <c r="F606" s="142" t="s">
        <v>4373</v>
      </c>
      <c r="G606" s="143" t="s">
        <v>4368</v>
      </c>
      <c r="H606" s="140"/>
      <c r="I606" s="30" t="s">
        <v>5682</v>
      </c>
      <c r="J606" s="140"/>
      <c r="K606" s="142">
        <v>256</v>
      </c>
      <c r="L606" s="22" t="s">
        <v>26</v>
      </c>
      <c r="M606" s="22" t="s">
        <v>120</v>
      </c>
      <c r="N606" s="29" t="s">
        <v>5711</v>
      </c>
    </row>
    <row r="607" spans="1:14" x14ac:dyDescent="0.2">
      <c r="A607" s="25">
        <v>591</v>
      </c>
      <c r="B607" s="19">
        <v>5100</v>
      </c>
      <c r="C607" s="141" t="s">
        <v>5660</v>
      </c>
      <c r="D607" s="183">
        <v>41354</v>
      </c>
      <c r="E607" s="183">
        <v>41365</v>
      </c>
      <c r="F607" s="142" t="s">
        <v>4373</v>
      </c>
      <c r="G607" s="143" t="s">
        <v>4369</v>
      </c>
      <c r="H607" s="140"/>
      <c r="I607" s="30" t="s">
        <v>5682</v>
      </c>
      <c r="J607" s="140"/>
      <c r="K607" s="142">
        <v>211</v>
      </c>
      <c r="L607" s="22" t="s">
        <v>26</v>
      </c>
      <c r="M607" s="22" t="s">
        <v>120</v>
      </c>
      <c r="N607" s="29" t="s">
        <v>5711</v>
      </c>
    </row>
    <row r="608" spans="1:14" x14ac:dyDescent="0.2">
      <c r="A608" s="25">
        <v>592</v>
      </c>
      <c r="B608" s="19">
        <v>5100</v>
      </c>
      <c r="C608" s="141" t="s">
        <v>5661</v>
      </c>
      <c r="D608" s="183">
        <v>41365</v>
      </c>
      <c r="E608" s="183">
        <v>41367</v>
      </c>
      <c r="F608" s="142" t="s">
        <v>4374</v>
      </c>
      <c r="G608" s="143" t="s">
        <v>4367</v>
      </c>
      <c r="H608" s="140"/>
      <c r="I608" s="30" t="s">
        <v>5682</v>
      </c>
      <c r="J608" s="140"/>
      <c r="K608" s="142">
        <v>213</v>
      </c>
      <c r="L608" s="22" t="s">
        <v>26</v>
      </c>
      <c r="M608" s="22" t="s">
        <v>120</v>
      </c>
      <c r="N608" s="29" t="s">
        <v>5711</v>
      </c>
    </row>
    <row r="609" spans="1:14" x14ac:dyDescent="0.2">
      <c r="A609" s="25">
        <v>593</v>
      </c>
      <c r="B609" s="19">
        <v>5100</v>
      </c>
      <c r="C609" s="141" t="s">
        <v>5662</v>
      </c>
      <c r="D609" s="183">
        <v>41367</v>
      </c>
      <c r="E609" s="183">
        <v>41373</v>
      </c>
      <c r="F609" s="142" t="s">
        <v>4374</v>
      </c>
      <c r="G609" s="143" t="s">
        <v>4368</v>
      </c>
      <c r="H609" s="140"/>
      <c r="I609" s="30" t="s">
        <v>5682</v>
      </c>
      <c r="J609" s="140"/>
      <c r="K609" s="142">
        <v>217</v>
      </c>
      <c r="L609" s="22" t="s">
        <v>26</v>
      </c>
      <c r="M609" s="22" t="s">
        <v>120</v>
      </c>
      <c r="N609" s="29" t="s">
        <v>5711</v>
      </c>
    </row>
    <row r="610" spans="1:14" x14ac:dyDescent="0.2">
      <c r="A610" s="25">
        <v>594</v>
      </c>
      <c r="B610" s="19">
        <v>5100</v>
      </c>
      <c r="C610" s="141" t="s">
        <v>5663</v>
      </c>
      <c r="D610" s="183">
        <v>41373</v>
      </c>
      <c r="E610" s="183">
        <v>41376</v>
      </c>
      <c r="F610" s="142" t="s">
        <v>4374</v>
      </c>
      <c r="G610" s="143" t="s">
        <v>4369</v>
      </c>
      <c r="H610" s="140"/>
      <c r="I610" s="30" t="s">
        <v>5682</v>
      </c>
      <c r="J610" s="140"/>
      <c r="K610" s="142">
        <v>213</v>
      </c>
      <c r="L610" s="22" t="s">
        <v>26</v>
      </c>
      <c r="M610" s="22" t="s">
        <v>120</v>
      </c>
      <c r="N610" s="29" t="s">
        <v>5711</v>
      </c>
    </row>
    <row r="611" spans="1:14" x14ac:dyDescent="0.2">
      <c r="A611" s="25">
        <v>595</v>
      </c>
      <c r="B611" s="19">
        <v>5100</v>
      </c>
      <c r="C611" s="141" t="s">
        <v>5664</v>
      </c>
      <c r="D611" s="183">
        <v>41376</v>
      </c>
      <c r="E611" s="183">
        <v>41381</v>
      </c>
      <c r="F611" s="142" t="s">
        <v>4375</v>
      </c>
      <c r="G611" s="143" t="s">
        <v>4367</v>
      </c>
      <c r="H611" s="140"/>
      <c r="I611" s="30" t="s">
        <v>5682</v>
      </c>
      <c r="J611" s="140"/>
      <c r="K611" s="142">
        <v>214</v>
      </c>
      <c r="L611" s="22" t="s">
        <v>26</v>
      </c>
      <c r="M611" s="22" t="s">
        <v>120</v>
      </c>
      <c r="N611" s="29" t="s">
        <v>5711</v>
      </c>
    </row>
    <row r="612" spans="1:14" x14ac:dyDescent="0.2">
      <c r="A612" s="25">
        <v>596</v>
      </c>
      <c r="B612" s="19">
        <v>5100</v>
      </c>
      <c r="C612" s="141" t="s">
        <v>5665</v>
      </c>
      <c r="D612" s="183">
        <v>41381</v>
      </c>
      <c r="E612" s="183">
        <v>41388</v>
      </c>
      <c r="F612" s="142" t="s">
        <v>4375</v>
      </c>
      <c r="G612" s="143" t="s">
        <v>4368</v>
      </c>
      <c r="H612" s="140"/>
      <c r="I612" s="30" t="s">
        <v>5682</v>
      </c>
      <c r="J612" s="140"/>
      <c r="K612" s="142">
        <v>207</v>
      </c>
      <c r="L612" s="22" t="s">
        <v>26</v>
      </c>
      <c r="M612" s="22" t="s">
        <v>120</v>
      </c>
      <c r="N612" s="29" t="s">
        <v>5711</v>
      </c>
    </row>
    <row r="613" spans="1:14" x14ac:dyDescent="0.2">
      <c r="A613" s="25">
        <v>597</v>
      </c>
      <c r="B613" s="19">
        <v>5100</v>
      </c>
      <c r="C613" s="141" t="s">
        <v>5666</v>
      </c>
      <c r="D613" s="183">
        <v>41388</v>
      </c>
      <c r="E613" s="183">
        <v>41394</v>
      </c>
      <c r="F613" s="142" t="s">
        <v>4375</v>
      </c>
      <c r="G613" s="143" t="s">
        <v>4369</v>
      </c>
      <c r="H613" s="140"/>
      <c r="I613" s="30" t="s">
        <v>5682</v>
      </c>
      <c r="J613" s="140"/>
      <c r="K613" s="142">
        <v>223</v>
      </c>
      <c r="L613" s="22" t="s">
        <v>26</v>
      </c>
      <c r="M613" s="22" t="s">
        <v>120</v>
      </c>
      <c r="N613" s="29" t="s">
        <v>5711</v>
      </c>
    </row>
    <row r="614" spans="1:14" x14ac:dyDescent="0.2">
      <c r="A614" s="25">
        <v>598</v>
      </c>
      <c r="B614" s="19">
        <v>5100</v>
      </c>
      <c r="C614" s="141" t="s">
        <v>5667</v>
      </c>
      <c r="D614" s="183">
        <v>41394</v>
      </c>
      <c r="E614" s="183">
        <v>41401</v>
      </c>
      <c r="F614" s="142" t="s">
        <v>4376</v>
      </c>
      <c r="G614" s="143" t="s">
        <v>4367</v>
      </c>
      <c r="H614" s="140"/>
      <c r="I614" s="30" t="s">
        <v>5682</v>
      </c>
      <c r="J614" s="140"/>
      <c r="K614" s="142">
        <v>269</v>
      </c>
      <c r="L614" s="22" t="s">
        <v>26</v>
      </c>
      <c r="M614" s="22" t="s">
        <v>120</v>
      </c>
      <c r="N614" s="29" t="s">
        <v>5711</v>
      </c>
    </row>
    <row r="615" spans="1:14" x14ac:dyDescent="0.2">
      <c r="A615" s="25">
        <v>599</v>
      </c>
      <c r="B615" s="19">
        <v>5100</v>
      </c>
      <c r="C615" s="141" t="s">
        <v>5668</v>
      </c>
      <c r="D615" s="183">
        <v>41401</v>
      </c>
      <c r="E615" s="183">
        <v>41404</v>
      </c>
      <c r="F615" s="142" t="s">
        <v>4376</v>
      </c>
      <c r="G615" s="143" t="s">
        <v>4368</v>
      </c>
      <c r="H615" s="140"/>
      <c r="I615" s="30" t="s">
        <v>5682</v>
      </c>
      <c r="J615" s="140"/>
      <c r="K615" s="142">
        <v>265</v>
      </c>
      <c r="L615" s="22" t="s">
        <v>26</v>
      </c>
      <c r="M615" s="22" t="s">
        <v>120</v>
      </c>
      <c r="N615" s="29" t="s">
        <v>5711</v>
      </c>
    </row>
    <row r="616" spans="1:14" x14ac:dyDescent="0.2">
      <c r="A616" s="25">
        <v>600</v>
      </c>
      <c r="B616" s="19">
        <v>5100</v>
      </c>
      <c r="C616" s="141" t="s">
        <v>5669</v>
      </c>
      <c r="D616" s="183">
        <v>41404</v>
      </c>
      <c r="E616" s="183">
        <v>41410</v>
      </c>
      <c r="F616" s="142" t="s">
        <v>4376</v>
      </c>
      <c r="G616" s="143" t="s">
        <v>4369</v>
      </c>
      <c r="H616" s="140"/>
      <c r="I616" s="30" t="s">
        <v>5682</v>
      </c>
      <c r="J616" s="140"/>
      <c r="K616" s="142">
        <v>231</v>
      </c>
      <c r="L616" s="22" t="s">
        <v>26</v>
      </c>
      <c r="M616" s="22" t="s">
        <v>120</v>
      </c>
      <c r="N616" s="29" t="s">
        <v>5711</v>
      </c>
    </row>
    <row r="617" spans="1:14" x14ac:dyDescent="0.2">
      <c r="A617" s="25">
        <v>601</v>
      </c>
      <c r="B617" s="19">
        <v>5100</v>
      </c>
      <c r="C617" s="141" t="s">
        <v>5670</v>
      </c>
      <c r="D617" s="183">
        <v>41410</v>
      </c>
      <c r="E617" s="183">
        <v>41415</v>
      </c>
      <c r="F617" s="142" t="s">
        <v>4377</v>
      </c>
      <c r="G617" s="143" t="s">
        <v>4367</v>
      </c>
      <c r="H617" s="140"/>
      <c r="I617" s="30" t="s">
        <v>5682</v>
      </c>
      <c r="J617" s="140"/>
      <c r="K617" s="142">
        <v>273</v>
      </c>
      <c r="L617" s="22" t="s">
        <v>26</v>
      </c>
      <c r="M617" s="22" t="s">
        <v>120</v>
      </c>
      <c r="N617" s="29" t="s">
        <v>5711</v>
      </c>
    </row>
    <row r="618" spans="1:14" x14ac:dyDescent="0.2">
      <c r="A618" s="25">
        <v>602</v>
      </c>
      <c r="B618" s="19">
        <v>5100</v>
      </c>
      <c r="C618" s="141" t="s">
        <v>5671</v>
      </c>
      <c r="D618" s="183">
        <v>41415</v>
      </c>
      <c r="E618" s="183">
        <v>41418</v>
      </c>
      <c r="F618" s="142" t="s">
        <v>4377</v>
      </c>
      <c r="G618" s="143" t="s">
        <v>4368</v>
      </c>
      <c r="H618" s="140"/>
      <c r="I618" s="30" t="s">
        <v>5682</v>
      </c>
      <c r="J618" s="140"/>
      <c r="K618" s="142">
        <v>239</v>
      </c>
      <c r="L618" s="22" t="s">
        <v>26</v>
      </c>
      <c r="M618" s="22" t="s">
        <v>120</v>
      </c>
      <c r="N618" s="29" t="s">
        <v>5711</v>
      </c>
    </row>
    <row r="619" spans="1:14" x14ac:dyDescent="0.2">
      <c r="A619" s="25">
        <v>603</v>
      </c>
      <c r="B619" s="19">
        <v>5100</v>
      </c>
      <c r="C619" s="141" t="s">
        <v>5672</v>
      </c>
      <c r="D619" s="183">
        <v>41418</v>
      </c>
      <c r="E619" s="183">
        <v>41424</v>
      </c>
      <c r="F619" s="142" t="s">
        <v>4377</v>
      </c>
      <c r="G619" s="143" t="s">
        <v>4369</v>
      </c>
      <c r="H619" s="140"/>
      <c r="I619" s="30" t="s">
        <v>5682</v>
      </c>
      <c r="J619" s="140"/>
      <c r="K619" s="142">
        <v>260</v>
      </c>
      <c r="L619" s="22" t="s">
        <v>26</v>
      </c>
      <c r="M619" s="22" t="s">
        <v>120</v>
      </c>
      <c r="N619" s="29" t="s">
        <v>5711</v>
      </c>
    </row>
    <row r="620" spans="1:14" x14ac:dyDescent="0.2">
      <c r="A620" s="25">
        <v>604</v>
      </c>
      <c r="B620" s="19">
        <v>5100</v>
      </c>
      <c r="C620" s="141" t="s">
        <v>5678</v>
      </c>
      <c r="D620" s="183">
        <v>41424</v>
      </c>
      <c r="E620" s="183">
        <v>41430</v>
      </c>
      <c r="F620" s="142" t="s">
        <v>4378</v>
      </c>
      <c r="G620" s="143" t="s">
        <v>4367</v>
      </c>
      <c r="H620" s="140"/>
      <c r="I620" s="30" t="s">
        <v>5682</v>
      </c>
      <c r="J620" s="140"/>
      <c r="K620" s="142">
        <v>282</v>
      </c>
      <c r="L620" s="22" t="s">
        <v>26</v>
      </c>
      <c r="M620" s="22" t="s">
        <v>120</v>
      </c>
      <c r="N620" s="29" t="s">
        <v>5711</v>
      </c>
    </row>
    <row r="621" spans="1:14" x14ac:dyDescent="0.2">
      <c r="A621" s="25">
        <v>605</v>
      </c>
      <c r="B621" s="19">
        <v>5100</v>
      </c>
      <c r="C621" s="141" t="s">
        <v>5673</v>
      </c>
      <c r="D621" s="183">
        <v>41433</v>
      </c>
      <c r="E621" s="183">
        <v>41436</v>
      </c>
      <c r="F621" s="142" t="s">
        <v>4378</v>
      </c>
      <c r="G621" s="143" t="s">
        <v>4368</v>
      </c>
      <c r="H621" s="140"/>
      <c r="I621" s="30" t="s">
        <v>5682</v>
      </c>
      <c r="J621" s="140"/>
      <c r="K621" s="142">
        <v>240</v>
      </c>
      <c r="L621" s="22" t="s">
        <v>26</v>
      </c>
      <c r="M621" s="22" t="s">
        <v>120</v>
      </c>
      <c r="N621" s="29" t="s">
        <v>5711</v>
      </c>
    </row>
    <row r="622" spans="1:14" x14ac:dyDescent="0.2">
      <c r="A622" s="25">
        <v>606</v>
      </c>
      <c r="B622" s="19">
        <v>5100</v>
      </c>
      <c r="C622" s="141" t="s">
        <v>5674</v>
      </c>
      <c r="D622" s="183">
        <v>41437</v>
      </c>
      <c r="E622" s="183">
        <v>41442</v>
      </c>
      <c r="F622" s="142" t="s">
        <v>4378</v>
      </c>
      <c r="G622" s="143" t="s">
        <v>4369</v>
      </c>
      <c r="H622" s="140"/>
      <c r="I622" s="30" t="s">
        <v>5682</v>
      </c>
      <c r="J622" s="140"/>
      <c r="K622" s="142">
        <v>199</v>
      </c>
      <c r="L622" s="22" t="s">
        <v>26</v>
      </c>
      <c r="M622" s="22" t="s">
        <v>120</v>
      </c>
      <c r="N622" s="29" t="s">
        <v>5711</v>
      </c>
    </row>
    <row r="623" spans="1:14" x14ac:dyDescent="0.2">
      <c r="A623" s="25">
        <v>607</v>
      </c>
      <c r="B623" s="19">
        <v>5100</v>
      </c>
      <c r="C623" s="141" t="s">
        <v>5675</v>
      </c>
      <c r="D623" s="183">
        <v>41442</v>
      </c>
      <c r="E623" s="183">
        <v>41445</v>
      </c>
      <c r="F623" s="142" t="s">
        <v>4379</v>
      </c>
      <c r="G623" s="143" t="s">
        <v>4367</v>
      </c>
      <c r="H623" s="140"/>
      <c r="I623" s="30" t="s">
        <v>5682</v>
      </c>
      <c r="J623" s="140"/>
      <c r="K623" s="142">
        <v>227</v>
      </c>
      <c r="L623" s="22" t="s">
        <v>26</v>
      </c>
      <c r="M623" s="22" t="s">
        <v>120</v>
      </c>
      <c r="N623" s="29" t="s">
        <v>5711</v>
      </c>
    </row>
    <row r="624" spans="1:14" x14ac:dyDescent="0.2">
      <c r="A624" s="25">
        <v>608</v>
      </c>
      <c r="B624" s="19">
        <v>5100</v>
      </c>
      <c r="C624" s="141" t="s">
        <v>5676</v>
      </c>
      <c r="D624" s="183">
        <v>41445</v>
      </c>
      <c r="E624" s="183">
        <v>41451</v>
      </c>
      <c r="F624" s="142" t="s">
        <v>4379</v>
      </c>
      <c r="G624" s="143" t="s">
        <v>4368</v>
      </c>
      <c r="H624" s="140"/>
      <c r="I624" s="30" t="s">
        <v>5682</v>
      </c>
      <c r="J624" s="140"/>
      <c r="K624" s="142">
        <v>258</v>
      </c>
      <c r="L624" s="22" t="s">
        <v>26</v>
      </c>
      <c r="M624" s="22" t="s">
        <v>120</v>
      </c>
      <c r="N624" s="29" t="s">
        <v>5711</v>
      </c>
    </row>
    <row r="625" spans="1:14" x14ac:dyDescent="0.2">
      <c r="A625" s="25">
        <v>609</v>
      </c>
      <c r="B625" s="19">
        <v>5100</v>
      </c>
      <c r="C625" s="141" t="s">
        <v>5677</v>
      </c>
      <c r="D625" s="183">
        <v>41451</v>
      </c>
      <c r="E625" s="183">
        <v>41457</v>
      </c>
      <c r="F625" s="142" t="s">
        <v>4379</v>
      </c>
      <c r="G625" s="143" t="s">
        <v>4369</v>
      </c>
      <c r="H625" s="140"/>
      <c r="I625" s="30" t="s">
        <v>5682</v>
      </c>
      <c r="J625" s="140"/>
      <c r="K625" s="142">
        <v>208</v>
      </c>
      <c r="L625" s="22" t="s">
        <v>26</v>
      </c>
      <c r="M625" s="22" t="s">
        <v>120</v>
      </c>
      <c r="N625" s="29" t="s">
        <v>5711</v>
      </c>
    </row>
    <row r="626" spans="1:14" x14ac:dyDescent="0.2">
      <c r="A626" s="25">
        <v>610</v>
      </c>
      <c r="B626" s="19">
        <v>5100</v>
      </c>
      <c r="C626" s="141" t="s">
        <v>5679</v>
      </c>
      <c r="D626" s="183">
        <v>41457</v>
      </c>
      <c r="E626" s="183">
        <v>41460</v>
      </c>
      <c r="F626" s="142" t="s">
        <v>4380</v>
      </c>
      <c r="G626" s="143" t="s">
        <v>4367</v>
      </c>
      <c r="H626" s="140"/>
      <c r="I626" s="30" t="s">
        <v>5682</v>
      </c>
      <c r="J626" s="140"/>
      <c r="K626" s="142"/>
      <c r="L626" s="22" t="s">
        <v>26</v>
      </c>
      <c r="M626" s="22" t="s">
        <v>120</v>
      </c>
      <c r="N626" s="29" t="s">
        <v>5711</v>
      </c>
    </row>
    <row r="627" spans="1:14" x14ac:dyDescent="0.2">
      <c r="A627" s="25">
        <v>611</v>
      </c>
      <c r="B627" s="19">
        <v>5100</v>
      </c>
      <c r="C627" s="141" t="s">
        <v>5680</v>
      </c>
      <c r="D627" s="183">
        <v>41460</v>
      </c>
      <c r="E627" s="183">
        <v>41466</v>
      </c>
      <c r="F627" s="142" t="s">
        <v>4380</v>
      </c>
      <c r="G627" s="143" t="s">
        <v>4368</v>
      </c>
      <c r="H627" s="140"/>
      <c r="I627" s="30" t="s">
        <v>5682</v>
      </c>
      <c r="J627" s="140"/>
      <c r="K627" s="142"/>
      <c r="L627" s="22" t="s">
        <v>26</v>
      </c>
      <c r="M627" s="22" t="s">
        <v>120</v>
      </c>
      <c r="N627" s="29" t="s">
        <v>5711</v>
      </c>
    </row>
    <row r="628" spans="1:14" x14ac:dyDescent="0.2">
      <c r="A628" s="25">
        <v>612</v>
      </c>
      <c r="B628" s="19">
        <v>5100</v>
      </c>
      <c r="C628" s="141" t="s">
        <v>5681</v>
      </c>
      <c r="D628" s="183">
        <v>41466</v>
      </c>
      <c r="E628" s="183">
        <v>41472</v>
      </c>
      <c r="F628" s="142" t="s">
        <v>4380</v>
      </c>
      <c r="G628" s="143" t="s">
        <v>4369</v>
      </c>
      <c r="H628" s="140"/>
      <c r="I628" s="30" t="s">
        <v>5682</v>
      </c>
      <c r="J628" s="140"/>
      <c r="K628" s="142">
        <v>231</v>
      </c>
      <c r="L628" s="22" t="s">
        <v>26</v>
      </c>
      <c r="M628" s="22" t="s">
        <v>120</v>
      </c>
      <c r="N628" s="29" t="s">
        <v>5711</v>
      </c>
    </row>
    <row r="629" spans="1:14" x14ac:dyDescent="0.2">
      <c r="A629" s="25">
        <v>613</v>
      </c>
      <c r="B629" s="19">
        <v>5100</v>
      </c>
      <c r="C629" s="82" t="s">
        <v>5610</v>
      </c>
      <c r="D629" s="48">
        <v>41472</v>
      </c>
      <c r="E629" s="48">
        <v>41478</v>
      </c>
      <c r="F629" s="22">
        <v>13</v>
      </c>
      <c r="G629" s="143" t="s">
        <v>4367</v>
      </c>
      <c r="H629" s="140"/>
      <c r="I629" s="30" t="s">
        <v>5682</v>
      </c>
      <c r="J629" s="140"/>
      <c r="K629" s="22">
        <v>258</v>
      </c>
      <c r="L629" s="22" t="s">
        <v>26</v>
      </c>
      <c r="M629" s="22" t="s">
        <v>120</v>
      </c>
      <c r="N629" s="29" t="s">
        <v>5711</v>
      </c>
    </row>
    <row r="630" spans="1:14" x14ac:dyDescent="0.2">
      <c r="A630" s="25">
        <v>614</v>
      </c>
      <c r="B630" s="19">
        <v>5100</v>
      </c>
      <c r="C630" s="82" t="s">
        <v>5611</v>
      </c>
      <c r="D630" s="48">
        <v>41478</v>
      </c>
      <c r="E630" s="48">
        <v>41481</v>
      </c>
      <c r="F630" s="22">
        <v>13</v>
      </c>
      <c r="G630" s="143" t="s">
        <v>4368</v>
      </c>
      <c r="H630" s="140"/>
      <c r="I630" s="30" t="s">
        <v>5682</v>
      </c>
      <c r="J630" s="140"/>
      <c r="K630" s="22">
        <v>222</v>
      </c>
      <c r="L630" s="22" t="s">
        <v>26</v>
      </c>
      <c r="M630" s="22" t="s">
        <v>120</v>
      </c>
      <c r="N630" s="29" t="s">
        <v>5711</v>
      </c>
    </row>
    <row r="631" spans="1:14" x14ac:dyDescent="0.2">
      <c r="A631" s="25">
        <v>615</v>
      </c>
      <c r="B631" s="19">
        <v>5100</v>
      </c>
      <c r="C631" s="82" t="s">
        <v>5612</v>
      </c>
      <c r="D631" s="48">
        <v>41481</v>
      </c>
      <c r="E631" s="48">
        <v>41487</v>
      </c>
      <c r="F631" s="22">
        <v>13</v>
      </c>
      <c r="G631" s="143" t="s">
        <v>4369</v>
      </c>
      <c r="H631" s="140"/>
      <c r="I631" s="30" t="s">
        <v>5682</v>
      </c>
      <c r="J631" s="140"/>
      <c r="K631" s="22">
        <v>261</v>
      </c>
      <c r="L631" s="22" t="s">
        <v>26</v>
      </c>
      <c r="M631" s="22" t="s">
        <v>120</v>
      </c>
      <c r="N631" s="29" t="s">
        <v>5711</v>
      </c>
    </row>
    <row r="632" spans="1:14" x14ac:dyDescent="0.2">
      <c r="A632" s="25">
        <v>616</v>
      </c>
      <c r="B632" s="19">
        <v>5100</v>
      </c>
      <c r="C632" s="82" t="s">
        <v>5613</v>
      </c>
      <c r="D632" s="48">
        <v>41487</v>
      </c>
      <c r="E632" s="48">
        <v>41495</v>
      </c>
      <c r="F632" s="22">
        <v>14</v>
      </c>
      <c r="G632" s="143" t="s">
        <v>4367</v>
      </c>
      <c r="H632" s="140"/>
      <c r="I632" s="30" t="s">
        <v>5682</v>
      </c>
      <c r="J632" s="140"/>
      <c r="K632" s="22">
        <v>226</v>
      </c>
      <c r="L632" s="22" t="s">
        <v>26</v>
      </c>
      <c r="M632" s="22" t="s">
        <v>120</v>
      </c>
      <c r="N632" s="29" t="s">
        <v>5711</v>
      </c>
    </row>
    <row r="633" spans="1:14" x14ac:dyDescent="0.2">
      <c r="A633" s="25">
        <v>617</v>
      </c>
      <c r="B633" s="19">
        <v>5100</v>
      </c>
      <c r="C633" s="82" t="s">
        <v>5614</v>
      </c>
      <c r="D633" s="48">
        <v>41495</v>
      </c>
      <c r="E633" s="48">
        <v>41500</v>
      </c>
      <c r="F633" s="22">
        <v>14</v>
      </c>
      <c r="G633" s="143" t="s">
        <v>4368</v>
      </c>
      <c r="H633" s="140"/>
      <c r="I633" s="30" t="s">
        <v>5682</v>
      </c>
      <c r="J633" s="140"/>
      <c r="K633" s="22">
        <v>212</v>
      </c>
      <c r="L633" s="22" t="s">
        <v>26</v>
      </c>
      <c r="M633" s="22" t="s">
        <v>120</v>
      </c>
      <c r="N633" s="29" t="s">
        <v>5711</v>
      </c>
    </row>
    <row r="634" spans="1:14" x14ac:dyDescent="0.2">
      <c r="A634" s="25">
        <v>618</v>
      </c>
      <c r="B634" s="19">
        <v>5100</v>
      </c>
      <c r="C634" s="82" t="s">
        <v>5615</v>
      </c>
      <c r="D634" s="48">
        <v>41469</v>
      </c>
      <c r="E634" s="48">
        <v>41475</v>
      </c>
      <c r="F634" s="22">
        <v>14</v>
      </c>
      <c r="G634" s="143" t="s">
        <v>4369</v>
      </c>
      <c r="H634" s="140"/>
      <c r="I634" s="30" t="s">
        <v>5682</v>
      </c>
      <c r="J634" s="140"/>
      <c r="K634" s="22">
        <v>218</v>
      </c>
      <c r="L634" s="22" t="s">
        <v>26</v>
      </c>
      <c r="M634" s="22" t="s">
        <v>120</v>
      </c>
      <c r="N634" s="29" t="s">
        <v>5711</v>
      </c>
    </row>
    <row r="635" spans="1:14" x14ac:dyDescent="0.2">
      <c r="A635" s="25">
        <v>619</v>
      </c>
      <c r="B635" s="19">
        <v>5100</v>
      </c>
      <c r="C635" s="82" t="s">
        <v>5616</v>
      </c>
      <c r="D635" s="48">
        <v>41507</v>
      </c>
      <c r="E635" s="48">
        <v>41512</v>
      </c>
      <c r="F635" s="22">
        <v>15</v>
      </c>
      <c r="G635" s="143" t="s">
        <v>4367</v>
      </c>
      <c r="H635" s="140"/>
      <c r="I635" s="30" t="s">
        <v>5682</v>
      </c>
      <c r="J635" s="140"/>
      <c r="K635" s="22">
        <v>214</v>
      </c>
      <c r="L635" s="22" t="s">
        <v>26</v>
      </c>
      <c r="M635" s="22" t="s">
        <v>120</v>
      </c>
      <c r="N635" s="29" t="s">
        <v>5711</v>
      </c>
    </row>
    <row r="636" spans="1:14" x14ac:dyDescent="0.2">
      <c r="A636" s="25">
        <v>620</v>
      </c>
      <c r="B636" s="19">
        <v>5100</v>
      </c>
      <c r="C636" s="82" t="s">
        <v>5617</v>
      </c>
      <c r="D636" s="48">
        <v>41512</v>
      </c>
      <c r="E636" s="48">
        <v>41516</v>
      </c>
      <c r="F636" s="22">
        <v>15</v>
      </c>
      <c r="G636" s="143" t="s">
        <v>4368</v>
      </c>
      <c r="H636" s="140"/>
      <c r="I636" s="30" t="s">
        <v>5682</v>
      </c>
      <c r="J636" s="140"/>
      <c r="K636" s="22">
        <v>214</v>
      </c>
      <c r="L636" s="22" t="s">
        <v>26</v>
      </c>
      <c r="M636" s="22" t="s">
        <v>120</v>
      </c>
      <c r="N636" s="29" t="s">
        <v>5711</v>
      </c>
    </row>
    <row r="637" spans="1:14" x14ac:dyDescent="0.2">
      <c r="A637" s="25">
        <v>621</v>
      </c>
      <c r="B637" s="19">
        <v>5100</v>
      </c>
      <c r="C637" s="82" t="s">
        <v>5618</v>
      </c>
      <c r="D637" s="48">
        <v>41516</v>
      </c>
      <c r="E637" s="48">
        <v>41521</v>
      </c>
      <c r="F637" s="22">
        <v>15</v>
      </c>
      <c r="G637" s="143" t="s">
        <v>4369</v>
      </c>
      <c r="H637" s="140"/>
      <c r="I637" s="30" t="s">
        <v>5682</v>
      </c>
      <c r="J637" s="140"/>
      <c r="K637" s="22">
        <v>254</v>
      </c>
      <c r="L637" s="22" t="s">
        <v>26</v>
      </c>
      <c r="M637" s="22" t="s">
        <v>120</v>
      </c>
      <c r="N637" s="29" t="s">
        <v>5711</v>
      </c>
    </row>
    <row r="638" spans="1:14" x14ac:dyDescent="0.2">
      <c r="A638" s="25">
        <v>622</v>
      </c>
      <c r="B638" s="19">
        <v>5100</v>
      </c>
      <c r="C638" s="82" t="s">
        <v>5619</v>
      </c>
      <c r="D638" s="48">
        <v>41521</v>
      </c>
      <c r="E638" s="48">
        <v>41527</v>
      </c>
      <c r="F638" s="22">
        <v>16</v>
      </c>
      <c r="G638" s="143" t="s">
        <v>4367</v>
      </c>
      <c r="H638" s="140"/>
      <c r="I638" s="30" t="s">
        <v>5682</v>
      </c>
      <c r="J638" s="140"/>
      <c r="K638" s="22">
        <v>193</v>
      </c>
      <c r="L638" s="22" t="s">
        <v>26</v>
      </c>
      <c r="M638" s="22" t="s">
        <v>120</v>
      </c>
      <c r="N638" s="29" t="s">
        <v>5711</v>
      </c>
    </row>
    <row r="639" spans="1:14" x14ac:dyDescent="0.2">
      <c r="A639" s="25">
        <v>623</v>
      </c>
      <c r="B639" s="19">
        <v>5100</v>
      </c>
      <c r="C639" s="82" t="s">
        <v>5620</v>
      </c>
      <c r="D639" s="48">
        <v>41527</v>
      </c>
      <c r="E639" s="48">
        <v>41530</v>
      </c>
      <c r="F639" s="22">
        <v>16</v>
      </c>
      <c r="G639" s="143" t="s">
        <v>4368</v>
      </c>
      <c r="H639" s="140"/>
      <c r="I639" s="30" t="s">
        <v>5682</v>
      </c>
      <c r="J639" s="140"/>
      <c r="K639" s="22">
        <v>222</v>
      </c>
      <c r="L639" s="22" t="s">
        <v>26</v>
      </c>
      <c r="M639" s="22" t="s">
        <v>120</v>
      </c>
      <c r="N639" s="29" t="s">
        <v>5711</v>
      </c>
    </row>
    <row r="640" spans="1:14" x14ac:dyDescent="0.2">
      <c r="A640" s="25">
        <v>624</v>
      </c>
      <c r="B640" s="19">
        <v>5100</v>
      </c>
      <c r="C640" s="82" t="s">
        <v>5621</v>
      </c>
      <c r="D640" s="48">
        <v>41530</v>
      </c>
      <c r="E640" s="48">
        <v>41534</v>
      </c>
      <c r="F640" s="22">
        <v>16</v>
      </c>
      <c r="G640" s="143" t="s">
        <v>4369</v>
      </c>
      <c r="H640" s="140"/>
      <c r="I640" s="30" t="s">
        <v>5682</v>
      </c>
      <c r="J640" s="140"/>
      <c r="K640" s="22">
        <v>224</v>
      </c>
      <c r="L640" s="22" t="s">
        <v>26</v>
      </c>
      <c r="M640" s="22" t="s">
        <v>120</v>
      </c>
      <c r="N640" s="29" t="s">
        <v>5711</v>
      </c>
    </row>
    <row r="641" spans="1:14" x14ac:dyDescent="0.2">
      <c r="A641" s="25">
        <v>625</v>
      </c>
      <c r="B641" s="19">
        <v>5100</v>
      </c>
      <c r="C641" s="82" t="s">
        <v>5622</v>
      </c>
      <c r="D641" s="48">
        <v>41534</v>
      </c>
      <c r="E641" s="48">
        <v>41537</v>
      </c>
      <c r="F641" s="22">
        <v>17</v>
      </c>
      <c r="G641" s="143" t="s">
        <v>4367</v>
      </c>
      <c r="H641" s="140"/>
      <c r="I641" s="30" t="s">
        <v>5682</v>
      </c>
      <c r="J641" s="140"/>
      <c r="K641" s="22">
        <v>210</v>
      </c>
      <c r="L641" s="22" t="s">
        <v>26</v>
      </c>
      <c r="M641" s="22" t="s">
        <v>120</v>
      </c>
      <c r="N641" s="29" t="s">
        <v>5711</v>
      </c>
    </row>
    <row r="642" spans="1:14" x14ac:dyDescent="0.2">
      <c r="A642" s="25">
        <v>626</v>
      </c>
      <c r="B642" s="19">
        <v>5100</v>
      </c>
      <c r="C642" s="82" t="s">
        <v>5623</v>
      </c>
      <c r="D642" s="48">
        <v>41537</v>
      </c>
      <c r="E642" s="48">
        <v>41542</v>
      </c>
      <c r="F642" s="22">
        <v>17</v>
      </c>
      <c r="G642" s="143" t="s">
        <v>4368</v>
      </c>
      <c r="H642" s="140"/>
      <c r="I642" s="30" t="s">
        <v>5682</v>
      </c>
      <c r="J642" s="140"/>
      <c r="K642" s="22">
        <v>274</v>
      </c>
      <c r="L642" s="22" t="s">
        <v>26</v>
      </c>
      <c r="M642" s="22" t="s">
        <v>120</v>
      </c>
      <c r="N642" s="29" t="s">
        <v>5711</v>
      </c>
    </row>
    <row r="643" spans="1:14" x14ac:dyDescent="0.2">
      <c r="A643" s="25">
        <v>627</v>
      </c>
      <c r="B643" s="19">
        <v>5100</v>
      </c>
      <c r="C643" s="82" t="s">
        <v>5624</v>
      </c>
      <c r="D643" s="48">
        <v>41542</v>
      </c>
      <c r="E643" s="48">
        <v>41547</v>
      </c>
      <c r="F643" s="22">
        <v>17</v>
      </c>
      <c r="G643" s="143" t="s">
        <v>4369</v>
      </c>
      <c r="H643" s="140"/>
      <c r="I643" s="30" t="s">
        <v>5682</v>
      </c>
      <c r="J643" s="140"/>
      <c r="K643" s="22">
        <v>231</v>
      </c>
      <c r="L643" s="22" t="s">
        <v>26</v>
      </c>
      <c r="M643" s="22" t="s">
        <v>120</v>
      </c>
      <c r="N643" s="29" t="s">
        <v>5711</v>
      </c>
    </row>
    <row r="644" spans="1:14" x14ac:dyDescent="0.2">
      <c r="A644" s="25">
        <v>628</v>
      </c>
      <c r="B644" s="19">
        <v>5100</v>
      </c>
      <c r="C644" s="82" t="s">
        <v>5625</v>
      </c>
      <c r="D644" s="48">
        <v>41547</v>
      </c>
      <c r="E644" s="48">
        <v>41550</v>
      </c>
      <c r="F644" s="22">
        <v>18</v>
      </c>
      <c r="G644" s="143" t="s">
        <v>4367</v>
      </c>
      <c r="H644" s="140"/>
      <c r="I644" s="30" t="s">
        <v>5682</v>
      </c>
      <c r="J644" s="140"/>
      <c r="K644" s="22">
        <v>243</v>
      </c>
      <c r="L644" s="22" t="s">
        <v>26</v>
      </c>
      <c r="M644" s="22" t="s">
        <v>120</v>
      </c>
      <c r="N644" s="29" t="s">
        <v>5711</v>
      </c>
    </row>
    <row r="645" spans="1:14" x14ac:dyDescent="0.2">
      <c r="A645" s="25">
        <v>629</v>
      </c>
      <c r="B645" s="19">
        <v>5100</v>
      </c>
      <c r="C645" s="82" t="s">
        <v>5626</v>
      </c>
      <c r="D645" s="48">
        <v>41550</v>
      </c>
      <c r="E645" s="48">
        <v>41554</v>
      </c>
      <c r="F645" s="22">
        <v>18</v>
      </c>
      <c r="G645" s="143" t="s">
        <v>4368</v>
      </c>
      <c r="H645" s="140"/>
      <c r="I645" s="30" t="s">
        <v>5682</v>
      </c>
      <c r="J645" s="140"/>
      <c r="K645" s="22">
        <v>233</v>
      </c>
      <c r="L645" s="22" t="s">
        <v>26</v>
      </c>
      <c r="M645" s="22" t="s">
        <v>120</v>
      </c>
      <c r="N645" s="29" t="s">
        <v>5711</v>
      </c>
    </row>
    <row r="646" spans="1:14" x14ac:dyDescent="0.2">
      <c r="A646" s="25">
        <v>630</v>
      </c>
      <c r="B646" s="19">
        <v>5100</v>
      </c>
      <c r="C646" s="82" t="s">
        <v>5627</v>
      </c>
      <c r="D646" s="48">
        <v>41554</v>
      </c>
      <c r="E646" s="48">
        <v>41556</v>
      </c>
      <c r="F646" s="22">
        <v>18</v>
      </c>
      <c r="G646" s="143" t="s">
        <v>4369</v>
      </c>
      <c r="H646" s="140"/>
      <c r="I646" s="30" t="s">
        <v>5682</v>
      </c>
      <c r="J646" s="140"/>
      <c r="K646" s="22">
        <v>209</v>
      </c>
      <c r="L646" s="22" t="s">
        <v>26</v>
      </c>
      <c r="M646" s="22" t="s">
        <v>120</v>
      </c>
      <c r="N646" s="29" t="s">
        <v>5711</v>
      </c>
    </row>
    <row r="647" spans="1:14" x14ac:dyDescent="0.2">
      <c r="A647" s="25">
        <v>631</v>
      </c>
      <c r="B647" s="19">
        <v>5100</v>
      </c>
      <c r="C647" s="82" t="s">
        <v>5628</v>
      </c>
      <c r="D647" s="48">
        <v>41556</v>
      </c>
      <c r="E647" s="48">
        <v>41563</v>
      </c>
      <c r="F647" s="22">
        <v>19</v>
      </c>
      <c r="G647" s="143" t="s">
        <v>4367</v>
      </c>
      <c r="H647" s="140"/>
      <c r="I647" s="30" t="s">
        <v>5682</v>
      </c>
      <c r="J647" s="140"/>
      <c r="K647" s="22">
        <v>225</v>
      </c>
      <c r="L647" s="22" t="s">
        <v>26</v>
      </c>
      <c r="M647" s="22" t="s">
        <v>120</v>
      </c>
      <c r="N647" s="29" t="s">
        <v>5711</v>
      </c>
    </row>
    <row r="648" spans="1:14" x14ac:dyDescent="0.2">
      <c r="A648" s="25">
        <v>632</v>
      </c>
      <c r="B648" s="19">
        <v>5100</v>
      </c>
      <c r="C648" s="82" t="s">
        <v>5629</v>
      </c>
      <c r="D648" s="48">
        <v>41563</v>
      </c>
      <c r="E648" s="48">
        <v>41568</v>
      </c>
      <c r="F648" s="22">
        <v>19</v>
      </c>
      <c r="G648" s="143" t="s">
        <v>4368</v>
      </c>
      <c r="H648" s="140"/>
      <c r="I648" s="30" t="s">
        <v>5682</v>
      </c>
      <c r="J648" s="140"/>
      <c r="K648" s="22">
        <v>214</v>
      </c>
      <c r="L648" s="22" t="s">
        <v>26</v>
      </c>
      <c r="M648" s="22" t="s">
        <v>120</v>
      </c>
      <c r="N648" s="29" t="s">
        <v>5711</v>
      </c>
    </row>
    <row r="649" spans="1:14" x14ac:dyDescent="0.2">
      <c r="A649" s="25">
        <v>633</v>
      </c>
      <c r="B649" s="19">
        <v>5100</v>
      </c>
      <c r="C649" s="82" t="s">
        <v>5630</v>
      </c>
      <c r="D649" s="48">
        <v>41568</v>
      </c>
      <c r="E649" s="48">
        <v>41571</v>
      </c>
      <c r="F649" s="22">
        <v>19</v>
      </c>
      <c r="G649" s="143" t="s">
        <v>4369</v>
      </c>
      <c r="H649" s="140"/>
      <c r="I649" s="30" t="s">
        <v>5682</v>
      </c>
      <c r="J649" s="140"/>
      <c r="K649" s="22">
        <v>220</v>
      </c>
      <c r="L649" s="22" t="s">
        <v>26</v>
      </c>
      <c r="M649" s="22" t="s">
        <v>120</v>
      </c>
      <c r="N649" s="29" t="s">
        <v>5711</v>
      </c>
    </row>
    <row r="650" spans="1:14" x14ac:dyDescent="0.2">
      <c r="A650" s="25">
        <v>634</v>
      </c>
      <c r="B650" s="19">
        <v>5100</v>
      </c>
      <c r="C650" s="82" t="s">
        <v>5631</v>
      </c>
      <c r="D650" s="48">
        <v>41571</v>
      </c>
      <c r="E650" s="48">
        <v>41576</v>
      </c>
      <c r="F650" s="22">
        <v>20</v>
      </c>
      <c r="G650" s="143" t="s">
        <v>4367</v>
      </c>
      <c r="H650" s="140"/>
      <c r="I650" s="30" t="s">
        <v>5682</v>
      </c>
      <c r="J650" s="140"/>
      <c r="K650" s="22">
        <v>230</v>
      </c>
      <c r="L650" s="22" t="s">
        <v>26</v>
      </c>
      <c r="M650" s="22" t="s">
        <v>120</v>
      </c>
      <c r="N650" s="29" t="s">
        <v>5711</v>
      </c>
    </row>
    <row r="651" spans="1:14" x14ac:dyDescent="0.2">
      <c r="A651" s="25">
        <v>635</v>
      </c>
      <c r="B651" s="19">
        <v>5100</v>
      </c>
      <c r="C651" s="82" t="s">
        <v>5632</v>
      </c>
      <c r="D651" s="48">
        <v>41576</v>
      </c>
      <c r="E651" s="48">
        <v>41579</v>
      </c>
      <c r="F651" s="22">
        <v>20</v>
      </c>
      <c r="G651" s="143" t="s">
        <v>4368</v>
      </c>
      <c r="H651" s="140"/>
      <c r="I651" s="30" t="s">
        <v>5682</v>
      </c>
      <c r="J651" s="140"/>
      <c r="K651" s="22">
        <v>238</v>
      </c>
      <c r="L651" s="22" t="s">
        <v>26</v>
      </c>
      <c r="M651" s="22" t="s">
        <v>120</v>
      </c>
      <c r="N651" s="29" t="s">
        <v>5711</v>
      </c>
    </row>
    <row r="652" spans="1:14" x14ac:dyDescent="0.2">
      <c r="A652" s="25">
        <v>636</v>
      </c>
      <c r="B652" s="19">
        <v>5100</v>
      </c>
      <c r="C652" s="82" t="s">
        <v>5633</v>
      </c>
      <c r="D652" s="48">
        <v>41579</v>
      </c>
      <c r="E652" s="48">
        <v>41585</v>
      </c>
      <c r="F652" s="22">
        <v>20</v>
      </c>
      <c r="G652" s="143" t="s">
        <v>4369</v>
      </c>
      <c r="H652" s="140"/>
      <c r="I652" s="30" t="s">
        <v>5682</v>
      </c>
      <c r="J652" s="140"/>
      <c r="K652" s="22">
        <v>211</v>
      </c>
      <c r="L652" s="22" t="s">
        <v>26</v>
      </c>
      <c r="M652" s="22" t="s">
        <v>120</v>
      </c>
      <c r="N652" s="29" t="s">
        <v>5711</v>
      </c>
    </row>
    <row r="653" spans="1:14" x14ac:dyDescent="0.2">
      <c r="A653" s="25">
        <v>637</v>
      </c>
      <c r="B653" s="19">
        <v>5100</v>
      </c>
      <c r="C653" s="82" t="s">
        <v>5634</v>
      </c>
      <c r="D653" s="48">
        <v>41585</v>
      </c>
      <c r="E653" s="48">
        <v>41592</v>
      </c>
      <c r="F653" s="22">
        <v>21</v>
      </c>
      <c r="G653" s="143" t="s">
        <v>4367</v>
      </c>
      <c r="H653" s="140"/>
      <c r="I653" s="30" t="s">
        <v>5682</v>
      </c>
      <c r="J653" s="140"/>
      <c r="K653" s="22">
        <v>236</v>
      </c>
      <c r="L653" s="22" t="s">
        <v>26</v>
      </c>
      <c r="M653" s="22" t="s">
        <v>120</v>
      </c>
      <c r="N653" s="29" t="s">
        <v>5711</v>
      </c>
    </row>
    <row r="654" spans="1:14" x14ac:dyDescent="0.2">
      <c r="A654" s="25">
        <v>638</v>
      </c>
      <c r="B654" s="19">
        <v>5100</v>
      </c>
      <c r="C654" s="82" t="s">
        <v>5635</v>
      </c>
      <c r="D654" s="48">
        <v>41592</v>
      </c>
      <c r="E654" s="48">
        <v>41596</v>
      </c>
      <c r="F654" s="22">
        <v>21</v>
      </c>
      <c r="G654" s="143" t="s">
        <v>4368</v>
      </c>
      <c r="H654" s="140"/>
      <c r="I654" s="30" t="s">
        <v>5682</v>
      </c>
      <c r="J654" s="140"/>
      <c r="K654" s="22">
        <v>216</v>
      </c>
      <c r="L654" s="22" t="s">
        <v>26</v>
      </c>
      <c r="M654" s="22" t="s">
        <v>120</v>
      </c>
      <c r="N654" s="29" t="s">
        <v>5711</v>
      </c>
    </row>
    <row r="655" spans="1:14" x14ac:dyDescent="0.2">
      <c r="A655" s="25">
        <v>639</v>
      </c>
      <c r="B655" s="19">
        <v>5100</v>
      </c>
      <c r="C655" s="82" t="s">
        <v>5636</v>
      </c>
      <c r="D655" s="48">
        <v>41596</v>
      </c>
      <c r="E655" s="48">
        <v>41600</v>
      </c>
      <c r="F655" s="22">
        <v>21</v>
      </c>
      <c r="G655" s="143" t="s">
        <v>4369</v>
      </c>
      <c r="H655" s="140"/>
      <c r="I655" s="30" t="s">
        <v>5682</v>
      </c>
      <c r="J655" s="140"/>
      <c r="K655" s="22">
        <v>219</v>
      </c>
      <c r="L655" s="22" t="s">
        <v>26</v>
      </c>
      <c r="M655" s="22" t="s">
        <v>120</v>
      </c>
      <c r="N655" s="29" t="s">
        <v>5711</v>
      </c>
    </row>
    <row r="656" spans="1:14" x14ac:dyDescent="0.2">
      <c r="A656" s="25">
        <v>640</v>
      </c>
      <c r="B656" s="19">
        <v>5100</v>
      </c>
      <c r="C656" s="82" t="s">
        <v>5637</v>
      </c>
      <c r="D656" s="48">
        <v>41600</v>
      </c>
      <c r="E656" s="48">
        <v>41606</v>
      </c>
      <c r="F656" s="22">
        <v>22</v>
      </c>
      <c r="G656" s="143" t="s">
        <v>4367</v>
      </c>
      <c r="H656" s="140"/>
      <c r="I656" s="30" t="s">
        <v>5682</v>
      </c>
      <c r="J656" s="140"/>
      <c r="K656" s="22">
        <v>217</v>
      </c>
      <c r="L656" s="22" t="s">
        <v>26</v>
      </c>
      <c r="M656" s="22" t="s">
        <v>120</v>
      </c>
      <c r="N656" s="29" t="s">
        <v>5711</v>
      </c>
    </row>
    <row r="657" spans="1:14" x14ac:dyDescent="0.2">
      <c r="A657" s="25">
        <v>641</v>
      </c>
      <c r="B657" s="19">
        <v>5100</v>
      </c>
      <c r="C657" s="82" t="s">
        <v>5638</v>
      </c>
      <c r="D657" s="48">
        <v>41606</v>
      </c>
      <c r="E657" s="48">
        <v>41611</v>
      </c>
      <c r="F657" s="22">
        <v>22</v>
      </c>
      <c r="G657" s="143" t="s">
        <v>4368</v>
      </c>
      <c r="H657" s="140"/>
      <c r="I657" s="30" t="s">
        <v>5682</v>
      </c>
      <c r="J657" s="140"/>
      <c r="K657" s="22">
        <v>265</v>
      </c>
      <c r="L657" s="22" t="s">
        <v>26</v>
      </c>
      <c r="M657" s="22" t="s">
        <v>120</v>
      </c>
      <c r="N657" s="29" t="s">
        <v>5711</v>
      </c>
    </row>
    <row r="658" spans="1:14" x14ac:dyDescent="0.2">
      <c r="A658" s="25">
        <v>642</v>
      </c>
      <c r="B658" s="19">
        <v>5100</v>
      </c>
      <c r="C658" s="82" t="s">
        <v>5639</v>
      </c>
      <c r="D658" s="48">
        <v>41611</v>
      </c>
      <c r="E658" s="48">
        <v>41614</v>
      </c>
      <c r="F658" s="22">
        <v>22</v>
      </c>
      <c r="G658" s="143" t="s">
        <v>4369</v>
      </c>
      <c r="H658" s="140"/>
      <c r="I658" s="30" t="s">
        <v>5682</v>
      </c>
      <c r="J658" s="140"/>
      <c r="K658" s="22">
        <v>216</v>
      </c>
      <c r="L658" s="22" t="s">
        <v>26</v>
      </c>
      <c r="M658" s="22" t="s">
        <v>120</v>
      </c>
      <c r="N658" s="29" t="s">
        <v>5711</v>
      </c>
    </row>
    <row r="659" spans="1:14" x14ac:dyDescent="0.2">
      <c r="A659" s="25">
        <v>643</v>
      </c>
      <c r="B659" s="19">
        <v>5100</v>
      </c>
      <c r="C659" s="82" t="s">
        <v>5640</v>
      </c>
      <c r="D659" s="48">
        <v>41614</v>
      </c>
      <c r="E659" s="48">
        <v>41620</v>
      </c>
      <c r="F659" s="22">
        <v>23</v>
      </c>
      <c r="G659" s="143" t="s">
        <v>4367</v>
      </c>
      <c r="H659" s="140"/>
      <c r="I659" s="30" t="s">
        <v>5682</v>
      </c>
      <c r="J659" s="140"/>
      <c r="K659" s="22">
        <v>222</v>
      </c>
      <c r="L659" s="22" t="s">
        <v>26</v>
      </c>
      <c r="M659" s="22" t="s">
        <v>120</v>
      </c>
      <c r="N659" s="29" t="s">
        <v>5711</v>
      </c>
    </row>
    <row r="660" spans="1:14" x14ac:dyDescent="0.2">
      <c r="A660" s="25">
        <v>644</v>
      </c>
      <c r="B660" s="19">
        <v>5100</v>
      </c>
      <c r="C660" s="82" t="s">
        <v>5641</v>
      </c>
      <c r="D660" s="48">
        <v>41620</v>
      </c>
      <c r="E660" s="48">
        <v>41625</v>
      </c>
      <c r="F660" s="22">
        <v>23</v>
      </c>
      <c r="G660" s="143" t="s">
        <v>4368</v>
      </c>
      <c r="H660" s="140"/>
      <c r="I660" s="30" t="s">
        <v>5682</v>
      </c>
      <c r="J660" s="140"/>
      <c r="K660" s="22">
        <v>225</v>
      </c>
      <c r="L660" s="22" t="s">
        <v>26</v>
      </c>
      <c r="M660" s="22" t="s">
        <v>120</v>
      </c>
      <c r="N660" s="29" t="s">
        <v>5711</v>
      </c>
    </row>
    <row r="661" spans="1:14" x14ac:dyDescent="0.2">
      <c r="A661" s="25">
        <v>645</v>
      </c>
      <c r="B661" s="19">
        <v>5100</v>
      </c>
      <c r="C661" s="82" t="s">
        <v>5642</v>
      </c>
      <c r="D661" s="48">
        <v>41625</v>
      </c>
      <c r="E661" s="48">
        <v>41631</v>
      </c>
      <c r="F661" s="22">
        <v>23</v>
      </c>
      <c r="G661" s="143" t="s">
        <v>4369</v>
      </c>
      <c r="H661" s="140"/>
      <c r="I661" s="30" t="s">
        <v>5682</v>
      </c>
      <c r="J661" s="140"/>
      <c r="K661" s="22">
        <v>236</v>
      </c>
      <c r="L661" s="22" t="s">
        <v>26</v>
      </c>
      <c r="M661" s="22" t="s">
        <v>120</v>
      </c>
      <c r="N661" s="29" t="s">
        <v>5711</v>
      </c>
    </row>
    <row r="662" spans="1:14" x14ac:dyDescent="0.2">
      <c r="A662" s="25">
        <v>646</v>
      </c>
      <c r="B662" s="19">
        <v>5100</v>
      </c>
      <c r="C662" s="82" t="s">
        <v>5643</v>
      </c>
      <c r="D662" s="48">
        <v>41631</v>
      </c>
      <c r="E662" s="48">
        <v>41634</v>
      </c>
      <c r="F662" s="22">
        <v>24</v>
      </c>
      <c r="G662" s="143" t="s">
        <v>4367</v>
      </c>
      <c r="H662" s="140"/>
      <c r="I662" s="30" t="s">
        <v>5682</v>
      </c>
      <c r="J662" s="140"/>
      <c r="K662" s="22">
        <v>192</v>
      </c>
      <c r="L662" s="22" t="s">
        <v>26</v>
      </c>
      <c r="M662" s="22" t="s">
        <v>120</v>
      </c>
      <c r="N662" s="29" t="s">
        <v>5711</v>
      </c>
    </row>
    <row r="663" spans="1:14" x14ac:dyDescent="0.2">
      <c r="A663" s="25">
        <v>647</v>
      </c>
      <c r="B663" s="19">
        <v>5100</v>
      </c>
      <c r="C663" s="82" t="s">
        <v>5644</v>
      </c>
      <c r="D663" s="48">
        <v>41634</v>
      </c>
      <c r="E663" s="48">
        <v>41638</v>
      </c>
      <c r="F663" s="22">
        <v>24</v>
      </c>
      <c r="G663" s="143" t="s">
        <v>4368</v>
      </c>
      <c r="H663" s="140"/>
      <c r="I663" s="30" t="s">
        <v>5682</v>
      </c>
      <c r="J663" s="140"/>
      <c r="K663" s="22">
        <v>230</v>
      </c>
      <c r="L663" s="22" t="s">
        <v>26</v>
      </c>
      <c r="M663" s="22" t="s">
        <v>120</v>
      </c>
      <c r="N663" s="29" t="s">
        <v>5711</v>
      </c>
    </row>
    <row r="664" spans="1:14" x14ac:dyDescent="0.2">
      <c r="A664" s="25">
        <v>648</v>
      </c>
      <c r="B664" s="19">
        <v>5100</v>
      </c>
      <c r="C664" s="82" t="s">
        <v>5645</v>
      </c>
      <c r="D664" s="48">
        <v>41397</v>
      </c>
      <c r="E664" s="48">
        <v>41288</v>
      </c>
      <c r="F664" s="22">
        <v>24</v>
      </c>
      <c r="G664" s="143" t="s">
        <v>4369</v>
      </c>
      <c r="H664" s="182"/>
      <c r="I664" s="30" t="s">
        <v>5682</v>
      </c>
      <c r="J664" s="182"/>
      <c r="K664" s="22">
        <v>108</v>
      </c>
      <c r="L664" s="22" t="s">
        <v>26</v>
      </c>
      <c r="M664" s="22" t="s">
        <v>120</v>
      </c>
      <c r="N664" s="29" t="s">
        <v>5711</v>
      </c>
    </row>
    <row r="665" spans="1:14" x14ac:dyDescent="0.2">
      <c r="A665" s="25">
        <v>649</v>
      </c>
      <c r="B665" s="19">
        <v>5100</v>
      </c>
      <c r="C665" s="82" t="s">
        <v>5717</v>
      </c>
      <c r="D665" s="48">
        <v>41276</v>
      </c>
      <c r="E665" s="48">
        <v>41290</v>
      </c>
      <c r="F665" s="22">
        <v>1</v>
      </c>
      <c r="G665" s="143" t="s">
        <v>4367</v>
      </c>
      <c r="H665" s="182"/>
      <c r="I665" s="30" t="s">
        <v>5682</v>
      </c>
      <c r="J665" s="182"/>
      <c r="K665" s="22">
        <v>215</v>
      </c>
      <c r="L665" s="22" t="s">
        <v>26</v>
      </c>
      <c r="M665" s="22" t="s">
        <v>120</v>
      </c>
      <c r="N665" s="29" t="s">
        <v>5711</v>
      </c>
    </row>
    <row r="666" spans="1:14" x14ac:dyDescent="0.2">
      <c r="A666" s="25">
        <v>650</v>
      </c>
      <c r="B666" s="19">
        <v>5100</v>
      </c>
      <c r="C666" s="82" t="s">
        <v>5718</v>
      </c>
      <c r="D666" s="48">
        <v>41291</v>
      </c>
      <c r="E666" s="48">
        <v>41304</v>
      </c>
      <c r="F666" s="22">
        <v>1</v>
      </c>
      <c r="G666" s="143" t="s">
        <v>4368</v>
      </c>
      <c r="H666" s="182"/>
      <c r="I666" s="30" t="s">
        <v>5682</v>
      </c>
      <c r="J666" s="182"/>
      <c r="K666" s="22">
        <v>225</v>
      </c>
      <c r="L666" s="22" t="s">
        <v>26</v>
      </c>
      <c r="M666" s="22" t="s">
        <v>120</v>
      </c>
      <c r="N666" s="29" t="s">
        <v>5711</v>
      </c>
    </row>
    <row r="667" spans="1:14" x14ac:dyDescent="0.2">
      <c r="A667" s="25">
        <v>651</v>
      </c>
      <c r="B667" s="19">
        <v>5100</v>
      </c>
      <c r="C667" s="82" t="s">
        <v>5719</v>
      </c>
      <c r="D667" s="48">
        <v>41305</v>
      </c>
      <c r="E667" s="48">
        <v>41312</v>
      </c>
      <c r="F667" s="22">
        <v>1</v>
      </c>
      <c r="G667" s="143" t="s">
        <v>4369</v>
      </c>
      <c r="H667" s="182"/>
      <c r="I667" s="30" t="s">
        <v>5682</v>
      </c>
      <c r="J667" s="182"/>
      <c r="K667" s="22">
        <v>148</v>
      </c>
      <c r="L667" s="22" t="s">
        <v>26</v>
      </c>
      <c r="M667" s="22" t="s">
        <v>120</v>
      </c>
      <c r="N667" s="29" t="s">
        <v>5711</v>
      </c>
    </row>
    <row r="668" spans="1:14" x14ac:dyDescent="0.2">
      <c r="A668" s="25">
        <v>652</v>
      </c>
      <c r="B668" s="19">
        <v>5100</v>
      </c>
      <c r="C668" s="82" t="s">
        <v>5720</v>
      </c>
      <c r="D668" s="48">
        <v>41313</v>
      </c>
      <c r="E668" s="48">
        <v>41325</v>
      </c>
      <c r="F668" s="22">
        <v>2</v>
      </c>
      <c r="G668" s="143" t="s">
        <v>4367</v>
      </c>
      <c r="H668" s="182"/>
      <c r="I668" s="30" t="s">
        <v>5682</v>
      </c>
      <c r="J668" s="182"/>
      <c r="K668" s="22">
        <v>229</v>
      </c>
      <c r="L668" s="22" t="s">
        <v>26</v>
      </c>
      <c r="M668" s="22" t="s">
        <v>120</v>
      </c>
      <c r="N668" s="29" t="s">
        <v>5711</v>
      </c>
    </row>
    <row r="669" spans="1:14" x14ac:dyDescent="0.2">
      <c r="A669" s="25">
        <v>653</v>
      </c>
      <c r="B669" s="19">
        <v>5100</v>
      </c>
      <c r="C669" s="82" t="s">
        <v>5721</v>
      </c>
      <c r="D669" s="48">
        <v>41325</v>
      </c>
      <c r="E669" s="48">
        <v>41338</v>
      </c>
      <c r="F669" s="22">
        <v>2</v>
      </c>
      <c r="G669" s="143" t="s">
        <v>4368</v>
      </c>
      <c r="H669" s="182"/>
      <c r="I669" s="30" t="s">
        <v>5682</v>
      </c>
      <c r="J669" s="182"/>
      <c r="K669" s="22">
        <v>208</v>
      </c>
      <c r="L669" s="22" t="s">
        <v>26</v>
      </c>
      <c r="M669" s="22" t="s">
        <v>120</v>
      </c>
      <c r="N669" s="29" t="s">
        <v>5711</v>
      </c>
    </row>
    <row r="670" spans="1:14" x14ac:dyDescent="0.2">
      <c r="A670" s="25">
        <v>654</v>
      </c>
      <c r="B670" s="19">
        <v>5100</v>
      </c>
      <c r="C670" s="82" t="s">
        <v>5722</v>
      </c>
      <c r="D670" s="48">
        <v>41339</v>
      </c>
      <c r="E670" s="48">
        <v>41347</v>
      </c>
      <c r="F670" s="22">
        <v>2</v>
      </c>
      <c r="G670" s="143" t="s">
        <v>4369</v>
      </c>
      <c r="H670" s="182"/>
      <c r="I670" s="30" t="s">
        <v>5682</v>
      </c>
      <c r="J670" s="182"/>
      <c r="K670" s="22">
        <v>199</v>
      </c>
      <c r="L670" s="22" t="s">
        <v>26</v>
      </c>
      <c r="M670" s="22" t="s">
        <v>120</v>
      </c>
      <c r="N670" s="29" t="s">
        <v>5711</v>
      </c>
    </row>
    <row r="671" spans="1:14" x14ac:dyDescent="0.2">
      <c r="A671" s="25">
        <v>655</v>
      </c>
      <c r="B671" s="19">
        <v>5100</v>
      </c>
      <c r="C671" s="82" t="s">
        <v>5723</v>
      </c>
      <c r="D671" s="48">
        <v>41348</v>
      </c>
      <c r="E671" s="48">
        <v>41353</v>
      </c>
      <c r="F671" s="22">
        <v>3</v>
      </c>
      <c r="G671" s="197" t="s">
        <v>627</v>
      </c>
      <c r="H671" s="182"/>
      <c r="I671" s="30" t="s">
        <v>5682</v>
      </c>
      <c r="J671" s="182"/>
      <c r="K671" s="22">
        <v>187</v>
      </c>
      <c r="L671" s="22" t="s">
        <v>26</v>
      </c>
      <c r="M671" s="22" t="s">
        <v>120</v>
      </c>
      <c r="N671" s="29" t="s">
        <v>5711</v>
      </c>
    </row>
    <row r="672" spans="1:14" x14ac:dyDescent="0.2">
      <c r="A672" s="25">
        <v>656</v>
      </c>
      <c r="B672" s="19">
        <v>5100</v>
      </c>
      <c r="C672" s="82" t="s">
        <v>5724</v>
      </c>
      <c r="D672" s="48">
        <v>41354</v>
      </c>
      <c r="E672" s="48">
        <v>41355</v>
      </c>
      <c r="F672" s="22">
        <v>3</v>
      </c>
      <c r="G672" s="197" t="s">
        <v>628</v>
      </c>
      <c r="H672" s="182"/>
      <c r="I672" s="30" t="s">
        <v>5682</v>
      </c>
      <c r="J672" s="182"/>
      <c r="K672" s="22">
        <v>220</v>
      </c>
      <c r="L672" s="22" t="s">
        <v>26</v>
      </c>
      <c r="M672" s="22" t="s">
        <v>120</v>
      </c>
      <c r="N672" s="29" t="s">
        <v>5711</v>
      </c>
    </row>
    <row r="673" spans="1:14" x14ac:dyDescent="0.2">
      <c r="A673" s="25">
        <v>657</v>
      </c>
      <c r="B673" s="19">
        <v>5100</v>
      </c>
      <c r="C673" s="82" t="s">
        <v>5725</v>
      </c>
      <c r="D673" s="48">
        <v>41365</v>
      </c>
      <c r="E673" s="48">
        <v>41365</v>
      </c>
      <c r="F673" s="22">
        <v>3</v>
      </c>
      <c r="G673" s="197" t="s">
        <v>629</v>
      </c>
      <c r="H673" s="182"/>
      <c r="I673" s="30" t="s">
        <v>5682</v>
      </c>
      <c r="J673" s="182"/>
      <c r="K673" s="22">
        <v>170</v>
      </c>
      <c r="L673" s="22" t="s">
        <v>26</v>
      </c>
      <c r="M673" s="22" t="s">
        <v>120</v>
      </c>
      <c r="N673" s="29" t="s">
        <v>5711</v>
      </c>
    </row>
    <row r="674" spans="1:14" x14ac:dyDescent="0.2">
      <c r="A674" s="25">
        <v>658</v>
      </c>
      <c r="B674" s="19">
        <v>5100</v>
      </c>
      <c r="C674" s="82" t="s">
        <v>5726</v>
      </c>
      <c r="D674" s="48">
        <v>41365</v>
      </c>
      <c r="E674" s="48">
        <v>41374</v>
      </c>
      <c r="F674" s="22">
        <v>3</v>
      </c>
      <c r="G674" s="197" t="s">
        <v>630</v>
      </c>
      <c r="H674" s="182"/>
      <c r="I674" s="30" t="s">
        <v>5682</v>
      </c>
      <c r="J674" s="182"/>
      <c r="K674" s="22">
        <v>208</v>
      </c>
      <c r="L674" s="22" t="s">
        <v>26</v>
      </c>
      <c r="M674" s="22" t="s">
        <v>120</v>
      </c>
      <c r="N674" s="29" t="s">
        <v>5711</v>
      </c>
    </row>
    <row r="675" spans="1:14" x14ac:dyDescent="0.2">
      <c r="A675" s="25">
        <v>659</v>
      </c>
      <c r="B675" s="19">
        <v>5100</v>
      </c>
      <c r="C675" s="82" t="s">
        <v>5727</v>
      </c>
      <c r="D675" s="48">
        <v>41375</v>
      </c>
      <c r="E675" s="48">
        <v>41390</v>
      </c>
      <c r="F675" s="22">
        <v>4</v>
      </c>
      <c r="G675" s="143" t="s">
        <v>4367</v>
      </c>
      <c r="H675" s="182"/>
      <c r="I675" s="30" t="s">
        <v>5682</v>
      </c>
      <c r="J675" s="182"/>
      <c r="K675" s="22">
        <v>263</v>
      </c>
      <c r="L675" s="22" t="s">
        <v>26</v>
      </c>
      <c r="M675" s="22" t="s">
        <v>120</v>
      </c>
      <c r="N675" s="29" t="s">
        <v>5711</v>
      </c>
    </row>
    <row r="676" spans="1:14" x14ac:dyDescent="0.2">
      <c r="A676" s="25">
        <v>660</v>
      </c>
      <c r="B676" s="19">
        <v>5100</v>
      </c>
      <c r="C676" s="82" t="s">
        <v>5728</v>
      </c>
      <c r="D676" s="48">
        <v>41393</v>
      </c>
      <c r="E676" s="48">
        <v>41404</v>
      </c>
      <c r="F676" s="22">
        <v>4</v>
      </c>
      <c r="G676" s="143" t="s">
        <v>4368</v>
      </c>
      <c r="H676" s="182"/>
      <c r="I676" s="30" t="s">
        <v>5682</v>
      </c>
      <c r="J676" s="182"/>
      <c r="K676" s="22">
        <v>212</v>
      </c>
      <c r="L676" s="22" t="s">
        <v>26</v>
      </c>
      <c r="M676" s="22" t="s">
        <v>120</v>
      </c>
      <c r="N676" s="29" t="s">
        <v>5711</v>
      </c>
    </row>
    <row r="677" spans="1:14" x14ac:dyDescent="0.2">
      <c r="A677" s="25">
        <v>661</v>
      </c>
      <c r="B677" s="19">
        <v>5100</v>
      </c>
      <c r="C677" s="82" t="s">
        <v>5729</v>
      </c>
      <c r="D677" s="48">
        <v>41408</v>
      </c>
      <c r="E677" s="48">
        <v>41418</v>
      </c>
      <c r="F677" s="22">
        <v>4</v>
      </c>
      <c r="G677" s="143" t="s">
        <v>4369</v>
      </c>
      <c r="H677" s="182"/>
      <c r="I677" s="30" t="s">
        <v>5682</v>
      </c>
      <c r="J677" s="182"/>
      <c r="K677" s="22">
        <v>205</v>
      </c>
      <c r="L677" s="22" t="s">
        <v>26</v>
      </c>
      <c r="M677" s="22" t="s">
        <v>120</v>
      </c>
      <c r="N677" s="29" t="s">
        <v>5711</v>
      </c>
    </row>
    <row r="678" spans="1:14" x14ac:dyDescent="0.2">
      <c r="A678" s="25">
        <v>662</v>
      </c>
      <c r="B678" s="19">
        <v>5100</v>
      </c>
      <c r="C678" s="82" t="s">
        <v>5730</v>
      </c>
      <c r="D678" s="48">
        <v>41421</v>
      </c>
      <c r="E678" s="48">
        <v>41436</v>
      </c>
      <c r="F678" s="22">
        <v>5</v>
      </c>
      <c r="G678" s="143" t="s">
        <v>4367</v>
      </c>
      <c r="H678" s="182"/>
      <c r="I678" s="30" t="s">
        <v>5682</v>
      </c>
      <c r="J678" s="182"/>
      <c r="K678" s="22">
        <v>203</v>
      </c>
      <c r="L678" s="22" t="s">
        <v>26</v>
      </c>
      <c r="M678" s="22" t="s">
        <v>120</v>
      </c>
      <c r="N678" s="29" t="s">
        <v>5711</v>
      </c>
    </row>
    <row r="679" spans="1:14" x14ac:dyDescent="0.2">
      <c r="A679" s="25">
        <v>663</v>
      </c>
      <c r="B679" s="19">
        <v>5100</v>
      </c>
      <c r="C679" s="82" t="s">
        <v>5731</v>
      </c>
      <c r="D679" s="48">
        <v>41437</v>
      </c>
      <c r="E679" s="48">
        <v>41449</v>
      </c>
      <c r="F679" s="22">
        <v>5</v>
      </c>
      <c r="G679" s="143" t="s">
        <v>4368</v>
      </c>
      <c r="H679" s="182"/>
      <c r="I679" s="30" t="s">
        <v>5682</v>
      </c>
      <c r="J679" s="182"/>
      <c r="K679" s="22">
        <v>228</v>
      </c>
      <c r="L679" s="22" t="s">
        <v>26</v>
      </c>
      <c r="M679" s="22" t="s">
        <v>120</v>
      </c>
      <c r="N679" s="29" t="s">
        <v>5711</v>
      </c>
    </row>
    <row r="680" spans="1:14" x14ac:dyDescent="0.2">
      <c r="A680" s="25">
        <v>664</v>
      </c>
      <c r="B680" s="19">
        <v>5100</v>
      </c>
      <c r="C680" s="82" t="s">
        <v>5732</v>
      </c>
      <c r="D680" s="48">
        <v>41449</v>
      </c>
      <c r="E680" s="48">
        <v>41465</v>
      </c>
      <c r="F680" s="22">
        <v>5</v>
      </c>
      <c r="G680" s="143" t="s">
        <v>4369</v>
      </c>
      <c r="H680" s="182"/>
      <c r="I680" s="30" t="s">
        <v>5682</v>
      </c>
      <c r="J680" s="182"/>
      <c r="K680" s="22">
        <v>217</v>
      </c>
      <c r="L680" s="22" t="s">
        <v>26</v>
      </c>
      <c r="M680" s="22" t="s">
        <v>120</v>
      </c>
      <c r="N680" s="29" t="s">
        <v>5711</v>
      </c>
    </row>
    <row r="681" spans="1:14" x14ac:dyDescent="0.2">
      <c r="A681" s="25">
        <v>665</v>
      </c>
      <c r="B681" s="19">
        <v>5100</v>
      </c>
      <c r="C681" s="82" t="s">
        <v>5733</v>
      </c>
      <c r="D681" s="48">
        <v>41465</v>
      </c>
      <c r="E681" s="48">
        <v>41477</v>
      </c>
      <c r="F681" s="22">
        <v>6</v>
      </c>
      <c r="G681" s="143" t="s">
        <v>4367</v>
      </c>
      <c r="H681" s="182"/>
      <c r="I681" s="30" t="s">
        <v>5682</v>
      </c>
      <c r="J681" s="182"/>
      <c r="K681" s="22">
        <v>221</v>
      </c>
      <c r="L681" s="22" t="s">
        <v>26</v>
      </c>
      <c r="M681" s="22" t="s">
        <v>120</v>
      </c>
      <c r="N681" s="29" t="s">
        <v>5711</v>
      </c>
    </row>
    <row r="682" spans="1:14" x14ac:dyDescent="0.2">
      <c r="A682" s="25">
        <v>666</v>
      </c>
      <c r="B682" s="19">
        <v>5100</v>
      </c>
      <c r="C682" s="82" t="s">
        <v>5734</v>
      </c>
      <c r="D682" s="48">
        <v>41478</v>
      </c>
      <c r="E682" s="48">
        <v>41495</v>
      </c>
      <c r="F682" s="22">
        <v>6</v>
      </c>
      <c r="G682" s="143" t="s">
        <v>4368</v>
      </c>
      <c r="H682" s="182"/>
      <c r="I682" s="30" t="s">
        <v>5682</v>
      </c>
      <c r="J682" s="182"/>
      <c r="K682" s="22">
        <v>264</v>
      </c>
      <c r="L682" s="22" t="s">
        <v>26</v>
      </c>
      <c r="M682" s="22" t="s">
        <v>120</v>
      </c>
      <c r="N682" s="29" t="s">
        <v>5711</v>
      </c>
    </row>
    <row r="683" spans="1:14" x14ac:dyDescent="0.2">
      <c r="A683" s="25">
        <v>667</v>
      </c>
      <c r="B683" s="19">
        <v>5100</v>
      </c>
      <c r="C683" s="82" t="s">
        <v>5735</v>
      </c>
      <c r="D683" s="48">
        <v>41498</v>
      </c>
      <c r="E683" s="48">
        <v>41510</v>
      </c>
      <c r="F683" s="22">
        <v>6</v>
      </c>
      <c r="G683" s="143" t="s">
        <v>4369</v>
      </c>
      <c r="H683" s="182"/>
      <c r="I683" s="30" t="s">
        <v>5682</v>
      </c>
      <c r="J683" s="182"/>
      <c r="K683" s="22">
        <v>251</v>
      </c>
      <c r="L683" s="22" t="s">
        <v>26</v>
      </c>
      <c r="M683" s="22" t="s">
        <v>120</v>
      </c>
      <c r="N683" s="29" t="s">
        <v>5711</v>
      </c>
    </row>
    <row r="684" spans="1:14" x14ac:dyDescent="0.2">
      <c r="A684" s="25">
        <v>668</v>
      </c>
      <c r="B684" s="19">
        <v>5100</v>
      </c>
      <c r="C684" s="82" t="s">
        <v>5736</v>
      </c>
      <c r="D684" s="48">
        <v>41512</v>
      </c>
      <c r="E684" s="48">
        <v>41521</v>
      </c>
      <c r="F684" s="22">
        <v>7</v>
      </c>
      <c r="G684" s="143" t="s">
        <v>4367</v>
      </c>
      <c r="H684" s="182"/>
      <c r="I684" s="30" t="s">
        <v>5682</v>
      </c>
      <c r="J684" s="182"/>
      <c r="K684" s="22">
        <v>222</v>
      </c>
      <c r="L684" s="22" t="s">
        <v>26</v>
      </c>
      <c r="M684" s="22" t="s">
        <v>120</v>
      </c>
      <c r="N684" s="29" t="s">
        <v>5711</v>
      </c>
    </row>
    <row r="685" spans="1:14" x14ac:dyDescent="0.2">
      <c r="A685" s="25">
        <v>669</v>
      </c>
      <c r="B685" s="19">
        <v>5100</v>
      </c>
      <c r="C685" s="82" t="s">
        <v>5737</v>
      </c>
      <c r="D685" s="48">
        <v>41522</v>
      </c>
      <c r="E685" s="48">
        <v>41536</v>
      </c>
      <c r="F685" s="22">
        <v>7</v>
      </c>
      <c r="G685" s="143" t="s">
        <v>4368</v>
      </c>
      <c r="H685" s="182"/>
      <c r="I685" s="30" t="s">
        <v>5682</v>
      </c>
      <c r="J685" s="182"/>
      <c r="K685" s="22">
        <v>248</v>
      </c>
      <c r="L685" s="22" t="s">
        <v>26</v>
      </c>
      <c r="M685" s="22" t="s">
        <v>120</v>
      </c>
      <c r="N685" s="29" t="s">
        <v>5711</v>
      </c>
    </row>
    <row r="686" spans="1:14" x14ac:dyDescent="0.2">
      <c r="A686" s="25">
        <v>670</v>
      </c>
      <c r="B686" s="19">
        <v>5100</v>
      </c>
      <c r="C686" s="82" t="s">
        <v>5738</v>
      </c>
      <c r="D686" s="48">
        <v>41536</v>
      </c>
      <c r="E686" s="48">
        <v>41549</v>
      </c>
      <c r="F686" s="22">
        <v>7</v>
      </c>
      <c r="G686" s="143" t="s">
        <v>4369</v>
      </c>
      <c r="H686" s="182"/>
      <c r="I686" s="30" t="s">
        <v>5682</v>
      </c>
      <c r="J686" s="182"/>
      <c r="K686" s="22">
        <v>225</v>
      </c>
      <c r="L686" s="22" t="s">
        <v>26</v>
      </c>
      <c r="M686" s="22" t="s">
        <v>120</v>
      </c>
      <c r="N686" s="29" t="s">
        <v>5711</v>
      </c>
    </row>
    <row r="687" spans="1:14" x14ac:dyDescent="0.2">
      <c r="A687" s="25">
        <v>671</v>
      </c>
      <c r="B687" s="19">
        <v>5100</v>
      </c>
      <c r="C687" s="82" t="s">
        <v>5739</v>
      </c>
      <c r="D687" s="48">
        <v>41549</v>
      </c>
      <c r="E687" s="48">
        <v>41565</v>
      </c>
      <c r="F687" s="22">
        <v>8</v>
      </c>
      <c r="G687" s="143" t="s">
        <v>4367</v>
      </c>
      <c r="H687" s="182"/>
      <c r="I687" s="30" t="s">
        <v>5682</v>
      </c>
      <c r="J687" s="182"/>
      <c r="K687" s="22">
        <v>260</v>
      </c>
      <c r="L687" s="22" t="s">
        <v>26</v>
      </c>
      <c r="M687" s="22" t="s">
        <v>120</v>
      </c>
      <c r="N687" s="29" t="s">
        <v>5711</v>
      </c>
    </row>
    <row r="688" spans="1:14" x14ac:dyDescent="0.2">
      <c r="A688" s="25">
        <v>672</v>
      </c>
      <c r="B688" s="19">
        <v>5100</v>
      </c>
      <c r="C688" s="82" t="s">
        <v>5740</v>
      </c>
      <c r="D688" s="48">
        <v>41565</v>
      </c>
      <c r="E688" s="48">
        <v>41578</v>
      </c>
      <c r="F688" s="22">
        <v>8</v>
      </c>
      <c r="G688" s="143" t="s">
        <v>4368</v>
      </c>
      <c r="H688" s="182"/>
      <c r="I688" s="30" t="s">
        <v>5682</v>
      </c>
      <c r="J688" s="182"/>
      <c r="K688" s="22">
        <v>210</v>
      </c>
      <c r="L688" s="22" t="s">
        <v>26</v>
      </c>
      <c r="M688" s="22" t="s">
        <v>120</v>
      </c>
      <c r="N688" s="29" t="s">
        <v>5711</v>
      </c>
    </row>
    <row r="689" spans="1:14" x14ac:dyDescent="0.2">
      <c r="A689" s="25">
        <v>673</v>
      </c>
      <c r="B689" s="19">
        <v>5100</v>
      </c>
      <c r="C689" s="82" t="s">
        <v>5741</v>
      </c>
      <c r="D689" s="48">
        <v>41579</v>
      </c>
      <c r="E689" s="48">
        <v>41593</v>
      </c>
      <c r="F689" s="22">
        <v>8</v>
      </c>
      <c r="G689" s="143" t="s">
        <v>4369</v>
      </c>
      <c r="H689" s="182"/>
      <c r="I689" s="30" t="s">
        <v>5682</v>
      </c>
      <c r="J689" s="182"/>
      <c r="K689" s="22">
        <v>243</v>
      </c>
      <c r="L689" s="22" t="s">
        <v>26</v>
      </c>
      <c r="M689" s="22" t="s">
        <v>120</v>
      </c>
      <c r="N689" s="29" t="s">
        <v>5711</v>
      </c>
    </row>
    <row r="690" spans="1:14" x14ac:dyDescent="0.2">
      <c r="A690" s="25">
        <v>674</v>
      </c>
      <c r="B690" s="19">
        <v>5100</v>
      </c>
      <c r="C690" s="82" t="s">
        <v>5742</v>
      </c>
      <c r="D690" s="48">
        <v>41596</v>
      </c>
      <c r="E690" s="48">
        <v>41607</v>
      </c>
      <c r="F690" s="22">
        <v>9</v>
      </c>
      <c r="G690" s="143" t="s">
        <v>4367</v>
      </c>
      <c r="H690" s="182"/>
      <c r="I690" s="30" t="s">
        <v>5682</v>
      </c>
      <c r="J690" s="182"/>
      <c r="K690" s="22">
        <v>262</v>
      </c>
      <c r="L690" s="22" t="s">
        <v>26</v>
      </c>
      <c r="M690" s="22" t="s">
        <v>120</v>
      </c>
      <c r="N690" s="29" t="s">
        <v>5711</v>
      </c>
    </row>
    <row r="691" spans="1:14" x14ac:dyDescent="0.2">
      <c r="A691" s="25">
        <v>675</v>
      </c>
      <c r="B691" s="19">
        <v>5100</v>
      </c>
      <c r="C691" s="82" t="s">
        <v>5743</v>
      </c>
      <c r="D691" s="48">
        <v>41610</v>
      </c>
      <c r="E691" s="48">
        <v>41621</v>
      </c>
      <c r="F691" s="22">
        <v>9</v>
      </c>
      <c r="G691" s="143" t="s">
        <v>4368</v>
      </c>
      <c r="H691" s="182"/>
      <c r="I691" s="30" t="s">
        <v>5682</v>
      </c>
      <c r="J691" s="182"/>
      <c r="K691" s="22">
        <v>259</v>
      </c>
      <c r="L691" s="22" t="s">
        <v>26</v>
      </c>
      <c r="M691" s="22" t="s">
        <v>120</v>
      </c>
      <c r="N691" s="29" t="s">
        <v>5711</v>
      </c>
    </row>
    <row r="692" spans="1:14" x14ac:dyDescent="0.2">
      <c r="A692" s="25">
        <v>676</v>
      </c>
      <c r="B692" s="19">
        <v>5100</v>
      </c>
      <c r="C692" s="82" t="s">
        <v>5744</v>
      </c>
      <c r="D692" s="48">
        <v>41624</v>
      </c>
      <c r="E692" s="48">
        <v>41635</v>
      </c>
      <c r="F692" s="22">
        <v>9</v>
      </c>
      <c r="G692" s="143" t="s">
        <v>4369</v>
      </c>
      <c r="H692" s="182"/>
      <c r="I692" s="30" t="s">
        <v>5682</v>
      </c>
      <c r="J692" s="182"/>
      <c r="K692" s="22">
        <v>231</v>
      </c>
      <c r="L692" s="22" t="s">
        <v>26</v>
      </c>
      <c r="M692" s="22" t="s">
        <v>120</v>
      </c>
      <c r="N692" s="29" t="s">
        <v>5711</v>
      </c>
    </row>
    <row r="693" spans="1:14" x14ac:dyDescent="0.2">
      <c r="A693" s="25">
        <v>677</v>
      </c>
      <c r="B693" s="19">
        <v>5100</v>
      </c>
      <c r="C693" s="144" t="s">
        <v>3529</v>
      </c>
      <c r="D693" s="48">
        <v>41275</v>
      </c>
      <c r="E693" s="48">
        <v>41352</v>
      </c>
      <c r="F693" s="22">
        <v>1</v>
      </c>
      <c r="G693" s="197" t="s">
        <v>631</v>
      </c>
      <c r="H693" s="182"/>
      <c r="I693" s="30" t="s">
        <v>5682</v>
      </c>
      <c r="J693" s="182"/>
      <c r="K693" s="22">
        <v>141</v>
      </c>
      <c r="L693" s="22" t="s">
        <v>26</v>
      </c>
      <c r="M693" s="22" t="s">
        <v>120</v>
      </c>
      <c r="N693" s="29" t="s">
        <v>5696</v>
      </c>
    </row>
    <row r="694" spans="1:14" x14ac:dyDescent="0.2">
      <c r="A694" s="25">
        <v>678</v>
      </c>
      <c r="B694" s="19">
        <v>5100</v>
      </c>
      <c r="C694" s="144" t="s">
        <v>3530</v>
      </c>
      <c r="D694" s="48">
        <v>41353</v>
      </c>
      <c r="E694" s="48">
        <v>41380</v>
      </c>
      <c r="F694" s="22">
        <v>1</v>
      </c>
      <c r="G694" s="197" t="s">
        <v>632</v>
      </c>
      <c r="H694" s="182"/>
      <c r="I694" s="30" t="s">
        <v>5682</v>
      </c>
      <c r="J694" s="182"/>
      <c r="K694" s="22">
        <v>182</v>
      </c>
      <c r="L694" s="22" t="s">
        <v>26</v>
      </c>
      <c r="M694" s="22" t="s">
        <v>120</v>
      </c>
      <c r="N694" s="29" t="s">
        <v>5696</v>
      </c>
    </row>
    <row r="695" spans="1:14" x14ac:dyDescent="0.2">
      <c r="A695" s="25">
        <v>679</v>
      </c>
      <c r="B695" s="19">
        <v>5100</v>
      </c>
      <c r="C695" s="144" t="s">
        <v>3531</v>
      </c>
      <c r="D695" s="48">
        <v>41380</v>
      </c>
      <c r="E695" s="48">
        <v>41381</v>
      </c>
      <c r="F695" s="22">
        <v>1</v>
      </c>
      <c r="G695" s="197" t="s">
        <v>633</v>
      </c>
      <c r="H695" s="182"/>
      <c r="I695" s="30" t="s">
        <v>5682</v>
      </c>
      <c r="J695" s="182"/>
      <c r="K695" s="22">
        <v>149</v>
      </c>
      <c r="L695" s="22" t="s">
        <v>26</v>
      </c>
      <c r="M695" s="22" t="s">
        <v>120</v>
      </c>
      <c r="N695" s="29" t="s">
        <v>5696</v>
      </c>
    </row>
    <row r="696" spans="1:14" x14ac:dyDescent="0.2">
      <c r="A696" s="25">
        <v>680</v>
      </c>
      <c r="B696" s="19">
        <v>5100</v>
      </c>
      <c r="C696" s="144" t="s">
        <v>3535</v>
      </c>
      <c r="D696" s="48">
        <v>41381</v>
      </c>
      <c r="E696" s="48">
        <v>41383</v>
      </c>
      <c r="F696" s="22">
        <v>1</v>
      </c>
      <c r="G696" s="197" t="s">
        <v>634</v>
      </c>
      <c r="H696" s="182"/>
      <c r="I696" s="30" t="s">
        <v>5682</v>
      </c>
      <c r="J696" s="182"/>
      <c r="K696" s="22">
        <v>145</v>
      </c>
      <c r="L696" s="22" t="s">
        <v>26</v>
      </c>
      <c r="M696" s="22" t="s">
        <v>120</v>
      </c>
      <c r="N696" s="29" t="s">
        <v>5696</v>
      </c>
    </row>
    <row r="697" spans="1:14" x14ac:dyDescent="0.2">
      <c r="A697" s="25">
        <v>681</v>
      </c>
      <c r="B697" s="19">
        <v>5100</v>
      </c>
      <c r="C697" s="82" t="s">
        <v>5745</v>
      </c>
      <c r="D697" s="48">
        <v>41299</v>
      </c>
      <c r="E697" s="48">
        <v>41299</v>
      </c>
      <c r="F697" s="22">
        <v>1</v>
      </c>
      <c r="G697" s="197" t="s">
        <v>635</v>
      </c>
      <c r="H697" s="182"/>
      <c r="I697" s="30" t="s">
        <v>5682</v>
      </c>
      <c r="J697" s="182"/>
      <c r="K697" s="22">
        <v>140</v>
      </c>
      <c r="L697" s="22" t="s">
        <v>26</v>
      </c>
      <c r="M697" s="22" t="s">
        <v>120</v>
      </c>
      <c r="N697" s="29" t="s">
        <v>5696</v>
      </c>
    </row>
    <row r="698" spans="1:14" x14ac:dyDescent="0.2">
      <c r="A698" s="25">
        <v>682</v>
      </c>
      <c r="B698" s="19">
        <v>5100</v>
      </c>
      <c r="C698" s="144" t="s">
        <v>3536</v>
      </c>
      <c r="D698" s="48">
        <v>41387</v>
      </c>
      <c r="E698" s="48">
        <v>41408</v>
      </c>
      <c r="F698" s="22">
        <v>2</v>
      </c>
      <c r="G698" s="143" t="s">
        <v>4367</v>
      </c>
      <c r="H698" s="182"/>
      <c r="I698" s="30" t="s">
        <v>5682</v>
      </c>
      <c r="J698" s="182"/>
      <c r="K698" s="22">
        <v>153</v>
      </c>
      <c r="L698" s="22" t="s">
        <v>26</v>
      </c>
      <c r="M698" s="22" t="s">
        <v>120</v>
      </c>
      <c r="N698" s="29" t="s">
        <v>5696</v>
      </c>
    </row>
    <row r="699" spans="1:14" x14ac:dyDescent="0.2">
      <c r="A699" s="25">
        <v>683</v>
      </c>
      <c r="B699" s="19">
        <v>5100</v>
      </c>
      <c r="C699" s="144" t="s">
        <v>3537</v>
      </c>
      <c r="D699" s="48">
        <v>41408</v>
      </c>
      <c r="E699" s="48">
        <v>41442</v>
      </c>
      <c r="F699" s="22">
        <v>2</v>
      </c>
      <c r="G699" s="143" t="s">
        <v>4368</v>
      </c>
      <c r="H699" s="182"/>
      <c r="I699" s="30" t="s">
        <v>5682</v>
      </c>
      <c r="J699" s="182"/>
      <c r="K699" s="22">
        <v>162</v>
      </c>
      <c r="L699" s="22" t="s">
        <v>26</v>
      </c>
      <c r="M699" s="22" t="s">
        <v>120</v>
      </c>
      <c r="N699" s="29" t="s">
        <v>5696</v>
      </c>
    </row>
    <row r="700" spans="1:14" x14ac:dyDescent="0.2">
      <c r="A700" s="25">
        <v>684</v>
      </c>
      <c r="B700" s="19">
        <v>5100</v>
      </c>
      <c r="C700" s="144" t="s">
        <v>3538</v>
      </c>
      <c r="D700" s="48">
        <v>41442</v>
      </c>
      <c r="E700" s="48">
        <v>41465</v>
      </c>
      <c r="F700" s="22">
        <v>2</v>
      </c>
      <c r="G700" s="143" t="s">
        <v>4369</v>
      </c>
      <c r="H700" s="182"/>
      <c r="I700" s="30" t="s">
        <v>5682</v>
      </c>
      <c r="J700" s="182"/>
      <c r="K700" s="22">
        <v>187</v>
      </c>
      <c r="L700" s="22" t="s">
        <v>26</v>
      </c>
      <c r="M700" s="22" t="s">
        <v>120</v>
      </c>
      <c r="N700" s="29" t="s">
        <v>5696</v>
      </c>
    </row>
    <row r="701" spans="1:14" x14ac:dyDescent="0.2">
      <c r="A701" s="25">
        <v>685</v>
      </c>
      <c r="B701" s="19">
        <v>5100</v>
      </c>
      <c r="C701" s="144" t="s">
        <v>3539</v>
      </c>
      <c r="D701" s="48">
        <v>41470</v>
      </c>
      <c r="E701" s="48">
        <v>41488</v>
      </c>
      <c r="F701" s="22">
        <v>3</v>
      </c>
      <c r="G701" s="197" t="s">
        <v>627</v>
      </c>
      <c r="H701" s="182"/>
      <c r="I701" s="30" t="s">
        <v>5682</v>
      </c>
      <c r="J701" s="182"/>
      <c r="K701" s="22">
        <v>132</v>
      </c>
      <c r="L701" s="22" t="s">
        <v>26</v>
      </c>
      <c r="M701" s="22" t="s">
        <v>120</v>
      </c>
      <c r="N701" s="29" t="s">
        <v>5696</v>
      </c>
    </row>
    <row r="702" spans="1:14" x14ac:dyDescent="0.2">
      <c r="A702" s="25">
        <v>686</v>
      </c>
      <c r="B702" s="19">
        <v>5100</v>
      </c>
      <c r="C702" s="82" t="s">
        <v>3540</v>
      </c>
      <c r="D702" s="48">
        <v>41491</v>
      </c>
      <c r="E702" s="48">
        <v>41527</v>
      </c>
      <c r="F702" s="22">
        <v>3</v>
      </c>
      <c r="G702" s="197" t="s">
        <v>628</v>
      </c>
      <c r="H702" s="182"/>
      <c r="I702" s="30" t="s">
        <v>5682</v>
      </c>
      <c r="J702" s="182"/>
      <c r="K702" s="22">
        <v>142</v>
      </c>
      <c r="L702" s="22" t="s">
        <v>26</v>
      </c>
      <c r="M702" s="22" t="s">
        <v>120</v>
      </c>
      <c r="N702" s="29" t="s">
        <v>5696</v>
      </c>
    </row>
    <row r="703" spans="1:14" x14ac:dyDescent="0.2">
      <c r="A703" s="25">
        <v>687</v>
      </c>
      <c r="B703" s="19">
        <v>5100</v>
      </c>
      <c r="C703" s="82" t="s">
        <v>3541</v>
      </c>
      <c r="D703" s="48">
        <v>41527</v>
      </c>
      <c r="E703" s="48">
        <v>41548</v>
      </c>
      <c r="F703" s="22">
        <v>3</v>
      </c>
      <c r="G703" s="197" t="s">
        <v>629</v>
      </c>
      <c r="H703" s="182"/>
      <c r="I703" s="30" t="s">
        <v>5682</v>
      </c>
      <c r="J703" s="182"/>
      <c r="K703" s="22">
        <v>157</v>
      </c>
      <c r="L703" s="22" t="s">
        <v>26</v>
      </c>
      <c r="M703" s="22" t="s">
        <v>120</v>
      </c>
      <c r="N703" s="29" t="s">
        <v>5696</v>
      </c>
    </row>
    <row r="704" spans="1:14" x14ac:dyDescent="0.2">
      <c r="A704" s="25">
        <v>688</v>
      </c>
      <c r="B704" s="19">
        <v>5100</v>
      </c>
      <c r="C704" s="82" t="s">
        <v>3542</v>
      </c>
      <c r="D704" s="48">
        <v>41548</v>
      </c>
      <c r="E704" s="48">
        <v>41572</v>
      </c>
      <c r="F704" s="22">
        <v>3</v>
      </c>
      <c r="G704" s="197" t="s">
        <v>630</v>
      </c>
      <c r="H704" s="182"/>
      <c r="I704" s="30" t="s">
        <v>5682</v>
      </c>
      <c r="J704" s="182"/>
      <c r="K704" s="22">
        <v>154</v>
      </c>
      <c r="L704" s="22" t="s">
        <v>26</v>
      </c>
      <c r="M704" s="22" t="s">
        <v>120</v>
      </c>
      <c r="N704" s="29" t="s">
        <v>5696</v>
      </c>
    </row>
    <row r="705" spans="1:14" x14ac:dyDescent="0.2">
      <c r="A705" s="25">
        <v>689</v>
      </c>
      <c r="B705" s="19">
        <v>5100</v>
      </c>
      <c r="C705" s="82" t="s">
        <v>3543</v>
      </c>
      <c r="D705" s="48">
        <v>41572</v>
      </c>
      <c r="E705" s="48">
        <v>41596</v>
      </c>
      <c r="F705" s="22">
        <v>4</v>
      </c>
      <c r="G705" s="197" t="s">
        <v>614</v>
      </c>
      <c r="H705" s="182"/>
      <c r="I705" s="30" t="s">
        <v>5682</v>
      </c>
      <c r="J705" s="182"/>
      <c r="K705" s="22">
        <v>122</v>
      </c>
      <c r="L705" s="22" t="s">
        <v>26</v>
      </c>
      <c r="M705" s="22" t="s">
        <v>120</v>
      </c>
      <c r="N705" s="29" t="s">
        <v>5696</v>
      </c>
    </row>
    <row r="706" spans="1:14" x14ac:dyDescent="0.2">
      <c r="A706" s="25">
        <v>690</v>
      </c>
      <c r="B706" s="19">
        <v>5100</v>
      </c>
      <c r="C706" s="82" t="s">
        <v>3544</v>
      </c>
      <c r="D706" s="48">
        <v>41596</v>
      </c>
      <c r="E706" s="48">
        <v>41612</v>
      </c>
      <c r="F706" s="22">
        <v>4</v>
      </c>
      <c r="G706" s="197" t="s">
        <v>615</v>
      </c>
      <c r="H706" s="182"/>
      <c r="I706" s="30" t="s">
        <v>5682</v>
      </c>
      <c r="J706" s="182"/>
      <c r="K706" s="22">
        <v>151</v>
      </c>
      <c r="L706" s="22" t="s">
        <v>26</v>
      </c>
      <c r="M706" s="22" t="s">
        <v>120</v>
      </c>
      <c r="N706" s="29" t="s">
        <v>5696</v>
      </c>
    </row>
    <row r="707" spans="1:14" x14ac:dyDescent="0.2">
      <c r="A707" s="25">
        <v>691</v>
      </c>
      <c r="B707" s="19">
        <v>5100</v>
      </c>
      <c r="C707" s="82" t="s">
        <v>5746</v>
      </c>
      <c r="D707" s="48">
        <v>41613</v>
      </c>
      <c r="E707" s="48">
        <v>41638</v>
      </c>
      <c r="F707" s="22">
        <v>4</v>
      </c>
      <c r="G707" s="197" t="s">
        <v>616</v>
      </c>
      <c r="H707" s="182"/>
      <c r="I707" s="30" t="s">
        <v>5682</v>
      </c>
      <c r="J707" s="182"/>
      <c r="K707" s="22">
        <v>174</v>
      </c>
      <c r="L707" s="22" t="s">
        <v>26</v>
      </c>
      <c r="M707" s="22" t="s">
        <v>120</v>
      </c>
      <c r="N707" s="29" t="s">
        <v>5696</v>
      </c>
    </row>
    <row r="708" spans="1:14" x14ac:dyDescent="0.2">
      <c r="A708" s="25">
        <v>692</v>
      </c>
      <c r="B708" s="19">
        <v>5100</v>
      </c>
      <c r="C708" s="144" t="s">
        <v>3529</v>
      </c>
      <c r="D708" s="198">
        <v>41641</v>
      </c>
      <c r="E708" s="198">
        <v>41690</v>
      </c>
      <c r="F708" s="146" t="s">
        <v>4367</v>
      </c>
      <c r="G708" s="147" t="s">
        <v>3874</v>
      </c>
      <c r="H708" s="199"/>
      <c r="I708" s="30" t="s">
        <v>5682</v>
      </c>
      <c r="J708" s="199"/>
      <c r="K708" s="147" t="s">
        <v>4382</v>
      </c>
      <c r="L708" s="22" t="s">
        <v>26</v>
      </c>
      <c r="M708" s="22" t="s">
        <v>120</v>
      </c>
      <c r="N708" s="29" t="s">
        <v>5696</v>
      </c>
    </row>
    <row r="709" spans="1:14" x14ac:dyDescent="0.2">
      <c r="A709" s="25">
        <v>693</v>
      </c>
      <c r="B709" s="19">
        <v>5100</v>
      </c>
      <c r="C709" s="144" t="s">
        <v>3530</v>
      </c>
      <c r="D709" s="198">
        <v>41690</v>
      </c>
      <c r="E709" s="198">
        <v>41726</v>
      </c>
      <c r="F709" s="146" t="s">
        <v>4367</v>
      </c>
      <c r="G709" s="147" t="s">
        <v>3875</v>
      </c>
      <c r="H709" s="199"/>
      <c r="I709" s="30" t="s">
        <v>5682</v>
      </c>
      <c r="J709" s="199"/>
      <c r="K709" s="147" t="s">
        <v>4383</v>
      </c>
      <c r="L709" s="22" t="s">
        <v>26</v>
      </c>
      <c r="M709" s="22" t="s">
        <v>120</v>
      </c>
      <c r="N709" s="29" t="s">
        <v>5696</v>
      </c>
    </row>
    <row r="710" spans="1:14" x14ac:dyDescent="0.2">
      <c r="A710" s="25">
        <v>694</v>
      </c>
      <c r="B710" s="19">
        <v>5100</v>
      </c>
      <c r="C710" s="144" t="s">
        <v>3531</v>
      </c>
      <c r="D710" s="198">
        <v>41726</v>
      </c>
      <c r="E710" s="198">
        <v>41775</v>
      </c>
      <c r="F710" s="146" t="s">
        <v>4367</v>
      </c>
      <c r="G710" s="147" t="s">
        <v>3876</v>
      </c>
      <c r="H710" s="199"/>
      <c r="I710" s="30" t="s">
        <v>5682</v>
      </c>
      <c r="J710" s="199"/>
      <c r="K710" s="147" t="s">
        <v>4384</v>
      </c>
      <c r="L710" s="22" t="s">
        <v>26</v>
      </c>
      <c r="M710" s="22" t="s">
        <v>120</v>
      </c>
      <c r="N710" s="29" t="s">
        <v>5696</v>
      </c>
    </row>
    <row r="711" spans="1:14" x14ac:dyDescent="0.2">
      <c r="A711" s="25">
        <v>695</v>
      </c>
      <c r="B711" s="19">
        <v>5100</v>
      </c>
      <c r="C711" s="144" t="s">
        <v>3535</v>
      </c>
      <c r="D711" s="198">
        <v>41775</v>
      </c>
      <c r="E711" s="198">
        <v>41810</v>
      </c>
      <c r="F711" s="146" t="s">
        <v>4367</v>
      </c>
      <c r="G711" s="147" t="s">
        <v>3877</v>
      </c>
      <c r="H711" s="199"/>
      <c r="I711" s="30" t="s">
        <v>5682</v>
      </c>
      <c r="J711" s="199"/>
      <c r="K711" s="147" t="s">
        <v>4385</v>
      </c>
      <c r="L711" s="22" t="s">
        <v>26</v>
      </c>
      <c r="M711" s="22" t="s">
        <v>120</v>
      </c>
      <c r="N711" s="29" t="s">
        <v>5696</v>
      </c>
    </row>
    <row r="712" spans="1:14" x14ac:dyDescent="0.2">
      <c r="A712" s="25">
        <v>696</v>
      </c>
      <c r="B712" s="19">
        <v>5100</v>
      </c>
      <c r="C712" s="144" t="s">
        <v>3536</v>
      </c>
      <c r="D712" s="198">
        <v>41816</v>
      </c>
      <c r="E712" s="198">
        <v>41844</v>
      </c>
      <c r="F712" s="147" t="s">
        <v>4368</v>
      </c>
      <c r="G712" s="147" t="s">
        <v>3874</v>
      </c>
      <c r="H712" s="199"/>
      <c r="I712" s="30" t="s">
        <v>5682</v>
      </c>
      <c r="J712" s="199"/>
      <c r="K712" s="147" t="s">
        <v>4386</v>
      </c>
      <c r="L712" s="22" t="s">
        <v>26</v>
      </c>
      <c r="M712" s="22" t="s">
        <v>120</v>
      </c>
      <c r="N712" s="29" t="s">
        <v>5696</v>
      </c>
    </row>
    <row r="713" spans="1:14" x14ac:dyDescent="0.2">
      <c r="A713" s="25">
        <v>697</v>
      </c>
      <c r="B713" s="19">
        <v>5100</v>
      </c>
      <c r="C713" s="144" t="s">
        <v>3537</v>
      </c>
      <c r="D713" s="198">
        <v>41834</v>
      </c>
      <c r="E713" s="198">
        <v>41879</v>
      </c>
      <c r="F713" s="147" t="s">
        <v>4368</v>
      </c>
      <c r="G713" s="147" t="s">
        <v>3875</v>
      </c>
      <c r="H713" s="199"/>
      <c r="I713" s="30" t="s">
        <v>5682</v>
      </c>
      <c r="J713" s="199"/>
      <c r="K713" s="147" t="s">
        <v>4387</v>
      </c>
      <c r="L713" s="22" t="s">
        <v>26</v>
      </c>
      <c r="M713" s="22" t="s">
        <v>120</v>
      </c>
      <c r="N713" s="29" t="s">
        <v>5696</v>
      </c>
    </row>
    <row r="714" spans="1:14" x14ac:dyDescent="0.2">
      <c r="A714" s="25">
        <v>698</v>
      </c>
      <c r="B714" s="19">
        <v>5100</v>
      </c>
      <c r="C714" s="144" t="s">
        <v>3538</v>
      </c>
      <c r="D714" s="198">
        <v>41879</v>
      </c>
      <c r="E714" s="198">
        <v>41932</v>
      </c>
      <c r="F714" s="147" t="s">
        <v>4368</v>
      </c>
      <c r="G714" s="147" t="s">
        <v>3876</v>
      </c>
      <c r="H714" s="199"/>
      <c r="I714" s="30" t="s">
        <v>5682</v>
      </c>
      <c r="J714" s="199"/>
      <c r="K714" s="147" t="s">
        <v>4388</v>
      </c>
      <c r="L714" s="22" t="s">
        <v>26</v>
      </c>
      <c r="M714" s="22" t="s">
        <v>120</v>
      </c>
      <c r="N714" s="29" t="s">
        <v>5696</v>
      </c>
    </row>
    <row r="715" spans="1:14" x14ac:dyDescent="0.2">
      <c r="A715" s="25">
        <v>699</v>
      </c>
      <c r="B715" s="19">
        <v>5100</v>
      </c>
      <c r="C715" s="144" t="s">
        <v>3539</v>
      </c>
      <c r="D715" s="198">
        <v>41932</v>
      </c>
      <c r="E715" s="198">
        <v>41962</v>
      </c>
      <c r="F715" s="147" t="s">
        <v>4368</v>
      </c>
      <c r="G715" s="147" t="s">
        <v>3877</v>
      </c>
      <c r="H715" s="199"/>
      <c r="I715" s="30" t="s">
        <v>5682</v>
      </c>
      <c r="J715" s="199"/>
      <c r="K715" s="147" t="s">
        <v>4389</v>
      </c>
      <c r="L715" s="22" t="s">
        <v>26</v>
      </c>
      <c r="M715" s="22" t="s">
        <v>120</v>
      </c>
      <c r="N715" s="29" t="s">
        <v>5696</v>
      </c>
    </row>
    <row r="716" spans="1:14" x14ac:dyDescent="0.2">
      <c r="A716" s="25">
        <v>700</v>
      </c>
      <c r="B716" s="19">
        <v>5100</v>
      </c>
      <c r="C716" s="144" t="s">
        <v>5747</v>
      </c>
      <c r="D716" s="198">
        <v>41962</v>
      </c>
      <c r="E716" s="198">
        <v>42004</v>
      </c>
      <c r="F716" s="146" t="s">
        <v>4369</v>
      </c>
      <c r="G716" s="147" t="s">
        <v>4381</v>
      </c>
      <c r="H716" s="199"/>
      <c r="I716" s="30" t="s">
        <v>5682</v>
      </c>
      <c r="J716" s="199"/>
      <c r="K716" s="147" t="s">
        <v>4390</v>
      </c>
      <c r="L716" s="22" t="s">
        <v>26</v>
      </c>
      <c r="M716" s="22" t="s">
        <v>120</v>
      </c>
      <c r="N716" s="29" t="s">
        <v>5696</v>
      </c>
    </row>
    <row r="717" spans="1:14" x14ac:dyDescent="0.2">
      <c r="A717" s="25">
        <v>701</v>
      </c>
      <c r="B717" s="19">
        <v>5100</v>
      </c>
      <c r="C717" s="145" t="s">
        <v>5748</v>
      </c>
      <c r="D717" s="198">
        <v>41641</v>
      </c>
      <c r="E717" s="198">
        <v>41656</v>
      </c>
      <c r="F717" s="149" t="s">
        <v>4420</v>
      </c>
      <c r="G717" s="148" t="s">
        <v>4367</v>
      </c>
      <c r="H717" s="200"/>
      <c r="I717" s="30" t="s">
        <v>5682</v>
      </c>
      <c r="J717" s="200"/>
      <c r="K717" s="148" t="s">
        <v>4391</v>
      </c>
      <c r="L717" s="22" t="s">
        <v>26</v>
      </c>
      <c r="M717" s="22" t="s">
        <v>120</v>
      </c>
      <c r="N717" s="29" t="s">
        <v>5711</v>
      </c>
    </row>
    <row r="718" spans="1:14" x14ac:dyDescent="0.2">
      <c r="A718" s="25">
        <v>702</v>
      </c>
      <c r="B718" s="19">
        <v>5100</v>
      </c>
      <c r="C718" s="145" t="s">
        <v>5749</v>
      </c>
      <c r="D718" s="198">
        <v>41659</v>
      </c>
      <c r="E718" s="198">
        <v>41670</v>
      </c>
      <c r="F718" s="149" t="s">
        <v>4420</v>
      </c>
      <c r="G718" s="148" t="s">
        <v>4368</v>
      </c>
      <c r="H718" s="200"/>
      <c r="I718" s="30" t="s">
        <v>5682</v>
      </c>
      <c r="J718" s="200"/>
      <c r="K718" s="148" t="s">
        <v>4392</v>
      </c>
      <c r="L718" s="22" t="s">
        <v>26</v>
      </c>
      <c r="M718" s="22" t="s">
        <v>120</v>
      </c>
      <c r="N718" s="29" t="s">
        <v>5711</v>
      </c>
    </row>
    <row r="719" spans="1:14" x14ac:dyDescent="0.2">
      <c r="A719" s="25">
        <v>703</v>
      </c>
      <c r="B719" s="19">
        <v>5100</v>
      </c>
      <c r="C719" s="145" t="s">
        <v>5750</v>
      </c>
      <c r="D719" s="198">
        <v>41672</v>
      </c>
      <c r="E719" s="198">
        <v>41914</v>
      </c>
      <c r="F719" s="149" t="s">
        <v>4420</v>
      </c>
      <c r="G719" s="148" t="s">
        <v>4369</v>
      </c>
      <c r="H719" s="200"/>
      <c r="I719" s="30" t="s">
        <v>5682</v>
      </c>
      <c r="J719" s="200"/>
      <c r="K719" s="148" t="s">
        <v>4393</v>
      </c>
      <c r="L719" s="22" t="s">
        <v>26</v>
      </c>
      <c r="M719" s="22" t="s">
        <v>120</v>
      </c>
      <c r="N719" s="29" t="s">
        <v>5711</v>
      </c>
    </row>
    <row r="720" spans="1:14" x14ac:dyDescent="0.2">
      <c r="A720" s="25">
        <v>704</v>
      </c>
      <c r="B720" s="19">
        <v>5100</v>
      </c>
      <c r="C720" s="145" t="s">
        <v>5751</v>
      </c>
      <c r="D720" s="198">
        <v>41681</v>
      </c>
      <c r="E720" s="198">
        <v>41691</v>
      </c>
      <c r="F720" s="148" t="s">
        <v>4421</v>
      </c>
      <c r="G720" s="148" t="s">
        <v>4367</v>
      </c>
      <c r="H720" s="200"/>
      <c r="I720" s="30" t="s">
        <v>5682</v>
      </c>
      <c r="J720" s="200"/>
      <c r="K720" s="148" t="s">
        <v>4394</v>
      </c>
      <c r="L720" s="22" t="s">
        <v>26</v>
      </c>
      <c r="M720" s="22" t="s">
        <v>120</v>
      </c>
      <c r="N720" s="29" t="s">
        <v>5711</v>
      </c>
    </row>
    <row r="721" spans="1:14" x14ac:dyDescent="0.2">
      <c r="A721" s="25">
        <v>705</v>
      </c>
      <c r="B721" s="19">
        <v>5100</v>
      </c>
      <c r="C721" s="145" t="s">
        <v>5752</v>
      </c>
      <c r="D721" s="198">
        <v>41694</v>
      </c>
      <c r="E721" s="198">
        <v>41705</v>
      </c>
      <c r="F721" s="148" t="s">
        <v>4421</v>
      </c>
      <c r="G721" s="148" t="s">
        <v>4368</v>
      </c>
      <c r="H721" s="200"/>
      <c r="I721" s="30" t="s">
        <v>5682</v>
      </c>
      <c r="J721" s="200"/>
      <c r="K721" s="148" t="s">
        <v>4395</v>
      </c>
      <c r="L721" s="22" t="s">
        <v>26</v>
      </c>
      <c r="M721" s="22" t="s">
        <v>120</v>
      </c>
      <c r="N721" s="29" t="s">
        <v>5711</v>
      </c>
    </row>
    <row r="722" spans="1:14" x14ac:dyDescent="0.2">
      <c r="A722" s="25">
        <v>706</v>
      </c>
      <c r="B722" s="19">
        <v>5100</v>
      </c>
      <c r="C722" s="145" t="s">
        <v>5753</v>
      </c>
      <c r="D722" s="198">
        <v>41708</v>
      </c>
      <c r="E722" s="198">
        <v>41729</v>
      </c>
      <c r="F722" s="148" t="s">
        <v>4421</v>
      </c>
      <c r="G722" s="148" t="s">
        <v>4369</v>
      </c>
      <c r="H722" s="200"/>
      <c r="I722" s="30" t="s">
        <v>5682</v>
      </c>
      <c r="J722" s="200"/>
      <c r="K722" s="148" t="s">
        <v>4396</v>
      </c>
      <c r="L722" s="22" t="s">
        <v>26</v>
      </c>
      <c r="M722" s="22" t="s">
        <v>120</v>
      </c>
      <c r="N722" s="29" t="s">
        <v>5711</v>
      </c>
    </row>
    <row r="723" spans="1:14" x14ac:dyDescent="0.2">
      <c r="A723" s="25">
        <v>707</v>
      </c>
      <c r="B723" s="19">
        <v>5100</v>
      </c>
      <c r="C723" s="145" t="s">
        <v>5754</v>
      </c>
      <c r="D723" s="198">
        <v>41723</v>
      </c>
      <c r="E723" s="198">
        <v>41731</v>
      </c>
      <c r="F723" s="148" t="s">
        <v>4422</v>
      </c>
      <c r="G723" s="148" t="s">
        <v>4367</v>
      </c>
      <c r="H723" s="200"/>
      <c r="I723" s="30" t="s">
        <v>5682</v>
      </c>
      <c r="J723" s="200"/>
      <c r="K723" s="148" t="s">
        <v>4397</v>
      </c>
      <c r="L723" s="22" t="s">
        <v>26</v>
      </c>
      <c r="M723" s="22" t="s">
        <v>120</v>
      </c>
      <c r="N723" s="29" t="s">
        <v>5711</v>
      </c>
    </row>
    <row r="724" spans="1:14" x14ac:dyDescent="0.2">
      <c r="A724" s="25">
        <v>708</v>
      </c>
      <c r="B724" s="19">
        <v>5100</v>
      </c>
      <c r="C724" s="145" t="s">
        <v>5755</v>
      </c>
      <c r="D724" s="198">
        <v>41732</v>
      </c>
      <c r="E724" s="198">
        <v>41745</v>
      </c>
      <c r="F724" s="148" t="s">
        <v>4422</v>
      </c>
      <c r="G724" s="148" t="s">
        <v>4368</v>
      </c>
      <c r="H724" s="200"/>
      <c r="I724" s="30" t="s">
        <v>5682</v>
      </c>
      <c r="J724" s="200"/>
      <c r="K724" s="148" t="s">
        <v>4398</v>
      </c>
      <c r="L724" s="22" t="s">
        <v>26</v>
      </c>
      <c r="M724" s="22" t="s">
        <v>120</v>
      </c>
      <c r="N724" s="29" t="s">
        <v>5711</v>
      </c>
    </row>
    <row r="725" spans="1:14" x14ac:dyDescent="0.2">
      <c r="A725" s="25">
        <v>709</v>
      </c>
      <c r="B725" s="19">
        <v>5100</v>
      </c>
      <c r="C725" s="145" t="s">
        <v>5756</v>
      </c>
      <c r="D725" s="198">
        <v>41750</v>
      </c>
      <c r="E725" s="198">
        <v>41764</v>
      </c>
      <c r="F725" s="148" t="s">
        <v>4422</v>
      </c>
      <c r="G725" s="148" t="s">
        <v>4369</v>
      </c>
      <c r="H725" s="200"/>
      <c r="I725" s="30" t="s">
        <v>5682</v>
      </c>
      <c r="J725" s="200"/>
      <c r="K725" s="148" t="s">
        <v>4399</v>
      </c>
      <c r="L725" s="22" t="s">
        <v>26</v>
      </c>
      <c r="M725" s="22" t="s">
        <v>120</v>
      </c>
      <c r="N725" s="29" t="s">
        <v>5711</v>
      </c>
    </row>
    <row r="726" spans="1:14" x14ac:dyDescent="0.2">
      <c r="A726" s="25">
        <v>710</v>
      </c>
      <c r="B726" s="19">
        <v>5100</v>
      </c>
      <c r="C726" s="145" t="s">
        <v>5757</v>
      </c>
      <c r="D726" s="198">
        <v>41765</v>
      </c>
      <c r="E726" s="198">
        <v>41778</v>
      </c>
      <c r="F726" s="148" t="s">
        <v>4423</v>
      </c>
      <c r="G726" s="148" t="s">
        <v>4367</v>
      </c>
      <c r="H726" s="200"/>
      <c r="I726" s="30" t="s">
        <v>5682</v>
      </c>
      <c r="J726" s="200"/>
      <c r="K726" s="148" t="s">
        <v>4400</v>
      </c>
      <c r="L726" s="22" t="s">
        <v>26</v>
      </c>
      <c r="M726" s="22" t="s">
        <v>120</v>
      </c>
      <c r="N726" s="29" t="s">
        <v>5711</v>
      </c>
    </row>
    <row r="727" spans="1:14" x14ac:dyDescent="0.2">
      <c r="A727" s="25">
        <v>711</v>
      </c>
      <c r="B727" s="19">
        <v>5100</v>
      </c>
      <c r="C727" s="145" t="s">
        <v>5758</v>
      </c>
      <c r="D727" s="198">
        <v>41778</v>
      </c>
      <c r="E727" s="198">
        <v>41789</v>
      </c>
      <c r="F727" s="148" t="s">
        <v>4423</v>
      </c>
      <c r="G727" s="148" t="s">
        <v>4368</v>
      </c>
      <c r="H727" s="200"/>
      <c r="I727" s="30" t="s">
        <v>5682</v>
      </c>
      <c r="J727" s="200"/>
      <c r="K727" s="148" t="s">
        <v>4401</v>
      </c>
      <c r="L727" s="22" t="s">
        <v>26</v>
      </c>
      <c r="M727" s="22" t="s">
        <v>120</v>
      </c>
      <c r="N727" s="29" t="s">
        <v>5711</v>
      </c>
    </row>
    <row r="728" spans="1:14" x14ac:dyDescent="0.2">
      <c r="A728" s="25">
        <v>712</v>
      </c>
      <c r="B728" s="19">
        <v>5100</v>
      </c>
      <c r="C728" s="145" t="s">
        <v>5759</v>
      </c>
      <c r="D728" s="198">
        <v>41793</v>
      </c>
      <c r="E728" s="198">
        <v>41803</v>
      </c>
      <c r="F728" s="148" t="s">
        <v>4423</v>
      </c>
      <c r="G728" s="148" t="s">
        <v>4369</v>
      </c>
      <c r="H728" s="200"/>
      <c r="I728" s="30" t="s">
        <v>5682</v>
      </c>
      <c r="J728" s="200"/>
      <c r="K728" s="148" t="s">
        <v>4402</v>
      </c>
      <c r="L728" s="22" t="s">
        <v>26</v>
      </c>
      <c r="M728" s="22" t="s">
        <v>120</v>
      </c>
      <c r="N728" s="29" t="s">
        <v>5711</v>
      </c>
    </row>
    <row r="729" spans="1:14" x14ac:dyDescent="0.2">
      <c r="A729" s="25">
        <v>713</v>
      </c>
      <c r="B729" s="19">
        <v>5100</v>
      </c>
      <c r="C729" s="145" t="s">
        <v>5760</v>
      </c>
      <c r="D729" s="198">
        <v>41803</v>
      </c>
      <c r="E729" s="198">
        <v>41816</v>
      </c>
      <c r="F729" s="148" t="s">
        <v>4424</v>
      </c>
      <c r="G729" s="148" t="s">
        <v>4367</v>
      </c>
      <c r="H729" s="200"/>
      <c r="I729" s="30" t="s">
        <v>5682</v>
      </c>
      <c r="J729" s="200"/>
      <c r="K729" s="148" t="s">
        <v>4403</v>
      </c>
      <c r="L729" s="22" t="s">
        <v>26</v>
      </c>
      <c r="M729" s="22" t="s">
        <v>120</v>
      </c>
      <c r="N729" s="29" t="s">
        <v>5711</v>
      </c>
    </row>
    <row r="730" spans="1:14" x14ac:dyDescent="0.2">
      <c r="A730" s="25">
        <v>714</v>
      </c>
      <c r="B730" s="19">
        <v>5100</v>
      </c>
      <c r="C730" s="145" t="s">
        <v>5761</v>
      </c>
      <c r="D730" s="198">
        <v>41816</v>
      </c>
      <c r="E730" s="198">
        <v>41828</v>
      </c>
      <c r="F730" s="148" t="s">
        <v>4424</v>
      </c>
      <c r="G730" s="148" t="s">
        <v>4368</v>
      </c>
      <c r="H730" s="200"/>
      <c r="I730" s="30" t="s">
        <v>5682</v>
      </c>
      <c r="J730" s="200"/>
      <c r="K730" s="148" t="s">
        <v>4404</v>
      </c>
      <c r="L730" s="22" t="s">
        <v>26</v>
      </c>
      <c r="M730" s="22" t="s">
        <v>120</v>
      </c>
      <c r="N730" s="29" t="s">
        <v>5711</v>
      </c>
    </row>
    <row r="731" spans="1:14" x14ac:dyDescent="0.2">
      <c r="A731" s="25">
        <v>715</v>
      </c>
      <c r="B731" s="19">
        <v>5100</v>
      </c>
      <c r="C731" s="145" t="s">
        <v>5762</v>
      </c>
      <c r="D731" s="198">
        <v>41828</v>
      </c>
      <c r="E731" s="198">
        <v>41838</v>
      </c>
      <c r="F731" s="148" t="s">
        <v>4424</v>
      </c>
      <c r="G731" s="148" t="s">
        <v>4369</v>
      </c>
      <c r="H731" s="200"/>
      <c r="I731" s="30" t="s">
        <v>5682</v>
      </c>
      <c r="J731" s="200"/>
      <c r="K731" s="148" t="s">
        <v>4405</v>
      </c>
      <c r="L731" s="22" t="s">
        <v>26</v>
      </c>
      <c r="M731" s="22" t="s">
        <v>120</v>
      </c>
      <c r="N731" s="29" t="s">
        <v>5711</v>
      </c>
    </row>
    <row r="732" spans="1:14" x14ac:dyDescent="0.2">
      <c r="A732" s="25">
        <v>716</v>
      </c>
      <c r="B732" s="19">
        <v>5100</v>
      </c>
      <c r="C732" s="145" t="s">
        <v>5763</v>
      </c>
      <c r="D732" s="198">
        <v>41838</v>
      </c>
      <c r="E732" s="198">
        <v>41849</v>
      </c>
      <c r="F732" s="148" t="s">
        <v>4425</v>
      </c>
      <c r="G732" s="148" t="s">
        <v>4367</v>
      </c>
      <c r="H732" s="200"/>
      <c r="I732" s="30" t="s">
        <v>5682</v>
      </c>
      <c r="J732" s="200"/>
      <c r="K732" s="148" t="s">
        <v>4406</v>
      </c>
      <c r="L732" s="22" t="s">
        <v>26</v>
      </c>
      <c r="M732" s="22" t="s">
        <v>120</v>
      </c>
      <c r="N732" s="29" t="s">
        <v>5711</v>
      </c>
    </row>
    <row r="733" spans="1:14" x14ac:dyDescent="0.2">
      <c r="A733" s="25">
        <v>717</v>
      </c>
      <c r="B733" s="19">
        <v>5100</v>
      </c>
      <c r="C733" s="145" t="s">
        <v>5764</v>
      </c>
      <c r="D733" s="198">
        <v>41850</v>
      </c>
      <c r="E733" s="198">
        <v>41863</v>
      </c>
      <c r="F733" s="148" t="s">
        <v>4425</v>
      </c>
      <c r="G733" s="148" t="s">
        <v>4368</v>
      </c>
      <c r="H733" s="200"/>
      <c r="I733" s="30" t="s">
        <v>5682</v>
      </c>
      <c r="J733" s="200"/>
      <c r="K733" s="148" t="s">
        <v>4407</v>
      </c>
      <c r="L733" s="22" t="s">
        <v>26</v>
      </c>
      <c r="M733" s="22" t="s">
        <v>120</v>
      </c>
      <c r="N733" s="29" t="s">
        <v>5711</v>
      </c>
    </row>
    <row r="734" spans="1:14" x14ac:dyDescent="0.2">
      <c r="A734" s="25">
        <v>718</v>
      </c>
      <c r="B734" s="19">
        <v>5100</v>
      </c>
      <c r="C734" s="145" t="s">
        <v>5765</v>
      </c>
      <c r="D734" s="198">
        <v>41864</v>
      </c>
      <c r="E734" s="198">
        <v>41877</v>
      </c>
      <c r="F734" s="148" t="s">
        <v>4425</v>
      </c>
      <c r="G734" s="148" t="s">
        <v>4369</v>
      </c>
      <c r="H734" s="200"/>
      <c r="I734" s="30" t="s">
        <v>5682</v>
      </c>
      <c r="J734" s="200"/>
      <c r="K734" s="148" t="s">
        <v>4408</v>
      </c>
      <c r="L734" s="22" t="s">
        <v>26</v>
      </c>
      <c r="M734" s="22" t="s">
        <v>120</v>
      </c>
      <c r="N734" s="29" t="s">
        <v>5711</v>
      </c>
    </row>
    <row r="735" spans="1:14" x14ac:dyDescent="0.2">
      <c r="A735" s="25">
        <v>719</v>
      </c>
      <c r="B735" s="19">
        <v>5100</v>
      </c>
      <c r="C735" s="145" t="s">
        <v>5766</v>
      </c>
      <c r="D735" s="198">
        <v>41878</v>
      </c>
      <c r="E735" s="198">
        <v>41886</v>
      </c>
      <c r="F735" s="148" t="s">
        <v>4426</v>
      </c>
      <c r="G735" s="148" t="s">
        <v>4367</v>
      </c>
      <c r="H735" s="200"/>
      <c r="I735" s="30" t="s">
        <v>5682</v>
      </c>
      <c r="J735" s="200"/>
      <c r="K735" s="148" t="s">
        <v>4409</v>
      </c>
      <c r="L735" s="22" t="s">
        <v>26</v>
      </c>
      <c r="M735" s="22" t="s">
        <v>120</v>
      </c>
      <c r="N735" s="29" t="s">
        <v>5711</v>
      </c>
    </row>
    <row r="736" spans="1:14" x14ac:dyDescent="0.2">
      <c r="A736" s="25">
        <v>720</v>
      </c>
      <c r="B736" s="19">
        <v>5100</v>
      </c>
      <c r="C736" s="145" t="s">
        <v>5767</v>
      </c>
      <c r="D736" s="198">
        <v>41886</v>
      </c>
      <c r="E736" s="198">
        <v>41899</v>
      </c>
      <c r="F736" s="148" t="s">
        <v>4426</v>
      </c>
      <c r="G736" s="148" t="s">
        <v>4368</v>
      </c>
      <c r="H736" s="200"/>
      <c r="I736" s="30" t="s">
        <v>5682</v>
      </c>
      <c r="J736" s="200"/>
      <c r="K736" s="148" t="s">
        <v>4410</v>
      </c>
      <c r="L736" s="22" t="s">
        <v>26</v>
      </c>
      <c r="M736" s="22" t="s">
        <v>120</v>
      </c>
      <c r="N736" s="29" t="s">
        <v>5711</v>
      </c>
    </row>
    <row r="737" spans="1:14" x14ac:dyDescent="0.2">
      <c r="A737" s="25">
        <v>721</v>
      </c>
      <c r="B737" s="19">
        <v>5100</v>
      </c>
      <c r="C737" s="145" t="s">
        <v>5768</v>
      </c>
      <c r="D737" s="198">
        <v>41900</v>
      </c>
      <c r="E737" s="198">
        <v>41908</v>
      </c>
      <c r="F737" s="148" t="s">
        <v>4426</v>
      </c>
      <c r="G737" s="148" t="s">
        <v>4369</v>
      </c>
      <c r="H737" s="200"/>
      <c r="I737" s="30" t="s">
        <v>5682</v>
      </c>
      <c r="J737" s="200"/>
      <c r="K737" s="148" t="s">
        <v>4411</v>
      </c>
      <c r="L737" s="22" t="s">
        <v>26</v>
      </c>
      <c r="M737" s="22" t="s">
        <v>120</v>
      </c>
      <c r="N737" s="29" t="s">
        <v>5711</v>
      </c>
    </row>
    <row r="738" spans="1:14" x14ac:dyDescent="0.2">
      <c r="A738" s="25">
        <v>722</v>
      </c>
      <c r="B738" s="19">
        <v>5100</v>
      </c>
      <c r="C738" s="145" t="s">
        <v>5769</v>
      </c>
      <c r="D738" s="198">
        <v>41911</v>
      </c>
      <c r="E738" s="198">
        <v>41919</v>
      </c>
      <c r="F738" s="148" t="s">
        <v>4427</v>
      </c>
      <c r="G738" s="148" t="s">
        <v>4367</v>
      </c>
      <c r="H738" s="200"/>
      <c r="I738" s="30" t="s">
        <v>5682</v>
      </c>
      <c r="J738" s="200"/>
      <c r="K738" s="148" t="s">
        <v>4412</v>
      </c>
      <c r="L738" s="22" t="s">
        <v>26</v>
      </c>
      <c r="M738" s="22" t="s">
        <v>120</v>
      </c>
      <c r="N738" s="29" t="s">
        <v>5711</v>
      </c>
    </row>
    <row r="739" spans="1:14" x14ac:dyDescent="0.2">
      <c r="A739" s="25">
        <v>723</v>
      </c>
      <c r="B739" s="19">
        <v>5100</v>
      </c>
      <c r="C739" s="145" t="s">
        <v>5770</v>
      </c>
      <c r="D739" s="198">
        <v>41920</v>
      </c>
      <c r="E739" s="198">
        <v>41933</v>
      </c>
      <c r="F739" s="148" t="s">
        <v>4427</v>
      </c>
      <c r="G739" s="148" t="s">
        <v>4368</v>
      </c>
      <c r="H739" s="200"/>
      <c r="I739" s="30" t="s">
        <v>5682</v>
      </c>
      <c r="J739" s="200"/>
      <c r="K739" s="148" t="s">
        <v>4413</v>
      </c>
      <c r="L739" s="22" t="s">
        <v>26</v>
      </c>
      <c r="M739" s="22" t="s">
        <v>120</v>
      </c>
      <c r="N739" s="29" t="s">
        <v>5711</v>
      </c>
    </row>
    <row r="740" spans="1:14" x14ac:dyDescent="0.2">
      <c r="A740" s="25">
        <v>724</v>
      </c>
      <c r="B740" s="19">
        <v>5100</v>
      </c>
      <c r="C740" s="145" t="s">
        <v>5771</v>
      </c>
      <c r="D740" s="198">
        <v>41933</v>
      </c>
      <c r="E740" s="198">
        <v>41941</v>
      </c>
      <c r="F740" s="148" t="s">
        <v>4427</v>
      </c>
      <c r="G740" s="148" t="s">
        <v>4369</v>
      </c>
      <c r="H740" s="200"/>
      <c r="I740" s="30" t="s">
        <v>5682</v>
      </c>
      <c r="J740" s="200"/>
      <c r="K740" s="148" t="s">
        <v>4414</v>
      </c>
      <c r="L740" s="22" t="s">
        <v>26</v>
      </c>
      <c r="M740" s="22" t="s">
        <v>120</v>
      </c>
      <c r="N740" s="29" t="s">
        <v>5711</v>
      </c>
    </row>
    <row r="741" spans="1:14" x14ac:dyDescent="0.2">
      <c r="A741" s="25">
        <v>725</v>
      </c>
      <c r="B741" s="19">
        <v>5100</v>
      </c>
      <c r="C741" s="145" t="s">
        <v>5772</v>
      </c>
      <c r="D741" s="198">
        <v>41942</v>
      </c>
      <c r="E741" s="198">
        <v>41956</v>
      </c>
      <c r="F741" s="149" t="s">
        <v>4428</v>
      </c>
      <c r="G741" s="148" t="s">
        <v>4367</v>
      </c>
      <c r="H741" s="200"/>
      <c r="I741" s="30" t="s">
        <v>5682</v>
      </c>
      <c r="J741" s="200"/>
      <c r="K741" s="148" t="s">
        <v>4415</v>
      </c>
      <c r="L741" s="22" t="s">
        <v>26</v>
      </c>
      <c r="M741" s="22" t="s">
        <v>120</v>
      </c>
      <c r="N741" s="29" t="s">
        <v>5711</v>
      </c>
    </row>
    <row r="742" spans="1:14" x14ac:dyDescent="0.2">
      <c r="A742" s="25">
        <v>726</v>
      </c>
      <c r="B742" s="19">
        <v>5100</v>
      </c>
      <c r="C742" s="145" t="s">
        <v>5773</v>
      </c>
      <c r="D742" s="198">
        <v>41956</v>
      </c>
      <c r="E742" s="198">
        <v>41969</v>
      </c>
      <c r="F742" s="149" t="s">
        <v>4428</v>
      </c>
      <c r="G742" s="148" t="s">
        <v>4368</v>
      </c>
      <c r="H742" s="200"/>
      <c r="I742" s="30" t="s">
        <v>5682</v>
      </c>
      <c r="J742" s="200"/>
      <c r="K742" s="148" t="s">
        <v>4416</v>
      </c>
      <c r="L742" s="22" t="s">
        <v>26</v>
      </c>
      <c r="M742" s="22" t="s">
        <v>120</v>
      </c>
      <c r="N742" s="29" t="s">
        <v>5711</v>
      </c>
    </row>
    <row r="743" spans="1:14" x14ac:dyDescent="0.2">
      <c r="A743" s="25">
        <v>727</v>
      </c>
      <c r="B743" s="19">
        <v>5100</v>
      </c>
      <c r="C743" s="145" t="s">
        <v>5774</v>
      </c>
      <c r="D743" s="198">
        <v>41970</v>
      </c>
      <c r="E743" s="198">
        <v>41982</v>
      </c>
      <c r="F743" s="149" t="s">
        <v>4428</v>
      </c>
      <c r="G743" s="148" t="s">
        <v>4369</v>
      </c>
      <c r="H743" s="200"/>
      <c r="I743" s="30" t="s">
        <v>5682</v>
      </c>
      <c r="J743" s="200"/>
      <c r="K743" s="148" t="s">
        <v>4417</v>
      </c>
      <c r="L743" s="22" t="s">
        <v>26</v>
      </c>
      <c r="M743" s="22" t="s">
        <v>120</v>
      </c>
      <c r="N743" s="29" t="s">
        <v>5711</v>
      </c>
    </row>
    <row r="744" spans="1:14" x14ac:dyDescent="0.2">
      <c r="A744" s="25">
        <v>728</v>
      </c>
      <c r="B744" s="19">
        <v>5100</v>
      </c>
      <c r="C744" s="145" t="s">
        <v>5775</v>
      </c>
      <c r="D744" s="198">
        <v>41982</v>
      </c>
      <c r="E744" s="198">
        <v>41999</v>
      </c>
      <c r="F744" s="148" t="s">
        <v>4429</v>
      </c>
      <c r="G744" s="148" t="s">
        <v>4430</v>
      </c>
      <c r="H744" s="200"/>
      <c r="I744" s="30" t="s">
        <v>5682</v>
      </c>
      <c r="J744" s="200"/>
      <c r="K744" s="148" t="s">
        <v>4418</v>
      </c>
      <c r="L744" s="22" t="s">
        <v>26</v>
      </c>
      <c r="M744" s="22" t="s">
        <v>120</v>
      </c>
      <c r="N744" s="29" t="s">
        <v>5711</v>
      </c>
    </row>
    <row r="745" spans="1:14" x14ac:dyDescent="0.2">
      <c r="A745" s="25">
        <v>729</v>
      </c>
      <c r="B745" s="19">
        <v>5100</v>
      </c>
      <c r="C745" s="145" t="s">
        <v>5776</v>
      </c>
      <c r="D745" s="198">
        <v>41999</v>
      </c>
      <c r="E745" s="198">
        <v>42004</v>
      </c>
      <c r="F745" s="148" t="s">
        <v>4429</v>
      </c>
      <c r="G745" s="148" t="s">
        <v>4431</v>
      </c>
      <c r="H745" s="200"/>
      <c r="I745" s="30" t="s">
        <v>5682</v>
      </c>
      <c r="J745" s="200"/>
      <c r="K745" s="148" t="s">
        <v>4419</v>
      </c>
      <c r="L745" s="22" t="s">
        <v>26</v>
      </c>
      <c r="M745" s="22" t="s">
        <v>120</v>
      </c>
      <c r="N745" s="29" t="s">
        <v>5711</v>
      </c>
    </row>
    <row r="746" spans="1:14" x14ac:dyDescent="0.25">
      <c r="A746" s="282" t="s">
        <v>5793</v>
      </c>
      <c r="B746" s="282"/>
      <c r="C746" s="282"/>
      <c r="D746" s="300"/>
      <c r="E746" s="300"/>
      <c r="F746" s="301"/>
      <c r="G746" s="301"/>
      <c r="H746" s="302"/>
      <c r="I746" s="279"/>
      <c r="J746" s="302"/>
      <c r="K746" s="301"/>
      <c r="L746" s="280"/>
      <c r="M746" s="280"/>
      <c r="N746" s="281"/>
    </row>
    <row r="747" spans="1:14" x14ac:dyDescent="0.25">
      <c r="A747" s="221" t="s">
        <v>5713</v>
      </c>
      <c r="B747" s="222"/>
      <c r="C747" s="222"/>
      <c r="D747" s="222"/>
      <c r="E747" s="222"/>
      <c r="F747" s="222"/>
      <c r="G747" s="222"/>
      <c r="H747" s="222"/>
      <c r="I747" s="222"/>
      <c r="J747" s="222"/>
      <c r="K747" s="222"/>
      <c r="L747" s="222"/>
      <c r="M747" s="222"/>
      <c r="N747" s="223"/>
    </row>
    <row r="748" spans="1:14" ht="34.5" x14ac:dyDescent="0.25">
      <c r="A748" s="224" t="s">
        <v>15</v>
      </c>
      <c r="B748" s="225"/>
      <c r="C748" s="189" t="s">
        <v>28</v>
      </c>
      <c r="D748" s="225" t="s">
        <v>16</v>
      </c>
      <c r="E748" s="225"/>
      <c r="F748" s="219" t="s">
        <v>29</v>
      </c>
      <c r="G748" s="219"/>
      <c r="H748" s="219"/>
      <c r="I748" s="219"/>
      <c r="J748" s="219"/>
      <c r="K748" s="225" t="s">
        <v>23</v>
      </c>
      <c r="L748" s="225"/>
      <c r="M748" s="219"/>
      <c r="N748" s="220"/>
    </row>
    <row r="749" spans="1:14" x14ac:dyDescent="0.25">
      <c r="A749" s="185"/>
      <c r="B749" s="186"/>
      <c r="C749" s="186"/>
      <c r="D749" s="186"/>
      <c r="E749" s="186"/>
      <c r="F749" s="186"/>
      <c r="G749" s="186"/>
      <c r="H749" s="186"/>
      <c r="I749" s="186"/>
      <c r="J749" s="186"/>
      <c r="K749" s="186"/>
      <c r="L749" s="186"/>
      <c r="M749" s="186"/>
      <c r="N749" s="187"/>
    </row>
    <row r="750" spans="1:14" x14ac:dyDescent="0.25">
      <c r="A750" s="185"/>
      <c r="B750" s="186"/>
      <c r="C750" s="186"/>
      <c r="D750" s="186"/>
      <c r="E750" s="186"/>
      <c r="F750" s="186"/>
      <c r="G750" s="186"/>
      <c r="H750" s="186"/>
      <c r="I750" s="186"/>
      <c r="J750" s="186"/>
      <c r="K750" s="186"/>
      <c r="L750" s="186"/>
      <c r="M750" s="186"/>
      <c r="N750" s="187"/>
    </row>
    <row r="751" spans="1:14" ht="34.5" x14ac:dyDescent="0.25">
      <c r="A751" s="224" t="s">
        <v>17</v>
      </c>
      <c r="B751" s="225"/>
      <c r="C751" s="189" t="s">
        <v>30</v>
      </c>
      <c r="D751" s="225" t="s">
        <v>17</v>
      </c>
      <c r="E751" s="225"/>
      <c r="F751" s="219" t="s">
        <v>31</v>
      </c>
      <c r="G751" s="219"/>
      <c r="H751" s="219"/>
      <c r="I751" s="219"/>
      <c r="J751" s="219"/>
      <c r="K751" s="225" t="s">
        <v>17</v>
      </c>
      <c r="L751" s="225"/>
      <c r="M751" s="219"/>
      <c r="N751" s="220"/>
    </row>
    <row r="752" spans="1:14" x14ac:dyDescent="0.25">
      <c r="A752" s="185"/>
      <c r="B752" s="186"/>
      <c r="C752" s="186"/>
      <c r="D752" s="186"/>
      <c r="E752" s="186"/>
      <c r="F752" s="186"/>
      <c r="G752" s="186"/>
      <c r="H752" s="186"/>
      <c r="I752" s="186"/>
      <c r="J752" s="186"/>
      <c r="K752" s="186"/>
      <c r="L752" s="186"/>
      <c r="M752" s="186"/>
      <c r="N752" s="187"/>
    </row>
    <row r="753" spans="1:14" x14ac:dyDescent="0.25">
      <c r="A753" s="185"/>
      <c r="B753" s="186"/>
      <c r="C753" s="186"/>
      <c r="D753" s="186"/>
      <c r="E753" s="186"/>
      <c r="F753" s="186"/>
      <c r="G753" s="186"/>
      <c r="H753" s="186"/>
      <c r="I753" s="186"/>
      <c r="J753" s="186"/>
      <c r="K753" s="186"/>
      <c r="L753" s="186"/>
      <c r="M753" s="186"/>
      <c r="N753" s="187"/>
    </row>
    <row r="754" spans="1:14" x14ac:dyDescent="0.25">
      <c r="A754" s="185" t="s">
        <v>18</v>
      </c>
      <c r="B754" s="186"/>
      <c r="C754" s="189" t="s">
        <v>33</v>
      </c>
      <c r="D754" s="186" t="s">
        <v>18</v>
      </c>
      <c r="E754" s="186"/>
      <c r="F754" s="219" t="s">
        <v>33</v>
      </c>
      <c r="G754" s="219"/>
      <c r="H754" s="219"/>
      <c r="I754" s="219"/>
      <c r="J754" s="219"/>
      <c r="K754" s="186" t="s">
        <v>18</v>
      </c>
      <c r="L754" s="186"/>
      <c r="M754" s="219"/>
      <c r="N754" s="220"/>
    </row>
    <row r="755" spans="1:14" ht="18" thickBot="1" x14ac:dyDescent="0.3">
      <c r="A755" s="13"/>
      <c r="B755" s="14"/>
      <c r="C755" s="14"/>
      <c r="D755" s="14"/>
      <c r="E755" s="14"/>
      <c r="F755" s="14"/>
      <c r="G755" s="14"/>
      <c r="H755" s="14"/>
      <c r="I755" s="14"/>
      <c r="J755" s="14"/>
      <c r="K755" s="14"/>
      <c r="L755" s="14"/>
      <c r="M755" s="14"/>
      <c r="N755" s="15"/>
    </row>
  </sheetData>
  <mergeCells count="31">
    <mergeCell ref="A746:C746"/>
    <mergeCell ref="F754:J754"/>
    <mergeCell ref="M754:N754"/>
    <mergeCell ref="A751:B751"/>
    <mergeCell ref="D751:E751"/>
    <mergeCell ref="F751:J751"/>
    <mergeCell ref="K751:L751"/>
    <mergeCell ref="M751:N751"/>
    <mergeCell ref="A747:N747"/>
    <mergeCell ref="A748:B748"/>
    <mergeCell ref="D748:E748"/>
    <mergeCell ref="F748:J748"/>
    <mergeCell ref="K748:L748"/>
    <mergeCell ref="M748:N748"/>
    <mergeCell ref="A6:N6"/>
    <mergeCell ref="A8:N8"/>
    <mergeCell ref="A10:B10"/>
    <mergeCell ref="C10:J10"/>
    <mergeCell ref="A11:B11"/>
    <mergeCell ref="C11:J11"/>
    <mergeCell ref="N15:N16"/>
    <mergeCell ref="A13:B13"/>
    <mergeCell ref="C13:N13"/>
    <mergeCell ref="A15:A16"/>
    <mergeCell ref="B15:B16"/>
    <mergeCell ref="C15:C16"/>
    <mergeCell ref="D15:E15"/>
    <mergeCell ref="F15:J15"/>
    <mergeCell ref="K15:K16"/>
    <mergeCell ref="L15:L16"/>
    <mergeCell ref="M15:M16"/>
  </mergeCells>
  <dataValidations count="1">
    <dataValidation allowBlank="1" showErrorMessage="1" promptTitle="  " sqref="C17:C592"/>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421" workbookViewId="0">
      <selection activeCell="H442" sqref="H442:L442"/>
    </sheetView>
  </sheetViews>
  <sheetFormatPr baseColWidth="10" defaultRowHeight="17.25" x14ac:dyDescent="0.25"/>
  <cols>
    <col min="1" max="1" width="9.42578125" style="4" customWidth="1"/>
    <col min="2" max="2" width="8.28515625" style="4" customWidth="1"/>
    <col min="3" max="3" width="36.28515625" style="4" customWidth="1"/>
    <col min="4" max="4" width="5.5703125" style="4" customWidth="1"/>
    <col min="5" max="5" width="6" style="4" customWidth="1"/>
    <col min="6" max="6" width="5.5703125" style="4" customWidth="1"/>
    <col min="7" max="7" width="6" style="4" customWidth="1"/>
    <col min="8" max="8" width="5.85546875" style="4" customWidth="1"/>
    <col min="9" max="9" width="8.5703125" style="4" customWidth="1"/>
    <col min="10" max="10" width="6.85546875" style="4" customWidth="1"/>
    <col min="11" max="11" width="8.42578125" style="4" customWidth="1"/>
    <col min="12" max="14" width="6.85546875" style="4" customWidth="1"/>
    <col min="15" max="15" width="11.42578125" style="4"/>
    <col min="16" max="16" width="10" style="4" customWidth="1"/>
    <col min="17" max="17" width="12.5703125" style="4" customWidth="1"/>
    <col min="18" max="18" width="23.5703125" style="4" customWidth="1"/>
    <col min="19" max="16384" width="11.42578125" style="4"/>
  </cols>
  <sheetData>
    <row r="1" spans="1:18" s="17" customFormat="1" x14ac:dyDescent="0.25">
      <c r="A1" s="1"/>
      <c r="B1"/>
      <c r="C1" s="1"/>
      <c r="D1" s="1"/>
      <c r="E1" s="1"/>
      <c r="F1" s="3"/>
      <c r="G1" s="3"/>
      <c r="H1" s="3"/>
      <c r="I1" s="3"/>
      <c r="J1" s="3"/>
      <c r="K1" s="3"/>
      <c r="L1" s="3"/>
      <c r="M1" s="3"/>
      <c r="N1" s="3"/>
      <c r="O1" s="3"/>
    </row>
    <row r="2" spans="1:18" s="17" customFormat="1" x14ac:dyDescent="0.25">
      <c r="A2" s="1"/>
      <c r="B2" s="1"/>
      <c r="C2" s="1"/>
      <c r="D2" s="1"/>
      <c r="E2" s="1"/>
      <c r="F2" s="3"/>
      <c r="G2" s="3"/>
      <c r="H2" s="3"/>
      <c r="I2" s="3"/>
      <c r="J2" s="3"/>
      <c r="K2" s="3"/>
      <c r="L2" s="3"/>
      <c r="M2" s="3"/>
      <c r="N2" s="3"/>
      <c r="O2" s="3"/>
    </row>
    <row r="3" spans="1:18" s="17" customFormat="1" x14ac:dyDescent="0.25">
      <c r="A3" s="1"/>
      <c r="B3" s="2"/>
      <c r="C3" s="1"/>
      <c r="D3" s="1"/>
      <c r="E3" s="1"/>
      <c r="F3" s="3"/>
      <c r="G3" s="3"/>
      <c r="H3" s="3"/>
      <c r="I3" s="3"/>
      <c r="J3" s="3"/>
      <c r="K3" s="3"/>
      <c r="L3" s="3"/>
      <c r="M3" s="3"/>
      <c r="N3" s="3"/>
      <c r="O3" s="3"/>
    </row>
    <row r="4" spans="1:18" s="17" customFormat="1" x14ac:dyDescent="0.25">
      <c r="A4" s="1"/>
      <c r="B4" s="2"/>
      <c r="C4" s="1"/>
      <c r="D4" s="1"/>
      <c r="E4" s="1"/>
      <c r="F4" s="3"/>
      <c r="G4" s="3"/>
      <c r="H4" s="3"/>
      <c r="I4" s="3"/>
      <c r="J4" s="3"/>
      <c r="K4" s="3"/>
      <c r="L4" s="3"/>
      <c r="M4" s="3"/>
      <c r="N4" s="3"/>
      <c r="O4" s="3"/>
    </row>
    <row r="5" spans="1:18" s="17" customFormat="1" ht="18" thickBot="1" x14ac:dyDescent="0.3">
      <c r="A5" s="1"/>
      <c r="B5" s="2"/>
      <c r="C5" s="1"/>
      <c r="D5" s="1"/>
      <c r="E5" s="1"/>
      <c r="F5" s="3"/>
      <c r="G5" s="3"/>
      <c r="H5" s="3"/>
      <c r="I5" s="3"/>
      <c r="J5" s="3"/>
      <c r="K5" s="3"/>
      <c r="L5" s="3"/>
      <c r="M5" s="3"/>
      <c r="N5" s="3"/>
      <c r="O5" s="3"/>
    </row>
    <row r="6" spans="1:18" ht="78.75" customHeight="1" thickBot="1" x14ac:dyDescent="0.3">
      <c r="A6" s="240" t="s">
        <v>24</v>
      </c>
      <c r="B6" s="241"/>
      <c r="C6" s="241"/>
      <c r="D6" s="241"/>
      <c r="E6" s="241"/>
      <c r="F6" s="241"/>
      <c r="G6" s="241"/>
      <c r="H6" s="241"/>
      <c r="I6" s="241"/>
      <c r="J6" s="241"/>
      <c r="K6" s="241"/>
      <c r="L6" s="241"/>
      <c r="M6" s="241"/>
      <c r="N6" s="241"/>
      <c r="O6" s="241"/>
      <c r="P6" s="241"/>
      <c r="Q6" s="241"/>
      <c r="R6" s="242"/>
    </row>
    <row r="7" spans="1:18" ht="18" thickBot="1" x14ac:dyDescent="0.3"/>
    <row r="8" spans="1:18" ht="22.5" customHeight="1" thickBot="1" x14ac:dyDescent="0.3">
      <c r="A8" s="234" t="s">
        <v>19</v>
      </c>
      <c r="B8" s="237"/>
      <c r="C8" s="237"/>
      <c r="D8" s="237"/>
      <c r="E8" s="237"/>
      <c r="F8" s="237"/>
      <c r="G8" s="237"/>
      <c r="H8" s="237"/>
      <c r="I8" s="237"/>
      <c r="J8" s="237"/>
      <c r="K8" s="237"/>
      <c r="L8" s="237"/>
      <c r="M8" s="237"/>
      <c r="N8" s="237"/>
      <c r="O8" s="237"/>
      <c r="P8" s="237"/>
      <c r="Q8" s="237"/>
      <c r="R8" s="235"/>
    </row>
    <row r="9" spans="1:18" x14ac:dyDescent="0.25">
      <c r="A9" s="5"/>
      <c r="B9" s="6"/>
      <c r="C9" s="6"/>
      <c r="D9" s="6"/>
      <c r="E9" s="6"/>
      <c r="F9" s="6"/>
      <c r="G9" s="6"/>
      <c r="H9" s="6"/>
      <c r="I9" s="6"/>
      <c r="J9" s="6"/>
      <c r="K9" s="6"/>
      <c r="L9" s="6"/>
      <c r="M9" s="6"/>
      <c r="N9" s="6"/>
      <c r="O9" s="6"/>
      <c r="P9" s="6"/>
      <c r="Q9" s="6"/>
      <c r="R9" s="7"/>
    </row>
    <row r="10" spans="1:18" x14ac:dyDescent="0.25">
      <c r="A10" s="224" t="s">
        <v>20</v>
      </c>
      <c r="B10" s="225"/>
      <c r="C10" s="243" t="s">
        <v>27</v>
      </c>
      <c r="D10" s="243"/>
      <c r="E10" s="243"/>
      <c r="F10" s="243"/>
      <c r="G10" s="243"/>
      <c r="H10" s="243"/>
      <c r="I10" s="243"/>
      <c r="J10" s="243"/>
      <c r="K10" s="243"/>
      <c r="L10" s="243"/>
      <c r="M10" s="243"/>
      <c r="N10" s="243"/>
      <c r="O10" s="8"/>
      <c r="P10" s="8"/>
      <c r="Q10" s="8"/>
      <c r="R10" s="9"/>
    </row>
    <row r="11" spans="1:18" ht="44.25" customHeight="1" x14ac:dyDescent="0.25">
      <c r="A11" s="224" t="s">
        <v>21</v>
      </c>
      <c r="B11" s="225"/>
      <c r="C11" s="244" t="s">
        <v>5122</v>
      </c>
      <c r="D11" s="244"/>
      <c r="E11" s="244"/>
      <c r="F11" s="244"/>
      <c r="G11" s="244"/>
      <c r="H11" s="244"/>
      <c r="I11" s="244"/>
      <c r="J11" s="244"/>
      <c r="K11" s="244"/>
      <c r="L11" s="244"/>
      <c r="M11" s="244"/>
      <c r="N11" s="244"/>
      <c r="O11" s="8"/>
      <c r="P11" s="8"/>
      <c r="Q11" s="8"/>
      <c r="R11" s="9"/>
    </row>
    <row r="12" spans="1:18" x14ac:dyDescent="0.25">
      <c r="A12" s="10"/>
      <c r="B12" s="8"/>
      <c r="C12" s="8"/>
      <c r="D12" s="8"/>
      <c r="E12" s="8"/>
      <c r="F12" s="8"/>
      <c r="G12" s="8"/>
      <c r="H12" s="8"/>
      <c r="I12" s="8"/>
      <c r="J12" s="8"/>
      <c r="K12" s="8"/>
      <c r="L12" s="8"/>
      <c r="M12" s="8"/>
      <c r="N12" s="8"/>
      <c r="O12" s="8"/>
      <c r="P12" s="8"/>
      <c r="Q12" s="8"/>
      <c r="R12" s="9"/>
    </row>
    <row r="13" spans="1:18" ht="41.25" customHeight="1" x14ac:dyDescent="0.25">
      <c r="A13" s="224" t="s">
        <v>22</v>
      </c>
      <c r="B13" s="225"/>
      <c r="C13" s="225" t="s">
        <v>121</v>
      </c>
      <c r="D13" s="225"/>
      <c r="E13" s="225"/>
      <c r="F13" s="225"/>
      <c r="G13" s="225"/>
      <c r="H13" s="225"/>
      <c r="I13" s="225"/>
      <c r="J13" s="225"/>
      <c r="K13" s="225"/>
      <c r="L13" s="225"/>
      <c r="M13" s="225"/>
      <c r="N13" s="225"/>
      <c r="O13" s="225"/>
      <c r="P13" s="225"/>
      <c r="Q13" s="225"/>
      <c r="R13" s="228"/>
    </row>
    <row r="14" spans="1:18" ht="18" thickBot="1" x14ac:dyDescent="0.3">
      <c r="A14" s="10"/>
      <c r="B14" s="8"/>
      <c r="C14" s="8"/>
      <c r="D14" s="8"/>
      <c r="E14" s="8"/>
      <c r="F14" s="8"/>
      <c r="G14" s="8"/>
      <c r="H14" s="8"/>
      <c r="I14" s="8"/>
      <c r="J14" s="8"/>
      <c r="K14" s="8"/>
      <c r="L14" s="8"/>
      <c r="M14" s="8"/>
      <c r="N14" s="8"/>
      <c r="O14" s="8"/>
      <c r="P14" s="8"/>
      <c r="Q14" s="8"/>
      <c r="R14" s="9"/>
    </row>
    <row r="15" spans="1:18" ht="18" customHeight="1" thickBot="1" x14ac:dyDescent="0.3">
      <c r="A15" s="229" t="s">
        <v>14</v>
      </c>
      <c r="B15" s="231" t="s">
        <v>25</v>
      </c>
      <c r="C15" s="233" t="s">
        <v>0</v>
      </c>
      <c r="D15" s="248" t="s">
        <v>8</v>
      </c>
      <c r="E15" s="248"/>
      <c r="F15" s="248"/>
      <c r="G15" s="248"/>
      <c r="H15" s="248"/>
      <c r="I15" s="248"/>
      <c r="J15" s="236" t="s">
        <v>9</v>
      </c>
      <c r="K15" s="237"/>
      <c r="L15" s="237"/>
      <c r="M15" s="237"/>
      <c r="N15" s="238"/>
      <c r="O15" s="239" t="s">
        <v>13</v>
      </c>
      <c r="P15" s="231" t="s">
        <v>10</v>
      </c>
      <c r="Q15" s="231" t="s">
        <v>11</v>
      </c>
      <c r="R15" s="226" t="s">
        <v>12</v>
      </c>
    </row>
    <row r="16" spans="1:18" ht="34.5" x14ac:dyDescent="0.25">
      <c r="A16" s="230"/>
      <c r="B16" s="232"/>
      <c r="C16" s="262"/>
      <c r="D16" s="248" t="s">
        <v>1</v>
      </c>
      <c r="E16" s="248"/>
      <c r="F16" s="248"/>
      <c r="G16" s="248" t="s">
        <v>2</v>
      </c>
      <c r="H16" s="248"/>
      <c r="I16" s="248"/>
      <c r="J16" s="43" t="s">
        <v>3</v>
      </c>
      <c r="K16" s="43" t="s">
        <v>4</v>
      </c>
      <c r="L16" s="43" t="s">
        <v>5</v>
      </c>
      <c r="M16" s="43" t="s">
        <v>6</v>
      </c>
      <c r="N16" s="43" t="s">
        <v>7</v>
      </c>
      <c r="O16" s="232"/>
      <c r="P16" s="232"/>
      <c r="Q16" s="232"/>
      <c r="R16" s="227"/>
    </row>
    <row r="17" spans="1:18" s="23" customFormat="1" ht="17.25" customHeight="1" x14ac:dyDescent="0.2">
      <c r="A17" s="18">
        <v>1</v>
      </c>
      <c r="B17" s="19">
        <v>7900</v>
      </c>
      <c r="C17" s="84" t="s">
        <v>5123</v>
      </c>
      <c r="D17" s="172" t="s">
        <v>5458</v>
      </c>
      <c r="E17" s="172" t="s">
        <v>5459</v>
      </c>
      <c r="F17" s="86">
        <v>2007</v>
      </c>
      <c r="G17" s="172" t="s">
        <v>574</v>
      </c>
      <c r="H17" s="172" t="s">
        <v>5460</v>
      </c>
      <c r="I17" s="172" t="s">
        <v>5461</v>
      </c>
      <c r="J17" s="86">
        <v>1</v>
      </c>
      <c r="K17" s="86">
        <v>1</v>
      </c>
      <c r="L17" s="21"/>
      <c r="M17" s="30" t="s">
        <v>5682</v>
      </c>
      <c r="N17" s="30"/>
      <c r="O17" s="86">
        <v>165</v>
      </c>
      <c r="P17" s="22" t="s">
        <v>26</v>
      </c>
      <c r="Q17" s="22" t="s">
        <v>120</v>
      </c>
      <c r="R17" s="29" t="s">
        <v>5683</v>
      </c>
    </row>
    <row r="18" spans="1:18" s="23" customFormat="1" ht="17.25" customHeight="1" x14ac:dyDescent="0.2">
      <c r="A18" s="18">
        <v>2</v>
      </c>
      <c r="B18" s="19">
        <v>7900</v>
      </c>
      <c r="C18" s="84" t="s">
        <v>5124</v>
      </c>
      <c r="D18" s="172" t="s">
        <v>5459</v>
      </c>
      <c r="E18" s="172" t="s">
        <v>5462</v>
      </c>
      <c r="F18" s="86">
        <v>2007</v>
      </c>
      <c r="G18" s="172" t="s">
        <v>577</v>
      </c>
      <c r="H18" s="172" t="s">
        <v>5463</v>
      </c>
      <c r="I18" s="172" t="s">
        <v>5461</v>
      </c>
      <c r="J18" s="86">
        <v>1</v>
      </c>
      <c r="K18" s="86">
        <v>2</v>
      </c>
      <c r="L18" s="21"/>
      <c r="M18" s="30" t="s">
        <v>5682</v>
      </c>
      <c r="N18" s="30"/>
      <c r="O18" s="86">
        <v>189</v>
      </c>
      <c r="P18" s="22" t="s">
        <v>26</v>
      </c>
      <c r="Q18" s="22" t="s">
        <v>120</v>
      </c>
      <c r="R18" s="29" t="s">
        <v>5683</v>
      </c>
    </row>
    <row r="19" spans="1:18" s="23" customFormat="1" ht="17.25" customHeight="1" x14ac:dyDescent="0.2">
      <c r="A19" s="18">
        <v>3</v>
      </c>
      <c r="B19" s="19">
        <v>7900</v>
      </c>
      <c r="C19" s="84" t="s">
        <v>5125</v>
      </c>
      <c r="D19" s="172" t="s">
        <v>5459</v>
      </c>
      <c r="E19" s="172" t="s">
        <v>5464</v>
      </c>
      <c r="F19" s="86">
        <v>2007</v>
      </c>
      <c r="G19" s="172" t="s">
        <v>577</v>
      </c>
      <c r="H19" s="172" t="s">
        <v>5465</v>
      </c>
      <c r="I19" s="172" t="s">
        <v>5461</v>
      </c>
      <c r="J19" s="86">
        <v>1</v>
      </c>
      <c r="K19" s="86">
        <v>3</v>
      </c>
      <c r="L19" s="21"/>
      <c r="M19" s="30" t="s">
        <v>5682</v>
      </c>
      <c r="N19" s="30"/>
      <c r="O19" s="86">
        <v>181</v>
      </c>
      <c r="P19" s="22" t="s">
        <v>26</v>
      </c>
      <c r="Q19" s="22" t="s">
        <v>120</v>
      </c>
      <c r="R19" s="29" t="s">
        <v>5683</v>
      </c>
    </row>
    <row r="20" spans="1:18" s="23" customFormat="1" ht="17.25" customHeight="1" x14ac:dyDescent="0.2">
      <c r="A20" s="25">
        <v>4</v>
      </c>
      <c r="B20" s="19">
        <v>7900</v>
      </c>
      <c r="C20" s="84" t="s">
        <v>5126</v>
      </c>
      <c r="D20" s="172" t="s">
        <v>5459</v>
      </c>
      <c r="E20" s="172" t="s">
        <v>5458</v>
      </c>
      <c r="F20" s="86">
        <v>2007</v>
      </c>
      <c r="G20" s="172" t="s">
        <v>577</v>
      </c>
      <c r="H20" s="172" t="s">
        <v>559</v>
      </c>
      <c r="I20" s="172" t="s">
        <v>5461</v>
      </c>
      <c r="J20" s="86">
        <v>1</v>
      </c>
      <c r="K20" s="86">
        <v>4</v>
      </c>
      <c r="L20" s="22"/>
      <c r="M20" s="30" t="s">
        <v>5682</v>
      </c>
      <c r="N20" s="22"/>
      <c r="O20" s="86">
        <v>106</v>
      </c>
      <c r="P20" s="22" t="s">
        <v>26</v>
      </c>
      <c r="Q20" s="22" t="s">
        <v>120</v>
      </c>
      <c r="R20" s="29" t="s">
        <v>5683</v>
      </c>
    </row>
    <row r="21" spans="1:18" s="23" customFormat="1" ht="17.25" customHeight="1" x14ac:dyDescent="0.2">
      <c r="A21" s="25">
        <v>5</v>
      </c>
      <c r="B21" s="19">
        <v>7900</v>
      </c>
      <c r="C21" s="84" t="s">
        <v>5127</v>
      </c>
      <c r="D21" s="172" t="s">
        <v>5459</v>
      </c>
      <c r="E21" s="172" t="s">
        <v>555</v>
      </c>
      <c r="F21" s="86">
        <v>2007</v>
      </c>
      <c r="G21" s="172" t="s">
        <v>573</v>
      </c>
      <c r="H21" s="172" t="s">
        <v>560</v>
      </c>
      <c r="I21" s="172" t="s">
        <v>5461</v>
      </c>
      <c r="J21" s="86">
        <v>1</v>
      </c>
      <c r="K21" s="86">
        <v>5</v>
      </c>
      <c r="L21" s="22"/>
      <c r="M21" s="30" t="s">
        <v>5682</v>
      </c>
      <c r="N21" s="30"/>
      <c r="O21" s="86">
        <v>85</v>
      </c>
      <c r="P21" s="22" t="s">
        <v>26</v>
      </c>
      <c r="Q21" s="22" t="s">
        <v>120</v>
      </c>
      <c r="R21" s="29" t="s">
        <v>5683</v>
      </c>
    </row>
    <row r="22" spans="1:18" s="23" customFormat="1" ht="17.25" customHeight="1" x14ac:dyDescent="0.2">
      <c r="A22" s="25">
        <v>6</v>
      </c>
      <c r="B22" s="19">
        <v>7900</v>
      </c>
      <c r="C22" s="84" t="s">
        <v>5128</v>
      </c>
      <c r="D22" s="172" t="s">
        <v>577</v>
      </c>
      <c r="E22" s="172" t="s">
        <v>5462</v>
      </c>
      <c r="F22" s="86">
        <v>2007</v>
      </c>
      <c r="G22" s="172" t="s">
        <v>5459</v>
      </c>
      <c r="H22" s="172" t="s">
        <v>5458</v>
      </c>
      <c r="I22" s="172" t="s">
        <v>5461</v>
      </c>
      <c r="J22" s="86">
        <v>2</v>
      </c>
      <c r="K22" s="86">
        <v>1</v>
      </c>
      <c r="L22" s="22"/>
      <c r="M22" s="30" t="s">
        <v>5682</v>
      </c>
      <c r="N22" s="30"/>
      <c r="O22" s="86">
        <v>175</v>
      </c>
      <c r="P22" s="22" t="s">
        <v>26</v>
      </c>
      <c r="Q22" s="22" t="s">
        <v>120</v>
      </c>
      <c r="R22" s="29" t="s">
        <v>5683</v>
      </c>
    </row>
    <row r="23" spans="1:18" s="23" customFormat="1" ht="17.25" customHeight="1" x14ac:dyDescent="0.2">
      <c r="A23" s="18">
        <v>7</v>
      </c>
      <c r="B23" s="19">
        <v>7900</v>
      </c>
      <c r="C23" s="84" t="s">
        <v>5129</v>
      </c>
      <c r="D23" s="172" t="s">
        <v>5462</v>
      </c>
      <c r="E23" s="172" t="s">
        <v>5466</v>
      </c>
      <c r="F23" s="86">
        <v>2007</v>
      </c>
      <c r="G23" s="172" t="s">
        <v>577</v>
      </c>
      <c r="H23" s="172" t="s">
        <v>5467</v>
      </c>
      <c r="I23" s="172" t="s">
        <v>5461</v>
      </c>
      <c r="J23" s="86">
        <v>2</v>
      </c>
      <c r="K23" s="86">
        <v>2</v>
      </c>
      <c r="L23" s="26"/>
      <c r="M23" s="30" t="s">
        <v>5682</v>
      </c>
      <c r="N23" s="30"/>
      <c r="O23" s="86">
        <v>58</v>
      </c>
      <c r="P23" s="22" t="s">
        <v>26</v>
      </c>
      <c r="Q23" s="22" t="s">
        <v>120</v>
      </c>
      <c r="R23" s="29" t="s">
        <v>5683</v>
      </c>
    </row>
    <row r="24" spans="1:18" s="23" customFormat="1" ht="17.25" customHeight="1" x14ac:dyDescent="0.2">
      <c r="A24" s="18">
        <v>8</v>
      </c>
      <c r="B24" s="19">
        <v>7900</v>
      </c>
      <c r="C24" s="84" t="s">
        <v>5130</v>
      </c>
      <c r="D24" s="172" t="s">
        <v>5459</v>
      </c>
      <c r="E24" s="172" t="s">
        <v>5465</v>
      </c>
      <c r="F24" s="86">
        <v>2007</v>
      </c>
      <c r="G24" s="172" t="s">
        <v>577</v>
      </c>
      <c r="H24" s="172" t="s">
        <v>560</v>
      </c>
      <c r="I24" s="172" t="s">
        <v>5461</v>
      </c>
      <c r="J24" s="86">
        <v>2</v>
      </c>
      <c r="K24" s="86">
        <v>3</v>
      </c>
      <c r="L24" s="27"/>
      <c r="M24" s="30" t="s">
        <v>5682</v>
      </c>
      <c r="N24" s="28"/>
      <c r="O24" s="86">
        <v>22</v>
      </c>
      <c r="P24" s="22" t="s">
        <v>26</v>
      </c>
      <c r="Q24" s="22" t="s">
        <v>120</v>
      </c>
      <c r="R24" s="29" t="s">
        <v>5683</v>
      </c>
    </row>
    <row r="25" spans="1:18" ht="17.25" customHeight="1" x14ac:dyDescent="0.2">
      <c r="A25" s="18">
        <v>9</v>
      </c>
      <c r="B25" s="19">
        <v>7900</v>
      </c>
      <c r="C25" s="84" t="s">
        <v>5131</v>
      </c>
      <c r="D25" s="172" t="s">
        <v>5459</v>
      </c>
      <c r="E25" s="172" t="s">
        <v>5459</v>
      </c>
      <c r="F25" s="86">
        <v>2007</v>
      </c>
      <c r="G25" s="172" t="s">
        <v>577</v>
      </c>
      <c r="H25" s="172" t="s">
        <v>5465</v>
      </c>
      <c r="I25" s="172" t="s">
        <v>5461</v>
      </c>
      <c r="J25" s="86">
        <v>2</v>
      </c>
      <c r="K25" s="86">
        <v>4</v>
      </c>
      <c r="L25" s="11"/>
      <c r="M25" s="30" t="s">
        <v>5682</v>
      </c>
      <c r="N25" s="11"/>
      <c r="O25" s="86">
        <v>83</v>
      </c>
      <c r="P25" s="22" t="s">
        <v>26</v>
      </c>
      <c r="Q25" s="22" t="s">
        <v>120</v>
      </c>
      <c r="R25" s="29" t="s">
        <v>5683</v>
      </c>
    </row>
    <row r="26" spans="1:18" ht="17.25" customHeight="1" x14ac:dyDescent="0.2">
      <c r="A26" s="25">
        <v>10</v>
      </c>
      <c r="B26" s="19">
        <v>7900</v>
      </c>
      <c r="C26" s="84" t="s">
        <v>5131</v>
      </c>
      <c r="D26" s="172" t="s">
        <v>5459</v>
      </c>
      <c r="E26" s="172" t="s">
        <v>5458</v>
      </c>
      <c r="F26" s="86">
        <v>2007</v>
      </c>
      <c r="G26" s="172" t="s">
        <v>577</v>
      </c>
      <c r="H26" s="172" t="s">
        <v>560</v>
      </c>
      <c r="I26" s="172" t="s">
        <v>5461</v>
      </c>
      <c r="J26" s="86">
        <v>2</v>
      </c>
      <c r="K26" s="86">
        <v>5</v>
      </c>
      <c r="L26" s="11"/>
      <c r="M26" s="30" t="s">
        <v>5682</v>
      </c>
      <c r="N26" s="11"/>
      <c r="O26" s="86">
        <v>119</v>
      </c>
      <c r="P26" s="22" t="s">
        <v>26</v>
      </c>
      <c r="Q26" s="22" t="s">
        <v>120</v>
      </c>
      <c r="R26" s="29" t="s">
        <v>5683</v>
      </c>
    </row>
    <row r="27" spans="1:18" ht="17.25" customHeight="1" x14ac:dyDescent="0.2">
      <c r="A27" s="25">
        <v>11</v>
      </c>
      <c r="B27" s="19">
        <v>7900</v>
      </c>
      <c r="C27" s="84" t="s">
        <v>5132</v>
      </c>
      <c r="D27" s="172" t="s">
        <v>576</v>
      </c>
      <c r="E27" s="172" t="s">
        <v>5462</v>
      </c>
      <c r="F27" s="86">
        <v>2007</v>
      </c>
      <c r="G27" s="172" t="s">
        <v>566</v>
      </c>
      <c r="H27" s="172" t="s">
        <v>555</v>
      </c>
      <c r="I27" s="172" t="s">
        <v>5461</v>
      </c>
      <c r="J27" s="86">
        <v>3</v>
      </c>
      <c r="K27" s="86">
        <v>1</v>
      </c>
      <c r="L27" s="11"/>
      <c r="M27" s="30" t="s">
        <v>5682</v>
      </c>
      <c r="N27" s="11"/>
      <c r="O27" s="86">
        <v>78</v>
      </c>
      <c r="P27" s="22" t="s">
        <v>26</v>
      </c>
      <c r="Q27" s="22" t="s">
        <v>120</v>
      </c>
      <c r="R27" s="202" t="s">
        <v>5683</v>
      </c>
    </row>
    <row r="28" spans="1:18" ht="17.25" customHeight="1" x14ac:dyDescent="0.2">
      <c r="A28" s="25">
        <v>12</v>
      </c>
      <c r="B28" s="19">
        <v>7900</v>
      </c>
      <c r="C28" s="84" t="s">
        <v>5133</v>
      </c>
      <c r="D28" s="172" t="s">
        <v>118</v>
      </c>
      <c r="E28" s="172" t="s">
        <v>5460</v>
      </c>
      <c r="F28" s="86">
        <v>2007</v>
      </c>
      <c r="G28" s="172" t="s">
        <v>567</v>
      </c>
      <c r="H28" s="172" t="s">
        <v>560</v>
      </c>
      <c r="I28" s="172" t="s">
        <v>5461</v>
      </c>
      <c r="J28" s="86">
        <v>3</v>
      </c>
      <c r="K28" s="86">
        <v>2</v>
      </c>
      <c r="L28" s="11"/>
      <c r="M28" s="30" t="s">
        <v>5682</v>
      </c>
      <c r="N28" s="11"/>
      <c r="O28" s="86">
        <v>117</v>
      </c>
      <c r="P28" s="22" t="s">
        <v>26</v>
      </c>
      <c r="Q28" s="22" t="s">
        <v>120</v>
      </c>
      <c r="R28" s="29" t="s">
        <v>5683</v>
      </c>
    </row>
    <row r="29" spans="1:18" ht="17.25" customHeight="1" x14ac:dyDescent="0.2">
      <c r="A29" s="18">
        <v>13</v>
      </c>
      <c r="B29" s="19">
        <v>7900</v>
      </c>
      <c r="C29" s="84" t="s">
        <v>5134</v>
      </c>
      <c r="D29" s="172"/>
      <c r="E29" s="172" t="s">
        <v>5459</v>
      </c>
      <c r="F29" s="86">
        <v>2007</v>
      </c>
      <c r="G29" s="172"/>
      <c r="H29" s="172" t="s">
        <v>560</v>
      </c>
      <c r="I29" s="172" t="s">
        <v>5461</v>
      </c>
      <c r="J29" s="86">
        <v>3</v>
      </c>
      <c r="K29" s="86">
        <v>3</v>
      </c>
      <c r="L29" s="11"/>
      <c r="M29" s="30" t="s">
        <v>5682</v>
      </c>
      <c r="N29" s="11"/>
      <c r="O29" s="86">
        <v>117</v>
      </c>
      <c r="P29" s="22" t="s">
        <v>26</v>
      </c>
      <c r="Q29" s="22" t="s">
        <v>120</v>
      </c>
      <c r="R29" s="202" t="s">
        <v>5683</v>
      </c>
    </row>
    <row r="30" spans="1:18" ht="17.25" customHeight="1" x14ac:dyDescent="0.2">
      <c r="A30" s="18">
        <v>14</v>
      </c>
      <c r="B30" s="19">
        <v>7900</v>
      </c>
      <c r="C30" s="84" t="s">
        <v>5135</v>
      </c>
      <c r="D30" s="172" t="s">
        <v>569</v>
      </c>
      <c r="E30" s="172" t="s">
        <v>5460</v>
      </c>
      <c r="F30" s="86">
        <v>2007</v>
      </c>
      <c r="G30" s="172" t="s">
        <v>562</v>
      </c>
      <c r="H30" s="172" t="s">
        <v>560</v>
      </c>
      <c r="I30" s="172" t="s">
        <v>5461</v>
      </c>
      <c r="J30" s="86">
        <v>3</v>
      </c>
      <c r="K30" s="86">
        <v>4</v>
      </c>
      <c r="L30" s="11"/>
      <c r="M30" s="30" t="s">
        <v>5682</v>
      </c>
      <c r="N30" s="11"/>
      <c r="O30" s="86">
        <v>69</v>
      </c>
      <c r="P30" s="22" t="s">
        <v>26</v>
      </c>
      <c r="Q30" s="22" t="s">
        <v>120</v>
      </c>
      <c r="R30" s="202" t="s">
        <v>5683</v>
      </c>
    </row>
    <row r="31" spans="1:18" ht="17.25" customHeight="1" x14ac:dyDescent="0.2">
      <c r="A31" s="18">
        <v>15</v>
      </c>
      <c r="B31" s="19">
        <v>7900</v>
      </c>
      <c r="C31" s="84" t="s">
        <v>5136</v>
      </c>
      <c r="D31" s="172"/>
      <c r="E31" s="172" t="s">
        <v>5462</v>
      </c>
      <c r="F31" s="86">
        <v>2007</v>
      </c>
      <c r="G31" s="172" t="s">
        <v>576</v>
      </c>
      <c r="H31" s="172" t="s">
        <v>555</v>
      </c>
      <c r="I31" s="172" t="s">
        <v>5461</v>
      </c>
      <c r="J31" s="86">
        <v>3</v>
      </c>
      <c r="K31" s="86">
        <v>5</v>
      </c>
      <c r="L31" s="11"/>
      <c r="M31" s="30" t="s">
        <v>5682</v>
      </c>
      <c r="N31" s="11"/>
      <c r="O31" s="86">
        <v>64</v>
      </c>
      <c r="P31" s="22" t="s">
        <v>26</v>
      </c>
      <c r="Q31" s="22" t="s">
        <v>120</v>
      </c>
      <c r="R31" s="202" t="s">
        <v>5683</v>
      </c>
    </row>
    <row r="32" spans="1:18" ht="24" x14ac:dyDescent="0.2">
      <c r="A32" s="18">
        <v>16</v>
      </c>
      <c r="B32" s="19">
        <v>7900</v>
      </c>
      <c r="C32" s="84" t="s">
        <v>5137</v>
      </c>
      <c r="D32" s="172" t="s">
        <v>576</v>
      </c>
      <c r="E32" s="172" t="s">
        <v>5462</v>
      </c>
      <c r="F32" s="86">
        <v>2007</v>
      </c>
      <c r="G32" s="172" t="s">
        <v>118</v>
      </c>
      <c r="H32" s="172" t="s">
        <v>555</v>
      </c>
      <c r="I32" s="172" t="s">
        <v>5461</v>
      </c>
      <c r="J32" s="86">
        <v>4</v>
      </c>
      <c r="K32" s="86">
        <v>1</v>
      </c>
      <c r="L32" s="21"/>
      <c r="M32" s="30" t="s">
        <v>5682</v>
      </c>
      <c r="N32" s="30"/>
      <c r="O32" s="86">
        <v>100</v>
      </c>
      <c r="P32" s="22" t="s">
        <v>26</v>
      </c>
      <c r="Q32" s="22" t="s">
        <v>120</v>
      </c>
      <c r="R32" s="29" t="s">
        <v>5692</v>
      </c>
    </row>
    <row r="33" spans="1:18" x14ac:dyDescent="0.2">
      <c r="A33" s="18">
        <v>17</v>
      </c>
      <c r="B33" s="19">
        <v>7900</v>
      </c>
      <c r="C33" s="84" t="s">
        <v>5138</v>
      </c>
      <c r="D33" s="172" t="s">
        <v>574</v>
      </c>
      <c r="E33" s="172" t="s">
        <v>5460</v>
      </c>
      <c r="F33" s="86">
        <v>2007</v>
      </c>
      <c r="G33" s="172" t="s">
        <v>573</v>
      </c>
      <c r="H33" s="172" t="s">
        <v>5458</v>
      </c>
      <c r="I33" s="172" t="s">
        <v>5461</v>
      </c>
      <c r="J33" s="86">
        <v>4</v>
      </c>
      <c r="K33" s="86">
        <v>2</v>
      </c>
      <c r="L33" s="21"/>
      <c r="M33" s="30" t="s">
        <v>5682</v>
      </c>
      <c r="N33" s="30"/>
      <c r="O33" s="86">
        <v>54</v>
      </c>
      <c r="P33" s="22" t="s">
        <v>26</v>
      </c>
      <c r="Q33" s="22" t="s">
        <v>120</v>
      </c>
      <c r="R33" s="29" t="s">
        <v>5692</v>
      </c>
    </row>
    <row r="34" spans="1:18" x14ac:dyDescent="0.2">
      <c r="A34" s="18">
        <v>18</v>
      </c>
      <c r="B34" s="19">
        <v>7900</v>
      </c>
      <c r="C34" s="84" t="s">
        <v>5139</v>
      </c>
      <c r="D34" s="172"/>
      <c r="E34" s="172" t="s">
        <v>5462</v>
      </c>
      <c r="F34" s="86">
        <v>2007</v>
      </c>
      <c r="G34" s="172" t="s">
        <v>5466</v>
      </c>
      <c r="H34" s="172" t="s">
        <v>5459</v>
      </c>
      <c r="I34" s="172" t="s">
        <v>5468</v>
      </c>
      <c r="J34" s="86">
        <v>4</v>
      </c>
      <c r="K34" s="86">
        <v>3</v>
      </c>
      <c r="L34" s="21"/>
      <c r="M34" s="30" t="s">
        <v>5682</v>
      </c>
      <c r="N34" s="30"/>
      <c r="O34" s="86">
        <v>69</v>
      </c>
      <c r="P34" s="22" t="s">
        <v>26</v>
      </c>
      <c r="Q34" s="22" t="s">
        <v>120</v>
      </c>
      <c r="R34" s="29" t="s">
        <v>5683</v>
      </c>
    </row>
    <row r="35" spans="1:18" x14ac:dyDescent="0.2">
      <c r="A35" s="18">
        <v>19</v>
      </c>
      <c r="B35" s="19">
        <v>7900</v>
      </c>
      <c r="C35" s="84" t="s">
        <v>5140</v>
      </c>
      <c r="D35" s="172"/>
      <c r="E35" s="172"/>
      <c r="F35" s="86">
        <v>2007</v>
      </c>
      <c r="G35" s="172"/>
      <c r="H35" s="172"/>
      <c r="I35" s="172" t="s">
        <v>5461</v>
      </c>
      <c r="J35" s="86">
        <v>4</v>
      </c>
      <c r="K35" s="86">
        <v>4</v>
      </c>
      <c r="L35" s="22"/>
      <c r="M35" s="30" t="s">
        <v>5682</v>
      </c>
      <c r="N35" s="22"/>
      <c r="O35" s="86">
        <v>84</v>
      </c>
      <c r="P35" s="22" t="s">
        <v>26</v>
      </c>
      <c r="Q35" s="22" t="s">
        <v>120</v>
      </c>
      <c r="R35" s="29" t="s">
        <v>5715</v>
      </c>
    </row>
    <row r="36" spans="1:18" ht="24" x14ac:dyDescent="0.2">
      <c r="A36" s="18">
        <v>20</v>
      </c>
      <c r="B36" s="19">
        <v>7900</v>
      </c>
      <c r="C36" s="84" t="s">
        <v>5141</v>
      </c>
      <c r="D36" s="172" t="s">
        <v>576</v>
      </c>
      <c r="E36" s="172" t="s">
        <v>5462</v>
      </c>
      <c r="F36" s="86">
        <v>2007</v>
      </c>
      <c r="G36" s="172" t="s">
        <v>118</v>
      </c>
      <c r="H36" s="172" t="s">
        <v>555</v>
      </c>
      <c r="I36" s="172" t="s">
        <v>5461</v>
      </c>
      <c r="J36" s="86">
        <v>4</v>
      </c>
      <c r="K36" s="86">
        <v>5</v>
      </c>
      <c r="L36" s="22"/>
      <c r="M36" s="30" t="s">
        <v>5682</v>
      </c>
      <c r="N36" s="30"/>
      <c r="O36" s="86">
        <v>13</v>
      </c>
      <c r="P36" s="22" t="s">
        <v>26</v>
      </c>
      <c r="Q36" s="22" t="s">
        <v>120</v>
      </c>
      <c r="R36" s="29" t="s">
        <v>5715</v>
      </c>
    </row>
    <row r="37" spans="1:18" x14ac:dyDescent="0.2">
      <c r="A37" s="18">
        <v>21</v>
      </c>
      <c r="B37" s="19">
        <v>7900</v>
      </c>
      <c r="C37" s="141" t="s">
        <v>5142</v>
      </c>
      <c r="D37" s="172" t="s">
        <v>5462</v>
      </c>
      <c r="E37" s="172" t="s">
        <v>5459</v>
      </c>
      <c r="F37" s="86">
        <v>2007</v>
      </c>
      <c r="G37" s="172" t="s">
        <v>577</v>
      </c>
      <c r="H37" s="172" t="s">
        <v>5459</v>
      </c>
      <c r="I37" s="172" t="s">
        <v>5461</v>
      </c>
      <c r="J37" s="86">
        <v>1</v>
      </c>
      <c r="K37" s="86">
        <v>1</v>
      </c>
      <c r="L37" s="22"/>
      <c r="M37" s="30" t="s">
        <v>5682</v>
      </c>
      <c r="N37" s="30"/>
      <c r="O37" s="86">
        <v>81</v>
      </c>
      <c r="P37" s="22" t="s">
        <v>26</v>
      </c>
      <c r="Q37" s="22" t="s">
        <v>120</v>
      </c>
      <c r="R37" s="29" t="s">
        <v>5715</v>
      </c>
    </row>
    <row r="38" spans="1:18" ht="24" x14ac:dyDescent="0.2">
      <c r="A38" s="18">
        <v>22</v>
      </c>
      <c r="B38" s="19">
        <v>7900</v>
      </c>
      <c r="C38" s="84" t="s">
        <v>5143</v>
      </c>
      <c r="D38" s="172" t="s">
        <v>5459</v>
      </c>
      <c r="E38" s="172" t="s">
        <v>5460</v>
      </c>
      <c r="F38" s="86">
        <v>2007</v>
      </c>
      <c r="G38" s="172" t="s">
        <v>574</v>
      </c>
      <c r="H38" s="172" t="s">
        <v>5460</v>
      </c>
      <c r="I38" s="172" t="s">
        <v>5461</v>
      </c>
      <c r="J38" s="86">
        <v>1</v>
      </c>
      <c r="K38" s="86">
        <v>2</v>
      </c>
      <c r="L38" s="26"/>
      <c r="M38" s="30" t="s">
        <v>5682</v>
      </c>
      <c r="N38" s="30"/>
      <c r="O38" s="86">
        <v>82</v>
      </c>
      <c r="P38" s="22" t="s">
        <v>26</v>
      </c>
      <c r="Q38" s="22" t="s">
        <v>120</v>
      </c>
      <c r="R38" s="29" t="s">
        <v>5715</v>
      </c>
    </row>
    <row r="39" spans="1:18" x14ac:dyDescent="0.2">
      <c r="A39" s="18">
        <v>23</v>
      </c>
      <c r="B39" s="19">
        <v>7900</v>
      </c>
      <c r="C39" s="84" t="s">
        <v>5144</v>
      </c>
      <c r="D39" s="172" t="s">
        <v>5459</v>
      </c>
      <c r="E39" s="172" t="s">
        <v>5462</v>
      </c>
      <c r="F39" s="86">
        <v>2007</v>
      </c>
      <c r="G39" s="172" t="s">
        <v>576</v>
      </c>
      <c r="H39" s="172" t="s">
        <v>576</v>
      </c>
      <c r="I39" s="172" t="s">
        <v>5461</v>
      </c>
      <c r="J39" s="86">
        <v>1</v>
      </c>
      <c r="K39" s="86">
        <v>3</v>
      </c>
      <c r="L39" s="27"/>
      <c r="M39" s="30" t="s">
        <v>5682</v>
      </c>
      <c r="N39" s="28"/>
      <c r="O39" s="86">
        <v>92</v>
      </c>
      <c r="P39" s="22" t="s">
        <v>26</v>
      </c>
      <c r="Q39" s="22" t="s">
        <v>120</v>
      </c>
      <c r="R39" s="29" t="s">
        <v>5715</v>
      </c>
    </row>
    <row r="40" spans="1:18" ht="24" x14ac:dyDescent="0.2">
      <c r="A40" s="18">
        <v>24</v>
      </c>
      <c r="B40" s="19">
        <v>7900</v>
      </c>
      <c r="C40" s="84" t="s">
        <v>5145</v>
      </c>
      <c r="D40" s="172" t="s">
        <v>5460</v>
      </c>
      <c r="E40" s="172" t="s">
        <v>5466</v>
      </c>
      <c r="F40" s="86">
        <v>2007</v>
      </c>
      <c r="G40" s="172" t="s">
        <v>576</v>
      </c>
      <c r="H40" s="172" t="s">
        <v>5466</v>
      </c>
      <c r="I40" s="172" t="s">
        <v>5461</v>
      </c>
      <c r="J40" s="86">
        <v>1</v>
      </c>
      <c r="K40" s="86">
        <v>4</v>
      </c>
      <c r="L40" s="11"/>
      <c r="M40" s="30" t="s">
        <v>5682</v>
      </c>
      <c r="N40" s="11"/>
      <c r="O40" s="86">
        <v>54</v>
      </c>
      <c r="P40" s="22" t="s">
        <v>26</v>
      </c>
      <c r="Q40" s="22" t="s">
        <v>120</v>
      </c>
      <c r="R40" s="29" t="s">
        <v>5715</v>
      </c>
    </row>
    <row r="41" spans="1:18" ht="24" x14ac:dyDescent="0.2">
      <c r="A41" s="18">
        <v>25</v>
      </c>
      <c r="B41" s="19">
        <v>7900</v>
      </c>
      <c r="C41" s="84" t="s">
        <v>5146</v>
      </c>
      <c r="D41" s="172" t="s">
        <v>5460</v>
      </c>
      <c r="E41" s="172" t="s">
        <v>5463</v>
      </c>
      <c r="F41" s="86">
        <v>2007</v>
      </c>
      <c r="G41" s="172" t="s">
        <v>577</v>
      </c>
      <c r="H41" s="172" t="s">
        <v>5463</v>
      </c>
      <c r="I41" s="172" t="s">
        <v>5461</v>
      </c>
      <c r="J41" s="86">
        <v>1</v>
      </c>
      <c r="K41" s="86">
        <v>5</v>
      </c>
      <c r="L41" s="11"/>
      <c r="M41" s="30" t="s">
        <v>5682</v>
      </c>
      <c r="N41" s="11"/>
      <c r="O41" s="86">
        <v>41</v>
      </c>
      <c r="P41" s="22" t="s">
        <v>26</v>
      </c>
      <c r="Q41" s="22" t="s">
        <v>120</v>
      </c>
      <c r="R41" s="29" t="s">
        <v>5715</v>
      </c>
    </row>
    <row r="42" spans="1:18" ht="24" x14ac:dyDescent="0.2">
      <c r="A42" s="18">
        <v>26</v>
      </c>
      <c r="B42" s="19">
        <v>7900</v>
      </c>
      <c r="C42" s="84" t="s">
        <v>5146</v>
      </c>
      <c r="D42" s="172" t="s">
        <v>5469</v>
      </c>
      <c r="E42" s="172" t="s">
        <v>5464</v>
      </c>
      <c r="F42" s="86">
        <v>2007</v>
      </c>
      <c r="G42" s="172" t="s">
        <v>563</v>
      </c>
      <c r="H42" s="172" t="s">
        <v>5464</v>
      </c>
      <c r="I42" s="172" t="s">
        <v>5461</v>
      </c>
      <c r="J42" s="86">
        <v>1</v>
      </c>
      <c r="K42" s="86">
        <v>6</v>
      </c>
      <c r="L42" s="11"/>
      <c r="M42" s="30" t="s">
        <v>5682</v>
      </c>
      <c r="N42" s="11"/>
      <c r="O42" s="86">
        <v>39</v>
      </c>
      <c r="P42" s="22" t="s">
        <v>26</v>
      </c>
      <c r="Q42" s="22" t="s">
        <v>120</v>
      </c>
      <c r="R42" s="29" t="s">
        <v>5715</v>
      </c>
    </row>
    <row r="43" spans="1:18" ht="22.5" x14ac:dyDescent="0.2">
      <c r="A43" s="18">
        <v>27</v>
      </c>
      <c r="B43" s="19">
        <v>7900</v>
      </c>
      <c r="C43" s="141" t="s">
        <v>5147</v>
      </c>
      <c r="D43" s="172" t="s">
        <v>5463</v>
      </c>
      <c r="E43" s="172" t="s">
        <v>5464</v>
      </c>
      <c r="F43" s="86">
        <v>2007</v>
      </c>
      <c r="G43" s="172" t="s">
        <v>577</v>
      </c>
      <c r="H43" s="172" t="s">
        <v>5467</v>
      </c>
      <c r="I43" s="172" t="s">
        <v>5461</v>
      </c>
      <c r="J43" s="86">
        <v>2</v>
      </c>
      <c r="K43" s="86">
        <v>1</v>
      </c>
      <c r="L43" s="11"/>
      <c r="M43" s="30" t="s">
        <v>5682</v>
      </c>
      <c r="N43" s="11"/>
      <c r="O43" s="86">
        <v>47</v>
      </c>
      <c r="P43" s="22" t="s">
        <v>26</v>
      </c>
      <c r="Q43" s="22" t="s">
        <v>120</v>
      </c>
      <c r="R43" s="29" t="s">
        <v>5715</v>
      </c>
    </row>
    <row r="44" spans="1:18" ht="24" x14ac:dyDescent="0.2">
      <c r="A44" s="18">
        <v>28</v>
      </c>
      <c r="B44" s="19">
        <v>7900</v>
      </c>
      <c r="C44" s="84" t="s">
        <v>5148</v>
      </c>
      <c r="D44" s="172" t="s">
        <v>5459</v>
      </c>
      <c r="E44" s="172" t="s">
        <v>5465</v>
      </c>
      <c r="F44" s="86">
        <v>2007</v>
      </c>
      <c r="G44" s="172" t="s">
        <v>577</v>
      </c>
      <c r="H44" s="172" t="s">
        <v>5465</v>
      </c>
      <c r="I44" s="172" t="s">
        <v>5461</v>
      </c>
      <c r="J44" s="86">
        <v>2</v>
      </c>
      <c r="K44" s="86">
        <v>2</v>
      </c>
      <c r="L44" s="11"/>
      <c r="M44" s="30" t="s">
        <v>5682</v>
      </c>
      <c r="N44" s="11"/>
      <c r="O44" s="86">
        <v>40</v>
      </c>
      <c r="P44" s="22" t="s">
        <v>26</v>
      </c>
      <c r="Q44" s="22" t="s">
        <v>120</v>
      </c>
      <c r="R44" s="29" t="s">
        <v>5715</v>
      </c>
    </row>
    <row r="45" spans="1:18" ht="36" x14ac:dyDescent="0.2">
      <c r="A45" s="18">
        <v>29</v>
      </c>
      <c r="B45" s="19">
        <v>7900</v>
      </c>
      <c r="C45" s="84" t="s">
        <v>5149</v>
      </c>
      <c r="D45" s="172" t="s">
        <v>5462</v>
      </c>
      <c r="E45" s="172" t="s">
        <v>5458</v>
      </c>
      <c r="F45" s="86">
        <v>2007</v>
      </c>
      <c r="G45" s="172" t="s">
        <v>574</v>
      </c>
      <c r="H45" s="172" t="s">
        <v>5458</v>
      </c>
      <c r="I45" s="172" t="s">
        <v>5461</v>
      </c>
      <c r="J45" s="86">
        <v>2</v>
      </c>
      <c r="K45" s="86">
        <v>3</v>
      </c>
      <c r="L45" s="11"/>
      <c r="M45" s="30" t="s">
        <v>5682</v>
      </c>
      <c r="N45" s="11"/>
      <c r="O45" s="86">
        <v>35</v>
      </c>
      <c r="P45" s="22" t="s">
        <v>26</v>
      </c>
      <c r="Q45" s="22" t="s">
        <v>120</v>
      </c>
      <c r="R45" s="29" t="s">
        <v>5715</v>
      </c>
    </row>
    <row r="46" spans="1:18" ht="24" x14ac:dyDescent="0.2">
      <c r="A46" s="18">
        <v>30</v>
      </c>
      <c r="B46" s="19">
        <v>7900</v>
      </c>
      <c r="C46" s="84" t="s">
        <v>5150</v>
      </c>
      <c r="D46" s="172" t="s">
        <v>5459</v>
      </c>
      <c r="E46" s="172" t="s">
        <v>559</v>
      </c>
      <c r="F46" s="86">
        <v>2007</v>
      </c>
      <c r="G46" s="172" t="s">
        <v>577</v>
      </c>
      <c r="H46" s="172" t="s">
        <v>559</v>
      </c>
      <c r="I46" s="172" t="s">
        <v>5461</v>
      </c>
      <c r="J46" s="86">
        <v>2</v>
      </c>
      <c r="K46" s="86">
        <v>4</v>
      </c>
      <c r="L46" s="11"/>
      <c r="M46" s="30" t="s">
        <v>5682</v>
      </c>
      <c r="N46" s="11"/>
      <c r="O46" s="86">
        <v>36</v>
      </c>
      <c r="P46" s="22" t="s">
        <v>26</v>
      </c>
      <c r="Q46" s="22" t="s">
        <v>120</v>
      </c>
      <c r="R46" s="29" t="s">
        <v>5715</v>
      </c>
    </row>
    <row r="47" spans="1:18" ht="24" x14ac:dyDescent="0.2">
      <c r="A47" s="18">
        <v>31</v>
      </c>
      <c r="B47" s="19">
        <v>7900</v>
      </c>
      <c r="C47" s="84" t="s">
        <v>5151</v>
      </c>
      <c r="D47" s="172" t="s">
        <v>5465</v>
      </c>
      <c r="E47" s="172" t="s">
        <v>5459</v>
      </c>
      <c r="F47" s="86">
        <v>2007</v>
      </c>
      <c r="G47" s="172" t="s">
        <v>566</v>
      </c>
      <c r="H47" s="172" t="s">
        <v>560</v>
      </c>
      <c r="I47" s="172" t="s">
        <v>5461</v>
      </c>
      <c r="J47" s="86">
        <v>2</v>
      </c>
      <c r="K47" s="86">
        <v>5</v>
      </c>
      <c r="L47" s="21"/>
      <c r="M47" s="30" t="s">
        <v>5682</v>
      </c>
      <c r="N47" s="30"/>
      <c r="O47" s="86">
        <v>43</v>
      </c>
      <c r="P47" s="22" t="s">
        <v>26</v>
      </c>
      <c r="Q47" s="22" t="s">
        <v>120</v>
      </c>
      <c r="R47" s="29" t="s">
        <v>5715</v>
      </c>
    </row>
    <row r="48" spans="1:18" ht="24" x14ac:dyDescent="0.2">
      <c r="A48" s="18">
        <v>32</v>
      </c>
      <c r="B48" s="19">
        <v>7900</v>
      </c>
      <c r="C48" s="84" t="s">
        <v>5152</v>
      </c>
      <c r="D48" s="172" t="s">
        <v>5460</v>
      </c>
      <c r="E48" s="172" t="s">
        <v>560</v>
      </c>
      <c r="F48" s="86">
        <v>2007</v>
      </c>
      <c r="G48" s="172" t="s">
        <v>573</v>
      </c>
      <c r="H48" s="172">
        <v>12</v>
      </c>
      <c r="I48" s="172" t="s">
        <v>5461</v>
      </c>
      <c r="J48" s="86">
        <v>2</v>
      </c>
      <c r="K48" s="86">
        <v>6</v>
      </c>
      <c r="L48" s="21"/>
      <c r="M48" s="30" t="s">
        <v>5682</v>
      </c>
      <c r="N48" s="30"/>
      <c r="O48" s="86">
        <v>23</v>
      </c>
      <c r="P48" s="22" t="s">
        <v>26</v>
      </c>
      <c r="Q48" s="22" t="s">
        <v>120</v>
      </c>
      <c r="R48" s="29" t="s">
        <v>5715</v>
      </c>
    </row>
    <row r="49" spans="1:18" ht="24" x14ac:dyDescent="0.2">
      <c r="A49" s="18">
        <v>33</v>
      </c>
      <c r="B49" s="19">
        <v>7900</v>
      </c>
      <c r="C49" s="84" t="s">
        <v>5153</v>
      </c>
      <c r="D49" s="172" t="s">
        <v>576</v>
      </c>
      <c r="E49" s="172" t="s">
        <v>5462</v>
      </c>
      <c r="F49" s="86">
        <v>2007</v>
      </c>
      <c r="G49" s="172" t="s">
        <v>576</v>
      </c>
      <c r="H49" s="172" t="s">
        <v>555</v>
      </c>
      <c r="I49" s="172" t="s">
        <v>5461</v>
      </c>
      <c r="J49" s="86">
        <v>2</v>
      </c>
      <c r="K49" s="86">
        <v>7</v>
      </c>
      <c r="L49" s="21"/>
      <c r="M49" s="30" t="s">
        <v>5682</v>
      </c>
      <c r="N49" s="30"/>
      <c r="O49" s="86">
        <v>13</v>
      </c>
      <c r="P49" s="22" t="s">
        <v>26</v>
      </c>
      <c r="Q49" s="22" t="s">
        <v>120</v>
      </c>
      <c r="R49" s="29" t="s">
        <v>5715</v>
      </c>
    </row>
    <row r="50" spans="1:18" x14ac:dyDescent="0.2">
      <c r="A50" s="18">
        <v>34</v>
      </c>
      <c r="B50" s="19">
        <v>7900</v>
      </c>
      <c r="C50" s="141" t="s">
        <v>5128</v>
      </c>
      <c r="D50" s="172" t="s">
        <v>577</v>
      </c>
      <c r="E50" s="172" t="s">
        <v>5462</v>
      </c>
      <c r="F50" s="86">
        <v>2007</v>
      </c>
      <c r="G50" s="172" t="s">
        <v>5459</v>
      </c>
      <c r="H50" s="172" t="s">
        <v>5458</v>
      </c>
      <c r="I50" s="172" t="s">
        <v>5461</v>
      </c>
      <c r="J50" s="86">
        <v>3</v>
      </c>
      <c r="K50" s="86">
        <v>1</v>
      </c>
      <c r="L50" s="22"/>
      <c r="M50" s="30" t="s">
        <v>5682</v>
      </c>
      <c r="N50" s="22"/>
      <c r="O50" s="86">
        <v>175</v>
      </c>
      <c r="P50" s="22" t="s">
        <v>26</v>
      </c>
      <c r="Q50" s="22" t="s">
        <v>120</v>
      </c>
      <c r="R50" s="29" t="s">
        <v>5715</v>
      </c>
    </row>
    <row r="51" spans="1:18" x14ac:dyDescent="0.2">
      <c r="A51" s="18">
        <v>35</v>
      </c>
      <c r="B51" s="19">
        <v>7900</v>
      </c>
      <c r="C51" s="84" t="s">
        <v>5154</v>
      </c>
      <c r="D51" s="172" t="s">
        <v>5462</v>
      </c>
      <c r="E51" s="172" t="s">
        <v>5466</v>
      </c>
      <c r="F51" s="86">
        <v>2007</v>
      </c>
      <c r="G51" s="172" t="s">
        <v>577</v>
      </c>
      <c r="H51" s="172" t="s">
        <v>5467</v>
      </c>
      <c r="I51" s="172" t="s">
        <v>5461</v>
      </c>
      <c r="J51" s="86">
        <v>3</v>
      </c>
      <c r="K51" s="86">
        <v>2</v>
      </c>
      <c r="L51" s="22"/>
      <c r="M51" s="30" t="s">
        <v>5682</v>
      </c>
      <c r="N51" s="30"/>
      <c r="O51" s="86">
        <v>58</v>
      </c>
      <c r="P51" s="22" t="s">
        <v>26</v>
      </c>
      <c r="Q51" s="22" t="s">
        <v>120</v>
      </c>
      <c r="R51" s="29" t="s">
        <v>5715</v>
      </c>
    </row>
    <row r="52" spans="1:18" ht="24" x14ac:dyDescent="0.2">
      <c r="A52" s="18">
        <v>36</v>
      </c>
      <c r="B52" s="19">
        <v>7900</v>
      </c>
      <c r="C52" s="84" t="s">
        <v>5155</v>
      </c>
      <c r="D52" s="172" t="s">
        <v>5459</v>
      </c>
      <c r="E52" s="172" t="s">
        <v>5465</v>
      </c>
      <c r="F52" s="86">
        <v>2007</v>
      </c>
      <c r="G52" s="172" t="s">
        <v>577</v>
      </c>
      <c r="H52" s="172" t="s">
        <v>560</v>
      </c>
      <c r="I52" s="172" t="s">
        <v>5461</v>
      </c>
      <c r="J52" s="86">
        <v>3</v>
      </c>
      <c r="K52" s="86">
        <v>3</v>
      </c>
      <c r="L52" s="22"/>
      <c r="M52" s="30" t="s">
        <v>5682</v>
      </c>
      <c r="N52" s="30"/>
      <c r="O52" s="86">
        <v>22</v>
      </c>
      <c r="P52" s="22" t="s">
        <v>26</v>
      </c>
      <c r="Q52" s="22" t="s">
        <v>120</v>
      </c>
      <c r="R52" s="29" t="s">
        <v>5715</v>
      </c>
    </row>
    <row r="53" spans="1:18" x14ac:dyDescent="0.2">
      <c r="A53" s="18">
        <v>37</v>
      </c>
      <c r="B53" s="19">
        <v>7900</v>
      </c>
      <c r="C53" s="141" t="s">
        <v>5156</v>
      </c>
      <c r="D53" s="172" t="s">
        <v>559</v>
      </c>
      <c r="E53" s="172" t="s">
        <v>5462</v>
      </c>
      <c r="F53" s="86">
        <v>2007</v>
      </c>
      <c r="G53" s="172" t="s">
        <v>556</v>
      </c>
      <c r="H53" s="172" t="s">
        <v>555</v>
      </c>
      <c r="I53" s="172" t="s">
        <v>5461</v>
      </c>
      <c r="J53" s="86">
        <v>4</v>
      </c>
      <c r="K53" s="86">
        <v>1</v>
      </c>
      <c r="L53" s="26"/>
      <c r="M53" s="30" t="s">
        <v>5682</v>
      </c>
      <c r="N53" s="30"/>
      <c r="O53" s="86">
        <v>78</v>
      </c>
      <c r="P53" s="22" t="s">
        <v>26</v>
      </c>
      <c r="Q53" s="22" t="s">
        <v>120</v>
      </c>
      <c r="R53" s="202" t="s">
        <v>5683</v>
      </c>
    </row>
    <row r="54" spans="1:18" x14ac:dyDescent="0.2">
      <c r="A54" s="18">
        <v>38</v>
      </c>
      <c r="B54" s="19">
        <v>7900</v>
      </c>
      <c r="C54" s="84" t="s">
        <v>5157</v>
      </c>
      <c r="D54" s="172"/>
      <c r="E54" s="172"/>
      <c r="F54" s="86">
        <v>2007</v>
      </c>
      <c r="G54" s="172"/>
      <c r="H54" s="172"/>
      <c r="I54" s="172" t="s">
        <v>5461</v>
      </c>
      <c r="J54" s="86">
        <v>4</v>
      </c>
      <c r="K54" s="86">
        <v>2</v>
      </c>
      <c r="L54" s="27"/>
      <c r="M54" s="30" t="s">
        <v>5682</v>
      </c>
      <c r="N54" s="28"/>
      <c r="O54" s="86">
        <v>58</v>
      </c>
      <c r="P54" s="22" t="s">
        <v>26</v>
      </c>
      <c r="Q54" s="22" t="s">
        <v>120</v>
      </c>
      <c r="R54" s="202" t="s">
        <v>5683</v>
      </c>
    </row>
    <row r="55" spans="1:18" ht="24" x14ac:dyDescent="0.2">
      <c r="A55" s="18">
        <v>39</v>
      </c>
      <c r="B55" s="19">
        <v>7900</v>
      </c>
      <c r="C55" s="84" t="s">
        <v>5158</v>
      </c>
      <c r="D55" s="172"/>
      <c r="E55" s="172" t="s">
        <v>5459</v>
      </c>
      <c r="F55" s="86">
        <v>2007</v>
      </c>
      <c r="G55" s="172"/>
      <c r="H55" s="172" t="s">
        <v>5465</v>
      </c>
      <c r="I55" s="172" t="s">
        <v>5461</v>
      </c>
      <c r="J55" s="86">
        <v>4</v>
      </c>
      <c r="K55" s="86">
        <v>3</v>
      </c>
      <c r="L55" s="11"/>
      <c r="M55" s="30" t="s">
        <v>5682</v>
      </c>
      <c r="N55" s="11"/>
      <c r="O55" s="86">
        <v>22</v>
      </c>
      <c r="P55" s="22" t="s">
        <v>26</v>
      </c>
      <c r="Q55" s="22" t="s">
        <v>120</v>
      </c>
      <c r="R55" s="29" t="s">
        <v>5683</v>
      </c>
    </row>
    <row r="56" spans="1:18" ht="24" x14ac:dyDescent="0.2">
      <c r="A56" s="18">
        <v>40</v>
      </c>
      <c r="B56" s="19">
        <v>7900</v>
      </c>
      <c r="C56" s="84" t="s">
        <v>5159</v>
      </c>
      <c r="D56" s="172"/>
      <c r="E56" s="172" t="s">
        <v>5458</v>
      </c>
      <c r="F56" s="86">
        <v>2007</v>
      </c>
      <c r="G56" s="172"/>
      <c r="H56" s="172" t="s">
        <v>560</v>
      </c>
      <c r="I56" s="172" t="s">
        <v>5461</v>
      </c>
      <c r="J56" s="86">
        <v>4</v>
      </c>
      <c r="K56" s="86">
        <v>4</v>
      </c>
      <c r="L56" s="11"/>
      <c r="M56" s="30" t="s">
        <v>5682</v>
      </c>
      <c r="N56" s="11"/>
      <c r="O56" s="86">
        <v>119</v>
      </c>
      <c r="P56" s="22" t="s">
        <v>26</v>
      </c>
      <c r="Q56" s="22" t="s">
        <v>120</v>
      </c>
      <c r="R56" s="29" t="s">
        <v>5683</v>
      </c>
    </row>
    <row r="57" spans="1:18" x14ac:dyDescent="0.2">
      <c r="A57" s="18">
        <v>41</v>
      </c>
      <c r="B57" s="19">
        <v>7900</v>
      </c>
      <c r="C57" s="84" t="s">
        <v>5160</v>
      </c>
      <c r="D57" s="172" t="s">
        <v>118</v>
      </c>
      <c r="E57" s="172" t="s">
        <v>5460</v>
      </c>
      <c r="F57" s="86">
        <v>2007</v>
      </c>
      <c r="G57" s="172" t="s">
        <v>567</v>
      </c>
      <c r="H57" s="172" t="s">
        <v>560</v>
      </c>
      <c r="I57" s="172" t="s">
        <v>5461</v>
      </c>
      <c r="J57" s="86">
        <v>4</v>
      </c>
      <c r="K57" s="86">
        <v>5</v>
      </c>
      <c r="L57" s="11"/>
      <c r="M57" s="30" t="s">
        <v>5682</v>
      </c>
      <c r="N57" s="11"/>
      <c r="O57" s="86">
        <v>117</v>
      </c>
      <c r="P57" s="22" t="s">
        <v>26</v>
      </c>
      <c r="Q57" s="22" t="s">
        <v>120</v>
      </c>
      <c r="R57" s="29" t="s">
        <v>5683</v>
      </c>
    </row>
    <row r="58" spans="1:18" x14ac:dyDescent="0.2">
      <c r="A58" s="18">
        <v>42</v>
      </c>
      <c r="B58" s="19">
        <v>7900</v>
      </c>
      <c r="C58" s="141" t="s">
        <v>5123</v>
      </c>
      <c r="D58" s="172" t="s">
        <v>5458</v>
      </c>
      <c r="E58" s="172" t="s">
        <v>5459</v>
      </c>
      <c r="F58" s="86">
        <v>2007</v>
      </c>
      <c r="G58" s="172" t="s">
        <v>574</v>
      </c>
      <c r="H58" s="172" t="s">
        <v>5460</v>
      </c>
      <c r="I58" s="172" t="s">
        <v>5461</v>
      </c>
      <c r="J58" s="86">
        <v>1</v>
      </c>
      <c r="K58" s="86">
        <v>1</v>
      </c>
      <c r="L58" s="11"/>
      <c r="M58" s="30" t="s">
        <v>5682</v>
      </c>
      <c r="N58" s="11"/>
      <c r="O58" s="86">
        <v>165</v>
      </c>
      <c r="P58" s="22" t="s">
        <v>26</v>
      </c>
      <c r="Q58" s="22" t="s">
        <v>120</v>
      </c>
      <c r="R58" s="29" t="s">
        <v>5683</v>
      </c>
    </row>
    <row r="59" spans="1:18" x14ac:dyDescent="0.2">
      <c r="A59" s="18">
        <v>43</v>
      </c>
      <c r="B59" s="19">
        <v>7900</v>
      </c>
      <c r="C59" s="84" t="s">
        <v>5124</v>
      </c>
      <c r="D59" s="172" t="s">
        <v>5459</v>
      </c>
      <c r="E59" s="172" t="s">
        <v>5462</v>
      </c>
      <c r="F59" s="86">
        <v>2007</v>
      </c>
      <c r="G59" s="172" t="s">
        <v>577</v>
      </c>
      <c r="H59" s="172" t="s">
        <v>5463</v>
      </c>
      <c r="I59" s="172" t="s">
        <v>5461</v>
      </c>
      <c r="J59" s="86">
        <v>1</v>
      </c>
      <c r="K59" s="86">
        <v>2</v>
      </c>
      <c r="L59" s="11"/>
      <c r="M59" s="30" t="s">
        <v>5682</v>
      </c>
      <c r="N59" s="11"/>
      <c r="O59" s="86">
        <v>189</v>
      </c>
      <c r="P59" s="22" t="s">
        <v>26</v>
      </c>
      <c r="Q59" s="22" t="s">
        <v>120</v>
      </c>
      <c r="R59" s="29" t="s">
        <v>5683</v>
      </c>
    </row>
    <row r="60" spans="1:18" ht="24" x14ac:dyDescent="0.2">
      <c r="A60" s="18">
        <v>44</v>
      </c>
      <c r="B60" s="19">
        <v>7900</v>
      </c>
      <c r="C60" s="84" t="s">
        <v>5125</v>
      </c>
      <c r="D60" s="172" t="s">
        <v>5459</v>
      </c>
      <c r="E60" s="172" t="s">
        <v>5464</v>
      </c>
      <c r="F60" s="86">
        <v>2007</v>
      </c>
      <c r="G60" s="172" t="s">
        <v>577</v>
      </c>
      <c r="H60" s="172" t="s">
        <v>5465</v>
      </c>
      <c r="I60" s="172" t="s">
        <v>5461</v>
      </c>
      <c r="J60" s="86">
        <v>1</v>
      </c>
      <c r="K60" s="86">
        <v>3</v>
      </c>
      <c r="L60" s="11"/>
      <c r="M60" s="30" t="s">
        <v>5682</v>
      </c>
      <c r="N60" s="11"/>
      <c r="O60" s="86">
        <v>181</v>
      </c>
      <c r="P60" s="22" t="s">
        <v>26</v>
      </c>
      <c r="Q60" s="22" t="s">
        <v>120</v>
      </c>
      <c r="R60" s="29" t="s">
        <v>5683</v>
      </c>
    </row>
    <row r="61" spans="1:18" ht="24" x14ac:dyDescent="0.2">
      <c r="A61" s="18">
        <v>45</v>
      </c>
      <c r="B61" s="19">
        <v>7900</v>
      </c>
      <c r="C61" s="84" t="s">
        <v>5126</v>
      </c>
      <c r="D61" s="172" t="s">
        <v>5459</v>
      </c>
      <c r="E61" s="172" t="s">
        <v>5458</v>
      </c>
      <c r="F61" s="86">
        <v>2007</v>
      </c>
      <c r="G61" s="172" t="s">
        <v>577</v>
      </c>
      <c r="H61" s="172" t="s">
        <v>559</v>
      </c>
      <c r="I61" s="172" t="s">
        <v>5461</v>
      </c>
      <c r="J61" s="86">
        <v>1</v>
      </c>
      <c r="K61" s="86">
        <v>4</v>
      </c>
      <c r="L61" s="11"/>
      <c r="M61" s="30" t="s">
        <v>5682</v>
      </c>
      <c r="N61" s="11"/>
      <c r="O61" s="86">
        <v>106</v>
      </c>
      <c r="P61" s="22" t="s">
        <v>26</v>
      </c>
      <c r="Q61" s="22" t="s">
        <v>120</v>
      </c>
      <c r="R61" s="29" t="s">
        <v>5683</v>
      </c>
    </row>
    <row r="62" spans="1:18" ht="24" x14ac:dyDescent="0.2">
      <c r="A62" s="18">
        <v>46</v>
      </c>
      <c r="B62" s="19">
        <v>7900</v>
      </c>
      <c r="C62" s="84" t="s">
        <v>5127</v>
      </c>
      <c r="D62" s="172" t="s">
        <v>5459</v>
      </c>
      <c r="E62" s="172" t="s">
        <v>555</v>
      </c>
      <c r="F62" s="86">
        <v>2007</v>
      </c>
      <c r="G62" s="172" t="s">
        <v>573</v>
      </c>
      <c r="H62" s="172" t="s">
        <v>560</v>
      </c>
      <c r="I62" s="172" t="s">
        <v>5461</v>
      </c>
      <c r="J62" s="86">
        <v>1</v>
      </c>
      <c r="K62" s="86">
        <v>5</v>
      </c>
      <c r="L62" s="21"/>
      <c r="M62" s="30" t="s">
        <v>5682</v>
      </c>
      <c r="N62" s="30"/>
      <c r="O62" s="86">
        <v>85</v>
      </c>
      <c r="P62" s="22" t="s">
        <v>26</v>
      </c>
      <c r="Q62" s="22" t="s">
        <v>120</v>
      </c>
      <c r="R62" s="29" t="s">
        <v>5683</v>
      </c>
    </row>
    <row r="63" spans="1:18" ht="22.5" x14ac:dyDescent="0.2">
      <c r="A63" s="18">
        <v>47</v>
      </c>
      <c r="B63" s="19">
        <v>7900</v>
      </c>
      <c r="C63" s="141" t="s">
        <v>5161</v>
      </c>
      <c r="D63" s="172"/>
      <c r="E63" s="172"/>
      <c r="F63" s="86">
        <v>2007</v>
      </c>
      <c r="G63" s="172"/>
      <c r="H63" s="172"/>
      <c r="I63" s="172" t="s">
        <v>5461</v>
      </c>
      <c r="J63" s="86">
        <v>6</v>
      </c>
      <c r="K63" s="86">
        <v>1</v>
      </c>
      <c r="L63" s="21"/>
      <c r="M63" s="30" t="s">
        <v>5682</v>
      </c>
      <c r="N63" s="30"/>
      <c r="O63" s="86">
        <v>99</v>
      </c>
      <c r="P63" s="22" t="s">
        <v>26</v>
      </c>
      <c r="Q63" s="22" t="s">
        <v>120</v>
      </c>
      <c r="R63" s="29" t="s">
        <v>5692</v>
      </c>
    </row>
    <row r="64" spans="1:18" x14ac:dyDescent="0.2">
      <c r="A64" s="18">
        <v>48</v>
      </c>
      <c r="B64" s="19">
        <v>7900</v>
      </c>
      <c r="C64" s="84" t="s">
        <v>5134</v>
      </c>
      <c r="D64" s="172" t="s">
        <v>5460</v>
      </c>
      <c r="E64" s="172" t="s">
        <v>5459</v>
      </c>
      <c r="F64" s="86">
        <v>2007</v>
      </c>
      <c r="G64" s="172" t="s">
        <v>577</v>
      </c>
      <c r="H64" s="172" t="s">
        <v>560</v>
      </c>
      <c r="I64" s="172" t="s">
        <v>5461</v>
      </c>
      <c r="J64" s="86">
        <v>6</v>
      </c>
      <c r="K64" s="86">
        <v>2</v>
      </c>
      <c r="L64" s="21"/>
      <c r="M64" s="30" t="s">
        <v>5682</v>
      </c>
      <c r="N64" s="30"/>
      <c r="O64" s="86">
        <v>117</v>
      </c>
      <c r="P64" s="22" t="s">
        <v>26</v>
      </c>
      <c r="Q64" s="22" t="s">
        <v>120</v>
      </c>
      <c r="R64" s="202" t="s">
        <v>5683</v>
      </c>
    </row>
    <row r="65" spans="1:18" x14ac:dyDescent="0.2">
      <c r="A65" s="18">
        <v>49</v>
      </c>
      <c r="B65" s="19">
        <v>7900</v>
      </c>
      <c r="C65" s="84" t="s">
        <v>5135</v>
      </c>
      <c r="D65" s="172" t="s">
        <v>569</v>
      </c>
      <c r="E65" s="172" t="s">
        <v>5460</v>
      </c>
      <c r="F65" s="86">
        <v>2007</v>
      </c>
      <c r="G65" s="172" t="s">
        <v>562</v>
      </c>
      <c r="H65" s="172" t="s">
        <v>560</v>
      </c>
      <c r="I65" s="172" t="s">
        <v>5461</v>
      </c>
      <c r="J65" s="86">
        <v>6</v>
      </c>
      <c r="K65" s="86">
        <v>3</v>
      </c>
      <c r="L65" s="22"/>
      <c r="M65" s="30" t="s">
        <v>5682</v>
      </c>
      <c r="N65" s="22"/>
      <c r="O65" s="86">
        <v>69</v>
      </c>
      <c r="P65" s="22" t="s">
        <v>26</v>
      </c>
      <c r="Q65" s="22" t="s">
        <v>120</v>
      </c>
      <c r="R65" s="202" t="s">
        <v>5683</v>
      </c>
    </row>
    <row r="66" spans="1:18" x14ac:dyDescent="0.2">
      <c r="A66" s="18">
        <v>50</v>
      </c>
      <c r="B66" s="19">
        <v>7900</v>
      </c>
      <c r="C66" s="84" t="s">
        <v>5162</v>
      </c>
      <c r="D66" s="172" t="s">
        <v>566</v>
      </c>
      <c r="E66" s="172" t="s">
        <v>5462</v>
      </c>
      <c r="F66" s="86">
        <v>2007</v>
      </c>
      <c r="G66" s="172" t="s">
        <v>575</v>
      </c>
      <c r="H66" s="172" t="s">
        <v>555</v>
      </c>
      <c r="I66" s="172" t="s">
        <v>5461</v>
      </c>
      <c r="J66" s="86">
        <v>6</v>
      </c>
      <c r="K66" s="86">
        <v>4</v>
      </c>
      <c r="L66" s="22"/>
      <c r="M66" s="30" t="s">
        <v>5682</v>
      </c>
      <c r="N66" s="30"/>
      <c r="O66" s="86">
        <v>19</v>
      </c>
      <c r="P66" s="22" t="s">
        <v>26</v>
      </c>
      <c r="Q66" s="22" t="s">
        <v>120</v>
      </c>
      <c r="R66" s="202" t="s">
        <v>5683</v>
      </c>
    </row>
    <row r="67" spans="1:18" x14ac:dyDescent="0.2">
      <c r="A67" s="18">
        <v>51</v>
      </c>
      <c r="B67" s="19">
        <v>7900</v>
      </c>
      <c r="C67" s="84" t="s">
        <v>5163</v>
      </c>
      <c r="D67" s="172"/>
      <c r="E67" s="172" t="s">
        <v>5462</v>
      </c>
      <c r="F67" s="86">
        <v>2007</v>
      </c>
      <c r="G67" s="172" t="s">
        <v>573</v>
      </c>
      <c r="H67" s="172" t="s">
        <v>560</v>
      </c>
      <c r="I67" s="172" t="s">
        <v>5461</v>
      </c>
      <c r="J67" s="86">
        <v>6</v>
      </c>
      <c r="K67" s="86">
        <v>5</v>
      </c>
      <c r="L67" s="22"/>
      <c r="M67" s="30" t="s">
        <v>5682</v>
      </c>
      <c r="N67" s="30"/>
      <c r="O67" s="86">
        <v>46</v>
      </c>
      <c r="P67" s="22" t="s">
        <v>26</v>
      </c>
      <c r="Q67" s="22" t="s">
        <v>120</v>
      </c>
      <c r="R67" s="202" t="s">
        <v>5683</v>
      </c>
    </row>
    <row r="68" spans="1:18" x14ac:dyDescent="0.2">
      <c r="A68" s="18">
        <v>52</v>
      </c>
      <c r="B68" s="19">
        <v>7900</v>
      </c>
      <c r="C68" s="84" t="s">
        <v>5164</v>
      </c>
      <c r="D68" s="172"/>
      <c r="E68" s="172"/>
      <c r="F68" s="86">
        <v>2007</v>
      </c>
      <c r="G68" s="172"/>
      <c r="H68" s="172"/>
      <c r="I68" s="172" t="s">
        <v>5461</v>
      </c>
      <c r="J68" s="86">
        <v>6</v>
      </c>
      <c r="K68" s="86">
        <v>6</v>
      </c>
      <c r="L68" s="26"/>
      <c r="M68" s="30" t="s">
        <v>5682</v>
      </c>
      <c r="N68" s="30"/>
      <c r="O68" s="86">
        <v>13</v>
      </c>
      <c r="P68" s="22" t="s">
        <v>26</v>
      </c>
      <c r="Q68" s="22" t="s">
        <v>120</v>
      </c>
      <c r="R68" s="29" t="s">
        <v>5692</v>
      </c>
    </row>
    <row r="69" spans="1:18" x14ac:dyDescent="0.2">
      <c r="A69" s="18">
        <v>53</v>
      </c>
      <c r="B69" s="19">
        <v>7900</v>
      </c>
      <c r="C69" s="84" t="s">
        <v>5165</v>
      </c>
      <c r="D69" s="172"/>
      <c r="E69" s="172" t="s">
        <v>5459</v>
      </c>
      <c r="F69" s="86">
        <v>2007</v>
      </c>
      <c r="G69" s="172" t="s">
        <v>573</v>
      </c>
      <c r="H69" s="172" t="s">
        <v>560</v>
      </c>
      <c r="I69" s="172" t="s">
        <v>5461</v>
      </c>
      <c r="J69" s="86">
        <v>6</v>
      </c>
      <c r="K69" s="86">
        <v>7</v>
      </c>
      <c r="L69" s="27"/>
      <c r="M69" s="30" t="s">
        <v>5682</v>
      </c>
      <c r="N69" s="28"/>
      <c r="O69" s="86">
        <v>57</v>
      </c>
      <c r="P69" s="22" t="s">
        <v>26</v>
      </c>
      <c r="Q69" s="22" t="s">
        <v>120</v>
      </c>
      <c r="R69" s="29" t="s">
        <v>5683</v>
      </c>
    </row>
    <row r="70" spans="1:18" x14ac:dyDescent="0.2">
      <c r="A70" s="18">
        <v>54</v>
      </c>
      <c r="B70" s="19">
        <v>7900</v>
      </c>
      <c r="C70" s="141" t="s">
        <v>5166</v>
      </c>
      <c r="D70" s="172" t="s">
        <v>567</v>
      </c>
      <c r="E70" s="172" t="s">
        <v>5464</v>
      </c>
      <c r="F70" s="86">
        <v>2007</v>
      </c>
      <c r="G70" s="172" t="s">
        <v>5466</v>
      </c>
      <c r="H70" s="172" t="s">
        <v>560</v>
      </c>
      <c r="I70" s="172" t="s">
        <v>5461</v>
      </c>
      <c r="J70" s="86">
        <v>7</v>
      </c>
      <c r="K70" s="86">
        <v>1</v>
      </c>
      <c r="L70" s="11"/>
      <c r="M70" s="30" t="s">
        <v>5682</v>
      </c>
      <c r="N70" s="11"/>
      <c r="O70" s="86">
        <v>42</v>
      </c>
      <c r="P70" s="22" t="s">
        <v>26</v>
      </c>
      <c r="Q70" s="22" t="s">
        <v>120</v>
      </c>
      <c r="R70" s="29" t="s">
        <v>5683</v>
      </c>
    </row>
    <row r="71" spans="1:18" x14ac:dyDescent="0.2">
      <c r="A71" s="18">
        <v>55</v>
      </c>
      <c r="B71" s="19">
        <v>7900</v>
      </c>
      <c r="C71" s="84" t="s">
        <v>5167</v>
      </c>
      <c r="D71" s="172" t="s">
        <v>561</v>
      </c>
      <c r="E71" s="172" t="s">
        <v>5462</v>
      </c>
      <c r="F71" s="86">
        <v>2007</v>
      </c>
      <c r="G71" s="172" t="s">
        <v>565</v>
      </c>
      <c r="H71" s="172" t="s">
        <v>559</v>
      </c>
      <c r="I71" s="172" t="s">
        <v>5461</v>
      </c>
      <c r="J71" s="86">
        <v>7</v>
      </c>
      <c r="K71" s="86">
        <v>2</v>
      </c>
      <c r="L71" s="11"/>
      <c r="M71" s="30" t="s">
        <v>5682</v>
      </c>
      <c r="N71" s="11"/>
      <c r="O71" s="86">
        <v>18</v>
      </c>
      <c r="P71" s="22" t="s">
        <v>26</v>
      </c>
      <c r="Q71" s="22" t="s">
        <v>120</v>
      </c>
      <c r="R71" s="202" t="s">
        <v>5683</v>
      </c>
    </row>
    <row r="72" spans="1:18" x14ac:dyDescent="0.2">
      <c r="A72" s="18">
        <v>56</v>
      </c>
      <c r="B72" s="19">
        <v>7900</v>
      </c>
      <c r="C72" s="84" t="s">
        <v>5168</v>
      </c>
      <c r="D72" s="172" t="s">
        <v>569</v>
      </c>
      <c r="E72" s="172" t="s">
        <v>5459</v>
      </c>
      <c r="F72" s="86">
        <v>2007</v>
      </c>
      <c r="G72" s="172" t="s">
        <v>568</v>
      </c>
      <c r="H72" s="172" t="s">
        <v>555</v>
      </c>
      <c r="I72" s="172" t="s">
        <v>5461</v>
      </c>
      <c r="J72" s="86">
        <v>7</v>
      </c>
      <c r="K72" s="86">
        <v>3</v>
      </c>
      <c r="L72" s="11"/>
      <c r="M72" s="30" t="s">
        <v>5682</v>
      </c>
      <c r="N72" s="11"/>
      <c r="O72" s="86" t="s">
        <v>5478</v>
      </c>
      <c r="P72" s="22" t="s">
        <v>26</v>
      </c>
      <c r="Q72" s="22" t="s">
        <v>120</v>
      </c>
      <c r="R72" s="29" t="s">
        <v>5715</v>
      </c>
    </row>
    <row r="73" spans="1:18" x14ac:dyDescent="0.2">
      <c r="A73" s="18">
        <v>57</v>
      </c>
      <c r="B73" s="19">
        <v>7900</v>
      </c>
      <c r="C73" s="84" t="s">
        <v>5139</v>
      </c>
      <c r="D73" s="172" t="s">
        <v>5460</v>
      </c>
      <c r="E73" s="172" t="s">
        <v>5459</v>
      </c>
      <c r="F73" s="86">
        <v>2007</v>
      </c>
      <c r="G73" s="172" t="s">
        <v>555</v>
      </c>
      <c r="H73" s="172" t="s">
        <v>560</v>
      </c>
      <c r="I73" s="172" t="s">
        <v>5461</v>
      </c>
      <c r="J73" s="86">
        <v>7</v>
      </c>
      <c r="K73" s="86">
        <v>4</v>
      </c>
      <c r="L73" s="11"/>
      <c r="M73" s="30" t="s">
        <v>5682</v>
      </c>
      <c r="N73" s="11"/>
      <c r="O73" s="86">
        <v>69</v>
      </c>
      <c r="P73" s="22" t="s">
        <v>26</v>
      </c>
      <c r="Q73" s="22" t="s">
        <v>120</v>
      </c>
      <c r="R73" s="29" t="s">
        <v>5683</v>
      </c>
    </row>
    <row r="74" spans="1:18" ht="24" x14ac:dyDescent="0.2">
      <c r="A74" s="18">
        <v>58</v>
      </c>
      <c r="B74" s="19">
        <v>7900</v>
      </c>
      <c r="C74" s="84" t="s">
        <v>5169</v>
      </c>
      <c r="D74" s="172" t="s">
        <v>574</v>
      </c>
      <c r="E74" s="172" t="s">
        <v>5460</v>
      </c>
      <c r="F74" s="86">
        <v>2007</v>
      </c>
      <c r="G74" s="172" t="s">
        <v>5458</v>
      </c>
      <c r="H74" s="172" t="s">
        <v>555</v>
      </c>
      <c r="I74" s="172" t="s">
        <v>5461</v>
      </c>
      <c r="J74" s="86">
        <v>7</v>
      </c>
      <c r="K74" s="86">
        <v>5</v>
      </c>
      <c r="L74" s="11"/>
      <c r="M74" s="30" t="s">
        <v>5682</v>
      </c>
      <c r="N74" s="11"/>
      <c r="O74" s="86">
        <v>54</v>
      </c>
      <c r="P74" s="22" t="s">
        <v>26</v>
      </c>
      <c r="Q74" s="22" t="s">
        <v>120</v>
      </c>
      <c r="R74" s="29" t="s">
        <v>5692</v>
      </c>
    </row>
    <row r="75" spans="1:18" x14ac:dyDescent="0.2">
      <c r="A75" s="18">
        <v>59</v>
      </c>
      <c r="B75" s="19">
        <v>7900</v>
      </c>
      <c r="C75" s="141" t="s">
        <v>5170</v>
      </c>
      <c r="D75" s="172" t="s">
        <v>563</v>
      </c>
      <c r="E75" s="172" t="s">
        <v>5459</v>
      </c>
      <c r="F75" s="86">
        <v>2007</v>
      </c>
      <c r="G75" s="172" t="s">
        <v>576</v>
      </c>
      <c r="H75" s="172" t="s">
        <v>5459</v>
      </c>
      <c r="I75" s="172" t="s">
        <v>5461</v>
      </c>
      <c r="J75" s="86">
        <v>8</v>
      </c>
      <c r="K75" s="86">
        <v>1</v>
      </c>
      <c r="L75" s="11"/>
      <c r="M75" s="30" t="s">
        <v>5682</v>
      </c>
      <c r="N75" s="11"/>
      <c r="O75" s="86">
        <v>18</v>
      </c>
      <c r="P75" s="22" t="s">
        <v>26</v>
      </c>
      <c r="Q75" s="22" t="s">
        <v>120</v>
      </c>
      <c r="R75" s="29" t="s">
        <v>5715</v>
      </c>
    </row>
    <row r="76" spans="1:18" x14ac:dyDescent="0.2">
      <c r="A76" s="18">
        <v>60</v>
      </c>
      <c r="B76" s="19">
        <v>7900</v>
      </c>
      <c r="C76" s="84" t="s">
        <v>5171</v>
      </c>
      <c r="D76" s="172"/>
      <c r="E76" s="172"/>
      <c r="F76" s="86">
        <v>2007</v>
      </c>
      <c r="G76" s="172"/>
      <c r="H76" s="172"/>
      <c r="I76" s="172" t="s">
        <v>5461</v>
      </c>
      <c r="J76" s="86">
        <v>8</v>
      </c>
      <c r="K76" s="86">
        <v>2</v>
      </c>
      <c r="L76" s="11"/>
      <c r="M76" s="30" t="s">
        <v>5682</v>
      </c>
      <c r="N76" s="11"/>
      <c r="O76" s="86">
        <v>65</v>
      </c>
      <c r="P76" s="22" t="s">
        <v>26</v>
      </c>
      <c r="Q76" s="22" t="s">
        <v>120</v>
      </c>
      <c r="R76" s="29" t="s">
        <v>5715</v>
      </c>
    </row>
    <row r="77" spans="1:18" x14ac:dyDescent="0.2">
      <c r="A77" s="18">
        <v>61</v>
      </c>
      <c r="B77" s="19">
        <v>7900</v>
      </c>
      <c r="C77" s="84" t="s">
        <v>5172</v>
      </c>
      <c r="D77" s="172" t="s">
        <v>5463</v>
      </c>
      <c r="E77" s="172" t="s">
        <v>5467</v>
      </c>
      <c r="F77" s="86">
        <v>2007</v>
      </c>
      <c r="G77" s="172" t="s">
        <v>568</v>
      </c>
      <c r="H77" s="172" t="s">
        <v>5465</v>
      </c>
      <c r="I77" s="172" t="s">
        <v>5461</v>
      </c>
      <c r="J77" s="86">
        <v>8</v>
      </c>
      <c r="K77" s="86">
        <v>3</v>
      </c>
      <c r="L77" s="21"/>
      <c r="M77" s="30" t="s">
        <v>5682</v>
      </c>
      <c r="N77" s="30"/>
      <c r="O77" s="86">
        <v>84</v>
      </c>
      <c r="P77" s="22" t="s">
        <v>26</v>
      </c>
      <c r="Q77" s="22" t="s">
        <v>120</v>
      </c>
      <c r="R77" s="29" t="s">
        <v>5715</v>
      </c>
    </row>
    <row r="78" spans="1:18" x14ac:dyDescent="0.2">
      <c r="A78" s="18">
        <v>62</v>
      </c>
      <c r="B78" s="19">
        <v>7900</v>
      </c>
      <c r="C78" s="84" t="s">
        <v>5173</v>
      </c>
      <c r="D78" s="172" t="s">
        <v>560</v>
      </c>
      <c r="E78" s="172" t="s">
        <v>5464</v>
      </c>
      <c r="F78" s="86">
        <v>2007</v>
      </c>
      <c r="G78" s="172" t="s">
        <v>564</v>
      </c>
      <c r="H78" s="172" t="s">
        <v>560</v>
      </c>
      <c r="I78" s="172" t="s">
        <v>5461</v>
      </c>
      <c r="J78" s="86">
        <v>8</v>
      </c>
      <c r="K78" s="86">
        <v>4</v>
      </c>
      <c r="L78" s="21"/>
      <c r="M78" s="30" t="s">
        <v>5682</v>
      </c>
      <c r="N78" s="30"/>
      <c r="O78" s="86">
        <v>48</v>
      </c>
      <c r="P78" s="22" t="s">
        <v>26</v>
      </c>
      <c r="Q78" s="22" t="s">
        <v>120</v>
      </c>
      <c r="R78" s="29" t="s">
        <v>5715</v>
      </c>
    </row>
    <row r="79" spans="1:18" x14ac:dyDescent="0.2">
      <c r="A79" s="72">
        <v>63</v>
      </c>
      <c r="B79" s="19">
        <v>7900</v>
      </c>
      <c r="C79" s="84" t="s">
        <v>5174</v>
      </c>
      <c r="D79" s="172" t="s">
        <v>571</v>
      </c>
      <c r="E79" s="172" t="s">
        <v>5466</v>
      </c>
      <c r="F79" s="86">
        <v>2007</v>
      </c>
      <c r="G79" s="172" t="s">
        <v>118</v>
      </c>
      <c r="H79" s="172" t="s">
        <v>555</v>
      </c>
      <c r="I79" s="172" t="s">
        <v>5461</v>
      </c>
      <c r="J79" s="86">
        <v>8</v>
      </c>
      <c r="K79" s="86">
        <v>5</v>
      </c>
      <c r="L79" s="80"/>
      <c r="M79" s="30" t="s">
        <v>5682</v>
      </c>
      <c r="N79" s="79"/>
      <c r="O79" s="86">
        <v>62</v>
      </c>
      <c r="P79" s="81" t="s">
        <v>26</v>
      </c>
      <c r="Q79" s="81" t="s">
        <v>120</v>
      </c>
      <c r="R79" s="29" t="s">
        <v>5715</v>
      </c>
    </row>
    <row r="80" spans="1:18" x14ac:dyDescent="0.2">
      <c r="A80" s="18">
        <v>64</v>
      </c>
      <c r="B80" s="19">
        <v>7900</v>
      </c>
      <c r="C80" s="141" t="s">
        <v>5175</v>
      </c>
      <c r="D80" s="172">
        <v>25</v>
      </c>
      <c r="E80" s="172" t="s">
        <v>5459</v>
      </c>
      <c r="F80" s="86">
        <v>2008</v>
      </c>
      <c r="G80" s="172" t="s">
        <v>555</v>
      </c>
      <c r="H80" s="172">
        <v>12</v>
      </c>
      <c r="I80" s="172">
        <v>2008</v>
      </c>
      <c r="J80" s="86">
        <v>1</v>
      </c>
      <c r="K80" s="86">
        <v>1</v>
      </c>
      <c r="L80" s="84"/>
      <c r="M80" s="30" t="s">
        <v>5682</v>
      </c>
      <c r="N80" s="111"/>
      <c r="O80" s="86">
        <v>26</v>
      </c>
      <c r="P80" s="81" t="s">
        <v>26</v>
      </c>
      <c r="Q80" s="81" t="s">
        <v>120</v>
      </c>
      <c r="R80" s="29" t="s">
        <v>5715</v>
      </c>
    </row>
    <row r="81" spans="1:18" ht="22.5" x14ac:dyDescent="0.2">
      <c r="A81" s="72">
        <v>65</v>
      </c>
      <c r="B81" s="19">
        <v>7900</v>
      </c>
      <c r="C81" s="141" t="s">
        <v>5176</v>
      </c>
      <c r="D81" s="172" t="s">
        <v>574</v>
      </c>
      <c r="E81" s="172" t="s">
        <v>5459</v>
      </c>
      <c r="F81" s="86">
        <v>2008</v>
      </c>
      <c r="G81" s="172" t="s">
        <v>566</v>
      </c>
      <c r="H81" s="172" t="s">
        <v>560</v>
      </c>
      <c r="I81" s="172">
        <v>2008</v>
      </c>
      <c r="J81" s="86">
        <v>1</v>
      </c>
      <c r="K81" s="86">
        <v>2</v>
      </c>
      <c r="L81" s="84"/>
      <c r="M81" s="30" t="s">
        <v>5682</v>
      </c>
      <c r="N81" s="111"/>
      <c r="O81" s="86">
        <v>26</v>
      </c>
      <c r="P81" s="81" t="s">
        <v>26</v>
      </c>
      <c r="Q81" s="81" t="s">
        <v>120</v>
      </c>
      <c r="R81" s="29" t="s">
        <v>5715</v>
      </c>
    </row>
    <row r="82" spans="1:18" ht="22.5" x14ac:dyDescent="0.2">
      <c r="A82" s="18">
        <v>66</v>
      </c>
      <c r="B82" s="19">
        <v>7900</v>
      </c>
      <c r="C82" s="141" t="s">
        <v>5177</v>
      </c>
      <c r="D82" s="172" t="s">
        <v>555</v>
      </c>
      <c r="E82" s="172" t="s">
        <v>5459</v>
      </c>
      <c r="F82" s="86">
        <v>2008</v>
      </c>
      <c r="G82" s="172" t="s">
        <v>566</v>
      </c>
      <c r="H82" s="172" t="s">
        <v>560</v>
      </c>
      <c r="I82" s="172" t="s">
        <v>5468</v>
      </c>
      <c r="J82" s="86">
        <v>1</v>
      </c>
      <c r="K82" s="86">
        <v>3</v>
      </c>
      <c r="L82" s="84"/>
      <c r="M82" s="30" t="s">
        <v>5682</v>
      </c>
      <c r="N82" s="111"/>
      <c r="O82" s="86">
        <v>154</v>
      </c>
      <c r="P82" s="81" t="s">
        <v>26</v>
      </c>
      <c r="Q82" s="81" t="s">
        <v>120</v>
      </c>
      <c r="R82" s="29" t="s">
        <v>5715</v>
      </c>
    </row>
    <row r="83" spans="1:18" x14ac:dyDescent="0.2">
      <c r="A83" s="72">
        <v>67</v>
      </c>
      <c r="B83" s="19">
        <v>7900</v>
      </c>
      <c r="C83" s="84" t="s">
        <v>5178</v>
      </c>
      <c r="D83" s="172" t="s">
        <v>5465</v>
      </c>
      <c r="E83" s="172" t="s">
        <v>5459</v>
      </c>
      <c r="F83" s="86">
        <v>2008</v>
      </c>
      <c r="G83" s="172" t="s">
        <v>572</v>
      </c>
      <c r="H83" s="172" t="s">
        <v>560</v>
      </c>
      <c r="I83" s="172">
        <v>20008</v>
      </c>
      <c r="J83" s="86">
        <v>1</v>
      </c>
      <c r="K83" s="86">
        <v>4</v>
      </c>
      <c r="L83" s="84"/>
      <c r="M83" s="30" t="s">
        <v>5682</v>
      </c>
      <c r="N83" s="111"/>
      <c r="O83" s="86">
        <v>170</v>
      </c>
      <c r="P83" s="81" t="s">
        <v>26</v>
      </c>
      <c r="Q83" s="81" t="s">
        <v>120</v>
      </c>
      <c r="R83" s="29" t="s">
        <v>5692</v>
      </c>
    </row>
    <row r="84" spans="1:18" x14ac:dyDescent="0.2">
      <c r="A84" s="18">
        <v>68</v>
      </c>
      <c r="B84" s="19">
        <v>7900</v>
      </c>
      <c r="C84" s="84" t="s">
        <v>5179</v>
      </c>
      <c r="D84" s="172">
        <v>15</v>
      </c>
      <c r="E84" s="172" t="s">
        <v>5460</v>
      </c>
      <c r="F84" s="86">
        <v>2008</v>
      </c>
      <c r="G84" s="172" t="s">
        <v>576</v>
      </c>
      <c r="H84" s="172">
        <v>12</v>
      </c>
      <c r="I84" s="172">
        <v>2008</v>
      </c>
      <c r="J84" s="86">
        <v>1</v>
      </c>
      <c r="K84" s="86">
        <v>5</v>
      </c>
      <c r="L84" s="84"/>
      <c r="M84" s="30" t="s">
        <v>5682</v>
      </c>
      <c r="N84" s="111"/>
      <c r="O84" s="86">
        <v>65</v>
      </c>
      <c r="P84" s="81" t="s">
        <v>26</v>
      </c>
      <c r="Q84" s="81" t="s">
        <v>120</v>
      </c>
      <c r="R84" s="29" t="s">
        <v>5692</v>
      </c>
    </row>
    <row r="85" spans="1:18" x14ac:dyDescent="0.2">
      <c r="A85" s="72">
        <v>69</v>
      </c>
      <c r="B85" s="19">
        <v>7900</v>
      </c>
      <c r="C85" s="84" t="s">
        <v>5180</v>
      </c>
      <c r="D85" s="172" t="s">
        <v>5460</v>
      </c>
      <c r="E85" s="172" t="s">
        <v>5467</v>
      </c>
      <c r="F85" s="86">
        <v>2008</v>
      </c>
      <c r="G85" s="172" t="s">
        <v>5460</v>
      </c>
      <c r="H85" s="172" t="s">
        <v>5467</v>
      </c>
      <c r="I85" s="172">
        <v>2008</v>
      </c>
      <c r="J85" s="86">
        <v>1</v>
      </c>
      <c r="K85" s="86">
        <v>6</v>
      </c>
      <c r="L85" s="84"/>
      <c r="M85" s="30" t="s">
        <v>5682</v>
      </c>
      <c r="N85" s="111"/>
      <c r="O85" s="86">
        <v>12</v>
      </c>
      <c r="P85" s="81" t="s">
        <v>26</v>
      </c>
      <c r="Q85" s="81" t="s">
        <v>120</v>
      </c>
      <c r="R85" s="29" t="s">
        <v>5715</v>
      </c>
    </row>
    <row r="86" spans="1:18" x14ac:dyDescent="0.2">
      <c r="A86" s="18">
        <v>70</v>
      </c>
      <c r="B86" s="19">
        <v>7900</v>
      </c>
      <c r="C86" s="170" t="s">
        <v>5181</v>
      </c>
      <c r="D86" s="172" t="s">
        <v>572</v>
      </c>
      <c r="E86" s="172" t="s">
        <v>5462</v>
      </c>
      <c r="F86" s="86">
        <v>2008</v>
      </c>
      <c r="G86" s="172" t="s">
        <v>568</v>
      </c>
      <c r="H86" s="172">
        <v>12</v>
      </c>
      <c r="I86" s="172">
        <v>2008</v>
      </c>
      <c r="J86" s="86">
        <v>1</v>
      </c>
      <c r="K86" s="86">
        <v>7</v>
      </c>
      <c r="L86" s="84"/>
      <c r="M86" s="30" t="s">
        <v>5682</v>
      </c>
      <c r="N86" s="111"/>
      <c r="O86" s="86">
        <v>137</v>
      </c>
      <c r="P86" s="81" t="s">
        <v>26</v>
      </c>
      <c r="Q86" s="81" t="s">
        <v>120</v>
      </c>
      <c r="R86" s="29" t="s">
        <v>5715</v>
      </c>
    </row>
    <row r="87" spans="1:18" x14ac:dyDescent="0.2">
      <c r="A87" s="72">
        <v>71</v>
      </c>
      <c r="B87" s="19">
        <v>7900</v>
      </c>
      <c r="C87" s="84" t="s">
        <v>5182</v>
      </c>
      <c r="D87" s="172" t="s">
        <v>5463</v>
      </c>
      <c r="E87" s="172" t="s">
        <v>5465</v>
      </c>
      <c r="F87" s="86">
        <v>2004</v>
      </c>
      <c r="G87" s="172" t="s">
        <v>567</v>
      </c>
      <c r="H87" s="172">
        <v>11</v>
      </c>
      <c r="I87" s="172">
        <v>2008</v>
      </c>
      <c r="J87" s="86">
        <v>1</v>
      </c>
      <c r="K87" s="86">
        <v>8</v>
      </c>
      <c r="L87" s="84"/>
      <c r="M87" s="30" t="s">
        <v>5682</v>
      </c>
      <c r="N87" s="111"/>
      <c r="O87" s="86">
        <v>101</v>
      </c>
      <c r="P87" s="81" t="s">
        <v>26</v>
      </c>
      <c r="Q87" s="81" t="s">
        <v>120</v>
      </c>
      <c r="R87" s="201" t="s">
        <v>5708</v>
      </c>
    </row>
    <row r="88" spans="1:18" x14ac:dyDescent="0.2">
      <c r="A88" s="18">
        <v>72</v>
      </c>
      <c r="B88" s="19">
        <v>7900</v>
      </c>
      <c r="C88" s="141" t="s">
        <v>5183</v>
      </c>
      <c r="D88" s="172" t="s">
        <v>5458</v>
      </c>
      <c r="E88" s="172" t="s">
        <v>5463</v>
      </c>
      <c r="F88" s="86">
        <v>2008</v>
      </c>
      <c r="G88" s="172" t="s">
        <v>555</v>
      </c>
      <c r="H88" s="172" t="s">
        <v>5460</v>
      </c>
      <c r="I88" s="172" t="s">
        <v>5468</v>
      </c>
      <c r="J88" s="86">
        <v>1</v>
      </c>
      <c r="K88" s="86">
        <v>9</v>
      </c>
      <c r="L88" s="84"/>
      <c r="M88" s="30" t="s">
        <v>5682</v>
      </c>
      <c r="N88" s="111"/>
      <c r="O88" s="86">
        <v>5</v>
      </c>
      <c r="P88" s="81" t="s">
        <v>26</v>
      </c>
      <c r="Q88" s="81" t="s">
        <v>120</v>
      </c>
      <c r="R88" s="29" t="s">
        <v>5715</v>
      </c>
    </row>
    <row r="89" spans="1:18" x14ac:dyDescent="0.2">
      <c r="A89" s="72">
        <v>73</v>
      </c>
      <c r="B89" s="19">
        <v>7900</v>
      </c>
      <c r="C89" s="84" t="s">
        <v>5184</v>
      </c>
      <c r="D89" s="172" t="s">
        <v>575</v>
      </c>
      <c r="E89" s="172" t="s">
        <v>5459</v>
      </c>
      <c r="F89" s="86">
        <v>2007</v>
      </c>
      <c r="G89" s="172" t="s">
        <v>555</v>
      </c>
      <c r="H89" s="172">
        <v>12</v>
      </c>
      <c r="I89" s="172">
        <v>2008</v>
      </c>
      <c r="J89" s="86">
        <v>1</v>
      </c>
      <c r="K89" s="86">
        <v>10</v>
      </c>
      <c r="L89" s="84"/>
      <c r="M89" s="30" t="s">
        <v>5682</v>
      </c>
      <c r="N89" s="111"/>
      <c r="O89" s="86">
        <v>110</v>
      </c>
      <c r="P89" s="81" t="s">
        <v>26</v>
      </c>
      <c r="Q89" s="81" t="s">
        <v>120</v>
      </c>
      <c r="R89" s="29" t="s">
        <v>5683</v>
      </c>
    </row>
    <row r="90" spans="1:18" x14ac:dyDescent="0.2">
      <c r="A90" s="18">
        <v>74</v>
      </c>
      <c r="B90" s="19">
        <v>7900</v>
      </c>
      <c r="C90" s="84" t="s">
        <v>5185</v>
      </c>
      <c r="D90" s="172">
        <v>25</v>
      </c>
      <c r="E90" s="172" t="s">
        <v>5459</v>
      </c>
      <c r="F90" s="86">
        <v>2008</v>
      </c>
      <c r="G90" s="172" t="s">
        <v>5458</v>
      </c>
      <c r="H90" s="172">
        <v>12</v>
      </c>
      <c r="I90" s="172">
        <v>2008</v>
      </c>
      <c r="J90" s="86">
        <v>1</v>
      </c>
      <c r="K90" s="86">
        <v>11</v>
      </c>
      <c r="L90" s="84"/>
      <c r="M90" s="30" t="s">
        <v>5682</v>
      </c>
      <c r="N90" s="111"/>
      <c r="O90" s="86">
        <v>31</v>
      </c>
      <c r="P90" s="81" t="s">
        <v>26</v>
      </c>
      <c r="Q90" s="81" t="s">
        <v>120</v>
      </c>
      <c r="R90" s="29" t="s">
        <v>5695</v>
      </c>
    </row>
    <row r="91" spans="1:18" x14ac:dyDescent="0.2">
      <c r="A91" s="72">
        <v>75</v>
      </c>
      <c r="B91" s="19">
        <v>7900</v>
      </c>
      <c r="C91" s="141" t="s">
        <v>5139</v>
      </c>
      <c r="D91" s="172" t="s">
        <v>572</v>
      </c>
      <c r="E91" s="172" t="s">
        <v>5462</v>
      </c>
      <c r="F91" s="86">
        <v>2008</v>
      </c>
      <c r="G91" s="172" t="s">
        <v>5464</v>
      </c>
      <c r="H91" s="172" t="s">
        <v>5459</v>
      </c>
      <c r="I91" s="173" t="s">
        <v>5470</v>
      </c>
      <c r="J91" s="86">
        <v>1</v>
      </c>
      <c r="K91" s="86">
        <v>12</v>
      </c>
      <c r="L91" s="84"/>
      <c r="M91" s="30" t="s">
        <v>5682</v>
      </c>
      <c r="N91" s="111"/>
      <c r="O91" s="86">
        <v>56</v>
      </c>
      <c r="P91" s="81" t="s">
        <v>26</v>
      </c>
      <c r="Q91" s="81" t="s">
        <v>120</v>
      </c>
      <c r="R91" s="29" t="s">
        <v>5683</v>
      </c>
    </row>
    <row r="92" spans="1:18" x14ac:dyDescent="0.2">
      <c r="A92" s="18">
        <v>76</v>
      </c>
      <c r="B92" s="19">
        <v>7900</v>
      </c>
      <c r="C92" s="84" t="s">
        <v>5186</v>
      </c>
      <c r="D92" s="172" t="s">
        <v>574</v>
      </c>
      <c r="E92" s="172" t="s">
        <v>555</v>
      </c>
      <c r="F92" s="86">
        <v>2008</v>
      </c>
      <c r="G92" s="172" t="s">
        <v>5460</v>
      </c>
      <c r="H92" s="172" t="s">
        <v>560</v>
      </c>
      <c r="I92" s="172" t="s">
        <v>5468</v>
      </c>
      <c r="J92" s="86">
        <v>1</v>
      </c>
      <c r="K92" s="86">
        <v>13</v>
      </c>
      <c r="L92" s="84"/>
      <c r="M92" s="30" t="s">
        <v>5682</v>
      </c>
      <c r="N92" s="111"/>
      <c r="O92" s="86">
        <v>7</v>
      </c>
      <c r="P92" s="81" t="s">
        <v>26</v>
      </c>
      <c r="Q92" s="81" t="s">
        <v>120</v>
      </c>
      <c r="R92" s="29" t="s">
        <v>5695</v>
      </c>
    </row>
    <row r="93" spans="1:18" ht="24" x14ac:dyDescent="0.2">
      <c r="A93" s="72">
        <v>77</v>
      </c>
      <c r="B93" s="19">
        <v>7900</v>
      </c>
      <c r="C93" s="84" t="s">
        <v>5187</v>
      </c>
      <c r="D93" s="172" t="s">
        <v>5465</v>
      </c>
      <c r="E93" s="172" t="s">
        <v>5459</v>
      </c>
      <c r="F93" s="86">
        <v>2008</v>
      </c>
      <c r="G93" s="172" t="s">
        <v>577</v>
      </c>
      <c r="H93" s="172" t="s">
        <v>5462</v>
      </c>
      <c r="I93" s="172" t="s">
        <v>5468</v>
      </c>
      <c r="J93" s="86">
        <v>2</v>
      </c>
      <c r="K93" s="86">
        <v>1</v>
      </c>
      <c r="L93" s="84"/>
      <c r="M93" s="30" t="s">
        <v>5682</v>
      </c>
      <c r="N93" s="111"/>
      <c r="O93" s="86">
        <v>140</v>
      </c>
      <c r="P93" s="81" t="s">
        <v>26</v>
      </c>
      <c r="Q93" s="81" t="s">
        <v>120</v>
      </c>
      <c r="R93" s="29" t="s">
        <v>5715</v>
      </c>
    </row>
    <row r="94" spans="1:18" ht="24" x14ac:dyDescent="0.2">
      <c r="A94" s="18">
        <v>78</v>
      </c>
      <c r="B94" s="19">
        <v>7900</v>
      </c>
      <c r="C94" s="84" t="s">
        <v>5188</v>
      </c>
      <c r="D94" s="172" t="s">
        <v>577</v>
      </c>
      <c r="E94" s="172" t="s">
        <v>5462</v>
      </c>
      <c r="F94" s="86">
        <v>2008</v>
      </c>
      <c r="G94" s="172" t="s">
        <v>573</v>
      </c>
      <c r="H94" s="172" t="s">
        <v>5464</v>
      </c>
      <c r="I94" s="172" t="s">
        <v>5468</v>
      </c>
      <c r="J94" s="86">
        <v>2</v>
      </c>
      <c r="K94" s="86">
        <v>2</v>
      </c>
      <c r="L94" s="84"/>
      <c r="M94" s="30" t="s">
        <v>5682</v>
      </c>
      <c r="N94" s="111"/>
      <c r="O94" s="86">
        <v>173</v>
      </c>
      <c r="P94" s="81" t="s">
        <v>26</v>
      </c>
      <c r="Q94" s="81" t="s">
        <v>120</v>
      </c>
      <c r="R94" s="29" t="s">
        <v>5715</v>
      </c>
    </row>
    <row r="95" spans="1:18" ht="24" x14ac:dyDescent="0.2">
      <c r="A95" s="72">
        <v>79</v>
      </c>
      <c r="B95" s="19">
        <v>7900</v>
      </c>
      <c r="C95" s="84" t="s">
        <v>5189</v>
      </c>
      <c r="D95" s="172" t="s">
        <v>5459</v>
      </c>
      <c r="E95" s="172" t="s">
        <v>5467</v>
      </c>
      <c r="F95" s="86">
        <v>2008</v>
      </c>
      <c r="G95" s="172" t="s">
        <v>576</v>
      </c>
      <c r="H95" s="172" t="s">
        <v>5465</v>
      </c>
      <c r="I95" s="172" t="s">
        <v>5468</v>
      </c>
      <c r="J95" s="86">
        <v>2</v>
      </c>
      <c r="K95" s="86">
        <v>3</v>
      </c>
      <c r="L95" s="84"/>
      <c r="M95" s="30" t="s">
        <v>5682</v>
      </c>
      <c r="N95" s="111"/>
      <c r="O95" s="86">
        <v>106</v>
      </c>
      <c r="P95" s="81" t="s">
        <v>26</v>
      </c>
      <c r="Q95" s="81" t="s">
        <v>120</v>
      </c>
      <c r="R95" s="29" t="s">
        <v>5715</v>
      </c>
    </row>
    <row r="96" spans="1:18" ht="33.75" x14ac:dyDescent="0.2">
      <c r="A96" s="18">
        <v>80</v>
      </c>
      <c r="B96" s="19">
        <v>7900</v>
      </c>
      <c r="C96" s="141" t="s">
        <v>5190</v>
      </c>
      <c r="D96" s="172" t="s">
        <v>5462</v>
      </c>
      <c r="E96" s="172" t="s">
        <v>5458</v>
      </c>
      <c r="F96" s="86">
        <v>2008</v>
      </c>
      <c r="G96" s="172" t="s">
        <v>568</v>
      </c>
      <c r="H96" s="172" t="s">
        <v>560</v>
      </c>
      <c r="I96" s="172" t="s">
        <v>5468</v>
      </c>
      <c r="J96" s="86">
        <v>2</v>
      </c>
      <c r="K96" s="86">
        <v>4</v>
      </c>
      <c r="L96" s="84"/>
      <c r="M96" s="30" t="s">
        <v>5682</v>
      </c>
      <c r="N96" s="111"/>
      <c r="O96" s="86">
        <v>49</v>
      </c>
      <c r="P96" s="81" t="s">
        <v>26</v>
      </c>
      <c r="Q96" s="81" t="s">
        <v>120</v>
      </c>
      <c r="R96" s="29" t="s">
        <v>5715</v>
      </c>
    </row>
    <row r="97" spans="1:18" ht="36.75" thickBot="1" x14ac:dyDescent="0.25">
      <c r="A97" s="72">
        <v>81</v>
      </c>
      <c r="B97" s="19">
        <v>7900</v>
      </c>
      <c r="C97" s="84" t="s">
        <v>5191</v>
      </c>
      <c r="D97" s="172" t="s">
        <v>5462</v>
      </c>
      <c r="E97" s="172" t="s">
        <v>5458</v>
      </c>
      <c r="F97" s="86">
        <v>2008</v>
      </c>
      <c r="G97" s="172" t="s">
        <v>565</v>
      </c>
      <c r="H97" s="172" t="s">
        <v>560</v>
      </c>
      <c r="I97" s="172" t="s">
        <v>5468</v>
      </c>
      <c r="J97" s="86">
        <v>2</v>
      </c>
      <c r="K97" s="112">
        <v>5</v>
      </c>
      <c r="L97" s="84"/>
      <c r="M97" s="30" t="s">
        <v>5682</v>
      </c>
      <c r="N97" s="111"/>
      <c r="O97" s="86">
        <v>39</v>
      </c>
      <c r="P97" s="81" t="s">
        <v>26</v>
      </c>
      <c r="Q97" s="81" t="s">
        <v>120</v>
      </c>
      <c r="R97" s="29" t="s">
        <v>5715</v>
      </c>
    </row>
    <row r="98" spans="1:18" ht="33.75" x14ac:dyDescent="0.2">
      <c r="A98" s="18">
        <v>82</v>
      </c>
      <c r="B98" s="19">
        <v>7900</v>
      </c>
      <c r="C98" s="141" t="s">
        <v>5192</v>
      </c>
      <c r="D98" s="172" t="s">
        <v>5460</v>
      </c>
      <c r="E98" s="172" t="s">
        <v>5458</v>
      </c>
      <c r="F98" s="86">
        <v>2008</v>
      </c>
      <c r="G98" s="172" t="s">
        <v>570</v>
      </c>
      <c r="H98" s="172" t="s">
        <v>560</v>
      </c>
      <c r="I98" s="172" t="s">
        <v>5468</v>
      </c>
      <c r="J98" s="86">
        <v>2</v>
      </c>
      <c r="K98" s="86">
        <v>6</v>
      </c>
      <c r="L98" s="84"/>
      <c r="M98" s="30" t="s">
        <v>5682</v>
      </c>
      <c r="N98" s="111"/>
      <c r="O98" s="86">
        <v>63</v>
      </c>
      <c r="P98" s="81" t="s">
        <v>26</v>
      </c>
      <c r="Q98" s="81" t="s">
        <v>120</v>
      </c>
      <c r="R98" s="29" t="s">
        <v>5715</v>
      </c>
    </row>
    <row r="99" spans="1:18" ht="33.75" x14ac:dyDescent="0.2">
      <c r="A99" s="72">
        <v>83</v>
      </c>
      <c r="B99" s="19">
        <v>7900</v>
      </c>
      <c r="C99" s="141" t="s">
        <v>5193</v>
      </c>
      <c r="D99" s="172" t="s">
        <v>5459</v>
      </c>
      <c r="E99" s="172" t="s">
        <v>5458</v>
      </c>
      <c r="F99" s="86">
        <v>2008</v>
      </c>
      <c r="G99" s="172" t="s">
        <v>570</v>
      </c>
      <c r="H99" s="172" t="s">
        <v>560</v>
      </c>
      <c r="I99" s="172" t="s">
        <v>5468</v>
      </c>
      <c r="J99" s="111">
        <v>2</v>
      </c>
      <c r="K99" s="86">
        <v>7</v>
      </c>
      <c r="L99" s="84"/>
      <c r="M99" s="30" t="s">
        <v>5682</v>
      </c>
      <c r="N99" s="111"/>
      <c r="O99" s="86">
        <v>36</v>
      </c>
      <c r="P99" s="81" t="s">
        <v>26</v>
      </c>
      <c r="Q99" s="81" t="s">
        <v>120</v>
      </c>
      <c r="R99" s="29" t="s">
        <v>5715</v>
      </c>
    </row>
    <row r="100" spans="1:18" ht="34.5" thickBot="1" x14ac:dyDescent="0.25">
      <c r="A100" s="18">
        <v>84</v>
      </c>
      <c r="B100" s="19">
        <v>7900</v>
      </c>
      <c r="C100" s="141" t="s">
        <v>5194</v>
      </c>
      <c r="D100" s="174" t="s">
        <v>5459</v>
      </c>
      <c r="E100" s="174" t="s">
        <v>5458</v>
      </c>
      <c r="F100" s="175">
        <v>2008</v>
      </c>
      <c r="G100" s="174" t="s">
        <v>556</v>
      </c>
      <c r="H100" s="174" t="s">
        <v>560</v>
      </c>
      <c r="I100" s="174" t="s">
        <v>5468</v>
      </c>
      <c r="J100" s="175">
        <v>2</v>
      </c>
      <c r="K100" s="175">
        <v>8</v>
      </c>
      <c r="L100" s="84"/>
      <c r="M100" s="30" t="s">
        <v>5682</v>
      </c>
      <c r="N100" s="111"/>
      <c r="O100" s="175">
        <v>46</v>
      </c>
      <c r="P100" s="81" t="s">
        <v>26</v>
      </c>
      <c r="Q100" s="81" t="s">
        <v>120</v>
      </c>
      <c r="R100" s="29" t="s">
        <v>5715</v>
      </c>
    </row>
    <row r="101" spans="1:18" x14ac:dyDescent="0.2">
      <c r="A101" s="72">
        <v>85</v>
      </c>
      <c r="B101" s="19">
        <v>7900</v>
      </c>
      <c r="C101" s="141" t="s">
        <v>5195</v>
      </c>
      <c r="D101" s="176" t="s">
        <v>5459</v>
      </c>
      <c r="E101" s="176" t="s">
        <v>5459</v>
      </c>
      <c r="F101" s="128">
        <v>2008</v>
      </c>
      <c r="G101" s="176" t="s">
        <v>577</v>
      </c>
      <c r="H101" s="176" t="s">
        <v>560</v>
      </c>
      <c r="I101" s="176" t="s">
        <v>5468</v>
      </c>
      <c r="J101" s="128">
        <v>2</v>
      </c>
      <c r="K101" s="128">
        <v>9</v>
      </c>
      <c r="L101" s="84"/>
      <c r="M101" s="30" t="s">
        <v>5682</v>
      </c>
      <c r="N101" s="113"/>
      <c r="O101" s="128">
        <v>129</v>
      </c>
      <c r="P101" s="81" t="s">
        <v>26</v>
      </c>
      <c r="Q101" s="81" t="s">
        <v>120</v>
      </c>
      <c r="R101" s="29" t="s">
        <v>5715</v>
      </c>
    </row>
    <row r="102" spans="1:18" x14ac:dyDescent="0.2">
      <c r="A102" s="18">
        <v>86</v>
      </c>
      <c r="B102" s="19">
        <v>7900</v>
      </c>
      <c r="C102" s="84" t="s">
        <v>5196</v>
      </c>
      <c r="D102" s="176" t="s">
        <v>571</v>
      </c>
      <c r="E102" s="176" t="s">
        <v>5466</v>
      </c>
      <c r="F102" s="128">
        <v>2008</v>
      </c>
      <c r="G102" s="176" t="s">
        <v>565</v>
      </c>
      <c r="H102" s="176" t="s">
        <v>555</v>
      </c>
      <c r="I102" s="176" t="s">
        <v>5468</v>
      </c>
      <c r="J102" s="128">
        <v>2</v>
      </c>
      <c r="K102" s="128">
        <v>10</v>
      </c>
      <c r="L102" s="84"/>
      <c r="M102" s="30" t="s">
        <v>5682</v>
      </c>
      <c r="N102" s="111"/>
      <c r="O102" s="128">
        <v>169</v>
      </c>
      <c r="P102" s="81" t="s">
        <v>26</v>
      </c>
      <c r="Q102" s="81" t="s">
        <v>120</v>
      </c>
      <c r="R102" s="202" t="s">
        <v>5683</v>
      </c>
    </row>
    <row r="103" spans="1:18" ht="22.5" x14ac:dyDescent="0.2">
      <c r="A103" s="72">
        <v>87</v>
      </c>
      <c r="B103" s="19">
        <v>7900</v>
      </c>
      <c r="C103" s="141" t="s">
        <v>5197</v>
      </c>
      <c r="D103" s="176"/>
      <c r="E103" s="176" t="s">
        <v>555</v>
      </c>
      <c r="F103" s="128">
        <v>2008</v>
      </c>
      <c r="G103" s="176"/>
      <c r="H103" s="176" t="s">
        <v>555</v>
      </c>
      <c r="I103" s="176" t="s">
        <v>5468</v>
      </c>
      <c r="J103" s="128">
        <v>2</v>
      </c>
      <c r="K103" s="128">
        <v>11</v>
      </c>
      <c r="L103" s="84"/>
      <c r="M103" s="30" t="s">
        <v>5682</v>
      </c>
      <c r="N103" s="111"/>
      <c r="O103" s="128">
        <v>19</v>
      </c>
      <c r="P103" s="81" t="s">
        <v>26</v>
      </c>
      <c r="Q103" s="81" t="s">
        <v>120</v>
      </c>
      <c r="R103" s="29" t="s">
        <v>5683</v>
      </c>
    </row>
    <row r="104" spans="1:18" x14ac:dyDescent="0.2">
      <c r="A104" s="18">
        <v>88</v>
      </c>
      <c r="B104" s="19">
        <v>7900</v>
      </c>
      <c r="C104" s="141" t="s">
        <v>5173</v>
      </c>
      <c r="D104" s="172">
        <v>25</v>
      </c>
      <c r="E104" s="172" t="s">
        <v>5459</v>
      </c>
      <c r="F104" s="86">
        <v>2008</v>
      </c>
      <c r="G104" s="172">
        <v>30</v>
      </c>
      <c r="H104" s="172">
        <v>12</v>
      </c>
      <c r="I104" s="172">
        <v>2008</v>
      </c>
      <c r="J104" s="86">
        <v>1</v>
      </c>
      <c r="K104" s="86">
        <v>1</v>
      </c>
      <c r="L104" s="84"/>
      <c r="M104" s="30" t="s">
        <v>5682</v>
      </c>
      <c r="N104" s="111"/>
      <c r="O104" s="86">
        <v>77</v>
      </c>
      <c r="P104" s="81" t="s">
        <v>26</v>
      </c>
      <c r="Q104" s="81" t="s">
        <v>120</v>
      </c>
      <c r="R104" s="29" t="s">
        <v>5715</v>
      </c>
    </row>
    <row r="105" spans="1:18" x14ac:dyDescent="0.2">
      <c r="A105" s="72">
        <v>89</v>
      </c>
      <c r="B105" s="19">
        <v>7900</v>
      </c>
      <c r="C105" s="84" t="s">
        <v>5185</v>
      </c>
      <c r="D105" s="172">
        <v>25</v>
      </c>
      <c r="E105" s="172" t="s">
        <v>5459</v>
      </c>
      <c r="F105" s="86">
        <v>2008</v>
      </c>
      <c r="G105" s="172" t="s">
        <v>5458</v>
      </c>
      <c r="H105" s="172">
        <v>12</v>
      </c>
      <c r="I105" s="172">
        <v>2008</v>
      </c>
      <c r="J105" s="86">
        <v>1</v>
      </c>
      <c r="K105" s="86">
        <v>2</v>
      </c>
      <c r="L105" s="84"/>
      <c r="M105" s="30" t="s">
        <v>5682</v>
      </c>
      <c r="N105" s="111"/>
      <c r="O105" s="86">
        <v>31</v>
      </c>
      <c r="P105" s="81" t="s">
        <v>26</v>
      </c>
      <c r="Q105" s="81" t="s">
        <v>120</v>
      </c>
      <c r="R105" s="29" t="s">
        <v>5715</v>
      </c>
    </row>
    <row r="106" spans="1:18" x14ac:dyDescent="0.2">
      <c r="A106" s="18">
        <v>90</v>
      </c>
      <c r="B106" s="19">
        <v>7900</v>
      </c>
      <c r="C106" s="84" t="s">
        <v>5198</v>
      </c>
      <c r="D106" s="172">
        <v>25</v>
      </c>
      <c r="E106" s="172" t="s">
        <v>559</v>
      </c>
      <c r="F106" s="86">
        <v>2007</v>
      </c>
      <c r="G106" s="172" t="s">
        <v>565</v>
      </c>
      <c r="H106" s="172">
        <v>11</v>
      </c>
      <c r="I106" s="172">
        <v>2008</v>
      </c>
      <c r="J106" s="86">
        <v>1</v>
      </c>
      <c r="K106" s="86">
        <v>3</v>
      </c>
      <c r="L106" s="84"/>
      <c r="M106" s="30" t="s">
        <v>5682</v>
      </c>
      <c r="N106" s="111"/>
      <c r="O106" s="86">
        <v>16</v>
      </c>
      <c r="P106" s="81" t="s">
        <v>26</v>
      </c>
      <c r="Q106" s="81" t="s">
        <v>120</v>
      </c>
      <c r="R106" s="29" t="s">
        <v>5715</v>
      </c>
    </row>
    <row r="107" spans="1:18" ht="24" x14ac:dyDescent="0.2">
      <c r="A107" s="72">
        <v>91</v>
      </c>
      <c r="B107" s="19">
        <v>7900</v>
      </c>
      <c r="C107" s="84" t="s">
        <v>5199</v>
      </c>
      <c r="D107" s="172"/>
      <c r="E107" s="172"/>
      <c r="F107" s="86"/>
      <c r="G107" s="172"/>
      <c r="H107" s="172"/>
      <c r="I107" s="172"/>
      <c r="J107" s="86">
        <v>1</v>
      </c>
      <c r="K107" s="86">
        <v>4</v>
      </c>
      <c r="L107" s="84"/>
      <c r="M107" s="30" t="s">
        <v>5682</v>
      </c>
      <c r="N107" s="111"/>
      <c r="O107" s="86">
        <v>84</v>
      </c>
      <c r="P107" s="81" t="s">
        <v>26</v>
      </c>
      <c r="Q107" s="81" t="s">
        <v>120</v>
      </c>
      <c r="R107" s="29" t="s">
        <v>5715</v>
      </c>
    </row>
    <row r="108" spans="1:18" x14ac:dyDescent="0.2">
      <c r="A108" s="18">
        <v>92</v>
      </c>
      <c r="B108" s="19">
        <v>7900</v>
      </c>
      <c r="C108" s="84" t="s">
        <v>5200</v>
      </c>
      <c r="D108" s="172">
        <v>25</v>
      </c>
      <c r="E108" s="172" t="s">
        <v>5459</v>
      </c>
      <c r="F108" s="86">
        <v>2008</v>
      </c>
      <c r="G108" s="172" t="s">
        <v>561</v>
      </c>
      <c r="H108" s="172">
        <v>5</v>
      </c>
      <c r="I108" s="172">
        <v>20008</v>
      </c>
      <c r="J108" s="86">
        <v>1</v>
      </c>
      <c r="K108" s="86">
        <v>5</v>
      </c>
      <c r="L108" s="84"/>
      <c r="M108" s="30" t="s">
        <v>5682</v>
      </c>
      <c r="N108" s="111"/>
      <c r="O108" s="86">
        <v>12</v>
      </c>
      <c r="P108" s="81" t="s">
        <v>26</v>
      </c>
      <c r="Q108" s="81" t="s">
        <v>120</v>
      </c>
      <c r="R108" s="29" t="s">
        <v>5683</v>
      </c>
    </row>
    <row r="109" spans="1:18" x14ac:dyDescent="0.2">
      <c r="A109" s="72">
        <v>93</v>
      </c>
      <c r="B109" s="19">
        <v>7900</v>
      </c>
      <c r="C109" s="84" t="s">
        <v>5179</v>
      </c>
      <c r="D109" s="172">
        <v>15</v>
      </c>
      <c r="E109" s="172" t="s">
        <v>5460</v>
      </c>
      <c r="F109" s="86">
        <v>2008</v>
      </c>
      <c r="G109" s="172" t="s">
        <v>576</v>
      </c>
      <c r="H109" s="172">
        <v>12</v>
      </c>
      <c r="I109" s="172">
        <v>2008</v>
      </c>
      <c r="J109" s="86">
        <v>1</v>
      </c>
      <c r="K109" s="86">
        <v>6</v>
      </c>
      <c r="L109" s="84"/>
      <c r="M109" s="30" t="s">
        <v>5682</v>
      </c>
      <c r="N109" s="111"/>
      <c r="O109" s="86">
        <v>65</v>
      </c>
      <c r="P109" s="81" t="s">
        <v>26</v>
      </c>
      <c r="Q109" s="81" t="s">
        <v>120</v>
      </c>
      <c r="R109" s="29" t="s">
        <v>5692</v>
      </c>
    </row>
    <row r="110" spans="1:18" x14ac:dyDescent="0.2">
      <c r="A110" s="18">
        <v>94</v>
      </c>
      <c r="B110" s="19">
        <v>7900</v>
      </c>
      <c r="C110" s="84" t="s">
        <v>473</v>
      </c>
      <c r="D110" s="172">
        <v>16</v>
      </c>
      <c r="E110" s="172" t="s">
        <v>555</v>
      </c>
      <c r="F110" s="86">
        <v>2007</v>
      </c>
      <c r="G110" s="172" t="s">
        <v>5463</v>
      </c>
      <c r="H110" s="172">
        <v>12</v>
      </c>
      <c r="I110" s="172">
        <v>2008</v>
      </c>
      <c r="J110" s="86">
        <v>1</v>
      </c>
      <c r="K110" s="86">
        <v>7</v>
      </c>
      <c r="L110" s="84"/>
      <c r="M110" s="30" t="s">
        <v>5682</v>
      </c>
      <c r="N110" s="111"/>
      <c r="O110" s="86">
        <v>24</v>
      </c>
      <c r="P110" s="81" t="s">
        <v>26</v>
      </c>
      <c r="Q110" s="81" t="s">
        <v>120</v>
      </c>
      <c r="R110" s="29" t="s">
        <v>5692</v>
      </c>
    </row>
    <row r="111" spans="1:18" x14ac:dyDescent="0.2">
      <c r="A111" s="72">
        <v>95</v>
      </c>
      <c r="B111" s="19">
        <v>7900</v>
      </c>
      <c r="C111" s="84" t="s">
        <v>5201</v>
      </c>
      <c r="D111" s="172" t="s">
        <v>572</v>
      </c>
      <c r="E111" s="172" t="s">
        <v>5462</v>
      </c>
      <c r="F111" s="86">
        <v>2008</v>
      </c>
      <c r="G111" s="172" t="s">
        <v>568</v>
      </c>
      <c r="H111" s="172">
        <v>12</v>
      </c>
      <c r="I111" s="172">
        <v>2008</v>
      </c>
      <c r="J111" s="86">
        <v>1</v>
      </c>
      <c r="K111" s="86">
        <v>8</v>
      </c>
      <c r="L111" s="84"/>
      <c r="M111" s="30" t="s">
        <v>5682</v>
      </c>
      <c r="N111" s="111"/>
      <c r="O111" s="86">
        <v>137</v>
      </c>
      <c r="P111" s="81" t="s">
        <v>26</v>
      </c>
      <c r="Q111" s="81" t="s">
        <v>120</v>
      </c>
      <c r="R111" s="29" t="s">
        <v>5715</v>
      </c>
    </row>
    <row r="112" spans="1:18" x14ac:dyDescent="0.2">
      <c r="A112" s="18">
        <v>96</v>
      </c>
      <c r="B112" s="19">
        <v>7900</v>
      </c>
      <c r="C112" s="84" t="s">
        <v>5182</v>
      </c>
      <c r="D112" s="172" t="s">
        <v>5463</v>
      </c>
      <c r="E112" s="172" t="s">
        <v>5465</v>
      </c>
      <c r="F112" s="86">
        <v>2004</v>
      </c>
      <c r="G112" s="172" t="s">
        <v>567</v>
      </c>
      <c r="H112" s="172">
        <v>11</v>
      </c>
      <c r="I112" s="172">
        <v>2008</v>
      </c>
      <c r="J112" s="86">
        <v>1</v>
      </c>
      <c r="K112" s="86">
        <v>9</v>
      </c>
      <c r="L112" s="84"/>
      <c r="M112" s="30" t="s">
        <v>5682</v>
      </c>
      <c r="N112" s="111"/>
      <c r="O112" s="86">
        <v>101</v>
      </c>
      <c r="P112" s="81" t="s">
        <v>26</v>
      </c>
      <c r="Q112" s="81" t="s">
        <v>120</v>
      </c>
      <c r="R112" s="201" t="s">
        <v>5708</v>
      </c>
    </row>
    <row r="113" spans="1:18" x14ac:dyDescent="0.2">
      <c r="A113" s="72">
        <v>97</v>
      </c>
      <c r="B113" s="19">
        <v>7900</v>
      </c>
      <c r="C113" s="84" t="s">
        <v>5202</v>
      </c>
      <c r="D113" s="172" t="s">
        <v>5466</v>
      </c>
      <c r="E113" s="172" t="s">
        <v>5466</v>
      </c>
      <c r="F113" s="86">
        <v>2008</v>
      </c>
      <c r="G113" s="172" t="s">
        <v>562</v>
      </c>
      <c r="H113" s="172" t="s">
        <v>5467</v>
      </c>
      <c r="I113" s="172">
        <v>2008</v>
      </c>
      <c r="J113" s="86">
        <v>1</v>
      </c>
      <c r="K113" s="86">
        <v>10</v>
      </c>
      <c r="L113" s="84"/>
      <c r="M113" s="30" t="s">
        <v>5682</v>
      </c>
      <c r="N113" s="111"/>
      <c r="O113" s="86">
        <v>14</v>
      </c>
      <c r="P113" s="81" t="s">
        <v>26</v>
      </c>
      <c r="Q113" s="81" t="s">
        <v>120</v>
      </c>
      <c r="R113" s="29" t="s">
        <v>5715</v>
      </c>
    </row>
    <row r="114" spans="1:18" x14ac:dyDescent="0.2">
      <c r="A114" s="18">
        <v>98</v>
      </c>
      <c r="B114" s="19">
        <v>7900</v>
      </c>
      <c r="C114" s="84" t="s">
        <v>5184</v>
      </c>
      <c r="D114" s="172" t="s">
        <v>575</v>
      </c>
      <c r="E114" s="172" t="s">
        <v>5459</v>
      </c>
      <c r="F114" s="86">
        <v>2008</v>
      </c>
      <c r="G114" s="172" t="s">
        <v>555</v>
      </c>
      <c r="H114" s="172">
        <v>12</v>
      </c>
      <c r="I114" s="172">
        <v>2008</v>
      </c>
      <c r="J114" s="86">
        <v>1</v>
      </c>
      <c r="K114" s="86">
        <v>11</v>
      </c>
      <c r="L114" s="84"/>
      <c r="M114" s="30" t="s">
        <v>5682</v>
      </c>
      <c r="N114" s="111"/>
      <c r="O114" s="86">
        <v>110</v>
      </c>
      <c r="P114" s="81" t="s">
        <v>26</v>
      </c>
      <c r="Q114" s="81" t="s">
        <v>120</v>
      </c>
      <c r="R114" s="29" t="s">
        <v>5683</v>
      </c>
    </row>
    <row r="115" spans="1:18" x14ac:dyDescent="0.2">
      <c r="A115" s="72">
        <v>99</v>
      </c>
      <c r="B115" s="19">
        <v>7900</v>
      </c>
      <c r="C115" s="84" t="s">
        <v>5139</v>
      </c>
      <c r="D115" s="172" t="s">
        <v>572</v>
      </c>
      <c r="E115" s="172" t="s">
        <v>5462</v>
      </c>
      <c r="F115" s="86">
        <v>2008</v>
      </c>
      <c r="G115" s="172" t="s">
        <v>5464</v>
      </c>
      <c r="H115" s="172" t="s">
        <v>5459</v>
      </c>
      <c r="I115" s="172" t="s">
        <v>5470</v>
      </c>
      <c r="J115" s="86">
        <v>1</v>
      </c>
      <c r="K115" s="86">
        <v>12</v>
      </c>
      <c r="L115" s="84"/>
      <c r="M115" s="30" t="s">
        <v>5682</v>
      </c>
      <c r="N115" s="111"/>
      <c r="O115" s="86">
        <v>56</v>
      </c>
      <c r="P115" s="81" t="s">
        <v>26</v>
      </c>
      <c r="Q115" s="81" t="s">
        <v>120</v>
      </c>
      <c r="R115" s="29" t="s">
        <v>5683</v>
      </c>
    </row>
    <row r="116" spans="1:18" x14ac:dyDescent="0.2">
      <c r="A116" s="18">
        <v>100</v>
      </c>
      <c r="B116" s="19">
        <v>7900</v>
      </c>
      <c r="C116" s="84" t="s">
        <v>5186</v>
      </c>
      <c r="D116" s="172" t="s">
        <v>574</v>
      </c>
      <c r="E116" s="172" t="s">
        <v>555</v>
      </c>
      <c r="F116" s="86">
        <v>2008</v>
      </c>
      <c r="G116" s="172" t="s">
        <v>5460</v>
      </c>
      <c r="H116" s="172" t="s">
        <v>560</v>
      </c>
      <c r="I116" s="172" t="s">
        <v>5468</v>
      </c>
      <c r="J116" s="86">
        <v>1</v>
      </c>
      <c r="K116" s="86">
        <v>13</v>
      </c>
      <c r="L116" s="84"/>
      <c r="M116" s="30" t="s">
        <v>5682</v>
      </c>
      <c r="N116" s="111"/>
      <c r="O116" s="86">
        <v>7</v>
      </c>
      <c r="P116" s="81" t="s">
        <v>26</v>
      </c>
      <c r="Q116" s="81" t="s">
        <v>120</v>
      </c>
      <c r="R116" s="29" t="s">
        <v>5715</v>
      </c>
    </row>
    <row r="117" spans="1:18" ht="24" x14ac:dyDescent="0.2">
      <c r="A117" s="72">
        <v>101</v>
      </c>
      <c r="B117" s="19">
        <v>7900</v>
      </c>
      <c r="C117" s="84" t="s">
        <v>5203</v>
      </c>
      <c r="D117" s="172" t="s">
        <v>5466</v>
      </c>
      <c r="E117" s="172" t="s">
        <v>5466</v>
      </c>
      <c r="F117" s="86">
        <v>2008</v>
      </c>
      <c r="G117" s="172" t="s">
        <v>569</v>
      </c>
      <c r="H117" s="172" t="s">
        <v>560</v>
      </c>
      <c r="I117" s="172" t="s">
        <v>5468</v>
      </c>
      <c r="J117" s="86">
        <v>1</v>
      </c>
      <c r="K117" s="86">
        <v>14</v>
      </c>
      <c r="L117" s="84"/>
      <c r="M117" s="30" t="s">
        <v>5682</v>
      </c>
      <c r="N117" s="113"/>
      <c r="O117" s="86">
        <v>65</v>
      </c>
      <c r="P117" s="81" t="s">
        <v>26</v>
      </c>
      <c r="Q117" s="81" t="s">
        <v>120</v>
      </c>
      <c r="R117" s="29" t="s">
        <v>5715</v>
      </c>
    </row>
    <row r="118" spans="1:18" x14ac:dyDescent="0.2">
      <c r="A118" s="18">
        <v>102</v>
      </c>
      <c r="B118" s="19">
        <v>7900</v>
      </c>
      <c r="C118" s="84" t="s">
        <v>5183</v>
      </c>
      <c r="D118" s="172" t="s">
        <v>5458</v>
      </c>
      <c r="E118" s="172" t="s">
        <v>5463</v>
      </c>
      <c r="F118" s="86">
        <v>2008</v>
      </c>
      <c r="G118" s="172" t="s">
        <v>555</v>
      </c>
      <c r="H118" s="172" t="s">
        <v>5460</v>
      </c>
      <c r="I118" s="172" t="s">
        <v>5468</v>
      </c>
      <c r="J118" s="86">
        <v>1</v>
      </c>
      <c r="K118" s="86">
        <v>5</v>
      </c>
      <c r="L118" s="84"/>
      <c r="M118" s="30" t="s">
        <v>5682</v>
      </c>
      <c r="N118" s="111"/>
      <c r="O118" s="86">
        <v>5</v>
      </c>
      <c r="P118" s="81" t="s">
        <v>26</v>
      </c>
      <c r="Q118" s="81" t="s">
        <v>120</v>
      </c>
      <c r="R118" s="29" t="s">
        <v>5715</v>
      </c>
    </row>
    <row r="119" spans="1:18" x14ac:dyDescent="0.2">
      <c r="A119" s="72">
        <v>103</v>
      </c>
      <c r="B119" s="19">
        <v>7900</v>
      </c>
      <c r="C119" s="141" t="s">
        <v>5204</v>
      </c>
      <c r="D119" s="172">
        <v>25</v>
      </c>
      <c r="E119" s="172" t="s">
        <v>5459</v>
      </c>
      <c r="F119" s="86">
        <v>2008</v>
      </c>
      <c r="G119" s="172" t="s">
        <v>555</v>
      </c>
      <c r="H119" s="172">
        <v>12</v>
      </c>
      <c r="I119" s="172">
        <v>2008</v>
      </c>
      <c r="J119" s="86">
        <v>2</v>
      </c>
      <c r="K119" s="86">
        <v>1</v>
      </c>
      <c r="L119" s="84"/>
      <c r="M119" s="30" t="s">
        <v>5682</v>
      </c>
      <c r="N119" s="114"/>
      <c r="O119" s="86">
        <v>26</v>
      </c>
      <c r="P119" s="81" t="s">
        <v>26</v>
      </c>
      <c r="Q119" s="81" t="s">
        <v>120</v>
      </c>
      <c r="R119" s="29" t="s">
        <v>5715</v>
      </c>
    </row>
    <row r="120" spans="1:18" ht="24" x14ac:dyDescent="0.2">
      <c r="A120" s="18">
        <v>104</v>
      </c>
      <c r="B120" s="19">
        <v>7900</v>
      </c>
      <c r="C120" s="84" t="s">
        <v>5205</v>
      </c>
      <c r="D120" s="172">
        <v>25</v>
      </c>
      <c r="E120" s="172" t="s">
        <v>5459</v>
      </c>
      <c r="F120" s="86">
        <v>2008</v>
      </c>
      <c r="G120" s="172" t="s">
        <v>5458</v>
      </c>
      <c r="H120" s="172">
        <v>12</v>
      </c>
      <c r="I120" s="172">
        <v>2008</v>
      </c>
      <c r="J120" s="86">
        <v>2</v>
      </c>
      <c r="K120" s="86">
        <v>2</v>
      </c>
      <c r="L120" s="84"/>
      <c r="M120" s="30" t="s">
        <v>5682</v>
      </c>
      <c r="N120" s="114"/>
      <c r="O120" s="86">
        <v>13</v>
      </c>
      <c r="P120" s="81" t="s">
        <v>26</v>
      </c>
      <c r="Q120" s="81" t="s">
        <v>120</v>
      </c>
      <c r="R120" s="29" t="s">
        <v>5692</v>
      </c>
    </row>
    <row r="121" spans="1:18" ht="24" x14ac:dyDescent="0.2">
      <c r="A121" s="72">
        <v>105</v>
      </c>
      <c r="B121" s="19">
        <v>7900</v>
      </c>
      <c r="C121" s="84" t="s">
        <v>5206</v>
      </c>
      <c r="D121" s="172" t="s">
        <v>574</v>
      </c>
      <c r="E121" s="172" t="s">
        <v>5459</v>
      </c>
      <c r="F121" s="86">
        <v>2008</v>
      </c>
      <c r="G121" s="172" t="s">
        <v>565</v>
      </c>
      <c r="H121" s="172" t="s">
        <v>560</v>
      </c>
      <c r="I121" s="172">
        <v>2008</v>
      </c>
      <c r="J121" s="86">
        <v>2</v>
      </c>
      <c r="K121" s="86">
        <v>3</v>
      </c>
      <c r="L121" s="84"/>
      <c r="M121" s="30" t="s">
        <v>5682</v>
      </c>
      <c r="N121" s="114"/>
      <c r="O121" s="86">
        <v>26</v>
      </c>
      <c r="P121" s="81" t="s">
        <v>26</v>
      </c>
      <c r="Q121" s="81" t="s">
        <v>120</v>
      </c>
      <c r="R121" s="29" t="s">
        <v>5715</v>
      </c>
    </row>
    <row r="122" spans="1:18" x14ac:dyDescent="0.2">
      <c r="A122" s="18">
        <v>106</v>
      </c>
      <c r="B122" s="19">
        <v>7900</v>
      </c>
      <c r="C122" s="84" t="s">
        <v>5207</v>
      </c>
      <c r="D122" s="172" t="s">
        <v>555</v>
      </c>
      <c r="E122" s="172" t="s">
        <v>5459</v>
      </c>
      <c r="F122" s="86">
        <v>2008</v>
      </c>
      <c r="G122" s="172" t="s">
        <v>566</v>
      </c>
      <c r="H122" s="172" t="s">
        <v>560</v>
      </c>
      <c r="I122" s="172" t="s">
        <v>5468</v>
      </c>
      <c r="J122" s="86">
        <v>2</v>
      </c>
      <c r="K122" s="86">
        <v>4</v>
      </c>
      <c r="L122" s="84"/>
      <c r="M122" s="30" t="s">
        <v>5682</v>
      </c>
      <c r="N122" s="114"/>
      <c r="O122" s="86">
        <v>154</v>
      </c>
      <c r="P122" s="81" t="s">
        <v>26</v>
      </c>
      <c r="Q122" s="81" t="s">
        <v>120</v>
      </c>
      <c r="R122" s="29" t="s">
        <v>5683</v>
      </c>
    </row>
    <row r="123" spans="1:18" x14ac:dyDescent="0.2">
      <c r="A123" s="72">
        <v>107</v>
      </c>
      <c r="B123" s="19">
        <v>7900</v>
      </c>
      <c r="C123" s="84" t="s">
        <v>5178</v>
      </c>
      <c r="D123" s="172" t="s">
        <v>5465</v>
      </c>
      <c r="E123" s="172" t="s">
        <v>5459</v>
      </c>
      <c r="F123" s="86">
        <v>2008</v>
      </c>
      <c r="G123" s="172" t="s">
        <v>566</v>
      </c>
      <c r="H123" s="172" t="s">
        <v>560</v>
      </c>
      <c r="I123" s="172" t="s">
        <v>5468</v>
      </c>
      <c r="J123" s="86">
        <v>2</v>
      </c>
      <c r="K123" s="86">
        <v>5</v>
      </c>
      <c r="L123" s="84"/>
      <c r="M123" s="30" t="s">
        <v>5682</v>
      </c>
      <c r="N123" s="114"/>
      <c r="O123" s="86">
        <v>170</v>
      </c>
      <c r="P123" s="81" t="s">
        <v>26</v>
      </c>
      <c r="Q123" s="81" t="s">
        <v>120</v>
      </c>
      <c r="R123" s="29" t="s">
        <v>5692</v>
      </c>
    </row>
    <row r="124" spans="1:18" x14ac:dyDescent="0.2">
      <c r="A124" s="18">
        <v>108</v>
      </c>
      <c r="B124" s="19">
        <v>7900</v>
      </c>
      <c r="C124" s="84" t="s">
        <v>5165</v>
      </c>
      <c r="D124" s="172" t="s">
        <v>118</v>
      </c>
      <c r="E124" s="172" t="s">
        <v>5459</v>
      </c>
      <c r="F124" s="86">
        <v>2008</v>
      </c>
      <c r="G124" s="172" t="s">
        <v>563</v>
      </c>
      <c r="H124" s="172">
        <v>12</v>
      </c>
      <c r="I124" s="172">
        <v>2008</v>
      </c>
      <c r="J124" s="86">
        <v>2</v>
      </c>
      <c r="K124" s="86">
        <v>6</v>
      </c>
      <c r="L124" s="84"/>
      <c r="M124" s="30" t="s">
        <v>5682</v>
      </c>
      <c r="N124" s="114"/>
      <c r="O124" s="86">
        <v>67</v>
      </c>
      <c r="P124" s="81" t="s">
        <v>26</v>
      </c>
      <c r="Q124" s="81" t="s">
        <v>120</v>
      </c>
      <c r="R124" s="29" t="s">
        <v>5683</v>
      </c>
    </row>
    <row r="125" spans="1:18" x14ac:dyDescent="0.2">
      <c r="A125" s="72">
        <v>109</v>
      </c>
      <c r="B125" s="19">
        <v>7900</v>
      </c>
      <c r="C125" s="84" t="s">
        <v>5180</v>
      </c>
      <c r="D125" s="172"/>
      <c r="E125" s="172"/>
      <c r="F125" s="86"/>
      <c r="G125" s="172"/>
      <c r="H125" s="172"/>
      <c r="I125" s="172"/>
      <c r="J125" s="86">
        <v>2</v>
      </c>
      <c r="K125" s="86">
        <v>7</v>
      </c>
      <c r="L125" s="84"/>
      <c r="M125" s="30" t="s">
        <v>5682</v>
      </c>
      <c r="N125" s="114"/>
      <c r="O125" s="86">
        <v>12</v>
      </c>
      <c r="P125" s="81" t="s">
        <v>26</v>
      </c>
      <c r="Q125" s="81" t="s">
        <v>120</v>
      </c>
      <c r="R125" s="29" t="s">
        <v>5715</v>
      </c>
    </row>
    <row r="126" spans="1:18" x14ac:dyDescent="0.2">
      <c r="A126" s="18">
        <v>110</v>
      </c>
      <c r="B126" s="19">
        <v>7900</v>
      </c>
      <c r="C126" s="84" t="s">
        <v>5157</v>
      </c>
      <c r="D126" s="172"/>
      <c r="E126" s="172"/>
      <c r="F126" s="86"/>
      <c r="G126" s="172"/>
      <c r="H126" s="172"/>
      <c r="I126" s="172"/>
      <c r="J126" s="86">
        <v>2</v>
      </c>
      <c r="K126" s="86">
        <v>8</v>
      </c>
      <c r="L126" s="84"/>
      <c r="M126" s="30" t="s">
        <v>5682</v>
      </c>
      <c r="N126" s="114"/>
      <c r="O126" s="86">
        <v>6</v>
      </c>
      <c r="P126" s="81" t="s">
        <v>26</v>
      </c>
      <c r="Q126" s="81" t="s">
        <v>120</v>
      </c>
      <c r="R126" s="202" t="s">
        <v>5683</v>
      </c>
    </row>
    <row r="127" spans="1:18" x14ac:dyDescent="0.2">
      <c r="A127" s="72">
        <v>111</v>
      </c>
      <c r="B127" s="19">
        <v>7900</v>
      </c>
      <c r="C127" s="84" t="s">
        <v>5208</v>
      </c>
      <c r="D127" s="172" t="s">
        <v>560</v>
      </c>
      <c r="E127" s="172" t="s">
        <v>560</v>
      </c>
      <c r="F127" s="86">
        <v>2007</v>
      </c>
      <c r="G127" s="172" t="s">
        <v>571</v>
      </c>
      <c r="H127" s="172">
        <v>11</v>
      </c>
      <c r="I127" s="172">
        <v>2008</v>
      </c>
      <c r="J127" s="86">
        <v>2</v>
      </c>
      <c r="K127" s="86">
        <v>9</v>
      </c>
      <c r="L127" s="84"/>
      <c r="M127" s="30" t="s">
        <v>5682</v>
      </c>
      <c r="N127" s="114"/>
      <c r="O127" s="86">
        <v>101</v>
      </c>
      <c r="P127" s="81" t="s">
        <v>26</v>
      </c>
      <c r="Q127" s="81" t="s">
        <v>120</v>
      </c>
      <c r="R127" s="29" t="s">
        <v>5715</v>
      </c>
    </row>
    <row r="128" spans="1:18" x14ac:dyDescent="0.2">
      <c r="A128" s="18">
        <v>112</v>
      </c>
      <c r="B128" s="19">
        <v>7900</v>
      </c>
      <c r="C128" s="141" t="s">
        <v>5209</v>
      </c>
      <c r="D128" s="172" t="s">
        <v>5465</v>
      </c>
      <c r="E128" s="172" t="s">
        <v>5459</v>
      </c>
      <c r="F128" s="86">
        <v>2008</v>
      </c>
      <c r="G128" s="172" t="s">
        <v>577</v>
      </c>
      <c r="H128" s="172" t="s">
        <v>5462</v>
      </c>
      <c r="I128" s="172">
        <v>2008</v>
      </c>
      <c r="J128" s="86">
        <v>3</v>
      </c>
      <c r="K128" s="86">
        <v>1</v>
      </c>
      <c r="L128" s="84"/>
      <c r="M128" s="30" t="s">
        <v>5682</v>
      </c>
      <c r="N128" s="114"/>
      <c r="O128" s="86">
        <v>138</v>
      </c>
      <c r="P128" s="81" t="s">
        <v>26</v>
      </c>
      <c r="Q128" s="81" t="s">
        <v>120</v>
      </c>
      <c r="R128" s="29" t="s">
        <v>5715</v>
      </c>
    </row>
    <row r="129" spans="1:18" ht="24" x14ac:dyDescent="0.2">
      <c r="A129" s="72">
        <v>113</v>
      </c>
      <c r="B129" s="19">
        <v>7900</v>
      </c>
      <c r="C129" s="84" t="s">
        <v>5210</v>
      </c>
      <c r="D129" s="172" t="s">
        <v>577</v>
      </c>
      <c r="E129" s="172" t="s">
        <v>5462</v>
      </c>
      <c r="F129" s="86">
        <v>2008</v>
      </c>
      <c r="G129" s="172" t="s">
        <v>573</v>
      </c>
      <c r="H129" s="172" t="s">
        <v>5464</v>
      </c>
      <c r="I129" s="172">
        <v>2008</v>
      </c>
      <c r="J129" s="86">
        <v>3</v>
      </c>
      <c r="K129" s="86">
        <v>2</v>
      </c>
      <c r="L129" s="84"/>
      <c r="M129" s="30" t="s">
        <v>5682</v>
      </c>
      <c r="N129" s="111"/>
      <c r="O129" s="86">
        <v>171</v>
      </c>
      <c r="P129" s="81" t="s">
        <v>26</v>
      </c>
      <c r="Q129" s="81" t="s">
        <v>120</v>
      </c>
      <c r="R129" s="29" t="s">
        <v>5715</v>
      </c>
    </row>
    <row r="130" spans="1:18" ht="24" x14ac:dyDescent="0.2">
      <c r="A130" s="18">
        <v>114</v>
      </c>
      <c r="B130" s="19">
        <v>7900</v>
      </c>
      <c r="C130" s="84" t="s">
        <v>5206</v>
      </c>
      <c r="D130" s="172" t="s">
        <v>5459</v>
      </c>
      <c r="E130" s="172" t="s">
        <v>5467</v>
      </c>
      <c r="F130" s="86">
        <v>2008</v>
      </c>
      <c r="G130" s="172" t="s">
        <v>576</v>
      </c>
      <c r="H130" s="172" t="s">
        <v>5465</v>
      </c>
      <c r="I130" s="172">
        <v>2008</v>
      </c>
      <c r="J130" s="86">
        <v>3</v>
      </c>
      <c r="K130" s="86">
        <v>3</v>
      </c>
      <c r="L130" s="84"/>
      <c r="M130" s="30" t="s">
        <v>5682</v>
      </c>
      <c r="N130" s="114"/>
      <c r="O130" s="86">
        <v>106</v>
      </c>
      <c r="P130" s="81" t="s">
        <v>26</v>
      </c>
      <c r="Q130" s="81" t="s">
        <v>120</v>
      </c>
      <c r="R130" s="29" t="s">
        <v>5715</v>
      </c>
    </row>
    <row r="131" spans="1:18" ht="36" x14ac:dyDescent="0.2">
      <c r="A131" s="72">
        <v>115</v>
      </c>
      <c r="B131" s="19">
        <v>7900</v>
      </c>
      <c r="C131" s="84" t="s">
        <v>5211</v>
      </c>
      <c r="D131" s="172" t="s">
        <v>5462</v>
      </c>
      <c r="E131" s="172" t="s">
        <v>5458</v>
      </c>
      <c r="F131" s="86">
        <v>2008</v>
      </c>
      <c r="G131" s="172" t="s">
        <v>568</v>
      </c>
      <c r="H131" s="172" t="s">
        <v>560</v>
      </c>
      <c r="I131" s="172" t="s">
        <v>5468</v>
      </c>
      <c r="J131" s="86">
        <v>3</v>
      </c>
      <c r="K131" s="86">
        <v>4</v>
      </c>
      <c r="L131" s="84"/>
      <c r="M131" s="30" t="s">
        <v>5682</v>
      </c>
      <c r="N131" s="114"/>
      <c r="O131" s="86">
        <v>49</v>
      </c>
      <c r="P131" s="81" t="s">
        <v>26</v>
      </c>
      <c r="Q131" s="81" t="s">
        <v>120</v>
      </c>
      <c r="R131" s="29" t="s">
        <v>5715</v>
      </c>
    </row>
    <row r="132" spans="1:18" ht="48" x14ac:dyDescent="0.2">
      <c r="A132" s="18">
        <v>116</v>
      </c>
      <c r="B132" s="19">
        <v>7900</v>
      </c>
      <c r="C132" s="84" t="s">
        <v>5212</v>
      </c>
      <c r="D132" s="172" t="s">
        <v>5462</v>
      </c>
      <c r="E132" s="172" t="s">
        <v>5458</v>
      </c>
      <c r="F132" s="86">
        <v>2008</v>
      </c>
      <c r="G132" s="172" t="s">
        <v>565</v>
      </c>
      <c r="H132" s="172" t="s">
        <v>560</v>
      </c>
      <c r="I132" s="172" t="s">
        <v>5468</v>
      </c>
      <c r="J132" s="86">
        <v>3</v>
      </c>
      <c r="K132" s="86">
        <v>5</v>
      </c>
      <c r="L132" s="84"/>
      <c r="M132" s="30" t="s">
        <v>5682</v>
      </c>
      <c r="N132" s="114"/>
      <c r="O132" s="86">
        <v>39</v>
      </c>
      <c r="P132" s="81" t="s">
        <v>26</v>
      </c>
      <c r="Q132" s="81" t="s">
        <v>120</v>
      </c>
      <c r="R132" s="29" t="s">
        <v>5715</v>
      </c>
    </row>
    <row r="133" spans="1:18" ht="36" x14ac:dyDescent="0.2">
      <c r="A133" s="72">
        <v>117</v>
      </c>
      <c r="B133" s="19">
        <v>7900</v>
      </c>
      <c r="C133" s="84" t="s">
        <v>5213</v>
      </c>
      <c r="D133" s="172" t="s">
        <v>5460</v>
      </c>
      <c r="E133" s="172" t="s">
        <v>5458</v>
      </c>
      <c r="F133" s="86">
        <v>2008</v>
      </c>
      <c r="G133" s="172" t="s">
        <v>568</v>
      </c>
      <c r="H133" s="172">
        <v>12</v>
      </c>
      <c r="I133" s="172">
        <v>2008</v>
      </c>
      <c r="J133" s="86">
        <v>3</v>
      </c>
      <c r="K133" s="86">
        <v>6</v>
      </c>
      <c r="L133" s="84"/>
      <c r="M133" s="30" t="s">
        <v>5682</v>
      </c>
      <c r="N133" s="114"/>
      <c r="O133" s="86">
        <v>63</v>
      </c>
      <c r="P133" s="81" t="s">
        <v>26</v>
      </c>
      <c r="Q133" s="81" t="s">
        <v>120</v>
      </c>
      <c r="R133" s="29" t="s">
        <v>5715</v>
      </c>
    </row>
    <row r="134" spans="1:18" ht="36" x14ac:dyDescent="0.2">
      <c r="A134" s="18">
        <v>118</v>
      </c>
      <c r="B134" s="19">
        <v>7900</v>
      </c>
      <c r="C134" s="84" t="s">
        <v>5214</v>
      </c>
      <c r="D134" s="172" t="s">
        <v>5459</v>
      </c>
      <c r="E134" s="172" t="s">
        <v>5458</v>
      </c>
      <c r="F134" s="86">
        <v>2008</v>
      </c>
      <c r="G134" s="172" t="s">
        <v>568</v>
      </c>
      <c r="H134" s="172" t="s">
        <v>560</v>
      </c>
      <c r="I134" s="172" t="s">
        <v>5468</v>
      </c>
      <c r="J134" s="86">
        <v>3</v>
      </c>
      <c r="K134" s="86">
        <v>7</v>
      </c>
      <c r="L134" s="84"/>
      <c r="M134" s="30" t="s">
        <v>5682</v>
      </c>
      <c r="N134" s="114"/>
      <c r="O134" s="86">
        <v>36</v>
      </c>
      <c r="P134" s="81" t="s">
        <v>26</v>
      </c>
      <c r="Q134" s="81" t="s">
        <v>120</v>
      </c>
      <c r="R134" s="29" t="s">
        <v>5715</v>
      </c>
    </row>
    <row r="135" spans="1:18" ht="36" x14ac:dyDescent="0.2">
      <c r="A135" s="72">
        <v>119</v>
      </c>
      <c r="B135" s="19">
        <v>7900</v>
      </c>
      <c r="C135" s="84" t="s">
        <v>5215</v>
      </c>
      <c r="D135" s="172" t="s">
        <v>5459</v>
      </c>
      <c r="E135" s="172" t="s">
        <v>5458</v>
      </c>
      <c r="F135" s="86">
        <v>2008</v>
      </c>
      <c r="G135" s="172" t="s">
        <v>556</v>
      </c>
      <c r="H135" s="172" t="s">
        <v>560</v>
      </c>
      <c r="I135" s="172" t="s">
        <v>5468</v>
      </c>
      <c r="J135" s="86">
        <v>3</v>
      </c>
      <c r="K135" s="86">
        <v>8</v>
      </c>
      <c r="L135" s="84"/>
      <c r="M135" s="30" t="s">
        <v>5682</v>
      </c>
      <c r="N135" s="114"/>
      <c r="O135" s="86">
        <v>46</v>
      </c>
      <c r="P135" s="81" t="s">
        <v>26</v>
      </c>
      <c r="Q135" s="81" t="s">
        <v>120</v>
      </c>
      <c r="R135" s="29" t="s">
        <v>5715</v>
      </c>
    </row>
    <row r="136" spans="1:18" x14ac:dyDescent="0.2">
      <c r="A136" s="18">
        <v>120</v>
      </c>
      <c r="B136" s="19">
        <v>7900</v>
      </c>
      <c r="C136" s="141" t="s">
        <v>5166</v>
      </c>
      <c r="D136" s="172" t="s">
        <v>5466</v>
      </c>
      <c r="E136" s="172" t="s">
        <v>5462</v>
      </c>
      <c r="F136" s="86">
        <v>2008</v>
      </c>
      <c r="G136" s="172" t="s">
        <v>566</v>
      </c>
      <c r="H136" s="172" t="s">
        <v>559</v>
      </c>
      <c r="I136" s="172">
        <v>2008</v>
      </c>
      <c r="J136" s="86">
        <v>4</v>
      </c>
      <c r="K136" s="86">
        <v>1</v>
      </c>
      <c r="L136" s="84"/>
      <c r="M136" s="30" t="s">
        <v>5682</v>
      </c>
      <c r="N136" s="114"/>
      <c r="O136" s="86">
        <v>33</v>
      </c>
      <c r="P136" s="81" t="s">
        <v>26</v>
      </c>
      <c r="Q136" s="81" t="s">
        <v>120</v>
      </c>
      <c r="R136" s="29" t="s">
        <v>5715</v>
      </c>
    </row>
    <row r="137" spans="1:18" ht="24" x14ac:dyDescent="0.2">
      <c r="A137" s="72">
        <v>121</v>
      </c>
      <c r="B137" s="19">
        <v>7900</v>
      </c>
      <c r="C137" s="84" t="s">
        <v>5216</v>
      </c>
      <c r="D137" s="172" t="s">
        <v>566</v>
      </c>
      <c r="E137" s="172" t="s">
        <v>560</v>
      </c>
      <c r="F137" s="86">
        <v>2007</v>
      </c>
      <c r="G137" s="172" t="s">
        <v>570</v>
      </c>
      <c r="H137" s="172" t="s">
        <v>560</v>
      </c>
      <c r="I137" s="172">
        <v>2008</v>
      </c>
      <c r="J137" s="86">
        <v>4</v>
      </c>
      <c r="K137" s="86">
        <v>2</v>
      </c>
      <c r="L137" s="84"/>
      <c r="M137" s="30" t="s">
        <v>5682</v>
      </c>
      <c r="N137" s="114"/>
      <c r="O137" s="86">
        <v>31</v>
      </c>
      <c r="P137" s="81" t="s">
        <v>26</v>
      </c>
      <c r="Q137" s="81" t="s">
        <v>120</v>
      </c>
      <c r="R137" s="29" t="s">
        <v>5715</v>
      </c>
    </row>
    <row r="138" spans="1:18" x14ac:dyDescent="0.2">
      <c r="A138" s="18">
        <v>122</v>
      </c>
      <c r="B138" s="19">
        <v>7900</v>
      </c>
      <c r="C138" s="84" t="s">
        <v>5217</v>
      </c>
      <c r="D138" s="172" t="s">
        <v>5465</v>
      </c>
      <c r="E138" s="172" t="s">
        <v>5460</v>
      </c>
      <c r="F138" s="86">
        <v>2008</v>
      </c>
      <c r="G138" s="172" t="s">
        <v>565</v>
      </c>
      <c r="H138" s="172" t="s">
        <v>560</v>
      </c>
      <c r="I138" s="172">
        <v>2008</v>
      </c>
      <c r="J138" s="86">
        <v>4</v>
      </c>
      <c r="K138" s="86">
        <v>3</v>
      </c>
      <c r="L138" s="84"/>
      <c r="M138" s="30" t="s">
        <v>5682</v>
      </c>
      <c r="N138" s="114"/>
      <c r="O138" s="86">
        <v>77</v>
      </c>
      <c r="P138" s="81" t="s">
        <v>26</v>
      </c>
      <c r="Q138" s="81" t="s">
        <v>120</v>
      </c>
      <c r="R138" s="202" t="s">
        <v>5683</v>
      </c>
    </row>
    <row r="139" spans="1:18" x14ac:dyDescent="0.2">
      <c r="A139" s="72">
        <v>123</v>
      </c>
      <c r="B139" s="19">
        <v>7900</v>
      </c>
      <c r="C139" s="84" t="s">
        <v>5218</v>
      </c>
      <c r="D139" s="172" t="s">
        <v>571</v>
      </c>
      <c r="E139" s="172" t="s">
        <v>5466</v>
      </c>
      <c r="F139" s="86">
        <v>2008</v>
      </c>
      <c r="G139" s="172" t="s">
        <v>570</v>
      </c>
      <c r="H139" s="172" t="s">
        <v>555</v>
      </c>
      <c r="I139" s="172" t="s">
        <v>5468</v>
      </c>
      <c r="J139" s="86">
        <v>4</v>
      </c>
      <c r="K139" s="86">
        <v>4</v>
      </c>
      <c r="L139" s="84"/>
      <c r="M139" s="30" t="s">
        <v>5682</v>
      </c>
      <c r="N139" s="114"/>
      <c r="O139" s="86">
        <v>169</v>
      </c>
      <c r="P139" s="81" t="s">
        <v>26</v>
      </c>
      <c r="Q139" s="81" t="s">
        <v>120</v>
      </c>
      <c r="R139" s="202" t="s">
        <v>5683</v>
      </c>
    </row>
    <row r="140" spans="1:18" ht="24" x14ac:dyDescent="0.2">
      <c r="A140" s="18">
        <v>124</v>
      </c>
      <c r="B140" s="19">
        <v>7900</v>
      </c>
      <c r="C140" s="84" t="s">
        <v>5219</v>
      </c>
      <c r="D140" s="172" t="s">
        <v>560</v>
      </c>
      <c r="E140" s="172" t="s">
        <v>5463</v>
      </c>
      <c r="F140" s="86">
        <v>2008</v>
      </c>
      <c r="G140" s="172" t="s">
        <v>5460</v>
      </c>
      <c r="H140" s="172" t="s">
        <v>5458</v>
      </c>
      <c r="I140" s="172" t="s">
        <v>5468</v>
      </c>
      <c r="J140" s="86">
        <v>4</v>
      </c>
      <c r="K140" s="86">
        <v>5</v>
      </c>
      <c r="L140" s="84"/>
      <c r="M140" s="30" t="s">
        <v>5682</v>
      </c>
      <c r="N140" s="114"/>
      <c r="O140" s="86">
        <v>99</v>
      </c>
      <c r="P140" s="81" t="s">
        <v>26</v>
      </c>
      <c r="Q140" s="81" t="s">
        <v>120</v>
      </c>
      <c r="R140" s="202" t="s">
        <v>5683</v>
      </c>
    </row>
    <row r="141" spans="1:18" x14ac:dyDescent="0.2">
      <c r="A141" s="72">
        <v>125</v>
      </c>
      <c r="B141" s="19">
        <v>7900</v>
      </c>
      <c r="C141" s="84" t="s">
        <v>5220</v>
      </c>
      <c r="D141" s="172" t="s">
        <v>567</v>
      </c>
      <c r="E141" s="172" t="s">
        <v>5459</v>
      </c>
      <c r="F141" s="86">
        <v>2008</v>
      </c>
      <c r="G141" s="172" t="s">
        <v>565</v>
      </c>
      <c r="H141" s="172">
        <v>12</v>
      </c>
      <c r="I141" s="172">
        <v>2008</v>
      </c>
      <c r="J141" s="86">
        <v>4</v>
      </c>
      <c r="K141" s="86">
        <v>6</v>
      </c>
      <c r="L141" s="84"/>
      <c r="M141" s="30" t="s">
        <v>5682</v>
      </c>
      <c r="N141" s="115"/>
      <c r="O141" s="86">
        <v>39</v>
      </c>
      <c r="P141" s="81" t="s">
        <v>26</v>
      </c>
      <c r="Q141" s="81" t="s">
        <v>120</v>
      </c>
      <c r="R141" s="202" t="s">
        <v>5683</v>
      </c>
    </row>
    <row r="142" spans="1:18" x14ac:dyDescent="0.2">
      <c r="A142" s="18">
        <v>126</v>
      </c>
      <c r="B142" s="19">
        <v>7900</v>
      </c>
      <c r="C142" s="84" t="s">
        <v>5195</v>
      </c>
      <c r="D142" s="172" t="s">
        <v>5459</v>
      </c>
      <c r="E142" s="172" t="s">
        <v>5459</v>
      </c>
      <c r="F142" s="86">
        <v>2008</v>
      </c>
      <c r="G142" s="172" t="s">
        <v>577</v>
      </c>
      <c r="H142" s="172" t="s">
        <v>560</v>
      </c>
      <c r="I142" s="172" t="s">
        <v>5468</v>
      </c>
      <c r="J142" s="86">
        <v>4</v>
      </c>
      <c r="K142" s="86">
        <v>7</v>
      </c>
      <c r="L142" s="84"/>
      <c r="M142" s="30" t="s">
        <v>5682</v>
      </c>
      <c r="N142" s="115"/>
      <c r="O142" s="86">
        <v>129</v>
      </c>
      <c r="P142" s="81" t="s">
        <v>26</v>
      </c>
      <c r="Q142" s="81" t="s">
        <v>120</v>
      </c>
      <c r="R142" s="29" t="s">
        <v>5715</v>
      </c>
    </row>
    <row r="143" spans="1:18" x14ac:dyDescent="0.2">
      <c r="A143" s="72">
        <v>127</v>
      </c>
      <c r="B143" s="19">
        <v>7900</v>
      </c>
      <c r="C143" s="170" t="s">
        <v>5221</v>
      </c>
      <c r="D143" s="172" t="s">
        <v>5462</v>
      </c>
      <c r="E143" s="172" t="s">
        <v>5460</v>
      </c>
      <c r="F143" s="86">
        <v>2009</v>
      </c>
      <c r="G143" s="172" t="s">
        <v>577</v>
      </c>
      <c r="H143" s="172" t="s">
        <v>5467</v>
      </c>
      <c r="I143" s="172" t="s">
        <v>5470</v>
      </c>
      <c r="J143" s="86">
        <v>1</v>
      </c>
      <c r="K143" s="86">
        <v>1</v>
      </c>
      <c r="L143" s="84"/>
      <c r="M143" s="30" t="s">
        <v>5682</v>
      </c>
      <c r="N143" s="115"/>
      <c r="O143" s="86">
        <v>143</v>
      </c>
      <c r="P143" s="81" t="s">
        <v>26</v>
      </c>
      <c r="Q143" s="81" t="s">
        <v>120</v>
      </c>
      <c r="R143" s="29" t="s">
        <v>5715</v>
      </c>
    </row>
    <row r="144" spans="1:18" x14ac:dyDescent="0.2">
      <c r="A144" s="18">
        <v>128</v>
      </c>
      <c r="B144" s="19">
        <v>7900</v>
      </c>
      <c r="C144" s="170" t="s">
        <v>5221</v>
      </c>
      <c r="D144" s="172" t="s">
        <v>5462</v>
      </c>
      <c r="E144" s="172" t="s">
        <v>5465</v>
      </c>
      <c r="F144" s="86">
        <v>2009</v>
      </c>
      <c r="G144" s="172" t="s">
        <v>577</v>
      </c>
      <c r="H144" s="172" t="s">
        <v>559</v>
      </c>
      <c r="I144" s="172" t="s">
        <v>5470</v>
      </c>
      <c r="J144" s="86">
        <v>1</v>
      </c>
      <c r="K144" s="86">
        <v>2</v>
      </c>
      <c r="L144" s="84"/>
      <c r="M144" s="30" t="s">
        <v>5682</v>
      </c>
      <c r="N144" s="115"/>
      <c r="O144" s="86" t="s">
        <v>5479</v>
      </c>
      <c r="P144" s="81" t="s">
        <v>26</v>
      </c>
      <c r="Q144" s="81" t="s">
        <v>120</v>
      </c>
      <c r="R144" s="29" t="s">
        <v>5715</v>
      </c>
    </row>
    <row r="145" spans="1:18" x14ac:dyDescent="0.2">
      <c r="A145" s="72">
        <v>129</v>
      </c>
      <c r="B145" s="19">
        <v>7900</v>
      </c>
      <c r="C145" s="170" t="s">
        <v>5221</v>
      </c>
      <c r="D145" s="172" t="s">
        <v>5460</v>
      </c>
      <c r="E145" s="172" t="s">
        <v>555</v>
      </c>
      <c r="F145" s="86">
        <v>2009</v>
      </c>
      <c r="G145" s="172" t="s">
        <v>577</v>
      </c>
      <c r="H145" s="172" t="s">
        <v>560</v>
      </c>
      <c r="I145" s="172" t="s">
        <v>5470</v>
      </c>
      <c r="J145" s="86">
        <v>1</v>
      </c>
      <c r="K145" s="86">
        <v>3</v>
      </c>
      <c r="L145" s="84"/>
      <c r="M145" s="30" t="s">
        <v>5682</v>
      </c>
      <c r="N145" s="115"/>
      <c r="O145" s="86" t="s">
        <v>5480</v>
      </c>
      <c r="P145" s="81" t="s">
        <v>26</v>
      </c>
      <c r="Q145" s="81" t="s">
        <v>120</v>
      </c>
      <c r="R145" s="29" t="s">
        <v>5715</v>
      </c>
    </row>
    <row r="146" spans="1:18" x14ac:dyDescent="0.2">
      <c r="A146" s="18">
        <v>130</v>
      </c>
      <c r="B146" s="19">
        <v>7900</v>
      </c>
      <c r="C146" s="170" t="s">
        <v>5222</v>
      </c>
      <c r="D146" s="172" t="s">
        <v>118</v>
      </c>
      <c r="E146" s="172" t="s">
        <v>5460</v>
      </c>
      <c r="F146" s="86">
        <v>2009</v>
      </c>
      <c r="G146" s="172" t="s">
        <v>573</v>
      </c>
      <c r="H146" s="172" t="s">
        <v>560</v>
      </c>
      <c r="I146" s="172" t="s">
        <v>5470</v>
      </c>
      <c r="J146" s="86">
        <v>1</v>
      </c>
      <c r="K146" s="86">
        <v>4</v>
      </c>
      <c r="L146" s="84"/>
      <c r="M146" s="30" t="s">
        <v>5682</v>
      </c>
      <c r="N146" s="115"/>
      <c r="O146" s="86">
        <v>216</v>
      </c>
      <c r="P146" s="81" t="s">
        <v>26</v>
      </c>
      <c r="Q146" s="81" t="s">
        <v>120</v>
      </c>
      <c r="R146" s="29" t="s">
        <v>5692</v>
      </c>
    </row>
    <row r="147" spans="1:18" ht="18" x14ac:dyDescent="0.2">
      <c r="A147" s="72">
        <v>131</v>
      </c>
      <c r="B147" s="19">
        <v>7900</v>
      </c>
      <c r="C147" s="170" t="s">
        <v>5223</v>
      </c>
      <c r="D147" s="172"/>
      <c r="E147" s="172" t="s">
        <v>5465</v>
      </c>
      <c r="F147" s="86">
        <v>2009</v>
      </c>
      <c r="G147" s="172" t="s">
        <v>570</v>
      </c>
      <c r="H147" s="172" t="s">
        <v>555</v>
      </c>
      <c r="I147" s="172" t="s">
        <v>5470</v>
      </c>
      <c r="J147" s="86">
        <v>1</v>
      </c>
      <c r="K147" s="86">
        <v>5</v>
      </c>
      <c r="L147" s="84"/>
      <c r="M147" s="30" t="s">
        <v>5682</v>
      </c>
      <c r="N147" s="115"/>
      <c r="O147" s="86">
        <v>198</v>
      </c>
      <c r="P147" s="81" t="s">
        <v>26</v>
      </c>
      <c r="Q147" s="81" t="s">
        <v>120</v>
      </c>
      <c r="R147" s="29" t="s">
        <v>5683</v>
      </c>
    </row>
    <row r="148" spans="1:18" x14ac:dyDescent="0.2">
      <c r="A148" s="18">
        <v>132</v>
      </c>
      <c r="B148" s="19">
        <v>7900</v>
      </c>
      <c r="C148" s="170" t="s">
        <v>5224</v>
      </c>
      <c r="D148" s="172" t="s">
        <v>568</v>
      </c>
      <c r="E148" s="172" t="s">
        <v>5459</v>
      </c>
      <c r="F148" s="86">
        <v>2009</v>
      </c>
      <c r="G148" s="172" t="s">
        <v>562</v>
      </c>
      <c r="H148" s="172" t="s">
        <v>560</v>
      </c>
      <c r="I148" s="172" t="s">
        <v>5470</v>
      </c>
      <c r="J148" s="86">
        <v>1</v>
      </c>
      <c r="K148" s="86">
        <v>6</v>
      </c>
      <c r="L148" s="84"/>
      <c r="M148" s="30" t="s">
        <v>5682</v>
      </c>
      <c r="N148" s="115"/>
      <c r="O148" s="86">
        <v>113</v>
      </c>
      <c r="P148" s="81" t="s">
        <v>26</v>
      </c>
      <c r="Q148" s="81" t="s">
        <v>120</v>
      </c>
      <c r="R148" s="29" t="s">
        <v>5683</v>
      </c>
    </row>
    <row r="149" spans="1:18" x14ac:dyDescent="0.2">
      <c r="A149" s="72">
        <v>133</v>
      </c>
      <c r="B149" s="19">
        <v>7900</v>
      </c>
      <c r="C149" s="170" t="s">
        <v>5225</v>
      </c>
      <c r="D149" s="172"/>
      <c r="E149" s="172" t="s">
        <v>5467</v>
      </c>
      <c r="F149" s="86">
        <v>2009</v>
      </c>
      <c r="G149" s="172"/>
      <c r="H149" s="172" t="s">
        <v>560</v>
      </c>
      <c r="I149" s="172" t="s">
        <v>5470</v>
      </c>
      <c r="J149" s="86">
        <v>1</v>
      </c>
      <c r="K149" s="86">
        <v>7</v>
      </c>
      <c r="L149" s="84"/>
      <c r="M149" s="30" t="s">
        <v>5682</v>
      </c>
      <c r="N149" s="115"/>
      <c r="O149" s="86">
        <v>58</v>
      </c>
      <c r="P149" s="81" t="s">
        <v>26</v>
      </c>
      <c r="Q149" s="81" t="s">
        <v>120</v>
      </c>
      <c r="R149" s="29" t="s">
        <v>5683</v>
      </c>
    </row>
    <row r="150" spans="1:18" x14ac:dyDescent="0.2">
      <c r="A150" s="18">
        <v>134</v>
      </c>
      <c r="B150" s="19">
        <v>7900</v>
      </c>
      <c r="C150" s="170" t="s">
        <v>5226</v>
      </c>
      <c r="D150" s="172" t="s">
        <v>569</v>
      </c>
      <c r="E150" s="172" t="s">
        <v>5460</v>
      </c>
      <c r="F150" s="86">
        <v>2009</v>
      </c>
      <c r="G150" s="172" t="s">
        <v>555</v>
      </c>
      <c r="H150" s="172" t="s">
        <v>560</v>
      </c>
      <c r="I150" s="172" t="s">
        <v>5470</v>
      </c>
      <c r="J150" s="86">
        <v>1</v>
      </c>
      <c r="K150" s="86">
        <v>8</v>
      </c>
      <c r="L150" s="84"/>
      <c r="M150" s="30" t="s">
        <v>5682</v>
      </c>
      <c r="N150" s="115"/>
      <c r="O150" s="86">
        <v>47</v>
      </c>
      <c r="P150" s="81" t="s">
        <v>26</v>
      </c>
      <c r="Q150" s="81" t="s">
        <v>120</v>
      </c>
      <c r="R150" s="29" t="s">
        <v>5715</v>
      </c>
    </row>
    <row r="151" spans="1:18" x14ac:dyDescent="0.2">
      <c r="A151" s="72">
        <v>135</v>
      </c>
      <c r="B151" s="19">
        <v>7900</v>
      </c>
      <c r="C151" s="170" t="s">
        <v>5227</v>
      </c>
      <c r="D151" s="172" t="s">
        <v>5467</v>
      </c>
      <c r="E151" s="172" t="s">
        <v>5463</v>
      </c>
      <c r="F151" s="86">
        <v>2009</v>
      </c>
      <c r="G151" s="172" t="s">
        <v>118</v>
      </c>
      <c r="H151" s="172" t="s">
        <v>559</v>
      </c>
      <c r="I151" s="172" t="s">
        <v>5470</v>
      </c>
      <c r="J151" s="86">
        <v>1</v>
      </c>
      <c r="K151" s="86">
        <v>9</v>
      </c>
      <c r="L151" s="84"/>
      <c r="M151" s="30" t="s">
        <v>5682</v>
      </c>
      <c r="N151" s="115"/>
      <c r="O151" s="86">
        <v>28</v>
      </c>
      <c r="P151" s="81" t="s">
        <v>26</v>
      </c>
      <c r="Q151" s="81" t="s">
        <v>120</v>
      </c>
      <c r="R151" s="29" t="s">
        <v>5715</v>
      </c>
    </row>
    <row r="152" spans="1:18" x14ac:dyDescent="0.2">
      <c r="A152" s="18">
        <v>136</v>
      </c>
      <c r="B152" s="19">
        <v>7900</v>
      </c>
      <c r="C152" s="170" t="s">
        <v>5228</v>
      </c>
      <c r="D152" s="172" t="s">
        <v>560</v>
      </c>
      <c r="E152" s="172" t="s">
        <v>5460</v>
      </c>
      <c r="F152" s="86">
        <v>2009</v>
      </c>
      <c r="G152" s="172" t="s">
        <v>5458</v>
      </c>
      <c r="H152" s="172" t="s">
        <v>5458</v>
      </c>
      <c r="I152" s="172" t="s">
        <v>5470</v>
      </c>
      <c r="J152" s="86">
        <v>1</v>
      </c>
      <c r="K152" s="86">
        <v>10</v>
      </c>
      <c r="L152" s="122"/>
      <c r="M152" s="30" t="s">
        <v>5682</v>
      </c>
      <c r="N152" s="122"/>
      <c r="O152" s="86">
        <v>21</v>
      </c>
      <c r="P152" s="81" t="s">
        <v>26</v>
      </c>
      <c r="Q152" s="81" t="s">
        <v>120</v>
      </c>
      <c r="R152" s="29" t="s">
        <v>5715</v>
      </c>
    </row>
    <row r="153" spans="1:18" x14ac:dyDescent="0.2">
      <c r="A153" s="72">
        <v>137</v>
      </c>
      <c r="B153" s="19">
        <v>7900</v>
      </c>
      <c r="C153" s="170" t="s">
        <v>5229</v>
      </c>
      <c r="D153" s="172" t="s">
        <v>563</v>
      </c>
      <c r="E153" s="172" t="s">
        <v>5458</v>
      </c>
      <c r="F153" s="86">
        <v>2009</v>
      </c>
      <c r="G153" s="172" t="s">
        <v>561</v>
      </c>
      <c r="H153" s="172" t="s">
        <v>559</v>
      </c>
      <c r="I153" s="172" t="s">
        <v>5470</v>
      </c>
      <c r="J153" s="86">
        <v>1</v>
      </c>
      <c r="K153" s="86">
        <v>11</v>
      </c>
      <c r="L153" s="122"/>
      <c r="M153" s="30" t="s">
        <v>5682</v>
      </c>
      <c r="N153" s="122"/>
      <c r="O153" s="86">
        <v>43</v>
      </c>
      <c r="P153" s="81" t="s">
        <v>26</v>
      </c>
      <c r="Q153" s="81" t="s">
        <v>120</v>
      </c>
      <c r="R153" s="29" t="s">
        <v>5715</v>
      </c>
    </row>
    <row r="154" spans="1:18" x14ac:dyDescent="0.2">
      <c r="A154" s="18">
        <v>138</v>
      </c>
      <c r="B154" s="19">
        <v>7900</v>
      </c>
      <c r="C154" s="170" t="s">
        <v>5230</v>
      </c>
      <c r="D154" s="172"/>
      <c r="E154" s="172" t="s">
        <v>5459</v>
      </c>
      <c r="F154" s="86">
        <v>2009</v>
      </c>
      <c r="G154" s="172"/>
      <c r="H154" s="172" t="s">
        <v>560</v>
      </c>
      <c r="I154" s="172" t="s">
        <v>5470</v>
      </c>
      <c r="J154" s="86">
        <v>1</v>
      </c>
      <c r="K154" s="86">
        <v>12</v>
      </c>
      <c r="L154" s="122"/>
      <c r="M154" s="30" t="s">
        <v>5682</v>
      </c>
      <c r="N154" s="122"/>
      <c r="O154" s="86">
        <v>59</v>
      </c>
      <c r="P154" s="81" t="s">
        <v>26</v>
      </c>
      <c r="Q154" s="81" t="s">
        <v>120</v>
      </c>
      <c r="R154" s="202" t="s">
        <v>5683</v>
      </c>
    </row>
    <row r="155" spans="1:18" x14ac:dyDescent="0.2">
      <c r="A155" s="72">
        <v>139</v>
      </c>
      <c r="B155" s="19">
        <v>7900</v>
      </c>
      <c r="C155" s="141" t="s">
        <v>5231</v>
      </c>
      <c r="D155" s="172" t="s">
        <v>560</v>
      </c>
      <c r="E155" s="172" t="s">
        <v>5460</v>
      </c>
      <c r="F155" s="86">
        <v>2009</v>
      </c>
      <c r="G155" s="172" t="s">
        <v>559</v>
      </c>
      <c r="H155" s="172" t="s">
        <v>560</v>
      </c>
      <c r="I155" s="172" t="s">
        <v>5470</v>
      </c>
      <c r="J155" s="86">
        <v>2</v>
      </c>
      <c r="K155" s="86">
        <v>1</v>
      </c>
      <c r="L155" s="122"/>
      <c r="M155" s="30" t="s">
        <v>5682</v>
      </c>
      <c r="N155" s="122"/>
      <c r="O155" s="86">
        <v>19</v>
      </c>
      <c r="P155" s="81" t="s">
        <v>26</v>
      </c>
      <c r="Q155" s="81" t="s">
        <v>120</v>
      </c>
      <c r="R155" s="29" t="s">
        <v>5695</v>
      </c>
    </row>
    <row r="156" spans="1:18" x14ac:dyDescent="0.2">
      <c r="A156" s="18">
        <v>140</v>
      </c>
      <c r="B156" s="19">
        <v>7900</v>
      </c>
      <c r="C156" s="141" t="s">
        <v>5232</v>
      </c>
      <c r="D156" s="172" t="s">
        <v>568</v>
      </c>
      <c r="E156" s="172" t="s">
        <v>5459</v>
      </c>
      <c r="F156" s="86">
        <v>2009</v>
      </c>
      <c r="G156" s="172" t="s">
        <v>573</v>
      </c>
      <c r="H156" s="172" t="s">
        <v>555</v>
      </c>
      <c r="I156" s="172" t="s">
        <v>5470</v>
      </c>
      <c r="J156" s="86">
        <v>2</v>
      </c>
      <c r="K156" s="86">
        <v>2</v>
      </c>
      <c r="L156" s="122"/>
      <c r="M156" s="30" t="s">
        <v>5682</v>
      </c>
      <c r="N156" s="122"/>
      <c r="O156" s="86">
        <v>10</v>
      </c>
      <c r="P156" s="81" t="s">
        <v>26</v>
      </c>
      <c r="Q156" s="81" t="s">
        <v>120</v>
      </c>
      <c r="R156" s="29" t="s">
        <v>5715</v>
      </c>
    </row>
    <row r="157" spans="1:18" x14ac:dyDescent="0.2">
      <c r="A157" s="72">
        <v>141</v>
      </c>
      <c r="B157" s="19">
        <v>7900</v>
      </c>
      <c r="C157" s="141" t="s">
        <v>5233</v>
      </c>
      <c r="D157" s="172" t="s">
        <v>570</v>
      </c>
      <c r="E157" s="172" t="s">
        <v>5464</v>
      </c>
      <c r="F157" s="86">
        <v>2009</v>
      </c>
      <c r="G157" s="172" t="s">
        <v>5463</v>
      </c>
      <c r="H157" s="172" t="s">
        <v>5465</v>
      </c>
      <c r="I157" s="172" t="s">
        <v>5470</v>
      </c>
      <c r="J157" s="86">
        <v>2</v>
      </c>
      <c r="K157" s="86">
        <v>3</v>
      </c>
      <c r="L157" s="122"/>
      <c r="M157" s="30" t="s">
        <v>5682</v>
      </c>
      <c r="N157" s="122"/>
      <c r="O157" s="86">
        <v>6</v>
      </c>
      <c r="P157" s="81" t="s">
        <v>26</v>
      </c>
      <c r="Q157" s="81" t="s">
        <v>120</v>
      </c>
      <c r="R157" s="141" t="s">
        <v>5711</v>
      </c>
    </row>
    <row r="158" spans="1:18" x14ac:dyDescent="0.2">
      <c r="A158" s="18">
        <v>142</v>
      </c>
      <c r="B158" s="19">
        <v>7900</v>
      </c>
      <c r="C158" s="84" t="s">
        <v>5234</v>
      </c>
      <c r="D158" s="172" t="s">
        <v>575</v>
      </c>
      <c r="E158" s="172" t="s">
        <v>5459</v>
      </c>
      <c r="F158" s="86">
        <v>2009</v>
      </c>
      <c r="G158" s="172" t="s">
        <v>575</v>
      </c>
      <c r="H158" s="172" t="s">
        <v>5460</v>
      </c>
      <c r="I158" s="172" t="s">
        <v>5470</v>
      </c>
      <c r="J158" s="86">
        <v>2</v>
      </c>
      <c r="K158" s="86">
        <v>4</v>
      </c>
      <c r="L158" s="122"/>
      <c r="M158" s="30" t="s">
        <v>5682</v>
      </c>
      <c r="N158" s="122"/>
      <c r="O158" s="86">
        <v>9</v>
      </c>
      <c r="P158" s="81" t="s">
        <v>26</v>
      </c>
      <c r="Q158" s="81" t="s">
        <v>120</v>
      </c>
      <c r="R158" s="29" t="s">
        <v>5695</v>
      </c>
    </row>
    <row r="159" spans="1:18" x14ac:dyDescent="0.2">
      <c r="A159" s="72">
        <v>143</v>
      </c>
      <c r="B159" s="19">
        <v>7900</v>
      </c>
      <c r="C159" s="141" t="s">
        <v>5235</v>
      </c>
      <c r="D159" s="172" t="s">
        <v>568</v>
      </c>
      <c r="E159" s="172" t="s">
        <v>5466</v>
      </c>
      <c r="F159" s="86">
        <v>2009</v>
      </c>
      <c r="G159" s="172" t="s">
        <v>5458</v>
      </c>
      <c r="H159" s="172" t="s">
        <v>559</v>
      </c>
      <c r="I159" s="172" t="s">
        <v>5470</v>
      </c>
      <c r="J159" s="86">
        <v>2</v>
      </c>
      <c r="K159" s="86">
        <v>5</v>
      </c>
      <c r="L159" s="122"/>
      <c r="M159" s="30" t="s">
        <v>5682</v>
      </c>
      <c r="N159" s="122"/>
      <c r="O159" s="86">
        <v>11</v>
      </c>
      <c r="P159" s="81" t="s">
        <v>26</v>
      </c>
      <c r="Q159" s="81" t="s">
        <v>120</v>
      </c>
      <c r="R159" s="29" t="s">
        <v>5692</v>
      </c>
    </row>
    <row r="160" spans="1:18" x14ac:dyDescent="0.2">
      <c r="A160" s="18">
        <v>144</v>
      </c>
      <c r="B160" s="19">
        <v>7900</v>
      </c>
      <c r="C160" s="84" t="s">
        <v>5236</v>
      </c>
      <c r="D160" s="172" t="s">
        <v>5466</v>
      </c>
      <c r="E160" s="172" t="s">
        <v>5462</v>
      </c>
      <c r="F160" s="86">
        <v>2009</v>
      </c>
      <c r="G160" s="172" t="s">
        <v>575</v>
      </c>
      <c r="H160" s="172" t="s">
        <v>5458</v>
      </c>
      <c r="I160" s="172" t="s">
        <v>5470</v>
      </c>
      <c r="J160" s="86">
        <v>2</v>
      </c>
      <c r="K160" s="86">
        <v>6</v>
      </c>
      <c r="L160" s="122"/>
      <c r="M160" s="30" t="s">
        <v>5682</v>
      </c>
      <c r="N160" s="122"/>
      <c r="O160" s="86">
        <v>35</v>
      </c>
      <c r="P160" s="81" t="s">
        <v>26</v>
      </c>
      <c r="Q160" s="81" t="s">
        <v>120</v>
      </c>
      <c r="R160" s="29" t="s">
        <v>5715</v>
      </c>
    </row>
    <row r="161" spans="1:18" x14ac:dyDescent="0.2">
      <c r="A161" s="72">
        <v>145</v>
      </c>
      <c r="B161" s="19">
        <v>7900</v>
      </c>
      <c r="C161" s="84" t="s">
        <v>5237</v>
      </c>
      <c r="D161" s="172"/>
      <c r="E161" s="172" t="s">
        <v>5467</v>
      </c>
      <c r="F161" s="86">
        <v>2009</v>
      </c>
      <c r="G161" s="172" t="s">
        <v>5458</v>
      </c>
      <c r="H161" s="172" t="s">
        <v>5458</v>
      </c>
      <c r="I161" s="172" t="s">
        <v>5470</v>
      </c>
      <c r="J161" s="86">
        <v>2</v>
      </c>
      <c r="K161" s="86">
        <v>7</v>
      </c>
      <c r="L161" s="122"/>
      <c r="M161" s="30" t="s">
        <v>5682</v>
      </c>
      <c r="N161" s="122"/>
      <c r="O161" s="86">
        <v>64</v>
      </c>
      <c r="P161" s="81" t="s">
        <v>26</v>
      </c>
      <c r="Q161" s="81" t="s">
        <v>120</v>
      </c>
      <c r="R161" s="29" t="s">
        <v>5692</v>
      </c>
    </row>
    <row r="162" spans="1:18" x14ac:dyDescent="0.2">
      <c r="A162" s="18">
        <v>146</v>
      </c>
      <c r="B162" s="19">
        <v>7900</v>
      </c>
      <c r="C162" s="141" t="s">
        <v>5238</v>
      </c>
      <c r="D162" s="172" t="s">
        <v>572</v>
      </c>
      <c r="E162" s="172" t="s">
        <v>5460</v>
      </c>
      <c r="F162" s="86">
        <v>2009</v>
      </c>
      <c r="G162" s="172"/>
      <c r="H162" s="172" t="s">
        <v>555</v>
      </c>
      <c r="I162" s="172" t="s">
        <v>5470</v>
      </c>
      <c r="J162" s="86">
        <v>2</v>
      </c>
      <c r="K162" s="86">
        <v>8</v>
      </c>
      <c r="L162" s="122"/>
      <c r="M162" s="30" t="s">
        <v>5682</v>
      </c>
      <c r="N162" s="122"/>
      <c r="O162" s="86">
        <v>12</v>
      </c>
      <c r="P162" s="81" t="s">
        <v>26</v>
      </c>
      <c r="Q162" s="81" t="s">
        <v>120</v>
      </c>
      <c r="R162" s="29" t="s">
        <v>5683</v>
      </c>
    </row>
    <row r="163" spans="1:18" x14ac:dyDescent="0.2">
      <c r="A163" s="72">
        <v>147</v>
      </c>
      <c r="B163" s="19">
        <v>7900</v>
      </c>
      <c r="C163" s="141" t="s">
        <v>5239</v>
      </c>
      <c r="D163" s="172" t="s">
        <v>5462</v>
      </c>
      <c r="E163" s="172" t="s">
        <v>5466</v>
      </c>
      <c r="F163" s="86">
        <v>2009</v>
      </c>
      <c r="G163" s="172" t="s">
        <v>118</v>
      </c>
      <c r="H163" s="172" t="s">
        <v>560</v>
      </c>
      <c r="I163" s="172" t="s">
        <v>5470</v>
      </c>
      <c r="J163" s="86">
        <v>2</v>
      </c>
      <c r="K163" s="86">
        <v>9</v>
      </c>
      <c r="L163" s="122"/>
      <c r="M163" s="30" t="s">
        <v>5682</v>
      </c>
      <c r="N163" s="122"/>
      <c r="O163" s="86">
        <v>60</v>
      </c>
      <c r="P163" s="81" t="s">
        <v>26</v>
      </c>
      <c r="Q163" s="81" t="s">
        <v>120</v>
      </c>
      <c r="R163" s="201" t="s">
        <v>5708</v>
      </c>
    </row>
    <row r="164" spans="1:18" x14ac:dyDescent="0.2">
      <c r="A164" s="18">
        <v>148</v>
      </c>
      <c r="B164" s="19">
        <v>7900</v>
      </c>
      <c r="C164" s="141" t="s">
        <v>5240</v>
      </c>
      <c r="D164" s="172" t="s">
        <v>563</v>
      </c>
      <c r="E164" s="172" t="s">
        <v>5466</v>
      </c>
      <c r="F164" s="86">
        <v>2009</v>
      </c>
      <c r="G164" s="172" t="s">
        <v>566</v>
      </c>
      <c r="H164" s="172" t="s">
        <v>559</v>
      </c>
      <c r="I164" s="172" t="s">
        <v>5470</v>
      </c>
      <c r="J164" s="86">
        <v>2</v>
      </c>
      <c r="K164" s="86">
        <v>10</v>
      </c>
      <c r="L164" s="122"/>
      <c r="M164" s="30" t="s">
        <v>5682</v>
      </c>
      <c r="N164" s="122"/>
      <c r="O164" s="86">
        <v>29</v>
      </c>
      <c r="P164" s="81" t="s">
        <v>26</v>
      </c>
      <c r="Q164" s="81" t="s">
        <v>120</v>
      </c>
      <c r="R164" s="29" t="s">
        <v>5683</v>
      </c>
    </row>
    <row r="165" spans="1:18" ht="22.5" x14ac:dyDescent="0.2">
      <c r="A165" s="72">
        <v>149</v>
      </c>
      <c r="B165" s="19">
        <v>7900</v>
      </c>
      <c r="C165" s="141" t="s">
        <v>5241</v>
      </c>
      <c r="D165" s="172" t="s">
        <v>561</v>
      </c>
      <c r="E165" s="172" t="s">
        <v>5460</v>
      </c>
      <c r="F165" s="86">
        <v>2009</v>
      </c>
      <c r="G165" s="172" t="s">
        <v>5464</v>
      </c>
      <c r="H165" s="172" t="s">
        <v>559</v>
      </c>
      <c r="I165" s="172" t="s">
        <v>5470</v>
      </c>
      <c r="J165" s="86">
        <v>2</v>
      </c>
      <c r="K165" s="86">
        <v>11</v>
      </c>
      <c r="L165" s="122"/>
      <c r="M165" s="30" t="s">
        <v>5682</v>
      </c>
      <c r="N165" s="122"/>
      <c r="O165" s="86">
        <v>17</v>
      </c>
      <c r="P165" s="81" t="s">
        <v>26</v>
      </c>
      <c r="Q165" s="81" t="s">
        <v>120</v>
      </c>
      <c r="R165" s="29" t="s">
        <v>5715</v>
      </c>
    </row>
    <row r="166" spans="1:18" x14ac:dyDescent="0.2">
      <c r="A166" s="18">
        <v>150</v>
      </c>
      <c r="B166" s="19">
        <v>7900</v>
      </c>
      <c r="C166" s="141" t="s">
        <v>5242</v>
      </c>
      <c r="D166" s="172"/>
      <c r="E166" s="172" t="s">
        <v>559</v>
      </c>
      <c r="F166" s="86">
        <v>2009</v>
      </c>
      <c r="G166" s="172"/>
      <c r="H166" s="172" t="s">
        <v>560</v>
      </c>
      <c r="I166" s="172" t="s">
        <v>5470</v>
      </c>
      <c r="J166" s="86">
        <v>2</v>
      </c>
      <c r="K166" s="86">
        <v>12</v>
      </c>
      <c r="L166" s="122"/>
      <c r="M166" s="30" t="s">
        <v>5682</v>
      </c>
      <c r="N166" s="122"/>
      <c r="O166" s="86">
        <v>34</v>
      </c>
      <c r="P166" s="81" t="s">
        <v>26</v>
      </c>
      <c r="Q166" s="81" t="s">
        <v>120</v>
      </c>
      <c r="R166" s="202" t="s">
        <v>5683</v>
      </c>
    </row>
    <row r="167" spans="1:18" x14ac:dyDescent="0.2">
      <c r="A167" s="72">
        <v>151</v>
      </c>
      <c r="B167" s="19">
        <v>7900</v>
      </c>
      <c r="C167" s="141" t="s">
        <v>5243</v>
      </c>
      <c r="D167" s="172" t="s">
        <v>573</v>
      </c>
      <c r="E167" s="172" t="s">
        <v>5460</v>
      </c>
      <c r="F167" s="86">
        <v>2009</v>
      </c>
      <c r="G167" s="172" t="s">
        <v>576</v>
      </c>
      <c r="H167" s="172" t="s">
        <v>560</v>
      </c>
      <c r="I167" s="172" t="s">
        <v>5470</v>
      </c>
      <c r="J167" s="86">
        <v>2</v>
      </c>
      <c r="K167" s="86">
        <v>13</v>
      </c>
      <c r="L167" s="122"/>
      <c r="M167" s="30" t="s">
        <v>5682</v>
      </c>
      <c r="N167" s="122"/>
      <c r="O167" s="86">
        <v>23</v>
      </c>
      <c r="P167" s="81" t="s">
        <v>26</v>
      </c>
      <c r="Q167" s="81" t="s">
        <v>120</v>
      </c>
      <c r="R167" s="29" t="s">
        <v>5715</v>
      </c>
    </row>
    <row r="168" spans="1:18" x14ac:dyDescent="0.2">
      <c r="A168" s="18">
        <v>152</v>
      </c>
      <c r="B168" s="19">
        <v>7900</v>
      </c>
      <c r="C168" s="84" t="s">
        <v>5244</v>
      </c>
      <c r="D168" s="172" t="s">
        <v>561</v>
      </c>
      <c r="E168" s="172" t="s">
        <v>5463</v>
      </c>
      <c r="F168" s="86">
        <v>2009</v>
      </c>
      <c r="G168" s="172" t="s">
        <v>574</v>
      </c>
      <c r="H168" s="172" t="s">
        <v>560</v>
      </c>
      <c r="I168" s="172" t="s">
        <v>5470</v>
      </c>
      <c r="J168" s="86">
        <v>2</v>
      </c>
      <c r="K168" s="86">
        <v>14</v>
      </c>
      <c r="L168" s="122"/>
      <c r="M168" s="30" t="s">
        <v>5682</v>
      </c>
      <c r="N168" s="122"/>
      <c r="O168" s="86">
        <v>19</v>
      </c>
      <c r="P168" s="81" t="s">
        <v>26</v>
      </c>
      <c r="Q168" s="81" t="s">
        <v>120</v>
      </c>
      <c r="R168" s="202" t="s">
        <v>5683</v>
      </c>
    </row>
    <row r="169" spans="1:18" x14ac:dyDescent="0.2">
      <c r="A169" s="72">
        <v>153</v>
      </c>
      <c r="B169" s="19">
        <v>7900</v>
      </c>
      <c r="C169" s="141" t="s">
        <v>5245</v>
      </c>
      <c r="D169" s="172" t="s">
        <v>556</v>
      </c>
      <c r="E169" s="172" t="s">
        <v>559</v>
      </c>
      <c r="F169" s="86">
        <v>2009</v>
      </c>
      <c r="G169" s="172" t="s">
        <v>119</v>
      </c>
      <c r="H169" s="172" t="s">
        <v>555</v>
      </c>
      <c r="I169" s="172" t="s">
        <v>5470</v>
      </c>
      <c r="J169" s="86">
        <v>2</v>
      </c>
      <c r="K169" s="86">
        <v>15</v>
      </c>
      <c r="L169" s="122"/>
      <c r="M169" s="30" t="s">
        <v>5682</v>
      </c>
      <c r="N169" s="122"/>
      <c r="O169" s="86">
        <v>5</v>
      </c>
      <c r="P169" s="81" t="s">
        <v>26</v>
      </c>
      <c r="Q169" s="81" t="s">
        <v>120</v>
      </c>
      <c r="R169" s="201" t="s">
        <v>5708</v>
      </c>
    </row>
    <row r="170" spans="1:18" x14ac:dyDescent="0.2">
      <c r="A170" s="18">
        <v>154</v>
      </c>
      <c r="B170" s="19">
        <v>7900</v>
      </c>
      <c r="C170" s="141" t="s">
        <v>5139</v>
      </c>
      <c r="D170" s="172" t="s">
        <v>555</v>
      </c>
      <c r="E170" s="172" t="s">
        <v>5462</v>
      </c>
      <c r="F170" s="86">
        <v>2009</v>
      </c>
      <c r="G170" s="172" t="s">
        <v>564</v>
      </c>
      <c r="H170" s="172" t="s">
        <v>560</v>
      </c>
      <c r="I170" s="172" t="s">
        <v>5470</v>
      </c>
      <c r="J170" s="86">
        <v>2</v>
      </c>
      <c r="K170" s="86">
        <v>16</v>
      </c>
      <c r="L170" s="122"/>
      <c r="M170" s="30" t="s">
        <v>5682</v>
      </c>
      <c r="N170" s="122"/>
      <c r="O170" s="86">
        <v>93</v>
      </c>
      <c r="P170" s="81" t="s">
        <v>26</v>
      </c>
      <c r="Q170" s="81" t="s">
        <v>120</v>
      </c>
      <c r="R170" s="29" t="s">
        <v>5683</v>
      </c>
    </row>
    <row r="171" spans="1:18" x14ac:dyDescent="0.2">
      <c r="A171" s="72">
        <v>155</v>
      </c>
      <c r="B171" s="19">
        <v>7900</v>
      </c>
      <c r="C171" s="141" t="s">
        <v>5246</v>
      </c>
      <c r="D171" s="172"/>
      <c r="E171" s="172" t="s">
        <v>5464</v>
      </c>
      <c r="F171" s="86">
        <v>2009</v>
      </c>
      <c r="G171" s="172"/>
      <c r="H171" s="172" t="s">
        <v>5464</v>
      </c>
      <c r="I171" s="172" t="s">
        <v>5470</v>
      </c>
      <c r="J171" s="86">
        <v>2</v>
      </c>
      <c r="K171" s="86">
        <v>17</v>
      </c>
      <c r="L171" s="122"/>
      <c r="M171" s="30" t="s">
        <v>5682</v>
      </c>
      <c r="N171" s="122"/>
      <c r="O171" s="86">
        <v>24</v>
      </c>
      <c r="P171" s="81" t="s">
        <v>26</v>
      </c>
      <c r="Q171" s="81" t="s">
        <v>120</v>
      </c>
      <c r="R171" s="29" t="s">
        <v>5683</v>
      </c>
    </row>
    <row r="172" spans="1:18" x14ac:dyDescent="0.2">
      <c r="A172" s="18">
        <v>156</v>
      </c>
      <c r="B172" s="19">
        <v>7900</v>
      </c>
      <c r="C172" s="141" t="s">
        <v>5173</v>
      </c>
      <c r="D172" s="172" t="s">
        <v>565</v>
      </c>
      <c r="E172" s="172" t="s">
        <v>5462</v>
      </c>
      <c r="F172" s="86">
        <v>2009</v>
      </c>
      <c r="G172" s="172" t="s">
        <v>564</v>
      </c>
      <c r="H172" s="172" t="s">
        <v>555</v>
      </c>
      <c r="I172" s="172" t="s">
        <v>5470</v>
      </c>
      <c r="J172" s="86">
        <v>1</v>
      </c>
      <c r="K172" s="86">
        <v>1</v>
      </c>
      <c r="L172" s="122"/>
      <c r="M172" s="30" t="s">
        <v>5682</v>
      </c>
      <c r="N172" s="122"/>
      <c r="O172" s="86">
        <v>33</v>
      </c>
      <c r="P172" s="81" t="s">
        <v>26</v>
      </c>
      <c r="Q172" s="81" t="s">
        <v>120</v>
      </c>
      <c r="R172" s="29" t="s">
        <v>5715</v>
      </c>
    </row>
    <row r="173" spans="1:18" x14ac:dyDescent="0.2">
      <c r="A173" s="72">
        <v>157</v>
      </c>
      <c r="B173" s="19">
        <v>7900</v>
      </c>
      <c r="C173" s="84" t="s">
        <v>5233</v>
      </c>
      <c r="D173" s="172" t="s">
        <v>570</v>
      </c>
      <c r="E173" s="172" t="s">
        <v>5464</v>
      </c>
      <c r="F173" s="86">
        <v>2009</v>
      </c>
      <c r="G173" s="172" t="s">
        <v>5463</v>
      </c>
      <c r="H173" s="172" t="s">
        <v>5465</v>
      </c>
      <c r="I173" s="172" t="s">
        <v>5470</v>
      </c>
      <c r="J173" s="86">
        <v>1</v>
      </c>
      <c r="K173" s="86">
        <v>2</v>
      </c>
      <c r="L173" s="122"/>
      <c r="M173" s="30" t="s">
        <v>5682</v>
      </c>
      <c r="N173" s="122"/>
      <c r="O173" s="86">
        <v>6</v>
      </c>
      <c r="P173" s="81" t="s">
        <v>26</v>
      </c>
      <c r="Q173" s="81" t="s">
        <v>120</v>
      </c>
      <c r="R173" s="141" t="s">
        <v>5711</v>
      </c>
    </row>
    <row r="174" spans="1:18" x14ac:dyDescent="0.2">
      <c r="A174" s="18">
        <v>158</v>
      </c>
      <c r="B174" s="19">
        <v>7900</v>
      </c>
      <c r="C174" s="84" t="s">
        <v>5231</v>
      </c>
      <c r="D174" s="172" t="s">
        <v>560</v>
      </c>
      <c r="E174" s="172" t="s">
        <v>5460</v>
      </c>
      <c r="F174" s="86">
        <v>2009</v>
      </c>
      <c r="G174" s="172" t="s">
        <v>559</v>
      </c>
      <c r="H174" s="172" t="s">
        <v>560</v>
      </c>
      <c r="I174" s="172" t="s">
        <v>5470</v>
      </c>
      <c r="J174" s="86">
        <v>1</v>
      </c>
      <c r="K174" s="86">
        <v>3</v>
      </c>
      <c r="L174" s="122"/>
      <c r="M174" s="30" t="s">
        <v>5682</v>
      </c>
      <c r="N174" s="122"/>
      <c r="O174" s="86">
        <v>19</v>
      </c>
      <c r="P174" s="81" t="s">
        <v>26</v>
      </c>
      <c r="Q174" s="81" t="s">
        <v>120</v>
      </c>
      <c r="R174" s="29" t="s">
        <v>5695</v>
      </c>
    </row>
    <row r="175" spans="1:18" x14ac:dyDescent="0.2">
      <c r="A175" s="72">
        <v>159</v>
      </c>
      <c r="B175" s="19">
        <v>7900</v>
      </c>
      <c r="C175" s="84" t="s">
        <v>5247</v>
      </c>
      <c r="D175" s="172" t="s">
        <v>562</v>
      </c>
      <c r="E175" s="172" t="s">
        <v>5466</v>
      </c>
      <c r="F175" s="86">
        <v>2009</v>
      </c>
      <c r="G175" s="172" t="s">
        <v>5464</v>
      </c>
      <c r="H175" s="172" t="s">
        <v>5467</v>
      </c>
      <c r="I175" s="172" t="s">
        <v>5470</v>
      </c>
      <c r="J175" s="86">
        <v>1</v>
      </c>
      <c r="K175" s="86">
        <v>4</v>
      </c>
      <c r="L175" s="122"/>
      <c r="M175" s="30" t="s">
        <v>5682</v>
      </c>
      <c r="N175" s="122"/>
      <c r="O175" s="86">
        <v>4</v>
      </c>
      <c r="P175" s="81" t="s">
        <v>26</v>
      </c>
      <c r="Q175" s="81" t="s">
        <v>120</v>
      </c>
      <c r="R175" s="29" t="s">
        <v>5715</v>
      </c>
    </row>
    <row r="176" spans="1:18" x14ac:dyDescent="0.2">
      <c r="A176" s="18">
        <v>160</v>
      </c>
      <c r="B176" s="19">
        <v>7900</v>
      </c>
      <c r="C176" s="84" t="s">
        <v>5236</v>
      </c>
      <c r="D176" s="172" t="s">
        <v>5466</v>
      </c>
      <c r="E176" s="172" t="s">
        <v>5462</v>
      </c>
      <c r="F176" s="86">
        <v>2009</v>
      </c>
      <c r="G176" s="172" t="s">
        <v>575</v>
      </c>
      <c r="H176" s="172" t="s">
        <v>5458</v>
      </c>
      <c r="I176" s="172" t="s">
        <v>5470</v>
      </c>
      <c r="J176" s="86">
        <v>1</v>
      </c>
      <c r="K176" s="86">
        <v>5</v>
      </c>
      <c r="L176" s="122"/>
      <c r="M176" s="30" t="s">
        <v>5682</v>
      </c>
      <c r="N176" s="122"/>
      <c r="O176" s="86">
        <v>35</v>
      </c>
      <c r="P176" s="81" t="s">
        <v>26</v>
      </c>
      <c r="Q176" s="81" t="s">
        <v>120</v>
      </c>
      <c r="R176" s="29" t="s">
        <v>5715</v>
      </c>
    </row>
    <row r="177" spans="1:18" x14ac:dyDescent="0.2">
      <c r="A177" s="72">
        <v>161</v>
      </c>
      <c r="B177" s="19">
        <v>7900</v>
      </c>
      <c r="C177" s="84" t="s">
        <v>5248</v>
      </c>
      <c r="D177" s="172" t="s">
        <v>5464</v>
      </c>
      <c r="E177" s="172" t="s">
        <v>5459</v>
      </c>
      <c r="F177" s="86">
        <v>2009</v>
      </c>
      <c r="G177" s="172"/>
      <c r="H177" s="172" t="s">
        <v>5467</v>
      </c>
      <c r="I177" s="172" t="s">
        <v>5470</v>
      </c>
      <c r="J177" s="86">
        <v>1</v>
      </c>
      <c r="K177" s="86">
        <v>6</v>
      </c>
      <c r="L177" s="122"/>
      <c r="M177" s="30" t="s">
        <v>5682</v>
      </c>
      <c r="N177" s="122"/>
      <c r="O177" s="86">
        <v>28</v>
      </c>
      <c r="P177" s="81" t="s">
        <v>26</v>
      </c>
      <c r="Q177" s="81" t="s">
        <v>120</v>
      </c>
      <c r="R177" s="29" t="s">
        <v>5715</v>
      </c>
    </row>
    <row r="178" spans="1:18" x14ac:dyDescent="0.2">
      <c r="A178" s="18">
        <v>162</v>
      </c>
      <c r="B178" s="19">
        <v>7900</v>
      </c>
      <c r="C178" s="84" t="s">
        <v>5249</v>
      </c>
      <c r="D178" s="172"/>
      <c r="E178" s="172"/>
      <c r="F178" s="86">
        <v>2009</v>
      </c>
      <c r="G178" s="172"/>
      <c r="H178" s="172"/>
      <c r="I178" s="172" t="s">
        <v>5470</v>
      </c>
      <c r="J178" s="86">
        <v>1</v>
      </c>
      <c r="K178" s="86">
        <v>7</v>
      </c>
      <c r="L178" s="122"/>
      <c r="M178" s="30" t="s">
        <v>5682</v>
      </c>
      <c r="N178" s="122"/>
      <c r="O178" s="86">
        <v>10</v>
      </c>
      <c r="P178" s="81" t="s">
        <v>26</v>
      </c>
      <c r="Q178" s="81" t="s">
        <v>120</v>
      </c>
      <c r="R178" s="29" t="s">
        <v>5695</v>
      </c>
    </row>
    <row r="179" spans="1:18" x14ac:dyDescent="0.2">
      <c r="A179" s="72">
        <v>163</v>
      </c>
      <c r="B179" s="19">
        <v>7900</v>
      </c>
      <c r="C179" s="84" t="s">
        <v>5202</v>
      </c>
      <c r="D179" s="172" t="s">
        <v>556</v>
      </c>
      <c r="E179" s="172" t="s">
        <v>5460</v>
      </c>
      <c r="F179" s="86">
        <v>2009</v>
      </c>
      <c r="G179" s="172" t="s">
        <v>5463</v>
      </c>
      <c r="H179" s="172" t="s">
        <v>5463</v>
      </c>
      <c r="I179" s="172" t="s">
        <v>5470</v>
      </c>
      <c r="J179" s="86">
        <v>1</v>
      </c>
      <c r="K179" s="86">
        <v>8</v>
      </c>
      <c r="L179" s="122"/>
      <c r="M179" s="30" t="s">
        <v>5682</v>
      </c>
      <c r="N179" s="122"/>
      <c r="O179" s="86">
        <v>18</v>
      </c>
      <c r="P179" s="81" t="s">
        <v>26</v>
      </c>
      <c r="Q179" s="81" t="s">
        <v>120</v>
      </c>
      <c r="R179" s="29" t="s">
        <v>5695</v>
      </c>
    </row>
    <row r="180" spans="1:18" x14ac:dyDescent="0.2">
      <c r="A180" s="18">
        <v>164</v>
      </c>
      <c r="B180" s="19">
        <v>7900</v>
      </c>
      <c r="C180" s="84" t="s">
        <v>5232</v>
      </c>
      <c r="D180" s="172"/>
      <c r="E180" s="172"/>
      <c r="F180" s="86">
        <v>2009</v>
      </c>
      <c r="G180" s="172"/>
      <c r="H180" s="172"/>
      <c r="I180" s="172" t="s">
        <v>5470</v>
      </c>
      <c r="J180" s="86">
        <v>1</v>
      </c>
      <c r="K180" s="86">
        <v>9</v>
      </c>
      <c r="L180" s="122"/>
      <c r="M180" s="30" t="s">
        <v>5682</v>
      </c>
      <c r="N180" s="122"/>
      <c r="O180" s="86">
        <v>10</v>
      </c>
      <c r="P180" s="81" t="s">
        <v>26</v>
      </c>
      <c r="Q180" s="81" t="s">
        <v>120</v>
      </c>
      <c r="R180" s="29" t="s">
        <v>5715</v>
      </c>
    </row>
    <row r="181" spans="1:18" x14ac:dyDescent="0.2">
      <c r="A181" s="72">
        <v>165</v>
      </c>
      <c r="B181" s="19">
        <v>7900</v>
      </c>
      <c r="C181" s="141" t="s">
        <v>5139</v>
      </c>
      <c r="D181" s="172" t="s">
        <v>555</v>
      </c>
      <c r="E181" s="172" t="s">
        <v>5462</v>
      </c>
      <c r="F181" s="86">
        <v>2009</v>
      </c>
      <c r="G181" s="172" t="s">
        <v>564</v>
      </c>
      <c r="H181" s="172" t="s">
        <v>560</v>
      </c>
      <c r="I181" s="172" t="s">
        <v>5470</v>
      </c>
      <c r="J181" s="86">
        <v>2</v>
      </c>
      <c r="K181" s="86">
        <v>1</v>
      </c>
      <c r="L181" s="122"/>
      <c r="M181" s="30" t="s">
        <v>5682</v>
      </c>
      <c r="N181" s="122"/>
      <c r="O181" s="86">
        <v>39</v>
      </c>
      <c r="P181" s="81" t="s">
        <v>26</v>
      </c>
      <c r="Q181" s="81" t="s">
        <v>120</v>
      </c>
      <c r="R181" s="29" t="s">
        <v>5683</v>
      </c>
    </row>
    <row r="182" spans="1:18" ht="24" x14ac:dyDescent="0.2">
      <c r="A182" s="18">
        <v>166</v>
      </c>
      <c r="B182" s="19">
        <v>7900</v>
      </c>
      <c r="C182" s="84" t="s">
        <v>5205</v>
      </c>
      <c r="D182" s="172" t="s">
        <v>560</v>
      </c>
      <c r="E182" s="172" t="s">
        <v>5459</v>
      </c>
      <c r="F182" s="86">
        <v>2009</v>
      </c>
      <c r="G182" s="172" t="s">
        <v>562</v>
      </c>
      <c r="H182" s="172" t="s">
        <v>560</v>
      </c>
      <c r="I182" s="172" t="s">
        <v>5470</v>
      </c>
      <c r="J182" s="86">
        <v>2</v>
      </c>
      <c r="K182" s="86">
        <v>2</v>
      </c>
      <c r="L182" s="122"/>
      <c r="M182" s="30" t="s">
        <v>5682</v>
      </c>
      <c r="N182" s="122"/>
      <c r="O182" s="86">
        <v>113</v>
      </c>
      <c r="P182" s="81" t="s">
        <v>26</v>
      </c>
      <c r="Q182" s="81" t="s">
        <v>120</v>
      </c>
      <c r="R182" s="29" t="s">
        <v>5692</v>
      </c>
    </row>
    <row r="183" spans="1:18" x14ac:dyDescent="0.2">
      <c r="A183" s="72">
        <v>167</v>
      </c>
      <c r="B183" s="19">
        <v>7900</v>
      </c>
      <c r="C183" s="84" t="s">
        <v>5230</v>
      </c>
      <c r="D183" s="172"/>
      <c r="E183" s="172" t="s">
        <v>5459</v>
      </c>
      <c r="F183" s="86">
        <v>2009</v>
      </c>
      <c r="G183" s="172"/>
      <c r="H183" s="172" t="s">
        <v>560</v>
      </c>
      <c r="I183" s="172" t="s">
        <v>5470</v>
      </c>
      <c r="J183" s="86">
        <v>2</v>
      </c>
      <c r="K183" s="86">
        <v>3</v>
      </c>
      <c r="L183" s="122"/>
      <c r="M183" s="30" t="s">
        <v>5682</v>
      </c>
      <c r="N183" s="122"/>
      <c r="O183" s="86">
        <v>59</v>
      </c>
      <c r="P183" s="81" t="s">
        <v>26</v>
      </c>
      <c r="Q183" s="81" t="s">
        <v>120</v>
      </c>
      <c r="R183" s="202" t="s">
        <v>5683</v>
      </c>
    </row>
    <row r="184" spans="1:18" ht="36" x14ac:dyDescent="0.2">
      <c r="A184" s="18">
        <v>168</v>
      </c>
      <c r="B184" s="19">
        <v>7900</v>
      </c>
      <c r="C184" s="84" t="s">
        <v>5250</v>
      </c>
      <c r="D184" s="172"/>
      <c r="E184" s="172"/>
      <c r="F184" s="86">
        <v>2009</v>
      </c>
      <c r="G184" s="172"/>
      <c r="H184" s="172"/>
      <c r="I184" s="172" t="s">
        <v>5470</v>
      </c>
      <c r="J184" s="86">
        <v>2</v>
      </c>
      <c r="K184" s="86">
        <v>4</v>
      </c>
      <c r="L184" s="122"/>
      <c r="M184" s="30" t="s">
        <v>5682</v>
      </c>
      <c r="N184" s="122"/>
      <c r="O184" s="86">
        <v>9</v>
      </c>
      <c r="P184" s="81" t="s">
        <v>26</v>
      </c>
      <c r="Q184" s="81" t="s">
        <v>120</v>
      </c>
      <c r="R184" s="29" t="s">
        <v>5695</v>
      </c>
    </row>
    <row r="185" spans="1:18" x14ac:dyDescent="0.2">
      <c r="A185" s="72">
        <v>169</v>
      </c>
      <c r="B185" s="19">
        <v>7900</v>
      </c>
      <c r="C185" s="84" t="s">
        <v>5251</v>
      </c>
      <c r="D185" s="172"/>
      <c r="E185" s="172"/>
      <c r="F185" s="86">
        <v>2009</v>
      </c>
      <c r="G185" s="172"/>
      <c r="H185" s="172"/>
      <c r="I185" s="172" t="s">
        <v>5470</v>
      </c>
      <c r="J185" s="86">
        <v>2</v>
      </c>
      <c r="K185" s="86">
        <v>5</v>
      </c>
      <c r="L185" s="122"/>
      <c r="M185" s="30" t="s">
        <v>5682</v>
      </c>
      <c r="N185" s="122"/>
      <c r="O185" s="86">
        <v>41</v>
      </c>
      <c r="P185" s="81" t="s">
        <v>26</v>
      </c>
      <c r="Q185" s="81" t="s">
        <v>120</v>
      </c>
      <c r="R185" s="29" t="s">
        <v>5715</v>
      </c>
    </row>
    <row r="186" spans="1:18" ht="24" x14ac:dyDescent="0.2">
      <c r="A186" s="18">
        <v>170</v>
      </c>
      <c r="B186" s="19">
        <v>7900</v>
      </c>
      <c r="C186" s="84" t="s">
        <v>5252</v>
      </c>
      <c r="D186" s="172" t="s">
        <v>5464</v>
      </c>
      <c r="E186" s="172" t="s">
        <v>5467</v>
      </c>
      <c r="F186" s="86">
        <v>2009</v>
      </c>
      <c r="G186" s="172" t="s">
        <v>5464</v>
      </c>
      <c r="H186" s="172" t="s">
        <v>5467</v>
      </c>
      <c r="I186" s="172" t="s">
        <v>5470</v>
      </c>
      <c r="J186" s="86">
        <v>2</v>
      </c>
      <c r="K186" s="86">
        <v>6</v>
      </c>
      <c r="L186" s="122"/>
      <c r="M186" s="30" t="s">
        <v>5682</v>
      </c>
      <c r="N186" s="122"/>
      <c r="O186" s="86">
        <v>5</v>
      </c>
      <c r="P186" s="81" t="s">
        <v>26</v>
      </c>
      <c r="Q186" s="81" t="s">
        <v>120</v>
      </c>
      <c r="R186" s="29" t="s">
        <v>5715</v>
      </c>
    </row>
    <row r="187" spans="1:18" x14ac:dyDescent="0.2">
      <c r="A187" s="72">
        <v>171</v>
      </c>
      <c r="B187" s="19">
        <v>7900</v>
      </c>
      <c r="C187" s="84" t="s">
        <v>5242</v>
      </c>
      <c r="D187" s="172" t="s">
        <v>572</v>
      </c>
      <c r="E187" s="172" t="s">
        <v>559</v>
      </c>
      <c r="F187" s="86">
        <v>2009</v>
      </c>
      <c r="G187" s="172"/>
      <c r="H187" s="172" t="s">
        <v>560</v>
      </c>
      <c r="I187" s="172" t="s">
        <v>5470</v>
      </c>
      <c r="J187" s="86">
        <v>2</v>
      </c>
      <c r="K187" s="86">
        <v>7</v>
      </c>
      <c r="L187" s="122"/>
      <c r="M187" s="30" t="s">
        <v>5682</v>
      </c>
      <c r="N187" s="122"/>
      <c r="O187" s="86">
        <v>34</v>
      </c>
      <c r="P187" s="81" t="s">
        <v>26</v>
      </c>
      <c r="Q187" s="81" t="s">
        <v>120</v>
      </c>
      <c r="R187" s="202" t="s">
        <v>5683</v>
      </c>
    </row>
    <row r="188" spans="1:18" x14ac:dyDescent="0.2">
      <c r="A188" s="18">
        <v>172</v>
      </c>
      <c r="B188" s="19">
        <v>7900</v>
      </c>
      <c r="C188" s="84" t="s">
        <v>5253</v>
      </c>
      <c r="D188" s="172" t="s">
        <v>561</v>
      </c>
      <c r="E188" s="172" t="s">
        <v>5463</v>
      </c>
      <c r="F188" s="86">
        <v>2009</v>
      </c>
      <c r="G188" s="172" t="s">
        <v>574</v>
      </c>
      <c r="H188" s="172" t="s">
        <v>560</v>
      </c>
      <c r="I188" s="172" t="s">
        <v>5470</v>
      </c>
      <c r="J188" s="86">
        <v>2</v>
      </c>
      <c r="K188" s="86">
        <v>8</v>
      </c>
      <c r="L188" s="122"/>
      <c r="M188" s="30" t="s">
        <v>5682</v>
      </c>
      <c r="N188" s="122"/>
      <c r="O188" s="86">
        <v>19</v>
      </c>
      <c r="P188" s="81" t="s">
        <v>26</v>
      </c>
      <c r="Q188" s="81" t="s">
        <v>120</v>
      </c>
      <c r="R188" s="202" t="s">
        <v>5683</v>
      </c>
    </row>
    <row r="189" spans="1:18" x14ac:dyDescent="0.2">
      <c r="A189" s="72">
        <v>173</v>
      </c>
      <c r="B189" s="19">
        <v>7900</v>
      </c>
      <c r="C189" s="84" t="s">
        <v>5254</v>
      </c>
      <c r="D189" s="172" t="s">
        <v>571</v>
      </c>
      <c r="E189" s="172" t="s">
        <v>5460</v>
      </c>
      <c r="F189" s="86">
        <v>2009</v>
      </c>
      <c r="G189" s="172"/>
      <c r="H189" s="172"/>
      <c r="I189" s="172" t="s">
        <v>5470</v>
      </c>
      <c r="J189" s="86">
        <v>2</v>
      </c>
      <c r="K189" s="86">
        <v>9</v>
      </c>
      <c r="L189" s="122"/>
      <c r="M189" s="30" t="s">
        <v>5682</v>
      </c>
      <c r="N189" s="122"/>
      <c r="O189" s="86">
        <v>26</v>
      </c>
      <c r="P189" s="81" t="s">
        <v>26</v>
      </c>
      <c r="Q189" s="81" t="s">
        <v>120</v>
      </c>
      <c r="R189" s="29" t="s">
        <v>5715</v>
      </c>
    </row>
    <row r="190" spans="1:18" x14ac:dyDescent="0.2">
      <c r="A190" s="18">
        <v>174</v>
      </c>
      <c r="B190" s="19">
        <v>7900</v>
      </c>
      <c r="C190" s="84" t="s">
        <v>5255</v>
      </c>
      <c r="D190" s="172"/>
      <c r="E190" s="172"/>
      <c r="F190" s="86">
        <v>2009</v>
      </c>
      <c r="G190" s="172"/>
      <c r="H190" s="172"/>
      <c r="I190" s="172" t="s">
        <v>5470</v>
      </c>
      <c r="J190" s="86">
        <v>2</v>
      </c>
      <c r="K190" s="86">
        <v>10</v>
      </c>
      <c r="L190" s="122"/>
      <c r="M190" s="30" t="s">
        <v>5682</v>
      </c>
      <c r="N190" s="122"/>
      <c r="O190" s="86">
        <v>5</v>
      </c>
      <c r="P190" s="81" t="s">
        <v>26</v>
      </c>
      <c r="Q190" s="81" t="s">
        <v>120</v>
      </c>
      <c r="R190" s="201" t="s">
        <v>5708</v>
      </c>
    </row>
    <row r="191" spans="1:18" x14ac:dyDescent="0.2">
      <c r="A191" s="72">
        <v>175</v>
      </c>
      <c r="B191" s="19">
        <v>7900</v>
      </c>
      <c r="C191" s="84" t="s">
        <v>5235</v>
      </c>
      <c r="D191" s="172" t="s">
        <v>568</v>
      </c>
      <c r="E191" s="172" t="s">
        <v>5466</v>
      </c>
      <c r="F191" s="86">
        <v>2009</v>
      </c>
      <c r="G191" s="172" t="s">
        <v>5458</v>
      </c>
      <c r="H191" s="172" t="s">
        <v>559</v>
      </c>
      <c r="I191" s="172" t="s">
        <v>5470</v>
      </c>
      <c r="J191" s="86">
        <v>2</v>
      </c>
      <c r="K191" s="86">
        <v>11</v>
      </c>
      <c r="L191" s="122"/>
      <c r="M191" s="30" t="s">
        <v>5682</v>
      </c>
      <c r="N191" s="122"/>
      <c r="O191" s="86">
        <v>11</v>
      </c>
      <c r="P191" s="81" t="s">
        <v>26</v>
      </c>
      <c r="Q191" s="81" t="s">
        <v>120</v>
      </c>
      <c r="R191" s="29" t="s">
        <v>5692</v>
      </c>
    </row>
    <row r="192" spans="1:18" x14ac:dyDescent="0.2">
      <c r="A192" s="18">
        <v>176</v>
      </c>
      <c r="B192" s="19">
        <v>7900</v>
      </c>
      <c r="C192" s="84" t="s">
        <v>5256</v>
      </c>
      <c r="D192" s="172"/>
      <c r="E192" s="172" t="s">
        <v>5464</v>
      </c>
      <c r="F192" s="86">
        <v>2009</v>
      </c>
      <c r="G192" s="172"/>
      <c r="H192" s="172" t="s">
        <v>5464</v>
      </c>
      <c r="I192" s="172" t="s">
        <v>5470</v>
      </c>
      <c r="J192" s="86">
        <v>2</v>
      </c>
      <c r="K192" s="86">
        <v>12</v>
      </c>
      <c r="L192" s="122"/>
      <c r="M192" s="30" t="s">
        <v>5682</v>
      </c>
      <c r="N192" s="122"/>
      <c r="O192" s="86">
        <v>24</v>
      </c>
      <c r="P192" s="81" t="s">
        <v>26</v>
      </c>
      <c r="Q192" s="81" t="s">
        <v>120</v>
      </c>
      <c r="R192" s="29" t="s">
        <v>5683</v>
      </c>
    </row>
    <row r="193" spans="1:18" x14ac:dyDescent="0.2">
      <c r="A193" s="72">
        <v>177</v>
      </c>
      <c r="B193" s="19">
        <v>7900</v>
      </c>
      <c r="C193" s="84" t="s">
        <v>5257</v>
      </c>
      <c r="D193" s="172" t="s">
        <v>575</v>
      </c>
      <c r="E193" s="172" t="s">
        <v>5466</v>
      </c>
      <c r="F193" s="86">
        <v>2009</v>
      </c>
      <c r="G193" s="172" t="s">
        <v>575</v>
      </c>
      <c r="H193" s="172" t="s">
        <v>5466</v>
      </c>
      <c r="I193" s="172" t="s">
        <v>5470</v>
      </c>
      <c r="J193" s="86">
        <v>3</v>
      </c>
      <c r="K193" s="86">
        <v>1</v>
      </c>
      <c r="L193" s="122"/>
      <c r="M193" s="30" t="s">
        <v>5682</v>
      </c>
      <c r="N193" s="122"/>
      <c r="O193" s="86">
        <v>1</v>
      </c>
      <c r="P193" s="81" t="s">
        <v>26</v>
      </c>
      <c r="Q193" s="81" t="s">
        <v>120</v>
      </c>
      <c r="R193" s="202" t="s">
        <v>5683</v>
      </c>
    </row>
    <row r="194" spans="1:18" x14ac:dyDescent="0.2">
      <c r="A194" s="18">
        <v>178</v>
      </c>
      <c r="B194" s="19">
        <v>7900</v>
      </c>
      <c r="C194" s="84" t="s">
        <v>5258</v>
      </c>
      <c r="D194" s="172" t="s">
        <v>575</v>
      </c>
      <c r="E194" s="172" t="s">
        <v>5466</v>
      </c>
      <c r="F194" s="86">
        <v>2009</v>
      </c>
      <c r="G194" s="172" t="s">
        <v>575</v>
      </c>
      <c r="H194" s="172" t="s">
        <v>5466</v>
      </c>
      <c r="I194" s="172" t="s">
        <v>5470</v>
      </c>
      <c r="J194" s="86">
        <v>3</v>
      </c>
      <c r="K194" s="86">
        <v>2</v>
      </c>
      <c r="L194" s="122"/>
      <c r="M194" s="30" t="s">
        <v>5682</v>
      </c>
      <c r="N194" s="122"/>
      <c r="O194" s="86">
        <v>1</v>
      </c>
      <c r="P194" s="81" t="s">
        <v>26</v>
      </c>
      <c r="Q194" s="81" t="s">
        <v>120</v>
      </c>
      <c r="R194" s="29" t="s">
        <v>5715</v>
      </c>
    </row>
    <row r="195" spans="1:18" x14ac:dyDescent="0.2">
      <c r="A195" s="72">
        <v>179</v>
      </c>
      <c r="B195" s="19">
        <v>7900</v>
      </c>
      <c r="C195" s="84" t="s">
        <v>5259</v>
      </c>
      <c r="D195" s="172" t="s">
        <v>575</v>
      </c>
      <c r="E195" s="172" t="s">
        <v>5466</v>
      </c>
      <c r="F195" s="86">
        <v>2009</v>
      </c>
      <c r="G195" s="172" t="s">
        <v>575</v>
      </c>
      <c r="H195" s="172" t="s">
        <v>5466</v>
      </c>
      <c r="I195" s="172" t="s">
        <v>5470</v>
      </c>
      <c r="J195" s="86">
        <v>3</v>
      </c>
      <c r="K195" s="86">
        <v>3</v>
      </c>
      <c r="L195" s="122"/>
      <c r="M195" s="30" t="s">
        <v>5682</v>
      </c>
      <c r="N195" s="122"/>
      <c r="O195" s="86">
        <v>1</v>
      </c>
      <c r="P195" s="81" t="s">
        <v>26</v>
      </c>
      <c r="Q195" s="81" t="s">
        <v>120</v>
      </c>
      <c r="R195" s="29" t="s">
        <v>5715</v>
      </c>
    </row>
    <row r="196" spans="1:18" x14ac:dyDescent="0.2">
      <c r="A196" s="18">
        <v>180</v>
      </c>
      <c r="B196" s="19">
        <v>7900</v>
      </c>
      <c r="C196" s="84" t="s">
        <v>5260</v>
      </c>
      <c r="D196" s="172" t="s">
        <v>575</v>
      </c>
      <c r="E196" s="172" t="s">
        <v>5466</v>
      </c>
      <c r="F196" s="86">
        <v>2009</v>
      </c>
      <c r="G196" s="172" t="s">
        <v>556</v>
      </c>
      <c r="H196" s="172" t="s">
        <v>5464</v>
      </c>
      <c r="I196" s="172" t="s">
        <v>5470</v>
      </c>
      <c r="J196" s="86">
        <v>3</v>
      </c>
      <c r="K196" s="86">
        <v>4</v>
      </c>
      <c r="L196" s="122"/>
      <c r="M196" s="30" t="s">
        <v>5682</v>
      </c>
      <c r="N196" s="122"/>
      <c r="O196" s="86">
        <v>3</v>
      </c>
      <c r="P196" s="81" t="s">
        <v>26</v>
      </c>
      <c r="Q196" s="81" t="s">
        <v>120</v>
      </c>
      <c r="R196" s="202" t="s">
        <v>5683</v>
      </c>
    </row>
    <row r="197" spans="1:18" x14ac:dyDescent="0.2">
      <c r="A197" s="72">
        <v>181</v>
      </c>
      <c r="B197" s="19">
        <v>7900</v>
      </c>
      <c r="C197" s="84" t="s">
        <v>5261</v>
      </c>
      <c r="D197" s="172" t="s">
        <v>575</v>
      </c>
      <c r="E197" s="172" t="s">
        <v>5466</v>
      </c>
      <c r="F197" s="86">
        <v>2009</v>
      </c>
      <c r="G197" s="172" t="s">
        <v>575</v>
      </c>
      <c r="H197" s="172" t="s">
        <v>5466</v>
      </c>
      <c r="I197" s="172" t="s">
        <v>5470</v>
      </c>
      <c r="J197" s="86">
        <v>3</v>
      </c>
      <c r="K197" s="86">
        <v>1</v>
      </c>
      <c r="L197" s="122"/>
      <c r="M197" s="30" t="s">
        <v>5682</v>
      </c>
      <c r="N197" s="122"/>
      <c r="O197" s="86">
        <v>1</v>
      </c>
      <c r="P197" s="81" t="s">
        <v>26</v>
      </c>
      <c r="Q197" s="81" t="s">
        <v>120</v>
      </c>
      <c r="R197" s="29" t="s">
        <v>5715</v>
      </c>
    </row>
    <row r="198" spans="1:18" x14ac:dyDescent="0.2">
      <c r="A198" s="18">
        <v>182</v>
      </c>
      <c r="B198" s="19">
        <v>7900</v>
      </c>
      <c r="C198" s="84" t="s">
        <v>5262</v>
      </c>
      <c r="D198" s="172" t="s">
        <v>575</v>
      </c>
      <c r="E198" s="172" t="s">
        <v>5466</v>
      </c>
      <c r="F198" s="86">
        <v>2009</v>
      </c>
      <c r="G198" s="172" t="s">
        <v>555</v>
      </c>
      <c r="H198" s="172" t="s">
        <v>555</v>
      </c>
      <c r="I198" s="172" t="s">
        <v>5470</v>
      </c>
      <c r="J198" s="86">
        <v>3</v>
      </c>
      <c r="K198" s="86">
        <v>6</v>
      </c>
      <c r="L198" s="122"/>
      <c r="M198" s="30" t="s">
        <v>5682</v>
      </c>
      <c r="N198" s="122"/>
      <c r="O198" s="86">
        <v>19</v>
      </c>
      <c r="P198" s="81" t="s">
        <v>26</v>
      </c>
      <c r="Q198" s="81" t="s">
        <v>120</v>
      </c>
      <c r="R198" s="29" t="s">
        <v>5715</v>
      </c>
    </row>
    <row r="199" spans="1:18" x14ac:dyDescent="0.2">
      <c r="A199" s="72">
        <v>183</v>
      </c>
      <c r="B199" s="19">
        <v>7900</v>
      </c>
      <c r="C199" s="84" t="s">
        <v>5263</v>
      </c>
      <c r="D199" s="172" t="s">
        <v>575</v>
      </c>
      <c r="E199" s="172" t="s">
        <v>5466</v>
      </c>
      <c r="F199" s="86">
        <v>2009</v>
      </c>
      <c r="G199" s="172" t="s">
        <v>5458</v>
      </c>
      <c r="H199" s="172" t="s">
        <v>559</v>
      </c>
      <c r="I199" s="172" t="s">
        <v>5470</v>
      </c>
      <c r="J199" s="86">
        <v>3</v>
      </c>
      <c r="K199" s="86">
        <v>7</v>
      </c>
      <c r="L199" s="122"/>
      <c r="M199" s="30" t="s">
        <v>5682</v>
      </c>
      <c r="N199" s="122"/>
      <c r="O199" s="86">
        <v>15</v>
      </c>
      <c r="P199" s="81" t="s">
        <v>26</v>
      </c>
      <c r="Q199" s="81" t="s">
        <v>120</v>
      </c>
      <c r="R199" s="29" t="s">
        <v>5715</v>
      </c>
    </row>
    <row r="200" spans="1:18" x14ac:dyDescent="0.2">
      <c r="A200" s="18">
        <v>184</v>
      </c>
      <c r="B200" s="19">
        <v>7900</v>
      </c>
      <c r="C200" s="84" t="s">
        <v>5264</v>
      </c>
      <c r="D200" s="172" t="s">
        <v>575</v>
      </c>
      <c r="E200" s="172" t="s">
        <v>5466</v>
      </c>
      <c r="F200" s="86">
        <v>2009</v>
      </c>
      <c r="G200" s="172" t="s">
        <v>575</v>
      </c>
      <c r="H200" s="172" t="s">
        <v>5466</v>
      </c>
      <c r="I200" s="172" t="s">
        <v>5470</v>
      </c>
      <c r="J200" s="86">
        <v>3</v>
      </c>
      <c r="K200" s="86">
        <v>8</v>
      </c>
      <c r="L200" s="122"/>
      <c r="M200" s="30" t="s">
        <v>5682</v>
      </c>
      <c r="N200" s="122"/>
      <c r="O200" s="86">
        <v>1</v>
      </c>
      <c r="P200" s="81" t="s">
        <v>26</v>
      </c>
      <c r="Q200" s="81" t="s">
        <v>120</v>
      </c>
      <c r="R200" s="202" t="s">
        <v>5683</v>
      </c>
    </row>
    <row r="201" spans="1:18" x14ac:dyDescent="0.2">
      <c r="A201" s="72">
        <v>185</v>
      </c>
      <c r="B201" s="19">
        <v>7900</v>
      </c>
      <c r="C201" s="84" t="s">
        <v>5239</v>
      </c>
      <c r="D201" s="172" t="s">
        <v>5462</v>
      </c>
      <c r="E201" s="172" t="s">
        <v>5466</v>
      </c>
      <c r="F201" s="86">
        <v>2009</v>
      </c>
      <c r="G201" s="172" t="s">
        <v>118</v>
      </c>
      <c r="H201" s="172" t="s">
        <v>560</v>
      </c>
      <c r="I201" s="172" t="s">
        <v>5470</v>
      </c>
      <c r="J201" s="86">
        <v>3</v>
      </c>
      <c r="K201" s="86">
        <v>9</v>
      </c>
      <c r="L201" s="122"/>
      <c r="M201" s="30" t="s">
        <v>5682</v>
      </c>
      <c r="N201" s="122"/>
      <c r="O201" s="86">
        <v>60</v>
      </c>
      <c r="P201" s="81" t="s">
        <v>26</v>
      </c>
      <c r="Q201" s="81" t="s">
        <v>120</v>
      </c>
      <c r="R201" s="201" t="s">
        <v>5708</v>
      </c>
    </row>
    <row r="202" spans="1:18" x14ac:dyDescent="0.2">
      <c r="A202" s="18">
        <v>186</v>
      </c>
      <c r="B202" s="19">
        <v>7900</v>
      </c>
      <c r="C202" s="84" t="s">
        <v>5237</v>
      </c>
      <c r="D202" s="172" t="s">
        <v>5466</v>
      </c>
      <c r="E202" s="172" t="s">
        <v>5460</v>
      </c>
      <c r="F202" s="86">
        <v>2009</v>
      </c>
      <c r="G202" s="172" t="s">
        <v>5458</v>
      </c>
      <c r="H202" s="172" t="s">
        <v>5458</v>
      </c>
      <c r="I202" s="172" t="s">
        <v>5470</v>
      </c>
      <c r="J202" s="86">
        <v>3</v>
      </c>
      <c r="K202" s="86">
        <v>10</v>
      </c>
      <c r="L202" s="122"/>
      <c r="M202" s="30" t="s">
        <v>5682</v>
      </c>
      <c r="N202" s="122"/>
      <c r="O202" s="86">
        <v>122</v>
      </c>
      <c r="P202" s="81" t="s">
        <v>26</v>
      </c>
      <c r="Q202" s="81" t="s">
        <v>120</v>
      </c>
      <c r="R202" s="29" t="s">
        <v>5692</v>
      </c>
    </row>
    <row r="203" spans="1:18" x14ac:dyDescent="0.2">
      <c r="A203" s="72">
        <v>187</v>
      </c>
      <c r="B203" s="19">
        <v>7900</v>
      </c>
      <c r="C203" s="141" t="s">
        <v>5165</v>
      </c>
      <c r="D203" s="172" t="s">
        <v>566</v>
      </c>
      <c r="E203" s="172" t="s">
        <v>5459</v>
      </c>
      <c r="F203" s="86">
        <v>2009</v>
      </c>
      <c r="G203" s="172" t="s">
        <v>576</v>
      </c>
      <c r="H203" s="172" t="s">
        <v>560</v>
      </c>
      <c r="I203" s="172" t="s">
        <v>5470</v>
      </c>
      <c r="J203" s="86">
        <v>4</v>
      </c>
      <c r="K203" s="86">
        <v>1</v>
      </c>
      <c r="L203" s="122"/>
      <c r="M203" s="30" t="s">
        <v>5682</v>
      </c>
      <c r="N203" s="122"/>
      <c r="O203" s="86">
        <v>116</v>
      </c>
      <c r="P203" s="81" t="s">
        <v>26</v>
      </c>
      <c r="Q203" s="81" t="s">
        <v>120</v>
      </c>
      <c r="R203" s="29" t="s">
        <v>5683</v>
      </c>
    </row>
    <row r="204" spans="1:18" ht="36" x14ac:dyDescent="0.2">
      <c r="A204" s="18">
        <v>188</v>
      </c>
      <c r="B204" s="19">
        <v>7900</v>
      </c>
      <c r="C204" s="84" t="s">
        <v>5265</v>
      </c>
      <c r="D204" s="172" t="s">
        <v>5467</v>
      </c>
      <c r="E204" s="172" t="s">
        <v>5458</v>
      </c>
      <c r="F204" s="86">
        <v>2009</v>
      </c>
      <c r="G204" s="172" t="s">
        <v>574</v>
      </c>
      <c r="H204" s="172" t="s">
        <v>555</v>
      </c>
      <c r="I204" s="172" t="s">
        <v>5470</v>
      </c>
      <c r="J204" s="86">
        <v>4</v>
      </c>
      <c r="K204" s="86">
        <v>2</v>
      </c>
      <c r="L204" s="122"/>
      <c r="M204" s="30" t="s">
        <v>5682</v>
      </c>
      <c r="N204" s="122"/>
      <c r="O204" s="86">
        <v>110</v>
      </c>
      <c r="P204" s="81" t="s">
        <v>26</v>
      </c>
      <c r="Q204" s="81" t="s">
        <v>120</v>
      </c>
      <c r="R204" s="29" t="s">
        <v>5692</v>
      </c>
    </row>
    <row r="205" spans="1:18" x14ac:dyDescent="0.2">
      <c r="A205" s="72">
        <v>189</v>
      </c>
      <c r="B205" s="19">
        <v>7900</v>
      </c>
      <c r="C205" s="84" t="s">
        <v>5243</v>
      </c>
      <c r="D205" s="172"/>
      <c r="E205" s="172"/>
      <c r="F205" s="86">
        <v>2009</v>
      </c>
      <c r="G205" s="172"/>
      <c r="H205" s="172"/>
      <c r="I205" s="172" t="s">
        <v>5470</v>
      </c>
      <c r="J205" s="86">
        <v>4</v>
      </c>
      <c r="K205" s="86">
        <v>3</v>
      </c>
      <c r="L205" s="122"/>
      <c r="M205" s="30" t="s">
        <v>5682</v>
      </c>
      <c r="N205" s="122"/>
      <c r="O205" s="86">
        <v>23</v>
      </c>
      <c r="P205" s="81" t="s">
        <v>26</v>
      </c>
      <c r="Q205" s="81" t="s">
        <v>120</v>
      </c>
      <c r="R205" s="29" t="s">
        <v>5715</v>
      </c>
    </row>
    <row r="206" spans="1:18" x14ac:dyDescent="0.2">
      <c r="A206" s="18">
        <v>190</v>
      </c>
      <c r="B206" s="19">
        <v>7900</v>
      </c>
      <c r="C206" s="84" t="s">
        <v>5240</v>
      </c>
      <c r="D206" s="172" t="s">
        <v>563</v>
      </c>
      <c r="E206" s="172" t="s">
        <v>5466</v>
      </c>
      <c r="F206" s="86">
        <v>2009</v>
      </c>
      <c r="G206" s="172" t="s">
        <v>566</v>
      </c>
      <c r="H206" s="172" t="s">
        <v>559</v>
      </c>
      <c r="I206" s="172" t="s">
        <v>5470</v>
      </c>
      <c r="J206" s="86">
        <v>4</v>
      </c>
      <c r="K206" s="86">
        <v>4</v>
      </c>
      <c r="L206" s="122"/>
      <c r="M206" s="30" t="s">
        <v>5682</v>
      </c>
      <c r="N206" s="122"/>
      <c r="O206" s="86">
        <v>29</v>
      </c>
      <c r="P206" s="81" t="s">
        <v>26</v>
      </c>
      <c r="Q206" s="81" t="s">
        <v>120</v>
      </c>
      <c r="R206" s="29" t="s">
        <v>5683</v>
      </c>
    </row>
    <row r="207" spans="1:18" ht="24" x14ac:dyDescent="0.2">
      <c r="A207" s="72">
        <v>191</v>
      </c>
      <c r="B207" s="19">
        <v>7900</v>
      </c>
      <c r="C207" s="84" t="s">
        <v>5266</v>
      </c>
      <c r="D207" s="172" t="s">
        <v>560</v>
      </c>
      <c r="E207" s="172" t="s">
        <v>5460</v>
      </c>
      <c r="F207" s="86">
        <v>2009</v>
      </c>
      <c r="G207" s="172" t="s">
        <v>5458</v>
      </c>
      <c r="H207" s="172" t="s">
        <v>5458</v>
      </c>
      <c r="I207" s="172" t="s">
        <v>5470</v>
      </c>
      <c r="J207" s="86">
        <v>4</v>
      </c>
      <c r="K207" s="86">
        <v>5</v>
      </c>
      <c r="L207" s="122"/>
      <c r="M207" s="30" t="s">
        <v>5682</v>
      </c>
      <c r="N207" s="122"/>
      <c r="O207" s="86">
        <v>21</v>
      </c>
      <c r="P207" s="81" t="s">
        <v>26</v>
      </c>
      <c r="Q207" s="81" t="s">
        <v>120</v>
      </c>
      <c r="R207" s="29" t="s">
        <v>5715</v>
      </c>
    </row>
    <row r="208" spans="1:18" ht="24" x14ac:dyDescent="0.2">
      <c r="A208" s="18">
        <v>192</v>
      </c>
      <c r="B208" s="19">
        <v>7900</v>
      </c>
      <c r="C208" s="84" t="s">
        <v>5267</v>
      </c>
      <c r="D208" s="172" t="s">
        <v>561</v>
      </c>
      <c r="E208" s="172" t="s">
        <v>5460</v>
      </c>
      <c r="F208" s="86">
        <v>2009</v>
      </c>
      <c r="G208" s="172" t="s">
        <v>5464</v>
      </c>
      <c r="H208" s="172" t="s">
        <v>559</v>
      </c>
      <c r="I208" s="172" t="s">
        <v>5470</v>
      </c>
      <c r="J208" s="86">
        <v>4</v>
      </c>
      <c r="K208" s="86">
        <v>6</v>
      </c>
      <c r="L208" s="122"/>
      <c r="M208" s="30" t="s">
        <v>5682</v>
      </c>
      <c r="N208" s="122"/>
      <c r="O208" s="86">
        <v>17</v>
      </c>
      <c r="P208" s="81" t="s">
        <v>26</v>
      </c>
      <c r="Q208" s="81" t="s">
        <v>120</v>
      </c>
      <c r="R208" s="29" t="s">
        <v>5715</v>
      </c>
    </row>
    <row r="209" spans="1:18" ht="24" x14ac:dyDescent="0.2">
      <c r="A209" s="72">
        <v>193</v>
      </c>
      <c r="B209" s="19">
        <v>7900</v>
      </c>
      <c r="C209" s="84" t="s">
        <v>5268</v>
      </c>
      <c r="D209" s="172" t="s">
        <v>570</v>
      </c>
      <c r="E209" s="172" t="s">
        <v>5460</v>
      </c>
      <c r="F209" s="86">
        <v>2009</v>
      </c>
      <c r="G209" s="172" t="s">
        <v>5465</v>
      </c>
      <c r="H209" s="172" t="s">
        <v>5458</v>
      </c>
      <c r="I209" s="172" t="s">
        <v>5470</v>
      </c>
      <c r="J209" s="86">
        <v>4</v>
      </c>
      <c r="K209" s="86">
        <v>7</v>
      </c>
      <c r="L209" s="122"/>
      <c r="M209" s="30" t="s">
        <v>5682</v>
      </c>
      <c r="N209" s="122"/>
      <c r="O209" s="86">
        <v>29</v>
      </c>
      <c r="P209" s="81" t="s">
        <v>26</v>
      </c>
      <c r="Q209" s="81" t="s">
        <v>120</v>
      </c>
      <c r="R209" s="29" t="s">
        <v>5715</v>
      </c>
    </row>
    <row r="210" spans="1:18" ht="24" x14ac:dyDescent="0.2">
      <c r="A210" s="18">
        <v>194</v>
      </c>
      <c r="B210" s="19">
        <v>7900</v>
      </c>
      <c r="C210" s="84" t="s">
        <v>5269</v>
      </c>
      <c r="D210" s="172" t="s">
        <v>560</v>
      </c>
      <c r="E210" s="172" t="s">
        <v>5471</v>
      </c>
      <c r="F210" s="86">
        <v>2009</v>
      </c>
      <c r="G210" s="172" t="s">
        <v>570</v>
      </c>
      <c r="H210" s="172" t="s">
        <v>555</v>
      </c>
      <c r="I210" s="172" t="s">
        <v>5470</v>
      </c>
      <c r="J210" s="86">
        <v>4</v>
      </c>
      <c r="K210" s="86">
        <v>8</v>
      </c>
      <c r="L210" s="122"/>
      <c r="M210" s="30" t="s">
        <v>5682</v>
      </c>
      <c r="N210" s="122"/>
      <c r="O210" s="86">
        <v>198</v>
      </c>
      <c r="P210" s="81" t="s">
        <v>26</v>
      </c>
      <c r="Q210" s="81" t="s">
        <v>120</v>
      </c>
      <c r="R210" s="29" t="s">
        <v>5715</v>
      </c>
    </row>
    <row r="211" spans="1:18" x14ac:dyDescent="0.2">
      <c r="A211" s="72">
        <v>195</v>
      </c>
      <c r="B211" s="19">
        <v>7900</v>
      </c>
      <c r="C211" s="141" t="s">
        <v>5229</v>
      </c>
      <c r="D211" s="172" t="s">
        <v>563</v>
      </c>
      <c r="E211" s="172" t="s">
        <v>5458</v>
      </c>
      <c r="F211" s="86">
        <v>2009</v>
      </c>
      <c r="G211" s="172" t="s">
        <v>563</v>
      </c>
      <c r="H211" s="172" t="s">
        <v>5458</v>
      </c>
      <c r="I211" s="172" t="s">
        <v>5470</v>
      </c>
      <c r="J211" s="86">
        <v>5</v>
      </c>
      <c r="K211" s="86">
        <v>1</v>
      </c>
      <c r="L211" s="122"/>
      <c r="M211" s="30" t="s">
        <v>5682</v>
      </c>
      <c r="N211" s="122"/>
      <c r="O211" s="86">
        <v>43</v>
      </c>
      <c r="P211" s="81" t="s">
        <v>26</v>
      </c>
      <c r="Q211" s="81" t="s">
        <v>120</v>
      </c>
      <c r="R211" s="29" t="s">
        <v>5715</v>
      </c>
    </row>
    <row r="212" spans="1:18" x14ac:dyDescent="0.2">
      <c r="A212" s="18">
        <v>196</v>
      </c>
      <c r="B212" s="19">
        <v>7900</v>
      </c>
      <c r="C212" s="84" t="s">
        <v>5270</v>
      </c>
      <c r="D212" s="172" t="s">
        <v>569</v>
      </c>
      <c r="E212" s="172" t="s">
        <v>5460</v>
      </c>
      <c r="F212" s="86">
        <v>2009</v>
      </c>
      <c r="G212" s="172" t="s">
        <v>555</v>
      </c>
      <c r="H212" s="172" t="s">
        <v>560</v>
      </c>
      <c r="I212" s="172" t="s">
        <v>5470</v>
      </c>
      <c r="J212" s="86">
        <v>5</v>
      </c>
      <c r="K212" s="86">
        <v>2</v>
      </c>
      <c r="L212" s="122"/>
      <c r="M212" s="30" t="s">
        <v>5682</v>
      </c>
      <c r="N212" s="122"/>
      <c r="O212" s="86">
        <v>47</v>
      </c>
      <c r="P212" s="81" t="s">
        <v>26</v>
      </c>
      <c r="Q212" s="81" t="s">
        <v>120</v>
      </c>
      <c r="R212" s="29" t="s">
        <v>5715</v>
      </c>
    </row>
    <row r="213" spans="1:18" ht="24" x14ac:dyDescent="0.2">
      <c r="A213" s="72">
        <v>197</v>
      </c>
      <c r="B213" s="19">
        <v>7900</v>
      </c>
      <c r="C213" s="84" t="s">
        <v>5271</v>
      </c>
      <c r="D213" s="172"/>
      <c r="E213" s="172" t="s">
        <v>5467</v>
      </c>
      <c r="F213" s="86">
        <v>2009</v>
      </c>
      <c r="G213" s="172"/>
      <c r="H213" s="172" t="s">
        <v>560</v>
      </c>
      <c r="I213" s="172" t="s">
        <v>5470</v>
      </c>
      <c r="J213" s="86">
        <v>5</v>
      </c>
      <c r="K213" s="86">
        <v>3</v>
      </c>
      <c r="L213" s="122"/>
      <c r="M213" s="30" t="s">
        <v>5682</v>
      </c>
      <c r="N213" s="122"/>
      <c r="O213" s="86">
        <v>58</v>
      </c>
      <c r="P213" s="81" t="s">
        <v>26</v>
      </c>
      <c r="Q213" s="81" t="s">
        <v>120</v>
      </c>
      <c r="R213" s="29" t="s">
        <v>5683</v>
      </c>
    </row>
    <row r="214" spans="1:18" x14ac:dyDescent="0.2">
      <c r="A214" s="18">
        <v>198</v>
      </c>
      <c r="B214" s="19">
        <v>7900</v>
      </c>
      <c r="C214" s="84" t="s">
        <v>5272</v>
      </c>
      <c r="D214" s="172" t="s">
        <v>572</v>
      </c>
      <c r="E214" s="172" t="s">
        <v>5460</v>
      </c>
      <c r="F214" s="86">
        <v>2009</v>
      </c>
      <c r="G214" s="172"/>
      <c r="H214" s="172" t="s">
        <v>555</v>
      </c>
      <c r="I214" s="172" t="s">
        <v>5470</v>
      </c>
      <c r="J214" s="86">
        <v>5</v>
      </c>
      <c r="K214" s="86">
        <v>4</v>
      </c>
      <c r="L214" s="122"/>
      <c r="M214" s="30" t="s">
        <v>5682</v>
      </c>
      <c r="N214" s="122"/>
      <c r="O214" s="86">
        <v>12</v>
      </c>
      <c r="P214" s="81" t="s">
        <v>26</v>
      </c>
      <c r="Q214" s="81" t="s">
        <v>120</v>
      </c>
      <c r="R214" s="29" t="s">
        <v>5683</v>
      </c>
    </row>
    <row r="215" spans="1:18" ht="24" x14ac:dyDescent="0.2">
      <c r="A215" s="72">
        <v>199</v>
      </c>
      <c r="B215" s="19">
        <v>7900</v>
      </c>
      <c r="C215" s="84" t="s">
        <v>5273</v>
      </c>
      <c r="D215" s="172" t="s">
        <v>575</v>
      </c>
      <c r="E215" s="172" t="s">
        <v>5466</v>
      </c>
      <c r="F215" s="86">
        <v>2009</v>
      </c>
      <c r="G215" s="172" t="s">
        <v>574</v>
      </c>
      <c r="H215" s="172" t="s">
        <v>560</v>
      </c>
      <c r="I215" s="172" t="s">
        <v>5470</v>
      </c>
      <c r="J215" s="86">
        <v>5</v>
      </c>
      <c r="K215" s="86">
        <v>5</v>
      </c>
      <c r="L215" s="122"/>
      <c r="M215" s="30" t="s">
        <v>5682</v>
      </c>
      <c r="N215" s="122"/>
      <c r="O215" s="86">
        <v>94</v>
      </c>
      <c r="P215" s="81" t="s">
        <v>26</v>
      </c>
      <c r="Q215" s="81" t="s">
        <v>120</v>
      </c>
      <c r="R215" s="29" t="s">
        <v>5715</v>
      </c>
    </row>
    <row r="216" spans="1:18" ht="24" x14ac:dyDescent="0.2">
      <c r="A216" s="18">
        <v>200</v>
      </c>
      <c r="B216" s="19">
        <v>7900</v>
      </c>
      <c r="C216" s="84" t="s">
        <v>5274</v>
      </c>
      <c r="D216" s="172" t="s">
        <v>5458</v>
      </c>
      <c r="E216" s="172" t="s">
        <v>5462</v>
      </c>
      <c r="F216" s="86">
        <v>2009</v>
      </c>
      <c r="G216" s="172" t="s">
        <v>573</v>
      </c>
      <c r="H216" s="172" t="s">
        <v>5464</v>
      </c>
      <c r="I216" s="172" t="s">
        <v>5470</v>
      </c>
      <c r="J216" s="86">
        <v>5</v>
      </c>
      <c r="K216" s="86">
        <v>6</v>
      </c>
      <c r="L216" s="122"/>
      <c r="M216" s="30" t="s">
        <v>5682</v>
      </c>
      <c r="N216" s="122"/>
      <c r="O216" s="86">
        <v>9</v>
      </c>
      <c r="P216" s="81" t="s">
        <v>26</v>
      </c>
      <c r="Q216" s="81" t="s">
        <v>120</v>
      </c>
      <c r="R216" s="29" t="s">
        <v>5692</v>
      </c>
    </row>
    <row r="217" spans="1:18" ht="24" x14ac:dyDescent="0.2">
      <c r="A217" s="72">
        <v>201</v>
      </c>
      <c r="B217" s="19">
        <v>7900</v>
      </c>
      <c r="C217" s="84" t="s">
        <v>5275</v>
      </c>
      <c r="D217" s="172" t="s">
        <v>567</v>
      </c>
      <c r="E217" s="172" t="s">
        <v>5467</v>
      </c>
      <c r="F217" s="86">
        <v>2009</v>
      </c>
      <c r="G217" s="172" t="s">
        <v>562</v>
      </c>
      <c r="H217" s="172" t="s">
        <v>5458</v>
      </c>
      <c r="I217" s="172" t="s">
        <v>5470</v>
      </c>
      <c r="J217" s="86">
        <v>5</v>
      </c>
      <c r="K217" s="86">
        <v>7</v>
      </c>
      <c r="L217" s="122"/>
      <c r="M217" s="30" t="s">
        <v>5682</v>
      </c>
      <c r="N217" s="122"/>
      <c r="O217" s="86">
        <v>7</v>
      </c>
      <c r="P217" s="81" t="s">
        <v>26</v>
      </c>
      <c r="Q217" s="81" t="s">
        <v>120</v>
      </c>
      <c r="R217" s="29" t="s">
        <v>5692</v>
      </c>
    </row>
    <row r="218" spans="1:18" ht="24" x14ac:dyDescent="0.2">
      <c r="A218" s="18">
        <v>202</v>
      </c>
      <c r="B218" s="19">
        <v>7900</v>
      </c>
      <c r="C218" s="84" t="s">
        <v>5276</v>
      </c>
      <c r="D218" s="172" t="s">
        <v>118</v>
      </c>
      <c r="E218" s="172" t="s">
        <v>5460</v>
      </c>
      <c r="F218" s="86">
        <v>2009</v>
      </c>
      <c r="G218" s="172" t="s">
        <v>5459</v>
      </c>
      <c r="H218" s="172" t="s">
        <v>5462</v>
      </c>
      <c r="I218" s="172" t="s">
        <v>5470</v>
      </c>
      <c r="J218" s="86">
        <v>5</v>
      </c>
      <c r="K218" s="86">
        <v>8</v>
      </c>
      <c r="L218" s="122"/>
      <c r="M218" s="30" t="s">
        <v>5682</v>
      </c>
      <c r="N218" s="122"/>
      <c r="O218" s="86">
        <v>2</v>
      </c>
      <c r="P218" s="81" t="s">
        <v>26</v>
      </c>
      <c r="Q218" s="81" t="s">
        <v>120</v>
      </c>
      <c r="R218" s="29" t="s">
        <v>5692</v>
      </c>
    </row>
    <row r="219" spans="1:18" ht="24" x14ac:dyDescent="0.2">
      <c r="A219" s="72">
        <v>203</v>
      </c>
      <c r="B219" s="19">
        <v>7900</v>
      </c>
      <c r="C219" s="84" t="s">
        <v>5277</v>
      </c>
      <c r="D219" s="172" t="s">
        <v>118</v>
      </c>
      <c r="E219" s="172" t="s">
        <v>5460</v>
      </c>
      <c r="F219" s="86">
        <v>2009</v>
      </c>
      <c r="G219" s="172" t="s">
        <v>5467</v>
      </c>
      <c r="H219" s="172" t="s">
        <v>5462</v>
      </c>
      <c r="I219" s="172" t="s">
        <v>5470</v>
      </c>
      <c r="J219" s="86">
        <v>5</v>
      </c>
      <c r="K219" s="86">
        <v>9</v>
      </c>
      <c r="L219" s="122"/>
      <c r="M219" s="30" t="s">
        <v>5682</v>
      </c>
      <c r="N219" s="122"/>
      <c r="O219" s="86">
        <v>2</v>
      </c>
      <c r="P219" s="81" t="s">
        <v>26</v>
      </c>
      <c r="Q219" s="81" t="s">
        <v>120</v>
      </c>
      <c r="R219" s="29" t="s">
        <v>5692</v>
      </c>
    </row>
    <row r="220" spans="1:18" ht="24" x14ac:dyDescent="0.2">
      <c r="A220" s="18">
        <v>204</v>
      </c>
      <c r="B220" s="19">
        <v>7900</v>
      </c>
      <c r="C220" s="84" t="s">
        <v>5278</v>
      </c>
      <c r="D220" s="172" t="s">
        <v>118</v>
      </c>
      <c r="E220" s="172" t="s">
        <v>5460</v>
      </c>
      <c r="F220" s="86">
        <v>2009</v>
      </c>
      <c r="G220" s="172" t="s">
        <v>5467</v>
      </c>
      <c r="H220" s="172" t="s">
        <v>5462</v>
      </c>
      <c r="I220" s="172" t="s">
        <v>5470</v>
      </c>
      <c r="J220" s="86">
        <v>5</v>
      </c>
      <c r="K220" s="86">
        <v>10</v>
      </c>
      <c r="L220" s="122"/>
      <c r="M220" s="30" t="s">
        <v>5682</v>
      </c>
      <c r="N220" s="122"/>
      <c r="O220" s="86">
        <v>2</v>
      </c>
      <c r="P220" s="81" t="s">
        <v>26</v>
      </c>
      <c r="Q220" s="81" t="s">
        <v>120</v>
      </c>
      <c r="R220" s="29" t="s">
        <v>5692</v>
      </c>
    </row>
    <row r="221" spans="1:18" ht="24" x14ac:dyDescent="0.2">
      <c r="A221" s="72">
        <v>205</v>
      </c>
      <c r="B221" s="19">
        <v>7900</v>
      </c>
      <c r="C221" s="84" t="s">
        <v>5279</v>
      </c>
      <c r="D221" s="172" t="s">
        <v>118</v>
      </c>
      <c r="E221" s="172" t="s">
        <v>5460</v>
      </c>
      <c r="F221" s="86">
        <v>2009</v>
      </c>
      <c r="G221" s="172" t="s">
        <v>561</v>
      </c>
      <c r="H221" s="172" t="s">
        <v>5464</v>
      </c>
      <c r="I221" s="172" t="s">
        <v>5470</v>
      </c>
      <c r="J221" s="86">
        <v>5</v>
      </c>
      <c r="K221" s="86">
        <v>11</v>
      </c>
      <c r="L221" s="122"/>
      <c r="M221" s="30" t="s">
        <v>5682</v>
      </c>
      <c r="N221" s="122"/>
      <c r="O221" s="86">
        <v>9</v>
      </c>
      <c r="P221" s="81" t="s">
        <v>26</v>
      </c>
      <c r="Q221" s="81" t="s">
        <v>120</v>
      </c>
      <c r="R221" s="29" t="s">
        <v>5715</v>
      </c>
    </row>
    <row r="222" spans="1:18" ht="24" x14ac:dyDescent="0.2">
      <c r="A222" s="18">
        <v>206</v>
      </c>
      <c r="B222" s="19">
        <v>7900</v>
      </c>
      <c r="C222" s="84" t="s">
        <v>5280</v>
      </c>
      <c r="D222" s="172"/>
      <c r="E222" s="172"/>
      <c r="F222" s="86">
        <v>2009</v>
      </c>
      <c r="G222" s="172"/>
      <c r="H222" s="172"/>
      <c r="I222" s="172" t="s">
        <v>5470</v>
      </c>
      <c r="J222" s="86">
        <v>5</v>
      </c>
      <c r="K222" s="86">
        <v>12</v>
      </c>
      <c r="L222" s="122"/>
      <c r="M222" s="30" t="s">
        <v>5682</v>
      </c>
      <c r="N222" s="122"/>
      <c r="O222" s="86">
        <v>18</v>
      </c>
      <c r="P222" s="81" t="s">
        <v>26</v>
      </c>
      <c r="Q222" s="81" t="s">
        <v>120</v>
      </c>
      <c r="R222" s="29" t="s">
        <v>5715</v>
      </c>
    </row>
    <row r="223" spans="1:18" ht="36" x14ac:dyDescent="0.2">
      <c r="A223" s="127">
        <v>207</v>
      </c>
      <c r="B223" s="19">
        <v>7900</v>
      </c>
      <c r="C223" s="84" t="s">
        <v>5281</v>
      </c>
      <c r="D223" s="172"/>
      <c r="E223" s="172"/>
      <c r="F223" s="86">
        <v>2009</v>
      </c>
      <c r="G223" s="172"/>
      <c r="H223" s="172"/>
      <c r="I223" s="172" t="s">
        <v>5470</v>
      </c>
      <c r="J223" s="86">
        <v>5</v>
      </c>
      <c r="K223" s="86">
        <v>13</v>
      </c>
      <c r="L223" s="122"/>
      <c r="M223" s="30" t="s">
        <v>5682</v>
      </c>
      <c r="N223" s="122"/>
      <c r="O223" s="86">
        <v>11</v>
      </c>
      <c r="P223" s="81" t="s">
        <v>26</v>
      </c>
      <c r="Q223" s="81" t="s">
        <v>120</v>
      </c>
      <c r="R223" s="29" t="s">
        <v>5715</v>
      </c>
    </row>
    <row r="224" spans="1:18" x14ac:dyDescent="0.2">
      <c r="A224" s="18">
        <v>208</v>
      </c>
      <c r="B224" s="19">
        <v>7900</v>
      </c>
      <c r="C224" s="84" t="s">
        <v>5282</v>
      </c>
      <c r="D224" s="172" t="s">
        <v>556</v>
      </c>
      <c r="E224" s="172" t="s">
        <v>5460</v>
      </c>
      <c r="F224" s="86">
        <v>2009</v>
      </c>
      <c r="G224" s="172" t="s">
        <v>5464</v>
      </c>
      <c r="H224" s="172" t="s">
        <v>5462</v>
      </c>
      <c r="I224" s="172" t="s">
        <v>5470</v>
      </c>
      <c r="J224" s="86">
        <v>5</v>
      </c>
      <c r="K224" s="86">
        <v>14</v>
      </c>
      <c r="L224" s="11"/>
      <c r="M224" s="30" t="s">
        <v>5682</v>
      </c>
      <c r="N224" s="11"/>
      <c r="O224" s="86">
        <v>9</v>
      </c>
      <c r="P224" s="22" t="s">
        <v>26</v>
      </c>
      <c r="Q224" s="22" t="s">
        <v>120</v>
      </c>
      <c r="R224" s="29" t="s">
        <v>5683</v>
      </c>
    </row>
    <row r="225" spans="1:18" ht="24" x14ac:dyDescent="0.2">
      <c r="A225" s="127">
        <v>209</v>
      </c>
      <c r="B225" s="19">
        <v>7900</v>
      </c>
      <c r="C225" s="84" t="s">
        <v>5283</v>
      </c>
      <c r="D225" s="172" t="s">
        <v>559</v>
      </c>
      <c r="E225" s="172" t="s">
        <v>5467</v>
      </c>
      <c r="F225" s="86">
        <v>2009</v>
      </c>
      <c r="G225" s="172" t="s">
        <v>572</v>
      </c>
      <c r="H225" s="172" t="s">
        <v>5465</v>
      </c>
      <c r="I225" s="172" t="s">
        <v>5470</v>
      </c>
      <c r="J225" s="86">
        <v>5</v>
      </c>
      <c r="K225" s="86">
        <v>15</v>
      </c>
      <c r="L225" s="11"/>
      <c r="M225" s="30" t="s">
        <v>5682</v>
      </c>
      <c r="N225" s="11"/>
      <c r="O225" s="86">
        <v>11</v>
      </c>
      <c r="P225" s="22" t="s">
        <v>26</v>
      </c>
      <c r="Q225" s="22" t="s">
        <v>120</v>
      </c>
      <c r="R225" s="29" t="s">
        <v>5715</v>
      </c>
    </row>
    <row r="226" spans="1:18" x14ac:dyDescent="0.2">
      <c r="A226" s="18">
        <v>210</v>
      </c>
      <c r="B226" s="19">
        <v>7900</v>
      </c>
      <c r="C226" s="84" t="s">
        <v>5284</v>
      </c>
      <c r="D226" s="172" t="s">
        <v>561</v>
      </c>
      <c r="E226" s="172" t="s">
        <v>5460</v>
      </c>
      <c r="F226" s="86">
        <v>2009</v>
      </c>
      <c r="G226" s="172" t="s">
        <v>5466</v>
      </c>
      <c r="H226" s="172" t="s">
        <v>5462</v>
      </c>
      <c r="I226" s="172" t="s">
        <v>5470</v>
      </c>
      <c r="J226" s="86">
        <v>5</v>
      </c>
      <c r="K226" s="86">
        <v>16</v>
      </c>
      <c r="L226" s="11"/>
      <c r="M226" s="30" t="s">
        <v>5682</v>
      </c>
      <c r="N226" s="11"/>
      <c r="O226" s="86">
        <v>9</v>
      </c>
      <c r="P226" s="22" t="s">
        <v>26</v>
      </c>
      <c r="Q226" s="22" t="s">
        <v>120</v>
      </c>
      <c r="R226" s="29" t="s">
        <v>5683</v>
      </c>
    </row>
    <row r="227" spans="1:18" ht="24" x14ac:dyDescent="0.2">
      <c r="A227" s="127">
        <v>211</v>
      </c>
      <c r="B227" s="19">
        <v>7900</v>
      </c>
      <c r="C227" s="84" t="s">
        <v>5285</v>
      </c>
      <c r="D227" s="172" t="s">
        <v>564</v>
      </c>
      <c r="E227" s="172" t="s">
        <v>5460</v>
      </c>
      <c r="F227" s="86">
        <v>2009</v>
      </c>
      <c r="G227" s="172" t="s">
        <v>573</v>
      </c>
      <c r="H227" s="172" t="s">
        <v>5460</v>
      </c>
      <c r="I227" s="172" t="s">
        <v>5470</v>
      </c>
      <c r="J227" s="86">
        <v>5</v>
      </c>
      <c r="K227" s="86">
        <v>17</v>
      </c>
      <c r="L227" s="11"/>
      <c r="M227" s="30" t="s">
        <v>5682</v>
      </c>
      <c r="N227" s="11"/>
      <c r="O227" s="86">
        <v>5</v>
      </c>
      <c r="P227" s="22" t="s">
        <v>26</v>
      </c>
      <c r="Q227" s="22" t="s">
        <v>120</v>
      </c>
      <c r="R227" s="29" t="s">
        <v>5683</v>
      </c>
    </row>
    <row r="228" spans="1:18" ht="22.5" x14ac:dyDescent="0.2">
      <c r="A228" s="18">
        <v>212</v>
      </c>
      <c r="B228" s="19">
        <v>7900</v>
      </c>
      <c r="C228" s="141" t="s">
        <v>5286</v>
      </c>
      <c r="D228" s="172" t="s">
        <v>565</v>
      </c>
      <c r="E228" s="172" t="s">
        <v>5460</v>
      </c>
      <c r="F228" s="86">
        <v>2009</v>
      </c>
      <c r="G228" s="172" t="s">
        <v>564</v>
      </c>
      <c r="H228" s="172" t="s">
        <v>560</v>
      </c>
      <c r="I228" s="172" t="s">
        <v>5470</v>
      </c>
      <c r="J228" s="86">
        <v>6</v>
      </c>
      <c r="K228" s="86">
        <v>1</v>
      </c>
      <c r="L228" s="11"/>
      <c r="M228" s="30" t="s">
        <v>5682</v>
      </c>
      <c r="N228" s="11"/>
      <c r="O228" s="86">
        <v>112</v>
      </c>
      <c r="P228" s="22" t="s">
        <v>26</v>
      </c>
      <c r="Q228" s="22" t="s">
        <v>120</v>
      </c>
      <c r="R228" s="29" t="s">
        <v>5715</v>
      </c>
    </row>
    <row r="229" spans="1:18" ht="36" x14ac:dyDescent="0.2">
      <c r="A229" s="127">
        <v>213</v>
      </c>
      <c r="B229" s="19">
        <v>7900</v>
      </c>
      <c r="C229" s="84" t="s">
        <v>5287</v>
      </c>
      <c r="D229" s="172" t="s">
        <v>555</v>
      </c>
      <c r="E229" s="172" t="s">
        <v>555</v>
      </c>
      <c r="F229" s="86">
        <v>2009</v>
      </c>
      <c r="G229" s="172" t="s">
        <v>574</v>
      </c>
      <c r="H229" s="172" t="s">
        <v>560</v>
      </c>
      <c r="I229" s="172" t="s">
        <v>5470</v>
      </c>
      <c r="J229" s="86">
        <v>6</v>
      </c>
      <c r="K229" s="86">
        <v>2</v>
      </c>
      <c r="L229" s="11"/>
      <c r="M229" s="30" t="s">
        <v>5682</v>
      </c>
      <c r="N229" s="11"/>
      <c r="O229" s="86">
        <v>19</v>
      </c>
      <c r="P229" s="22" t="s">
        <v>26</v>
      </c>
      <c r="Q229" s="22" t="s">
        <v>120</v>
      </c>
      <c r="R229" s="29" t="s">
        <v>5715</v>
      </c>
    </row>
    <row r="230" spans="1:18" ht="24" x14ac:dyDescent="0.2">
      <c r="A230" s="18">
        <v>214</v>
      </c>
      <c r="B230" s="19">
        <v>7900</v>
      </c>
      <c r="C230" s="84" t="s">
        <v>5288</v>
      </c>
      <c r="D230" s="172" t="s">
        <v>564</v>
      </c>
      <c r="E230" s="172" t="s">
        <v>555</v>
      </c>
      <c r="F230" s="86">
        <v>2009</v>
      </c>
      <c r="G230" s="172" t="s">
        <v>574</v>
      </c>
      <c r="H230" s="172" t="s">
        <v>560</v>
      </c>
      <c r="I230" s="172" t="s">
        <v>5470</v>
      </c>
      <c r="J230" s="86">
        <v>6</v>
      </c>
      <c r="K230" s="86">
        <v>3</v>
      </c>
      <c r="L230" s="11"/>
      <c r="M230" s="30" t="s">
        <v>5682</v>
      </c>
      <c r="N230" s="11"/>
      <c r="O230" s="86">
        <v>17</v>
      </c>
      <c r="P230" s="22" t="s">
        <v>26</v>
      </c>
      <c r="Q230" s="22" t="s">
        <v>120</v>
      </c>
      <c r="R230" s="29" t="s">
        <v>5715</v>
      </c>
    </row>
    <row r="231" spans="1:18" ht="24" x14ac:dyDescent="0.2">
      <c r="A231" s="127">
        <v>215</v>
      </c>
      <c r="B231" s="19">
        <v>7900</v>
      </c>
      <c r="C231" s="84" t="s">
        <v>5289</v>
      </c>
      <c r="D231" s="172" t="s">
        <v>5462</v>
      </c>
      <c r="E231" s="172" t="s">
        <v>5464</v>
      </c>
      <c r="F231" s="86">
        <v>2009</v>
      </c>
      <c r="G231" s="172" t="s">
        <v>570</v>
      </c>
      <c r="H231" s="172" t="s">
        <v>560</v>
      </c>
      <c r="I231" s="172" t="s">
        <v>5470</v>
      </c>
      <c r="J231" s="86">
        <v>6</v>
      </c>
      <c r="K231" s="86">
        <v>4</v>
      </c>
      <c r="L231" s="11"/>
      <c r="M231" s="30" t="s">
        <v>5682</v>
      </c>
      <c r="N231" s="11"/>
      <c r="O231" s="86">
        <v>87</v>
      </c>
      <c r="P231" s="22" t="s">
        <v>26</v>
      </c>
      <c r="Q231" s="22" t="s">
        <v>120</v>
      </c>
      <c r="R231" s="29" t="s">
        <v>5715</v>
      </c>
    </row>
    <row r="232" spans="1:18" ht="24" x14ac:dyDescent="0.2">
      <c r="A232" s="18">
        <v>216</v>
      </c>
      <c r="B232" s="19">
        <v>7900</v>
      </c>
      <c r="C232" s="84" t="s">
        <v>5290</v>
      </c>
      <c r="D232" s="172" t="s">
        <v>5462</v>
      </c>
      <c r="E232" s="172" t="s">
        <v>5465</v>
      </c>
      <c r="F232" s="86">
        <v>2009</v>
      </c>
      <c r="G232" s="172" t="s">
        <v>567</v>
      </c>
      <c r="H232" s="172" t="s">
        <v>560</v>
      </c>
      <c r="I232" s="172" t="s">
        <v>5470</v>
      </c>
      <c r="J232" s="86">
        <v>6</v>
      </c>
      <c r="K232" s="86">
        <v>5</v>
      </c>
      <c r="L232" s="11"/>
      <c r="M232" s="30" t="s">
        <v>5682</v>
      </c>
      <c r="N232" s="11"/>
      <c r="O232" s="86">
        <v>11</v>
      </c>
      <c r="P232" s="22" t="s">
        <v>26</v>
      </c>
      <c r="Q232" s="22" t="s">
        <v>120</v>
      </c>
      <c r="R232" s="29" t="s">
        <v>5715</v>
      </c>
    </row>
    <row r="233" spans="1:18" ht="24" x14ac:dyDescent="0.2">
      <c r="A233" s="127">
        <v>217</v>
      </c>
      <c r="B233" s="19">
        <v>7900</v>
      </c>
      <c r="C233" s="84" t="s">
        <v>5291</v>
      </c>
      <c r="D233" s="172"/>
      <c r="E233" s="172" t="s">
        <v>5465</v>
      </c>
      <c r="F233" s="86">
        <v>2009</v>
      </c>
      <c r="G233" s="172"/>
      <c r="H233" s="172" t="s">
        <v>560</v>
      </c>
      <c r="I233" s="172" t="s">
        <v>5470</v>
      </c>
      <c r="J233" s="86">
        <v>6</v>
      </c>
      <c r="K233" s="86">
        <v>6</v>
      </c>
      <c r="L233" s="11"/>
      <c r="M233" s="30" t="s">
        <v>5682</v>
      </c>
      <c r="N233" s="11"/>
      <c r="O233" s="86">
        <v>18</v>
      </c>
      <c r="P233" s="22" t="s">
        <v>26</v>
      </c>
      <c r="Q233" s="22" t="s">
        <v>120</v>
      </c>
      <c r="R233" s="29" t="s">
        <v>5715</v>
      </c>
    </row>
    <row r="234" spans="1:18" ht="24" x14ac:dyDescent="0.2">
      <c r="A234" s="18">
        <v>218</v>
      </c>
      <c r="B234" s="19">
        <v>7900</v>
      </c>
      <c r="C234" s="84" t="s">
        <v>5292</v>
      </c>
      <c r="D234" s="172" t="s">
        <v>565</v>
      </c>
      <c r="E234" s="172" t="s">
        <v>555</v>
      </c>
      <c r="F234" s="86">
        <v>2009</v>
      </c>
      <c r="G234" s="172" t="s">
        <v>5463</v>
      </c>
      <c r="H234" s="172" t="s">
        <v>560</v>
      </c>
      <c r="I234" s="172" t="s">
        <v>5470</v>
      </c>
      <c r="J234" s="86">
        <v>6</v>
      </c>
      <c r="K234" s="86">
        <v>7</v>
      </c>
      <c r="L234" s="11"/>
      <c r="M234" s="30" t="s">
        <v>5682</v>
      </c>
      <c r="N234" s="11"/>
      <c r="O234" s="86">
        <v>5</v>
      </c>
      <c r="P234" s="22" t="s">
        <v>26</v>
      </c>
      <c r="Q234" s="22" t="s">
        <v>120</v>
      </c>
      <c r="R234" s="29" t="s">
        <v>5715</v>
      </c>
    </row>
    <row r="235" spans="1:18" ht="36" x14ac:dyDescent="0.2">
      <c r="A235" s="127">
        <v>219</v>
      </c>
      <c r="B235" s="19">
        <v>7900</v>
      </c>
      <c r="C235" s="84" t="s">
        <v>5293</v>
      </c>
      <c r="D235" s="172" t="s">
        <v>565</v>
      </c>
      <c r="E235" s="172" t="s">
        <v>555</v>
      </c>
      <c r="F235" s="86">
        <v>2009</v>
      </c>
      <c r="G235" s="172" t="s">
        <v>562</v>
      </c>
      <c r="H235" s="172" t="s">
        <v>560</v>
      </c>
      <c r="I235" s="172" t="s">
        <v>5470</v>
      </c>
      <c r="J235" s="86">
        <v>6</v>
      </c>
      <c r="K235" s="86">
        <v>8</v>
      </c>
      <c r="L235" s="11"/>
      <c r="M235" s="30" t="s">
        <v>5682</v>
      </c>
      <c r="N235" s="11"/>
      <c r="O235" s="86">
        <v>4</v>
      </c>
      <c r="P235" s="22" t="s">
        <v>26</v>
      </c>
      <c r="Q235" s="22" t="s">
        <v>120</v>
      </c>
      <c r="R235" s="29" t="s">
        <v>5715</v>
      </c>
    </row>
    <row r="236" spans="1:18" ht="24" x14ac:dyDescent="0.2">
      <c r="A236" s="18">
        <v>220</v>
      </c>
      <c r="B236" s="19">
        <v>7900</v>
      </c>
      <c r="C236" s="84" t="s">
        <v>5294</v>
      </c>
      <c r="D236" s="172" t="s">
        <v>118</v>
      </c>
      <c r="E236" s="172" t="s">
        <v>5460</v>
      </c>
      <c r="F236" s="86">
        <v>2009</v>
      </c>
      <c r="G236" s="172" t="s">
        <v>572</v>
      </c>
      <c r="H236" s="172" t="s">
        <v>560</v>
      </c>
      <c r="I236" s="172" t="s">
        <v>5470</v>
      </c>
      <c r="J236" s="86">
        <v>6</v>
      </c>
      <c r="K236" s="86">
        <v>9</v>
      </c>
      <c r="L236" s="11"/>
      <c r="M236" s="30" t="s">
        <v>5682</v>
      </c>
      <c r="N236" s="11"/>
      <c r="O236" s="86">
        <v>33</v>
      </c>
      <c r="P236" s="22" t="s">
        <v>26</v>
      </c>
      <c r="Q236" s="22" t="s">
        <v>120</v>
      </c>
      <c r="R236" s="29" t="s">
        <v>5692</v>
      </c>
    </row>
    <row r="237" spans="1:18" ht="24" x14ac:dyDescent="0.2">
      <c r="A237" s="127">
        <v>221</v>
      </c>
      <c r="B237" s="19">
        <v>7900</v>
      </c>
      <c r="C237" s="84" t="s">
        <v>5295</v>
      </c>
      <c r="D237" s="172" t="s">
        <v>5458</v>
      </c>
      <c r="E237" s="172" t="s">
        <v>555</v>
      </c>
      <c r="F237" s="86">
        <v>2009</v>
      </c>
      <c r="G237" s="172" t="s">
        <v>577</v>
      </c>
      <c r="H237" s="172" t="s">
        <v>560</v>
      </c>
      <c r="I237" s="172" t="s">
        <v>5470</v>
      </c>
      <c r="J237" s="86">
        <v>6</v>
      </c>
      <c r="K237" s="86">
        <v>10</v>
      </c>
      <c r="L237" s="11"/>
      <c r="M237" s="30" t="s">
        <v>5682</v>
      </c>
      <c r="N237" s="11"/>
      <c r="O237" s="86">
        <v>8</v>
      </c>
      <c r="P237" s="22" t="s">
        <v>26</v>
      </c>
      <c r="Q237" s="22" t="s">
        <v>120</v>
      </c>
      <c r="R237" s="29" t="s">
        <v>5692</v>
      </c>
    </row>
    <row r="238" spans="1:18" ht="24" x14ac:dyDescent="0.2">
      <c r="A238" s="18">
        <v>222</v>
      </c>
      <c r="B238" s="19">
        <v>7900</v>
      </c>
      <c r="C238" s="84" t="s">
        <v>5296</v>
      </c>
      <c r="D238" s="172" t="s">
        <v>118</v>
      </c>
      <c r="E238" s="172" t="s">
        <v>555</v>
      </c>
      <c r="F238" s="86">
        <v>2009</v>
      </c>
      <c r="G238" s="172" t="s">
        <v>572</v>
      </c>
      <c r="H238" s="172" t="s">
        <v>560</v>
      </c>
      <c r="I238" s="172" t="s">
        <v>5470</v>
      </c>
      <c r="J238" s="86">
        <v>6</v>
      </c>
      <c r="K238" s="86">
        <v>11</v>
      </c>
      <c r="L238" s="11"/>
      <c r="M238" s="30" t="s">
        <v>5682</v>
      </c>
      <c r="N238" s="11"/>
      <c r="O238" s="86">
        <v>6</v>
      </c>
      <c r="P238" s="22" t="s">
        <v>26</v>
      </c>
      <c r="Q238" s="22" t="s">
        <v>120</v>
      </c>
      <c r="R238" s="29" t="s">
        <v>5692</v>
      </c>
    </row>
    <row r="239" spans="1:18" ht="24" x14ac:dyDescent="0.2">
      <c r="A239" s="127">
        <v>223</v>
      </c>
      <c r="B239" s="19">
        <v>7900</v>
      </c>
      <c r="C239" s="84" t="s">
        <v>5297</v>
      </c>
      <c r="D239" s="172" t="s">
        <v>567</v>
      </c>
      <c r="E239" s="172" t="s">
        <v>5467</v>
      </c>
      <c r="F239" s="86">
        <v>2009</v>
      </c>
      <c r="G239" s="172" t="s">
        <v>556</v>
      </c>
      <c r="H239" s="172" t="s">
        <v>560</v>
      </c>
      <c r="I239" s="172" t="s">
        <v>5470</v>
      </c>
      <c r="J239" s="86">
        <v>6</v>
      </c>
      <c r="K239" s="86">
        <v>12</v>
      </c>
      <c r="L239" s="11"/>
      <c r="M239" s="30" t="s">
        <v>5682</v>
      </c>
      <c r="N239" s="11"/>
      <c r="O239" s="86">
        <v>19</v>
      </c>
      <c r="P239" s="22" t="s">
        <v>26</v>
      </c>
      <c r="Q239" s="22" t="s">
        <v>120</v>
      </c>
      <c r="R239" s="29" t="s">
        <v>5692</v>
      </c>
    </row>
    <row r="240" spans="1:18" ht="24" x14ac:dyDescent="0.2">
      <c r="A240" s="18">
        <v>224</v>
      </c>
      <c r="B240" s="19">
        <v>7900</v>
      </c>
      <c r="C240" s="84" t="s">
        <v>5298</v>
      </c>
      <c r="D240" s="172" t="s">
        <v>5458</v>
      </c>
      <c r="E240" s="172" t="s">
        <v>5463</v>
      </c>
      <c r="F240" s="86">
        <v>2009</v>
      </c>
      <c r="G240" s="172" t="s">
        <v>572</v>
      </c>
      <c r="H240" s="172" t="s">
        <v>560</v>
      </c>
      <c r="I240" s="172" t="s">
        <v>5470</v>
      </c>
      <c r="J240" s="86">
        <v>6</v>
      </c>
      <c r="K240" s="86">
        <v>13</v>
      </c>
      <c r="L240" s="11"/>
      <c r="M240" s="30" t="s">
        <v>5682</v>
      </c>
      <c r="N240" s="11"/>
      <c r="O240" s="86">
        <v>30</v>
      </c>
      <c r="P240" s="22" t="s">
        <v>26</v>
      </c>
      <c r="Q240" s="22" t="s">
        <v>120</v>
      </c>
      <c r="R240" s="29" t="s">
        <v>5692</v>
      </c>
    </row>
    <row r="241" spans="1:18" x14ac:dyDescent="0.2">
      <c r="A241" s="127">
        <v>225</v>
      </c>
      <c r="B241" s="19">
        <v>7900</v>
      </c>
      <c r="C241" s="84" t="s">
        <v>5299</v>
      </c>
      <c r="D241" s="172"/>
      <c r="E241" s="172" t="s">
        <v>5459</v>
      </c>
      <c r="F241" s="86">
        <v>2010</v>
      </c>
      <c r="G241" s="172" t="s">
        <v>572</v>
      </c>
      <c r="H241" s="172" t="s">
        <v>5464</v>
      </c>
      <c r="I241" s="172" t="s">
        <v>5472</v>
      </c>
      <c r="J241" s="86">
        <v>1</v>
      </c>
      <c r="K241" s="86">
        <v>1</v>
      </c>
      <c r="L241" s="11"/>
      <c r="M241" s="30" t="s">
        <v>5682</v>
      </c>
      <c r="N241" s="11"/>
      <c r="O241" s="86">
        <v>141</v>
      </c>
      <c r="P241" s="22" t="s">
        <v>26</v>
      </c>
      <c r="Q241" s="22" t="s">
        <v>120</v>
      </c>
      <c r="R241" s="29" t="s">
        <v>5683</v>
      </c>
    </row>
    <row r="242" spans="1:18" ht="24" x14ac:dyDescent="0.2">
      <c r="A242" s="18">
        <v>226</v>
      </c>
      <c r="B242" s="19">
        <v>7900</v>
      </c>
      <c r="C242" s="84" t="s">
        <v>5300</v>
      </c>
      <c r="D242" s="172" t="s">
        <v>5467</v>
      </c>
      <c r="E242" s="172" t="s">
        <v>560</v>
      </c>
      <c r="F242" s="86">
        <v>2009</v>
      </c>
      <c r="G242" s="172" t="s">
        <v>5473</v>
      </c>
      <c r="H242" s="172" t="s">
        <v>5462</v>
      </c>
      <c r="I242" s="172" t="s">
        <v>5472</v>
      </c>
      <c r="J242" s="86">
        <v>1</v>
      </c>
      <c r="K242" s="86">
        <v>2</v>
      </c>
      <c r="L242" s="11"/>
      <c r="M242" s="30" t="s">
        <v>5682</v>
      </c>
      <c r="N242" s="11"/>
      <c r="O242" s="86">
        <v>29</v>
      </c>
      <c r="P242" s="22" t="s">
        <v>26</v>
      </c>
      <c r="Q242" s="22" t="s">
        <v>120</v>
      </c>
      <c r="R242" s="29" t="s">
        <v>5692</v>
      </c>
    </row>
    <row r="243" spans="1:18" x14ac:dyDescent="0.2">
      <c r="A243" s="127">
        <v>227</v>
      </c>
      <c r="B243" s="19">
        <v>7900</v>
      </c>
      <c r="C243" s="84" t="s">
        <v>5301</v>
      </c>
      <c r="D243" s="172" t="s">
        <v>561</v>
      </c>
      <c r="E243" s="172" t="s">
        <v>559</v>
      </c>
      <c r="F243" s="86">
        <v>2009</v>
      </c>
      <c r="G243" s="172" t="s">
        <v>118</v>
      </c>
      <c r="H243" s="172" t="s">
        <v>555</v>
      </c>
      <c r="I243" s="172" t="s">
        <v>5474</v>
      </c>
      <c r="J243" s="86">
        <v>1</v>
      </c>
      <c r="K243" s="86">
        <v>3</v>
      </c>
      <c r="L243" s="11"/>
      <c r="M243" s="30" t="s">
        <v>5682</v>
      </c>
      <c r="N243" s="11"/>
      <c r="O243" s="86">
        <v>24</v>
      </c>
      <c r="P243" s="22" t="s">
        <v>26</v>
      </c>
      <c r="Q243" s="22" t="s">
        <v>120</v>
      </c>
      <c r="R243" s="201" t="s">
        <v>5708</v>
      </c>
    </row>
    <row r="244" spans="1:18" ht="24" x14ac:dyDescent="0.2">
      <c r="A244" s="18">
        <v>228</v>
      </c>
      <c r="B244" s="19">
        <v>7900</v>
      </c>
      <c r="C244" s="84" t="s">
        <v>5302</v>
      </c>
      <c r="D244" s="172" t="s">
        <v>577</v>
      </c>
      <c r="E244" s="172" t="s">
        <v>5467</v>
      </c>
      <c r="F244" s="86">
        <v>2010</v>
      </c>
      <c r="G244" s="172" t="s">
        <v>118</v>
      </c>
      <c r="H244" s="172" t="s">
        <v>5460</v>
      </c>
      <c r="I244" s="172" t="s">
        <v>5472</v>
      </c>
      <c r="J244" s="86">
        <v>1</v>
      </c>
      <c r="K244" s="86">
        <v>4</v>
      </c>
      <c r="L244" s="11"/>
      <c r="M244" s="30" t="s">
        <v>5682</v>
      </c>
      <c r="N244" s="11"/>
      <c r="O244" s="86">
        <v>15</v>
      </c>
      <c r="P244" s="22" t="s">
        <v>26</v>
      </c>
      <c r="Q244" s="22" t="s">
        <v>120</v>
      </c>
      <c r="R244" s="201" t="s">
        <v>5708</v>
      </c>
    </row>
    <row r="245" spans="1:18" ht="24" x14ac:dyDescent="0.2">
      <c r="A245" s="127">
        <v>229</v>
      </c>
      <c r="B245" s="19">
        <v>7900</v>
      </c>
      <c r="C245" s="84" t="s">
        <v>5303</v>
      </c>
      <c r="D245" s="172" t="s">
        <v>560</v>
      </c>
      <c r="E245" s="172" t="s">
        <v>5460</v>
      </c>
      <c r="F245" s="86">
        <v>2010</v>
      </c>
      <c r="G245" s="172" t="s">
        <v>560</v>
      </c>
      <c r="H245" s="172" t="s">
        <v>5460</v>
      </c>
      <c r="I245" s="172" t="s">
        <v>5472</v>
      </c>
      <c r="J245" s="86">
        <v>1</v>
      </c>
      <c r="K245" s="86">
        <v>5</v>
      </c>
      <c r="L245" s="11"/>
      <c r="M245" s="30" t="s">
        <v>5682</v>
      </c>
      <c r="N245" s="11"/>
      <c r="O245" s="86">
        <v>27</v>
      </c>
      <c r="P245" s="22" t="s">
        <v>26</v>
      </c>
      <c r="Q245" s="22" t="s">
        <v>120</v>
      </c>
      <c r="R245" s="29" t="s">
        <v>5692</v>
      </c>
    </row>
    <row r="246" spans="1:18" ht="22.5" x14ac:dyDescent="0.2">
      <c r="A246" s="18">
        <v>230</v>
      </c>
      <c r="B246" s="19">
        <v>7900</v>
      </c>
      <c r="C246" s="141" t="s">
        <v>5304</v>
      </c>
      <c r="D246" s="172" t="s">
        <v>562</v>
      </c>
      <c r="E246" s="172" t="s">
        <v>5459</v>
      </c>
      <c r="F246" s="86">
        <v>2009</v>
      </c>
      <c r="G246" s="172"/>
      <c r="H246" s="172"/>
      <c r="I246" s="172"/>
      <c r="J246" s="86">
        <v>1</v>
      </c>
      <c r="K246" s="86">
        <v>6</v>
      </c>
      <c r="L246" s="11"/>
      <c r="M246" s="30" t="s">
        <v>5682</v>
      </c>
      <c r="N246" s="11"/>
      <c r="O246" s="86">
        <v>22</v>
      </c>
      <c r="P246" s="22" t="s">
        <v>26</v>
      </c>
      <c r="Q246" s="22" t="s">
        <v>120</v>
      </c>
      <c r="R246" s="202" t="s">
        <v>5683</v>
      </c>
    </row>
    <row r="247" spans="1:18" x14ac:dyDescent="0.2">
      <c r="A247" s="127">
        <v>231</v>
      </c>
      <c r="B247" s="19">
        <v>7900</v>
      </c>
      <c r="C247" s="84" t="s">
        <v>5305</v>
      </c>
      <c r="D247" s="172"/>
      <c r="E247" s="172"/>
      <c r="F247" s="86"/>
      <c r="G247" s="172" t="s">
        <v>5466</v>
      </c>
      <c r="H247" s="172" t="s">
        <v>559</v>
      </c>
      <c r="I247" s="172" t="s">
        <v>5472</v>
      </c>
      <c r="J247" s="86">
        <v>1</v>
      </c>
      <c r="K247" s="86">
        <v>7</v>
      </c>
      <c r="L247" s="11"/>
      <c r="M247" s="30" t="s">
        <v>5682</v>
      </c>
      <c r="N247" s="11"/>
      <c r="O247" s="86">
        <v>31</v>
      </c>
      <c r="P247" s="22" t="s">
        <v>26</v>
      </c>
      <c r="Q247" s="22" t="s">
        <v>120</v>
      </c>
      <c r="R247" s="29" t="s">
        <v>5715</v>
      </c>
    </row>
    <row r="248" spans="1:18" x14ac:dyDescent="0.2">
      <c r="A248" s="18">
        <v>232</v>
      </c>
      <c r="B248" s="19">
        <v>7900</v>
      </c>
      <c r="C248" s="141" t="s">
        <v>5139</v>
      </c>
      <c r="D248" s="172" t="s">
        <v>5466</v>
      </c>
      <c r="E248" s="172" t="s">
        <v>555</v>
      </c>
      <c r="F248" s="86">
        <v>2010</v>
      </c>
      <c r="G248" s="172" t="s">
        <v>5466</v>
      </c>
      <c r="H248" s="172" t="s">
        <v>555</v>
      </c>
      <c r="I248" s="172" t="s">
        <v>5472</v>
      </c>
      <c r="J248" s="86">
        <v>1</v>
      </c>
      <c r="K248" s="86">
        <v>8</v>
      </c>
      <c r="L248" s="11"/>
      <c r="M248" s="30" t="s">
        <v>5682</v>
      </c>
      <c r="N248" s="11"/>
      <c r="O248" s="86">
        <v>9</v>
      </c>
      <c r="P248" s="22" t="s">
        <v>26</v>
      </c>
      <c r="Q248" s="22" t="s">
        <v>120</v>
      </c>
      <c r="R248" s="29" t="s">
        <v>5683</v>
      </c>
    </row>
    <row r="249" spans="1:18" ht="24" x14ac:dyDescent="0.2">
      <c r="A249" s="127">
        <v>233</v>
      </c>
      <c r="B249" s="19">
        <v>7900</v>
      </c>
      <c r="C249" s="84" t="s">
        <v>5306</v>
      </c>
      <c r="D249" s="172"/>
      <c r="E249" s="172"/>
      <c r="F249" s="86">
        <v>2010</v>
      </c>
      <c r="G249" s="172"/>
      <c r="H249" s="172"/>
      <c r="I249" s="172" t="s">
        <v>5472</v>
      </c>
      <c r="J249" s="86">
        <v>1</v>
      </c>
      <c r="K249" s="86">
        <v>9</v>
      </c>
      <c r="L249" s="11"/>
      <c r="M249" s="30" t="s">
        <v>5682</v>
      </c>
      <c r="N249" s="11"/>
      <c r="O249" s="86">
        <v>35</v>
      </c>
      <c r="P249" s="22" t="s">
        <v>26</v>
      </c>
      <c r="Q249" s="22" t="s">
        <v>120</v>
      </c>
      <c r="R249" s="202" t="s">
        <v>5683</v>
      </c>
    </row>
    <row r="250" spans="1:18" x14ac:dyDescent="0.2">
      <c r="A250" s="18">
        <v>234</v>
      </c>
      <c r="B250" s="19">
        <v>7900</v>
      </c>
      <c r="C250" s="84" t="s">
        <v>5307</v>
      </c>
      <c r="D250" s="172" t="s">
        <v>562</v>
      </c>
      <c r="E250" s="172" t="s">
        <v>5466</v>
      </c>
      <c r="F250" s="86">
        <v>2010</v>
      </c>
      <c r="G250" s="172" t="s">
        <v>5466</v>
      </c>
      <c r="H250" s="172" t="s">
        <v>559</v>
      </c>
      <c r="I250" s="172" t="s">
        <v>5472</v>
      </c>
      <c r="J250" s="86">
        <v>1</v>
      </c>
      <c r="K250" s="86">
        <v>10</v>
      </c>
      <c r="L250" s="11"/>
      <c r="M250" s="30" t="s">
        <v>5682</v>
      </c>
      <c r="N250" s="11"/>
      <c r="O250" s="86">
        <v>45</v>
      </c>
      <c r="P250" s="22" t="s">
        <v>26</v>
      </c>
      <c r="Q250" s="22" t="s">
        <v>120</v>
      </c>
      <c r="R250" s="202" t="s">
        <v>5683</v>
      </c>
    </row>
    <row r="251" spans="1:18" x14ac:dyDescent="0.2">
      <c r="A251" s="127">
        <v>235</v>
      </c>
      <c r="B251" s="19">
        <v>7900</v>
      </c>
      <c r="C251" s="84" t="s">
        <v>376</v>
      </c>
      <c r="D251" s="172" t="s">
        <v>573</v>
      </c>
      <c r="E251" s="172" t="s">
        <v>5466</v>
      </c>
      <c r="F251" s="86">
        <v>2010</v>
      </c>
      <c r="G251" s="172"/>
      <c r="H251" s="172" t="s">
        <v>5466</v>
      </c>
      <c r="I251" s="172" t="s">
        <v>5472</v>
      </c>
      <c r="J251" s="86">
        <v>1</v>
      </c>
      <c r="K251" s="86">
        <v>11</v>
      </c>
      <c r="L251" s="11"/>
      <c r="M251" s="30" t="s">
        <v>5682</v>
      </c>
      <c r="N251" s="11"/>
      <c r="O251" s="86">
        <v>8</v>
      </c>
      <c r="P251" s="22" t="s">
        <v>26</v>
      </c>
      <c r="Q251" s="22" t="s">
        <v>120</v>
      </c>
      <c r="R251" s="29" t="s">
        <v>5715</v>
      </c>
    </row>
    <row r="252" spans="1:18" x14ac:dyDescent="0.2">
      <c r="A252" s="18">
        <v>236</v>
      </c>
      <c r="B252" s="19">
        <v>7900</v>
      </c>
      <c r="C252" s="84" t="s">
        <v>5308</v>
      </c>
      <c r="D252" s="172" t="s">
        <v>569</v>
      </c>
      <c r="E252" s="172" t="s">
        <v>5460</v>
      </c>
      <c r="F252" s="86">
        <v>2010</v>
      </c>
      <c r="G252" s="172" t="s">
        <v>5458</v>
      </c>
      <c r="H252" s="172" t="s">
        <v>5465</v>
      </c>
      <c r="I252" s="172" t="s">
        <v>5472</v>
      </c>
      <c r="J252" s="86">
        <v>1</v>
      </c>
      <c r="K252" s="86">
        <v>12</v>
      </c>
      <c r="L252" s="11"/>
      <c r="M252" s="30" t="s">
        <v>5682</v>
      </c>
      <c r="N252" s="11"/>
      <c r="O252" s="86">
        <v>28</v>
      </c>
      <c r="P252" s="22" t="s">
        <v>26</v>
      </c>
      <c r="Q252" s="22" t="s">
        <v>120</v>
      </c>
      <c r="R252" s="29" t="s">
        <v>5695</v>
      </c>
    </row>
    <row r="253" spans="1:18" x14ac:dyDescent="0.2">
      <c r="A253" s="127">
        <v>237</v>
      </c>
      <c r="B253" s="19">
        <v>7900</v>
      </c>
      <c r="C253" s="84" t="s">
        <v>5309</v>
      </c>
      <c r="D253" s="172" t="s">
        <v>577</v>
      </c>
      <c r="E253" s="172" t="s">
        <v>560</v>
      </c>
      <c r="F253" s="86">
        <v>2010</v>
      </c>
      <c r="G253" s="172" t="s">
        <v>577</v>
      </c>
      <c r="H253" s="172" t="s">
        <v>560</v>
      </c>
      <c r="I253" s="172" t="s">
        <v>5472</v>
      </c>
      <c r="J253" s="86">
        <v>1</v>
      </c>
      <c r="K253" s="86">
        <v>13</v>
      </c>
      <c r="L253" s="11"/>
      <c r="M253" s="30" t="s">
        <v>5682</v>
      </c>
      <c r="N253" s="11"/>
      <c r="O253" s="86">
        <v>20</v>
      </c>
      <c r="P253" s="22" t="s">
        <v>26</v>
      </c>
      <c r="Q253" s="22" t="s">
        <v>120</v>
      </c>
      <c r="R253" s="29" t="s">
        <v>5683</v>
      </c>
    </row>
    <row r="254" spans="1:18" x14ac:dyDescent="0.2">
      <c r="A254" s="18">
        <v>238</v>
      </c>
      <c r="B254" s="19">
        <v>7900</v>
      </c>
      <c r="C254" s="84" t="s">
        <v>5310</v>
      </c>
      <c r="D254" s="172" t="s">
        <v>567</v>
      </c>
      <c r="E254" s="172" t="s">
        <v>5464</v>
      </c>
      <c r="F254" s="86">
        <v>2010</v>
      </c>
      <c r="G254" s="172" t="s">
        <v>5464</v>
      </c>
      <c r="H254" s="172" t="s">
        <v>560</v>
      </c>
      <c r="I254" s="172" t="s">
        <v>5472</v>
      </c>
      <c r="J254" s="86">
        <v>2</v>
      </c>
      <c r="K254" s="86">
        <v>1</v>
      </c>
      <c r="L254" s="11"/>
      <c r="M254" s="30" t="s">
        <v>5682</v>
      </c>
      <c r="N254" s="11"/>
      <c r="O254" s="86">
        <v>43</v>
      </c>
      <c r="P254" s="22" t="s">
        <v>26</v>
      </c>
      <c r="Q254" s="22" t="s">
        <v>120</v>
      </c>
      <c r="R254" s="29" t="s">
        <v>5695</v>
      </c>
    </row>
    <row r="255" spans="1:18" x14ac:dyDescent="0.2">
      <c r="A255" s="127">
        <v>239</v>
      </c>
      <c r="B255" s="19">
        <v>7900</v>
      </c>
      <c r="C255" s="84" t="s">
        <v>5311</v>
      </c>
      <c r="D255" s="172" t="s">
        <v>560</v>
      </c>
      <c r="E255" s="172" t="s">
        <v>5463</v>
      </c>
      <c r="F255" s="86">
        <v>2010</v>
      </c>
      <c r="G255" s="172" t="s">
        <v>5463</v>
      </c>
      <c r="H255" s="172" t="s">
        <v>560</v>
      </c>
      <c r="I255" s="172" t="s">
        <v>5472</v>
      </c>
      <c r="J255" s="86">
        <v>2</v>
      </c>
      <c r="K255" s="86">
        <v>2</v>
      </c>
      <c r="L255" s="11"/>
      <c r="M255" s="30" t="s">
        <v>5682</v>
      </c>
      <c r="N255" s="11"/>
      <c r="O255" s="86">
        <v>57</v>
      </c>
      <c r="P255" s="22" t="s">
        <v>26</v>
      </c>
      <c r="Q255" s="22" t="s">
        <v>120</v>
      </c>
      <c r="R255" s="202" t="s">
        <v>5683</v>
      </c>
    </row>
    <row r="256" spans="1:18" x14ac:dyDescent="0.2">
      <c r="A256" s="18">
        <v>240</v>
      </c>
      <c r="B256" s="19">
        <v>7900</v>
      </c>
      <c r="C256" s="84" t="s">
        <v>5312</v>
      </c>
      <c r="D256" s="172"/>
      <c r="E256" s="172" t="s">
        <v>5467</v>
      </c>
      <c r="F256" s="86">
        <v>2010</v>
      </c>
      <c r="G256" s="172"/>
      <c r="H256" s="172" t="s">
        <v>560</v>
      </c>
      <c r="I256" s="172" t="s">
        <v>5472</v>
      </c>
      <c r="J256" s="86">
        <v>2</v>
      </c>
      <c r="K256" s="86">
        <v>3</v>
      </c>
      <c r="L256" s="11"/>
      <c r="M256" s="30" t="s">
        <v>5682</v>
      </c>
      <c r="N256" s="11"/>
      <c r="O256" s="86">
        <v>33</v>
      </c>
      <c r="P256" s="22" t="s">
        <v>26</v>
      </c>
      <c r="Q256" s="22" t="s">
        <v>120</v>
      </c>
      <c r="R256" s="29" t="s">
        <v>5715</v>
      </c>
    </row>
    <row r="257" spans="1:18" x14ac:dyDescent="0.2">
      <c r="A257" s="127">
        <v>241</v>
      </c>
      <c r="B257" s="19">
        <v>7900</v>
      </c>
      <c r="C257" s="84" t="s">
        <v>5313</v>
      </c>
      <c r="D257" s="172"/>
      <c r="E257" s="172"/>
      <c r="F257" s="86"/>
      <c r="G257" s="172"/>
      <c r="H257" s="172"/>
      <c r="I257" s="172"/>
      <c r="J257" s="86">
        <v>2</v>
      </c>
      <c r="K257" s="86">
        <v>4</v>
      </c>
      <c r="L257" s="11"/>
      <c r="M257" s="30" t="s">
        <v>5682</v>
      </c>
      <c r="N257" s="11"/>
      <c r="O257" s="86">
        <v>25</v>
      </c>
      <c r="P257" s="22" t="s">
        <v>26</v>
      </c>
      <c r="Q257" s="22" t="s">
        <v>120</v>
      </c>
      <c r="R257" s="29" t="s">
        <v>5683</v>
      </c>
    </row>
    <row r="258" spans="1:18" x14ac:dyDescent="0.2">
      <c r="A258" s="18">
        <v>242</v>
      </c>
      <c r="B258" s="19">
        <v>7900</v>
      </c>
      <c r="C258" s="84" t="s">
        <v>5314</v>
      </c>
      <c r="D258" s="172"/>
      <c r="E258" s="172" t="s">
        <v>5467</v>
      </c>
      <c r="F258" s="86">
        <v>2010</v>
      </c>
      <c r="G258" s="172"/>
      <c r="H258" s="172" t="s">
        <v>560</v>
      </c>
      <c r="I258" s="172" t="s">
        <v>5472</v>
      </c>
      <c r="J258" s="86">
        <v>2</v>
      </c>
      <c r="K258" s="86">
        <v>5</v>
      </c>
      <c r="L258" s="11"/>
      <c r="M258" s="30" t="s">
        <v>5682</v>
      </c>
      <c r="N258" s="11"/>
      <c r="O258" s="86">
        <v>25</v>
      </c>
      <c r="P258" s="22" t="s">
        <v>26</v>
      </c>
      <c r="Q258" s="22" t="s">
        <v>120</v>
      </c>
      <c r="R258" s="29" t="s">
        <v>5715</v>
      </c>
    </row>
    <row r="259" spans="1:18" x14ac:dyDescent="0.2">
      <c r="A259" s="127">
        <v>243</v>
      </c>
      <c r="B259" s="19">
        <v>7900</v>
      </c>
      <c r="C259" s="84" t="s">
        <v>5179</v>
      </c>
      <c r="D259" s="172"/>
      <c r="E259" s="172"/>
      <c r="F259" s="86">
        <v>2010</v>
      </c>
      <c r="G259" s="172"/>
      <c r="H259" s="172"/>
      <c r="I259" s="172" t="s">
        <v>5472</v>
      </c>
      <c r="J259" s="86">
        <v>2</v>
      </c>
      <c r="K259" s="86">
        <v>6</v>
      </c>
      <c r="L259" s="11"/>
      <c r="M259" s="30" t="s">
        <v>5682</v>
      </c>
      <c r="N259" s="11"/>
      <c r="O259" s="86">
        <v>15</v>
      </c>
      <c r="P259" s="22" t="s">
        <v>26</v>
      </c>
      <c r="Q259" s="22" t="s">
        <v>120</v>
      </c>
      <c r="R259" s="29" t="s">
        <v>5692</v>
      </c>
    </row>
    <row r="260" spans="1:18" ht="24" x14ac:dyDescent="0.2">
      <c r="A260" s="18">
        <v>244</v>
      </c>
      <c r="B260" s="19">
        <v>7900</v>
      </c>
      <c r="C260" s="84" t="s">
        <v>5315</v>
      </c>
      <c r="D260" s="172" t="s">
        <v>118</v>
      </c>
      <c r="E260" s="172" t="s">
        <v>5460</v>
      </c>
      <c r="F260" s="86">
        <v>2010</v>
      </c>
      <c r="G260" s="172" t="s">
        <v>576</v>
      </c>
      <c r="H260" s="172" t="s">
        <v>5464</v>
      </c>
      <c r="I260" s="172" t="s">
        <v>5472</v>
      </c>
      <c r="J260" s="86">
        <v>2</v>
      </c>
      <c r="K260" s="86">
        <v>7</v>
      </c>
      <c r="L260" s="11"/>
      <c r="M260" s="30" t="s">
        <v>5682</v>
      </c>
      <c r="N260" s="11"/>
      <c r="O260" s="86">
        <v>185</v>
      </c>
      <c r="P260" s="22" t="s">
        <v>26</v>
      </c>
      <c r="Q260" s="22" t="s">
        <v>120</v>
      </c>
      <c r="R260" s="29" t="s">
        <v>5715</v>
      </c>
    </row>
    <row r="261" spans="1:18" ht="24.75" thickBot="1" x14ac:dyDescent="0.25">
      <c r="A261" s="127">
        <v>245</v>
      </c>
      <c r="B261" s="19">
        <v>7900</v>
      </c>
      <c r="C261" s="84" t="s">
        <v>5315</v>
      </c>
      <c r="D261" s="172" t="s">
        <v>568</v>
      </c>
      <c r="E261" s="172" t="s">
        <v>5460</v>
      </c>
      <c r="F261" s="86">
        <v>2010</v>
      </c>
      <c r="G261" s="172" t="s">
        <v>576</v>
      </c>
      <c r="H261" s="174" t="s">
        <v>5464</v>
      </c>
      <c r="I261" s="174" t="s">
        <v>5472</v>
      </c>
      <c r="J261" s="86">
        <v>2</v>
      </c>
      <c r="K261" s="175">
        <v>8</v>
      </c>
      <c r="L261" s="11"/>
      <c r="M261" s="30" t="s">
        <v>5682</v>
      </c>
      <c r="N261" s="11"/>
      <c r="O261" s="175" t="s">
        <v>5481</v>
      </c>
      <c r="P261" s="22" t="s">
        <v>26</v>
      </c>
      <c r="Q261" s="22" t="s">
        <v>120</v>
      </c>
      <c r="R261" s="29" t="s">
        <v>5715</v>
      </c>
    </row>
    <row r="262" spans="1:18" x14ac:dyDescent="0.2">
      <c r="A262" s="18">
        <v>246</v>
      </c>
      <c r="B262" s="19">
        <v>7900</v>
      </c>
      <c r="C262" s="84" t="s">
        <v>5316</v>
      </c>
      <c r="D262" s="172"/>
      <c r="E262" s="172" t="s">
        <v>5466</v>
      </c>
      <c r="F262" s="86">
        <v>2010</v>
      </c>
      <c r="G262" s="172" t="s">
        <v>5465</v>
      </c>
      <c r="H262" s="172" t="s">
        <v>559</v>
      </c>
      <c r="I262" s="172" t="s">
        <v>5472</v>
      </c>
      <c r="J262" s="86">
        <v>3</v>
      </c>
      <c r="K262" s="86">
        <v>1</v>
      </c>
      <c r="L262" s="11"/>
      <c r="M262" s="30" t="s">
        <v>5682</v>
      </c>
      <c r="N262" s="11"/>
      <c r="O262" s="86">
        <v>150</v>
      </c>
      <c r="P262" s="22" t="s">
        <v>26</v>
      </c>
      <c r="Q262" s="22" t="s">
        <v>120</v>
      </c>
      <c r="R262" s="29" t="s">
        <v>5683</v>
      </c>
    </row>
    <row r="263" spans="1:18" ht="24" x14ac:dyDescent="0.2">
      <c r="A263" s="127">
        <v>247</v>
      </c>
      <c r="B263" s="19">
        <v>7900</v>
      </c>
      <c r="C263" s="84" t="s">
        <v>5225</v>
      </c>
      <c r="D263" s="172" t="s">
        <v>568</v>
      </c>
      <c r="E263" s="172" t="s">
        <v>5460</v>
      </c>
      <c r="F263" s="86">
        <v>2010</v>
      </c>
      <c r="G263" s="172" t="s">
        <v>563</v>
      </c>
      <c r="H263" s="172" t="s">
        <v>5460</v>
      </c>
      <c r="I263" s="172" t="s">
        <v>5474</v>
      </c>
      <c r="J263" s="86">
        <v>3</v>
      </c>
      <c r="K263" s="86">
        <v>2</v>
      </c>
      <c r="L263" s="11"/>
      <c r="M263" s="30" t="s">
        <v>5682</v>
      </c>
      <c r="N263" s="11"/>
      <c r="O263" s="86">
        <v>185</v>
      </c>
      <c r="P263" s="22" t="s">
        <v>26</v>
      </c>
      <c r="Q263" s="22" t="s">
        <v>120</v>
      </c>
      <c r="R263" s="29" t="s">
        <v>5683</v>
      </c>
    </row>
    <row r="264" spans="1:18" ht="24" x14ac:dyDescent="0.2">
      <c r="A264" s="18">
        <v>248</v>
      </c>
      <c r="B264" s="19">
        <v>7900</v>
      </c>
      <c r="C264" s="84" t="s">
        <v>5222</v>
      </c>
      <c r="D264" s="172" t="s">
        <v>563</v>
      </c>
      <c r="E264" s="172" t="s">
        <v>5460</v>
      </c>
      <c r="F264" s="86">
        <v>2010</v>
      </c>
      <c r="G264" s="172" t="s">
        <v>567</v>
      </c>
      <c r="H264" s="172" t="s">
        <v>5465</v>
      </c>
      <c r="I264" s="172" t="s">
        <v>5472</v>
      </c>
      <c r="J264" s="86">
        <v>3</v>
      </c>
      <c r="K264" s="86">
        <v>2</v>
      </c>
      <c r="L264" s="11"/>
      <c r="M264" s="30" t="s">
        <v>5682</v>
      </c>
      <c r="N264" s="11"/>
      <c r="O264" s="86">
        <v>58</v>
      </c>
      <c r="P264" s="22" t="s">
        <v>26</v>
      </c>
      <c r="Q264" s="22" t="s">
        <v>120</v>
      </c>
      <c r="R264" s="29" t="s">
        <v>5692</v>
      </c>
    </row>
    <row r="265" spans="1:18" x14ac:dyDescent="0.2">
      <c r="A265" s="127">
        <v>249</v>
      </c>
      <c r="B265" s="19">
        <v>7900</v>
      </c>
      <c r="C265" s="84" t="s">
        <v>5317</v>
      </c>
      <c r="D265" s="172" t="s">
        <v>569</v>
      </c>
      <c r="E265" s="172" t="s">
        <v>5460</v>
      </c>
      <c r="F265" s="86">
        <v>2010</v>
      </c>
      <c r="G265" s="172" t="s">
        <v>577</v>
      </c>
      <c r="H265" s="172" t="s">
        <v>5465</v>
      </c>
      <c r="I265" s="172" t="s">
        <v>5472</v>
      </c>
      <c r="J265" s="86">
        <v>3</v>
      </c>
      <c r="K265" s="86">
        <v>4</v>
      </c>
      <c r="L265" s="11"/>
      <c r="M265" s="30" t="s">
        <v>5682</v>
      </c>
      <c r="N265" s="11"/>
      <c r="O265" s="86">
        <v>164</v>
      </c>
      <c r="P265" s="22" t="s">
        <v>26</v>
      </c>
      <c r="Q265" s="22" t="s">
        <v>120</v>
      </c>
      <c r="R265" s="29" t="s">
        <v>5715</v>
      </c>
    </row>
    <row r="266" spans="1:18" x14ac:dyDescent="0.2">
      <c r="A266" s="18">
        <v>250</v>
      </c>
      <c r="B266" s="19">
        <v>7900</v>
      </c>
      <c r="C266" s="84" t="s">
        <v>5317</v>
      </c>
      <c r="D266" s="172" t="s">
        <v>570</v>
      </c>
      <c r="E266" s="172" t="s">
        <v>5460</v>
      </c>
      <c r="F266" s="86">
        <v>2010</v>
      </c>
      <c r="G266" s="172" t="s">
        <v>5460</v>
      </c>
      <c r="H266" s="172" t="s">
        <v>560</v>
      </c>
      <c r="I266" s="172" t="s">
        <v>5472</v>
      </c>
      <c r="J266" s="86">
        <v>3</v>
      </c>
      <c r="K266" s="86">
        <v>5</v>
      </c>
      <c r="L266" s="11"/>
      <c r="M266" s="30" t="s">
        <v>5682</v>
      </c>
      <c r="N266" s="11"/>
      <c r="O266" s="86" t="s">
        <v>5482</v>
      </c>
      <c r="P266" s="22" t="s">
        <v>26</v>
      </c>
      <c r="Q266" s="22" t="s">
        <v>120</v>
      </c>
      <c r="R266" s="29" t="s">
        <v>5715</v>
      </c>
    </row>
    <row r="267" spans="1:18" x14ac:dyDescent="0.2">
      <c r="A267" s="127">
        <v>251</v>
      </c>
      <c r="B267" s="19">
        <v>7900</v>
      </c>
      <c r="C267" s="84" t="s">
        <v>5318</v>
      </c>
      <c r="D267" s="172" t="s">
        <v>563</v>
      </c>
      <c r="E267" s="172" t="s">
        <v>5466</v>
      </c>
      <c r="F267" s="86">
        <v>2010</v>
      </c>
      <c r="G267" s="172" t="s">
        <v>563</v>
      </c>
      <c r="H267" s="172" t="s">
        <v>5462</v>
      </c>
      <c r="I267" s="172" t="s">
        <v>5474</v>
      </c>
      <c r="J267" s="86">
        <v>3</v>
      </c>
      <c r="K267" s="86">
        <v>6</v>
      </c>
      <c r="L267" s="11"/>
      <c r="M267" s="30" t="s">
        <v>5682</v>
      </c>
      <c r="N267" s="11"/>
      <c r="O267" s="86">
        <v>51</v>
      </c>
      <c r="P267" s="22" t="s">
        <v>26</v>
      </c>
      <c r="Q267" s="22" t="s">
        <v>120</v>
      </c>
      <c r="R267" s="29" t="s">
        <v>5715</v>
      </c>
    </row>
    <row r="268" spans="1:18" x14ac:dyDescent="0.2">
      <c r="A268" s="18">
        <v>252</v>
      </c>
      <c r="B268" s="19">
        <v>7900</v>
      </c>
      <c r="C268" s="84" t="s">
        <v>5319</v>
      </c>
      <c r="D268" s="172"/>
      <c r="E268" s="172" t="s">
        <v>5466</v>
      </c>
      <c r="F268" s="86">
        <v>2010</v>
      </c>
      <c r="G268" s="172"/>
      <c r="H268" s="172" t="s">
        <v>5466</v>
      </c>
      <c r="I268" s="172" t="s">
        <v>5472</v>
      </c>
      <c r="J268" s="86">
        <v>3</v>
      </c>
      <c r="K268" s="86">
        <v>7</v>
      </c>
      <c r="L268" s="11"/>
      <c r="M268" s="30" t="s">
        <v>5682</v>
      </c>
      <c r="N268" s="11"/>
      <c r="O268" s="86">
        <v>7</v>
      </c>
      <c r="P268" s="22" t="s">
        <v>26</v>
      </c>
      <c r="Q268" s="22" t="s">
        <v>120</v>
      </c>
      <c r="R268" s="29" t="s">
        <v>5715</v>
      </c>
    </row>
    <row r="269" spans="1:18" x14ac:dyDescent="0.2">
      <c r="A269" s="127">
        <v>253</v>
      </c>
      <c r="B269" s="19">
        <v>7900</v>
      </c>
      <c r="C269" s="84" t="s">
        <v>5320</v>
      </c>
      <c r="D269" s="172"/>
      <c r="E269" s="172"/>
      <c r="F269" s="86">
        <v>2010</v>
      </c>
      <c r="G269" s="172"/>
      <c r="H269" s="172"/>
      <c r="I269" s="172" t="s">
        <v>5472</v>
      </c>
      <c r="J269" s="86">
        <v>3</v>
      </c>
      <c r="K269" s="86">
        <v>8</v>
      </c>
      <c r="L269" s="11"/>
      <c r="M269" s="30" t="s">
        <v>5682</v>
      </c>
      <c r="N269" s="11"/>
      <c r="O269" s="86">
        <v>24</v>
      </c>
      <c r="P269" s="22" t="s">
        <v>26</v>
      </c>
      <c r="Q269" s="22" t="s">
        <v>120</v>
      </c>
      <c r="R269" s="29" t="s">
        <v>5715</v>
      </c>
    </row>
    <row r="270" spans="1:18" x14ac:dyDescent="0.2">
      <c r="A270" s="18">
        <v>254</v>
      </c>
      <c r="B270" s="19">
        <v>7900</v>
      </c>
      <c r="C270" s="84" t="s">
        <v>5321</v>
      </c>
      <c r="D270" s="172" t="s">
        <v>5463</v>
      </c>
      <c r="E270" s="172" t="s">
        <v>5466</v>
      </c>
      <c r="F270" s="86">
        <v>2010</v>
      </c>
      <c r="G270" s="172" t="s">
        <v>559</v>
      </c>
      <c r="H270" s="172" t="s">
        <v>560</v>
      </c>
      <c r="I270" s="172" t="s">
        <v>5472</v>
      </c>
      <c r="J270" s="86">
        <v>3</v>
      </c>
      <c r="K270" s="86">
        <v>9</v>
      </c>
      <c r="L270" s="11"/>
      <c r="M270" s="30" t="s">
        <v>5682</v>
      </c>
      <c r="N270" s="11"/>
      <c r="O270" s="86">
        <v>102</v>
      </c>
      <c r="P270" s="22" t="s">
        <v>26</v>
      </c>
      <c r="Q270" s="22" t="s">
        <v>120</v>
      </c>
      <c r="R270" s="202" t="s">
        <v>5683</v>
      </c>
    </row>
    <row r="271" spans="1:18" ht="24" x14ac:dyDescent="0.2">
      <c r="A271" s="127">
        <v>255</v>
      </c>
      <c r="B271" s="19">
        <v>7900</v>
      </c>
      <c r="C271" s="84" t="s">
        <v>5322</v>
      </c>
      <c r="D271" s="172"/>
      <c r="E271" s="172" t="s">
        <v>5460</v>
      </c>
      <c r="F271" s="86">
        <v>2010</v>
      </c>
      <c r="G271" s="172"/>
      <c r="H271" s="172" t="s">
        <v>5475</v>
      </c>
      <c r="I271" s="172" t="s">
        <v>5472</v>
      </c>
      <c r="J271" s="86">
        <v>3</v>
      </c>
      <c r="K271" s="86">
        <v>10</v>
      </c>
      <c r="L271" s="11"/>
      <c r="M271" s="30" t="s">
        <v>5682</v>
      </c>
      <c r="N271" s="11"/>
      <c r="O271" s="86">
        <v>24</v>
      </c>
      <c r="P271" s="22" t="s">
        <v>26</v>
      </c>
      <c r="Q271" s="22" t="s">
        <v>120</v>
      </c>
      <c r="R271" s="202" t="s">
        <v>5683</v>
      </c>
    </row>
    <row r="272" spans="1:18" ht="24" x14ac:dyDescent="0.2">
      <c r="A272" s="18">
        <v>256</v>
      </c>
      <c r="B272" s="19">
        <v>7900</v>
      </c>
      <c r="C272" s="84" t="s">
        <v>5323</v>
      </c>
      <c r="D272" s="172" t="s">
        <v>5463</v>
      </c>
      <c r="E272" s="172" t="s">
        <v>5459</v>
      </c>
      <c r="F272" s="86">
        <v>2010</v>
      </c>
      <c r="G272" s="172" t="s">
        <v>575</v>
      </c>
      <c r="H272" s="172" t="s">
        <v>5466</v>
      </c>
      <c r="I272" s="172" t="s">
        <v>5472</v>
      </c>
      <c r="J272" s="86">
        <v>1</v>
      </c>
      <c r="K272" s="86">
        <v>1</v>
      </c>
      <c r="L272" s="11"/>
      <c r="M272" s="30" t="s">
        <v>5682</v>
      </c>
      <c r="N272" s="11"/>
      <c r="O272" s="86">
        <v>168</v>
      </c>
      <c r="P272" s="22" t="s">
        <v>26</v>
      </c>
      <c r="Q272" s="22" t="s">
        <v>120</v>
      </c>
      <c r="R272" s="141" t="s">
        <v>5711</v>
      </c>
    </row>
    <row r="273" spans="1:18" ht="24" x14ac:dyDescent="0.2">
      <c r="A273" s="127">
        <v>257</v>
      </c>
      <c r="B273" s="19">
        <v>7900</v>
      </c>
      <c r="C273" s="84" t="s">
        <v>5324</v>
      </c>
      <c r="D273" s="172" t="s">
        <v>5462</v>
      </c>
      <c r="E273" s="172" t="s">
        <v>5463</v>
      </c>
      <c r="F273" s="86">
        <v>2010</v>
      </c>
      <c r="G273" s="172" t="s">
        <v>576</v>
      </c>
      <c r="H273" s="172" t="s">
        <v>5465</v>
      </c>
      <c r="I273" s="172" t="s">
        <v>5472</v>
      </c>
      <c r="J273" s="86">
        <v>1</v>
      </c>
      <c r="K273" s="86">
        <v>1</v>
      </c>
      <c r="L273" s="11"/>
      <c r="M273" s="30" t="s">
        <v>5682</v>
      </c>
      <c r="N273" s="11"/>
      <c r="O273" s="86">
        <v>156</v>
      </c>
      <c r="P273" s="22" t="s">
        <v>26</v>
      </c>
      <c r="Q273" s="22" t="s">
        <v>120</v>
      </c>
      <c r="R273" s="141" t="s">
        <v>5711</v>
      </c>
    </row>
    <row r="274" spans="1:18" ht="24" x14ac:dyDescent="0.2">
      <c r="A274" s="18">
        <v>258</v>
      </c>
      <c r="B274" s="19">
        <v>7900</v>
      </c>
      <c r="C274" s="84" t="s">
        <v>5325</v>
      </c>
      <c r="D274" s="172" t="s">
        <v>5459</v>
      </c>
      <c r="E274" s="172" t="s">
        <v>5458</v>
      </c>
      <c r="F274" s="86">
        <v>2010</v>
      </c>
      <c r="G274" s="172" t="s">
        <v>577</v>
      </c>
      <c r="H274" s="172" t="s">
        <v>560</v>
      </c>
      <c r="I274" s="172" t="s">
        <v>5472</v>
      </c>
      <c r="J274" s="86">
        <v>1</v>
      </c>
      <c r="K274" s="86">
        <v>3</v>
      </c>
      <c r="L274" s="11"/>
      <c r="M274" s="30" t="s">
        <v>5682</v>
      </c>
      <c r="N274" s="11"/>
      <c r="O274" s="86">
        <v>284</v>
      </c>
      <c r="P274" s="22" t="s">
        <v>26</v>
      </c>
      <c r="Q274" s="22" t="s">
        <v>120</v>
      </c>
      <c r="R274" s="141" t="s">
        <v>5711</v>
      </c>
    </row>
    <row r="275" spans="1:18" x14ac:dyDescent="0.2">
      <c r="A275" s="127">
        <v>259</v>
      </c>
      <c r="B275" s="19">
        <v>7900</v>
      </c>
      <c r="C275" s="84" t="s">
        <v>5326</v>
      </c>
      <c r="D275" s="172" t="s">
        <v>572</v>
      </c>
      <c r="E275" s="172" t="s">
        <v>5460</v>
      </c>
      <c r="F275" s="86">
        <v>2010</v>
      </c>
      <c r="G275" s="172" t="s">
        <v>118</v>
      </c>
      <c r="H275" s="172" t="s">
        <v>555</v>
      </c>
      <c r="I275" s="172" t="s">
        <v>5472</v>
      </c>
      <c r="J275" s="86">
        <v>1</v>
      </c>
      <c r="K275" s="86">
        <v>4</v>
      </c>
      <c r="L275" s="11"/>
      <c r="M275" s="30" t="s">
        <v>5682</v>
      </c>
      <c r="N275" s="11"/>
      <c r="O275" s="86">
        <v>38</v>
      </c>
      <c r="P275" s="22" t="s">
        <v>26</v>
      </c>
      <c r="Q275" s="22" t="s">
        <v>120</v>
      </c>
      <c r="R275" s="29" t="s">
        <v>5715</v>
      </c>
    </row>
    <row r="276" spans="1:18" ht="24" x14ac:dyDescent="0.2">
      <c r="A276" s="18">
        <v>260</v>
      </c>
      <c r="B276" s="19">
        <v>7900</v>
      </c>
      <c r="C276" s="84" t="s">
        <v>5302</v>
      </c>
      <c r="D276" s="172" t="s">
        <v>118</v>
      </c>
      <c r="E276" s="172" t="s">
        <v>5460</v>
      </c>
      <c r="F276" s="86">
        <v>2010</v>
      </c>
      <c r="G276" s="172" t="s">
        <v>5458</v>
      </c>
      <c r="H276" s="172" t="s">
        <v>560</v>
      </c>
      <c r="I276" s="172" t="s">
        <v>5472</v>
      </c>
      <c r="J276" s="86">
        <v>1</v>
      </c>
      <c r="K276" s="86">
        <v>5</v>
      </c>
      <c r="L276" s="11"/>
      <c r="M276" s="30" t="s">
        <v>5682</v>
      </c>
      <c r="N276" s="11"/>
      <c r="O276" s="86">
        <v>15</v>
      </c>
      <c r="P276" s="22" t="s">
        <v>26</v>
      </c>
      <c r="Q276" s="22" t="s">
        <v>120</v>
      </c>
      <c r="R276" s="201" t="s">
        <v>5708</v>
      </c>
    </row>
    <row r="277" spans="1:18" x14ac:dyDescent="0.2">
      <c r="A277" s="127">
        <v>261</v>
      </c>
      <c r="B277" s="19">
        <v>7900</v>
      </c>
      <c r="C277" s="84" t="s">
        <v>5327</v>
      </c>
      <c r="D277" s="172"/>
      <c r="E277" s="172"/>
      <c r="F277" s="86">
        <v>2011</v>
      </c>
      <c r="G277" s="172"/>
      <c r="H277" s="172"/>
      <c r="I277" s="172" t="s">
        <v>5474</v>
      </c>
      <c r="J277" s="86">
        <v>1</v>
      </c>
      <c r="K277" s="86">
        <v>6</v>
      </c>
      <c r="L277" s="11"/>
      <c r="M277" s="30" t="s">
        <v>5682</v>
      </c>
      <c r="N277" s="11"/>
      <c r="O277" s="86">
        <v>19</v>
      </c>
      <c r="P277" s="22" t="s">
        <v>26</v>
      </c>
      <c r="Q277" s="22" t="s">
        <v>120</v>
      </c>
      <c r="R277" s="201" t="s">
        <v>5708</v>
      </c>
    </row>
    <row r="278" spans="1:18" ht="24" x14ac:dyDescent="0.2">
      <c r="A278" s="18">
        <v>262</v>
      </c>
      <c r="B278" s="19">
        <v>7900</v>
      </c>
      <c r="C278" s="84" t="s">
        <v>5328</v>
      </c>
      <c r="D278" s="172" t="s">
        <v>568</v>
      </c>
      <c r="E278" s="172" t="s">
        <v>5460</v>
      </c>
      <c r="F278" s="86">
        <v>2010</v>
      </c>
      <c r="G278" s="172" t="s">
        <v>569</v>
      </c>
      <c r="H278" s="172" t="s">
        <v>5460</v>
      </c>
      <c r="I278" s="172" t="s">
        <v>5472</v>
      </c>
      <c r="J278" s="86">
        <v>1</v>
      </c>
      <c r="K278" s="86">
        <v>7</v>
      </c>
      <c r="L278" s="11"/>
      <c r="M278" s="30" t="s">
        <v>5682</v>
      </c>
      <c r="N278" s="11"/>
      <c r="O278" s="86">
        <v>3</v>
      </c>
      <c r="P278" s="22" t="s">
        <v>26</v>
      </c>
      <c r="Q278" s="22" t="s">
        <v>120</v>
      </c>
      <c r="R278" s="201" t="s">
        <v>5708</v>
      </c>
    </row>
    <row r="279" spans="1:18" x14ac:dyDescent="0.2">
      <c r="A279" s="127">
        <v>263</v>
      </c>
      <c r="B279" s="19">
        <v>7900</v>
      </c>
      <c r="C279" s="84" t="s">
        <v>5329</v>
      </c>
      <c r="D279" s="172"/>
      <c r="E279" s="172"/>
      <c r="F279" s="86">
        <v>2010</v>
      </c>
      <c r="G279" s="172"/>
      <c r="H279" s="172"/>
      <c r="I279" s="172" t="s">
        <v>5472</v>
      </c>
      <c r="J279" s="86">
        <v>1</v>
      </c>
      <c r="K279" s="86">
        <v>8</v>
      </c>
      <c r="L279" s="11"/>
      <c r="M279" s="30" t="s">
        <v>5682</v>
      </c>
      <c r="N279" s="11"/>
      <c r="O279" s="86">
        <v>74</v>
      </c>
      <c r="P279" s="22" t="s">
        <v>26</v>
      </c>
      <c r="Q279" s="22" t="s">
        <v>120</v>
      </c>
      <c r="R279" s="202" t="s">
        <v>5683</v>
      </c>
    </row>
    <row r="280" spans="1:18" x14ac:dyDescent="0.2">
      <c r="A280" s="18">
        <v>264</v>
      </c>
      <c r="B280" s="19">
        <v>7900</v>
      </c>
      <c r="C280" s="84" t="s">
        <v>5330</v>
      </c>
      <c r="D280" s="172"/>
      <c r="E280" s="172"/>
      <c r="F280" s="86">
        <v>2010</v>
      </c>
      <c r="G280" s="172"/>
      <c r="H280" s="172"/>
      <c r="I280" s="172" t="s">
        <v>5472</v>
      </c>
      <c r="J280" s="86">
        <v>1</v>
      </c>
      <c r="K280" s="86">
        <v>9</v>
      </c>
      <c r="L280" s="11"/>
      <c r="M280" s="30" t="s">
        <v>5682</v>
      </c>
      <c r="N280" s="11"/>
      <c r="O280" s="86">
        <v>35</v>
      </c>
      <c r="P280" s="22" t="s">
        <v>26</v>
      </c>
      <c r="Q280" s="22" t="s">
        <v>120</v>
      </c>
      <c r="R280" s="202" t="s">
        <v>5683</v>
      </c>
    </row>
    <row r="281" spans="1:18" x14ac:dyDescent="0.2">
      <c r="A281" s="127">
        <v>265</v>
      </c>
      <c r="B281" s="19">
        <v>7900</v>
      </c>
      <c r="C281" s="84" t="s">
        <v>5307</v>
      </c>
      <c r="D281" s="172"/>
      <c r="E281" s="172"/>
      <c r="F281" s="86">
        <v>2010</v>
      </c>
      <c r="G281" s="172"/>
      <c r="H281" s="172"/>
      <c r="I281" s="172" t="s">
        <v>5472</v>
      </c>
      <c r="J281" s="86">
        <v>1</v>
      </c>
      <c r="K281" s="86">
        <v>10</v>
      </c>
      <c r="L281" s="11"/>
      <c r="M281" s="30" t="s">
        <v>5682</v>
      </c>
      <c r="N281" s="11"/>
      <c r="O281" s="86">
        <v>45</v>
      </c>
      <c r="P281" s="22" t="s">
        <v>26</v>
      </c>
      <c r="Q281" s="22" t="s">
        <v>120</v>
      </c>
      <c r="R281" s="202" t="s">
        <v>5683</v>
      </c>
    </row>
    <row r="282" spans="1:18" x14ac:dyDescent="0.2">
      <c r="A282" s="18">
        <v>266</v>
      </c>
      <c r="B282" s="19">
        <v>7900</v>
      </c>
      <c r="C282" s="84" t="s">
        <v>5331</v>
      </c>
      <c r="D282" s="172"/>
      <c r="E282" s="172"/>
      <c r="F282" s="86">
        <v>2010</v>
      </c>
      <c r="G282" s="172"/>
      <c r="H282" s="172"/>
      <c r="I282" s="172" t="s">
        <v>5472</v>
      </c>
      <c r="J282" s="86">
        <v>1</v>
      </c>
      <c r="K282" s="86">
        <v>11</v>
      </c>
      <c r="L282" s="11"/>
      <c r="M282" s="30" t="s">
        <v>5682</v>
      </c>
      <c r="N282" s="11"/>
      <c r="O282" s="86">
        <v>15</v>
      </c>
      <c r="P282" s="22" t="s">
        <v>26</v>
      </c>
      <c r="Q282" s="22" t="s">
        <v>120</v>
      </c>
      <c r="R282" s="29" t="s">
        <v>5692</v>
      </c>
    </row>
    <row r="283" spans="1:18" x14ac:dyDescent="0.2">
      <c r="A283" s="127">
        <v>267</v>
      </c>
      <c r="B283" s="19">
        <v>7900</v>
      </c>
      <c r="C283" s="84" t="s">
        <v>376</v>
      </c>
      <c r="D283" s="172"/>
      <c r="E283" s="172"/>
      <c r="F283" s="86">
        <v>2010</v>
      </c>
      <c r="G283" s="172"/>
      <c r="H283" s="172"/>
      <c r="I283" s="172" t="s">
        <v>5472</v>
      </c>
      <c r="J283" s="86">
        <v>1</v>
      </c>
      <c r="K283" s="86">
        <v>13</v>
      </c>
      <c r="L283" s="11"/>
      <c r="M283" s="30" t="s">
        <v>5682</v>
      </c>
      <c r="N283" s="11"/>
      <c r="O283" s="86">
        <v>8</v>
      </c>
      <c r="P283" s="22" t="s">
        <v>26</v>
      </c>
      <c r="Q283" s="22" t="s">
        <v>120</v>
      </c>
      <c r="R283" s="29" t="s">
        <v>5688</v>
      </c>
    </row>
    <row r="284" spans="1:18" x14ac:dyDescent="0.2">
      <c r="A284" s="18">
        <v>268</v>
      </c>
      <c r="B284" s="19">
        <v>7900</v>
      </c>
      <c r="C284" s="84" t="s">
        <v>5308</v>
      </c>
      <c r="D284" s="172"/>
      <c r="E284" s="172"/>
      <c r="F284" s="86">
        <v>2010</v>
      </c>
      <c r="G284" s="172"/>
      <c r="H284" s="172"/>
      <c r="I284" s="172" t="s">
        <v>5472</v>
      </c>
      <c r="J284" s="86">
        <v>1</v>
      </c>
      <c r="K284" s="86">
        <v>14</v>
      </c>
      <c r="L284" s="11"/>
      <c r="M284" s="30" t="s">
        <v>5682</v>
      </c>
      <c r="N284" s="11"/>
      <c r="O284" s="86">
        <v>8</v>
      </c>
      <c r="P284" s="22" t="s">
        <v>26</v>
      </c>
      <c r="Q284" s="22" t="s">
        <v>120</v>
      </c>
      <c r="R284" s="29" t="s">
        <v>5695</v>
      </c>
    </row>
    <row r="285" spans="1:18" x14ac:dyDescent="0.2">
      <c r="A285" s="127">
        <v>269</v>
      </c>
      <c r="B285" s="19">
        <v>7900</v>
      </c>
      <c r="C285" s="141" t="s">
        <v>5299</v>
      </c>
      <c r="D285" s="172"/>
      <c r="E285" s="172"/>
      <c r="F285" s="86">
        <v>2010</v>
      </c>
      <c r="G285" s="172"/>
      <c r="H285" s="172"/>
      <c r="I285" s="172" t="s">
        <v>5472</v>
      </c>
      <c r="J285" s="86">
        <v>2</v>
      </c>
      <c r="K285" s="86">
        <v>1</v>
      </c>
      <c r="L285" s="11"/>
      <c r="M285" s="30" t="s">
        <v>5682</v>
      </c>
      <c r="N285" s="11"/>
      <c r="O285" s="86">
        <v>141</v>
      </c>
      <c r="P285" s="22" t="s">
        <v>26</v>
      </c>
      <c r="Q285" s="22" t="s">
        <v>120</v>
      </c>
      <c r="R285" s="29" t="s">
        <v>5683</v>
      </c>
    </row>
    <row r="286" spans="1:18" ht="24" x14ac:dyDescent="0.2">
      <c r="A286" s="18">
        <v>270</v>
      </c>
      <c r="B286" s="19">
        <v>7900</v>
      </c>
      <c r="C286" s="84" t="s">
        <v>5332</v>
      </c>
      <c r="D286" s="172" t="s">
        <v>5462</v>
      </c>
      <c r="E286" s="172" t="s">
        <v>5464</v>
      </c>
      <c r="F286" s="86">
        <v>2010</v>
      </c>
      <c r="G286" s="172" t="s">
        <v>118</v>
      </c>
      <c r="H286" s="172" t="s">
        <v>559</v>
      </c>
      <c r="I286" s="172" t="s">
        <v>5472</v>
      </c>
      <c r="J286" s="86">
        <v>2</v>
      </c>
      <c r="K286" s="86">
        <v>2</v>
      </c>
      <c r="L286" s="11"/>
      <c r="M286" s="30" t="s">
        <v>5682</v>
      </c>
      <c r="N286" s="11"/>
      <c r="O286" s="86">
        <v>84</v>
      </c>
      <c r="P286" s="22" t="s">
        <v>26</v>
      </c>
      <c r="Q286" s="22" t="s">
        <v>120</v>
      </c>
      <c r="R286" s="29" t="s">
        <v>5683</v>
      </c>
    </row>
    <row r="287" spans="1:18" x14ac:dyDescent="0.2">
      <c r="A287" s="127">
        <v>271</v>
      </c>
      <c r="B287" s="19">
        <v>7900</v>
      </c>
      <c r="C287" s="84" t="s">
        <v>5333</v>
      </c>
      <c r="D287" s="172" t="s">
        <v>5460</v>
      </c>
      <c r="E287" s="172" t="s">
        <v>555</v>
      </c>
      <c r="F287" s="86">
        <v>2010</v>
      </c>
      <c r="G287" s="172" t="s">
        <v>576</v>
      </c>
      <c r="H287" s="172" t="s">
        <v>555</v>
      </c>
      <c r="I287" s="172" t="s">
        <v>5472</v>
      </c>
      <c r="J287" s="86">
        <v>2</v>
      </c>
      <c r="K287" s="86">
        <v>3</v>
      </c>
      <c r="L287" s="11"/>
      <c r="M287" s="30" t="s">
        <v>5682</v>
      </c>
      <c r="N287" s="11"/>
      <c r="O287" s="86">
        <v>43</v>
      </c>
      <c r="P287" s="22" t="s">
        <v>26</v>
      </c>
      <c r="Q287" s="22" t="s">
        <v>120</v>
      </c>
      <c r="R287" s="29" t="s">
        <v>5715</v>
      </c>
    </row>
    <row r="288" spans="1:18" x14ac:dyDescent="0.2">
      <c r="A288" s="18">
        <v>272</v>
      </c>
      <c r="B288" s="19">
        <v>7900</v>
      </c>
      <c r="C288" s="84" t="s">
        <v>5334</v>
      </c>
      <c r="D288" s="172" t="s">
        <v>5460</v>
      </c>
      <c r="E288" s="172" t="s">
        <v>560</v>
      </c>
      <c r="F288" s="86">
        <v>2010</v>
      </c>
      <c r="G288" s="172" t="s">
        <v>577</v>
      </c>
      <c r="H288" s="172" t="s">
        <v>560</v>
      </c>
      <c r="I288" s="172" t="s">
        <v>5472</v>
      </c>
      <c r="J288" s="86">
        <v>2</v>
      </c>
      <c r="K288" s="86">
        <v>4</v>
      </c>
      <c r="L288" s="11"/>
      <c r="M288" s="30" t="s">
        <v>5682</v>
      </c>
      <c r="N288" s="11"/>
      <c r="O288" s="86">
        <v>13</v>
      </c>
      <c r="P288" s="22" t="s">
        <v>26</v>
      </c>
      <c r="Q288" s="22" t="s">
        <v>120</v>
      </c>
      <c r="R288" s="29" t="s">
        <v>5715</v>
      </c>
    </row>
    <row r="289" spans="1:18" x14ac:dyDescent="0.2">
      <c r="A289" s="127">
        <v>273</v>
      </c>
      <c r="B289" s="19">
        <v>7900</v>
      </c>
      <c r="C289" s="84" t="s">
        <v>5335</v>
      </c>
      <c r="D289" s="172"/>
      <c r="E289" s="172" t="s">
        <v>5460</v>
      </c>
      <c r="F289" s="86">
        <v>2010</v>
      </c>
      <c r="G289" s="172"/>
      <c r="H289" s="172" t="s">
        <v>560</v>
      </c>
      <c r="I289" s="172" t="s">
        <v>5472</v>
      </c>
      <c r="J289" s="86">
        <v>2</v>
      </c>
      <c r="K289" s="86">
        <v>5</v>
      </c>
      <c r="L289" s="11"/>
      <c r="M289" s="30" t="s">
        <v>5682</v>
      </c>
      <c r="N289" s="11"/>
      <c r="O289" s="86">
        <v>104</v>
      </c>
      <c r="P289" s="22" t="s">
        <v>26</v>
      </c>
      <c r="Q289" s="22" t="s">
        <v>120</v>
      </c>
      <c r="R289" s="29" t="s">
        <v>5683</v>
      </c>
    </row>
    <row r="290" spans="1:18" x14ac:dyDescent="0.2">
      <c r="A290" s="18">
        <v>274</v>
      </c>
      <c r="B290" s="19">
        <v>7900</v>
      </c>
      <c r="C290" s="84" t="s">
        <v>5336</v>
      </c>
      <c r="D290" s="172"/>
      <c r="E290" s="172" t="s">
        <v>5464</v>
      </c>
      <c r="F290" s="86">
        <v>2010</v>
      </c>
      <c r="G290" s="172"/>
      <c r="H290" s="172" t="s">
        <v>560</v>
      </c>
      <c r="I290" s="172" t="s">
        <v>5472</v>
      </c>
      <c r="J290" s="86">
        <v>2</v>
      </c>
      <c r="K290" s="86">
        <v>6</v>
      </c>
      <c r="L290" s="11"/>
      <c r="M290" s="30" t="s">
        <v>5682</v>
      </c>
      <c r="N290" s="11"/>
      <c r="O290" s="86">
        <v>20</v>
      </c>
      <c r="P290" s="22" t="s">
        <v>26</v>
      </c>
      <c r="Q290" s="22" t="s">
        <v>120</v>
      </c>
      <c r="R290" s="29" t="s">
        <v>5683</v>
      </c>
    </row>
    <row r="291" spans="1:18" x14ac:dyDescent="0.2">
      <c r="A291" s="127">
        <v>275</v>
      </c>
      <c r="B291" s="19">
        <v>7900</v>
      </c>
      <c r="C291" s="84" t="s">
        <v>5337</v>
      </c>
      <c r="D291" s="172"/>
      <c r="E291" s="172" t="s">
        <v>5467</v>
      </c>
      <c r="F291" s="86">
        <v>2010</v>
      </c>
      <c r="G291" s="172"/>
      <c r="H291" s="172" t="s">
        <v>560</v>
      </c>
      <c r="I291" s="172" t="s">
        <v>5472</v>
      </c>
      <c r="J291" s="86">
        <v>2</v>
      </c>
      <c r="K291" s="86">
        <v>7</v>
      </c>
      <c r="L291" s="11"/>
      <c r="M291" s="30" t="s">
        <v>5682</v>
      </c>
      <c r="N291" s="11"/>
      <c r="O291" s="86">
        <v>7</v>
      </c>
      <c r="P291" s="22" t="s">
        <v>26</v>
      </c>
      <c r="Q291" s="22" t="s">
        <v>120</v>
      </c>
      <c r="R291" s="29" t="s">
        <v>5683</v>
      </c>
    </row>
    <row r="292" spans="1:18" x14ac:dyDescent="0.2">
      <c r="A292" s="18">
        <v>276</v>
      </c>
      <c r="B292" s="19">
        <v>7900</v>
      </c>
      <c r="C292" s="84" t="s">
        <v>5338</v>
      </c>
      <c r="D292" s="172" t="s">
        <v>5459</v>
      </c>
      <c r="E292" s="172" t="s">
        <v>559</v>
      </c>
      <c r="F292" s="86">
        <v>2010</v>
      </c>
      <c r="G292" s="172" t="s">
        <v>576</v>
      </c>
      <c r="H292" s="172" t="s">
        <v>555</v>
      </c>
      <c r="I292" s="172" t="s">
        <v>5472</v>
      </c>
      <c r="J292" s="86">
        <v>2</v>
      </c>
      <c r="K292" s="86">
        <v>8</v>
      </c>
      <c r="L292" s="11"/>
      <c r="M292" s="30" t="s">
        <v>5682</v>
      </c>
      <c r="N292" s="11"/>
      <c r="O292" s="86">
        <v>78</v>
      </c>
      <c r="P292" s="22" t="s">
        <v>26</v>
      </c>
      <c r="Q292" s="22" t="s">
        <v>120</v>
      </c>
      <c r="R292" s="202" t="s">
        <v>5683</v>
      </c>
    </row>
    <row r="293" spans="1:18" x14ac:dyDescent="0.2">
      <c r="A293" s="127">
        <v>277</v>
      </c>
      <c r="B293" s="19">
        <v>7900</v>
      </c>
      <c r="C293" s="84" t="s">
        <v>5339</v>
      </c>
      <c r="D293" s="172" t="s">
        <v>5462</v>
      </c>
      <c r="E293" s="172" t="s">
        <v>5465</v>
      </c>
      <c r="F293" s="86">
        <v>2010</v>
      </c>
      <c r="G293" s="172" t="s">
        <v>564</v>
      </c>
      <c r="H293" s="172" t="s">
        <v>5458</v>
      </c>
      <c r="I293" s="172" t="s">
        <v>5472</v>
      </c>
      <c r="J293" s="86">
        <v>2</v>
      </c>
      <c r="K293" s="86">
        <v>9</v>
      </c>
      <c r="L293" s="11"/>
      <c r="M293" s="30" t="s">
        <v>5682</v>
      </c>
      <c r="N293" s="11"/>
      <c r="O293" s="86">
        <v>4</v>
      </c>
      <c r="P293" s="22" t="s">
        <v>26</v>
      </c>
      <c r="Q293" s="22" t="s">
        <v>120</v>
      </c>
      <c r="R293" s="29" t="s">
        <v>5683</v>
      </c>
    </row>
    <row r="294" spans="1:18" x14ac:dyDescent="0.2">
      <c r="A294" s="18">
        <v>278</v>
      </c>
      <c r="B294" s="19">
        <v>7900</v>
      </c>
      <c r="C294" s="84" t="s">
        <v>5340</v>
      </c>
      <c r="D294" s="172" t="s">
        <v>116</v>
      </c>
      <c r="E294" s="172"/>
      <c r="F294" s="86">
        <v>2010</v>
      </c>
      <c r="G294" s="172"/>
      <c r="H294" s="172"/>
      <c r="I294" s="172" t="s">
        <v>5472</v>
      </c>
      <c r="J294" s="86">
        <v>2</v>
      </c>
      <c r="K294" s="86">
        <v>10</v>
      </c>
      <c r="L294" s="11"/>
      <c r="M294" s="30" t="s">
        <v>5682</v>
      </c>
      <c r="N294" s="11"/>
      <c r="O294" s="86">
        <v>30</v>
      </c>
      <c r="P294" s="22" t="s">
        <v>26</v>
      </c>
      <c r="Q294" s="22" t="s">
        <v>120</v>
      </c>
      <c r="R294" s="202" t="s">
        <v>5683</v>
      </c>
    </row>
    <row r="295" spans="1:18" x14ac:dyDescent="0.2">
      <c r="A295" s="127">
        <v>279</v>
      </c>
      <c r="B295" s="19">
        <v>7900</v>
      </c>
      <c r="C295" s="84" t="s">
        <v>5341</v>
      </c>
      <c r="D295" s="172"/>
      <c r="E295" s="172"/>
      <c r="F295" s="86">
        <v>2010</v>
      </c>
      <c r="G295" s="172"/>
      <c r="H295" s="172"/>
      <c r="I295" s="172" t="s">
        <v>5472</v>
      </c>
      <c r="J295" s="86">
        <v>2</v>
      </c>
      <c r="K295" s="86">
        <v>11</v>
      </c>
      <c r="L295" s="11"/>
      <c r="M295" s="30" t="s">
        <v>5682</v>
      </c>
      <c r="N295" s="11"/>
      <c r="O295" s="86">
        <v>1</v>
      </c>
      <c r="P295" s="22" t="s">
        <v>26</v>
      </c>
      <c r="Q295" s="22" t="s">
        <v>120</v>
      </c>
      <c r="R295" s="202" t="s">
        <v>5683</v>
      </c>
    </row>
    <row r="296" spans="1:18" ht="22.5" x14ac:dyDescent="0.2">
      <c r="A296" s="18">
        <v>280</v>
      </c>
      <c r="B296" s="19">
        <v>7900</v>
      </c>
      <c r="C296" s="141" t="s">
        <v>5342</v>
      </c>
      <c r="D296" s="172"/>
      <c r="E296" s="172"/>
      <c r="F296" s="86">
        <v>2010</v>
      </c>
      <c r="G296" s="172"/>
      <c r="H296" s="172"/>
      <c r="I296" s="172" t="s">
        <v>5472</v>
      </c>
      <c r="J296" s="86">
        <v>3</v>
      </c>
      <c r="K296" s="86">
        <v>1</v>
      </c>
      <c r="L296" s="11"/>
      <c r="M296" s="30" t="s">
        <v>5682</v>
      </c>
      <c r="N296" s="11"/>
      <c r="O296" s="86">
        <v>1</v>
      </c>
      <c r="P296" s="22" t="s">
        <v>26</v>
      </c>
      <c r="Q296" s="22" t="s">
        <v>120</v>
      </c>
      <c r="R296" s="29" t="s">
        <v>5715</v>
      </c>
    </row>
    <row r="297" spans="1:18" ht="24" x14ac:dyDescent="0.2">
      <c r="A297" s="127">
        <v>281</v>
      </c>
      <c r="B297" s="19">
        <v>7900</v>
      </c>
      <c r="C297" s="84" t="s">
        <v>5343</v>
      </c>
      <c r="D297" s="172" t="s">
        <v>556</v>
      </c>
      <c r="E297" s="172" t="s">
        <v>5463</v>
      </c>
      <c r="F297" s="86">
        <v>2010</v>
      </c>
      <c r="G297" s="172" t="s">
        <v>570</v>
      </c>
      <c r="H297" s="172" t="s">
        <v>555</v>
      </c>
      <c r="I297" s="172" t="s">
        <v>5472</v>
      </c>
      <c r="J297" s="86">
        <v>3</v>
      </c>
      <c r="K297" s="86">
        <v>2</v>
      </c>
      <c r="L297" s="11"/>
      <c r="M297" s="30" t="s">
        <v>5682</v>
      </c>
      <c r="N297" s="11"/>
      <c r="O297" s="86">
        <v>7</v>
      </c>
      <c r="P297" s="22" t="s">
        <v>26</v>
      </c>
      <c r="Q297" s="22" t="s">
        <v>120</v>
      </c>
      <c r="R297" s="29" t="s">
        <v>5715</v>
      </c>
    </row>
    <row r="298" spans="1:18" ht="24" x14ac:dyDescent="0.2">
      <c r="A298" s="18">
        <v>282</v>
      </c>
      <c r="B298" s="19">
        <v>7900</v>
      </c>
      <c r="C298" s="84" t="s">
        <v>5344</v>
      </c>
      <c r="D298" s="172" t="s">
        <v>568</v>
      </c>
      <c r="E298" s="172" t="s">
        <v>5459</v>
      </c>
      <c r="F298" s="86">
        <v>2010</v>
      </c>
      <c r="G298" s="172" t="s">
        <v>573</v>
      </c>
      <c r="H298" s="172" t="s">
        <v>5467</v>
      </c>
      <c r="I298" s="172" t="s">
        <v>5472</v>
      </c>
      <c r="J298" s="86">
        <v>3</v>
      </c>
      <c r="K298" s="86">
        <v>3</v>
      </c>
      <c r="L298" s="11"/>
      <c r="M298" s="30" t="s">
        <v>5682</v>
      </c>
      <c r="N298" s="11"/>
      <c r="O298" s="86">
        <v>11</v>
      </c>
      <c r="P298" s="22" t="s">
        <v>26</v>
      </c>
      <c r="Q298" s="22" t="s">
        <v>120</v>
      </c>
      <c r="R298" s="29" t="s">
        <v>5715</v>
      </c>
    </row>
    <row r="299" spans="1:18" ht="36" x14ac:dyDescent="0.2">
      <c r="A299" s="127">
        <v>283</v>
      </c>
      <c r="B299" s="19">
        <v>7900</v>
      </c>
      <c r="C299" s="84" t="s">
        <v>5345</v>
      </c>
      <c r="D299" s="172" t="s">
        <v>568</v>
      </c>
      <c r="E299" s="172" t="s">
        <v>5459</v>
      </c>
      <c r="F299" s="86">
        <v>2010</v>
      </c>
      <c r="G299" s="172" t="s">
        <v>571</v>
      </c>
      <c r="H299" s="172" t="s">
        <v>559</v>
      </c>
      <c r="I299" s="172" t="s">
        <v>5472</v>
      </c>
      <c r="J299" s="86">
        <v>3</v>
      </c>
      <c r="K299" s="86">
        <v>4</v>
      </c>
      <c r="L299" s="11"/>
      <c r="M299" s="30" t="s">
        <v>5682</v>
      </c>
      <c r="N299" s="11"/>
      <c r="O299" s="86">
        <v>11</v>
      </c>
      <c r="P299" s="22" t="s">
        <v>26</v>
      </c>
      <c r="Q299" s="22" t="s">
        <v>120</v>
      </c>
      <c r="R299" s="29" t="s">
        <v>5715</v>
      </c>
    </row>
    <row r="300" spans="1:18" ht="36" x14ac:dyDescent="0.2">
      <c r="A300" s="18">
        <v>284</v>
      </c>
      <c r="B300" s="19">
        <v>7900</v>
      </c>
      <c r="C300" s="84" t="s">
        <v>5346</v>
      </c>
      <c r="D300" s="172" t="s">
        <v>5458</v>
      </c>
      <c r="E300" s="172" t="s">
        <v>5458</v>
      </c>
      <c r="F300" s="86">
        <v>2010</v>
      </c>
      <c r="G300" s="172" t="s">
        <v>118</v>
      </c>
      <c r="H300" s="172" t="s">
        <v>5467</v>
      </c>
      <c r="I300" s="172" t="s">
        <v>5472</v>
      </c>
      <c r="J300" s="86">
        <v>3</v>
      </c>
      <c r="K300" s="86">
        <v>5</v>
      </c>
      <c r="L300" s="11"/>
      <c r="M300" s="30" t="s">
        <v>5682</v>
      </c>
      <c r="N300" s="11"/>
      <c r="O300" s="86">
        <v>9</v>
      </c>
      <c r="P300" s="22" t="s">
        <v>26</v>
      </c>
      <c r="Q300" s="22" t="s">
        <v>120</v>
      </c>
      <c r="R300" s="29" t="s">
        <v>5715</v>
      </c>
    </row>
    <row r="301" spans="1:18" ht="24" x14ac:dyDescent="0.2">
      <c r="A301" s="127">
        <v>285</v>
      </c>
      <c r="B301" s="19">
        <v>7900</v>
      </c>
      <c r="C301" s="84" t="s">
        <v>5347</v>
      </c>
      <c r="D301" s="172"/>
      <c r="E301" s="172"/>
      <c r="F301" s="86">
        <v>2010</v>
      </c>
      <c r="G301" s="172"/>
      <c r="H301" s="172"/>
      <c r="I301" s="172" t="s">
        <v>5472</v>
      </c>
      <c r="J301" s="86">
        <v>3</v>
      </c>
      <c r="K301" s="86">
        <v>6</v>
      </c>
      <c r="L301" s="11"/>
      <c r="M301" s="30" t="s">
        <v>5682</v>
      </c>
      <c r="N301" s="11"/>
      <c r="O301" s="86">
        <v>43</v>
      </c>
      <c r="P301" s="22" t="s">
        <v>26</v>
      </c>
      <c r="Q301" s="22" t="s">
        <v>120</v>
      </c>
      <c r="R301" s="29" t="s">
        <v>5683</v>
      </c>
    </row>
    <row r="302" spans="1:18" x14ac:dyDescent="0.2">
      <c r="A302" s="18">
        <v>286</v>
      </c>
      <c r="B302" s="19">
        <v>7900</v>
      </c>
      <c r="C302" s="84" t="s">
        <v>5348</v>
      </c>
      <c r="D302" s="172"/>
      <c r="E302" s="172" t="s">
        <v>5467</v>
      </c>
      <c r="F302" s="86">
        <v>2010</v>
      </c>
      <c r="G302" s="172"/>
      <c r="H302" s="172" t="s">
        <v>560</v>
      </c>
      <c r="I302" s="172" t="s">
        <v>5472</v>
      </c>
      <c r="J302" s="86">
        <v>3</v>
      </c>
      <c r="K302" s="86">
        <v>7</v>
      </c>
      <c r="L302" s="11"/>
      <c r="M302" s="30" t="s">
        <v>5682</v>
      </c>
      <c r="N302" s="11"/>
      <c r="O302" s="86">
        <v>33</v>
      </c>
      <c r="P302" s="22" t="s">
        <v>26</v>
      </c>
      <c r="Q302" s="22" t="s">
        <v>120</v>
      </c>
      <c r="R302" s="29" t="s">
        <v>5715</v>
      </c>
    </row>
    <row r="303" spans="1:18" x14ac:dyDescent="0.2">
      <c r="A303" s="127">
        <v>287</v>
      </c>
      <c r="B303" s="19">
        <v>7900</v>
      </c>
      <c r="C303" s="171" t="s">
        <v>5314</v>
      </c>
      <c r="D303" s="172"/>
      <c r="E303" s="172" t="s">
        <v>5467</v>
      </c>
      <c r="F303" s="86">
        <v>2010</v>
      </c>
      <c r="G303" s="172"/>
      <c r="H303" s="172" t="s">
        <v>560</v>
      </c>
      <c r="I303" s="172" t="s">
        <v>5472</v>
      </c>
      <c r="J303" s="86">
        <v>3</v>
      </c>
      <c r="K303" s="86">
        <v>8</v>
      </c>
      <c r="L303" s="11"/>
      <c r="M303" s="30" t="s">
        <v>5682</v>
      </c>
      <c r="N303" s="11"/>
      <c r="O303" s="86">
        <v>25</v>
      </c>
      <c r="P303" s="22" t="s">
        <v>26</v>
      </c>
      <c r="Q303" s="22" t="s">
        <v>120</v>
      </c>
      <c r="R303" s="29" t="s">
        <v>5715</v>
      </c>
    </row>
    <row r="304" spans="1:18" x14ac:dyDescent="0.2">
      <c r="A304" s="18">
        <v>288</v>
      </c>
      <c r="B304" s="19">
        <v>7900</v>
      </c>
      <c r="C304" s="84" t="s">
        <v>5349</v>
      </c>
      <c r="D304" s="172" t="s">
        <v>5463</v>
      </c>
      <c r="E304" s="172" t="s">
        <v>5466</v>
      </c>
      <c r="F304" s="86">
        <v>2010</v>
      </c>
      <c r="G304" s="172" t="s">
        <v>5458</v>
      </c>
      <c r="H304" s="172" t="s">
        <v>5467</v>
      </c>
      <c r="I304" s="172" t="s">
        <v>5472</v>
      </c>
      <c r="J304" s="86">
        <v>3</v>
      </c>
      <c r="K304" s="86">
        <v>9</v>
      </c>
      <c r="L304" s="11"/>
      <c r="M304" s="30" t="s">
        <v>5682</v>
      </c>
      <c r="N304" s="11"/>
      <c r="O304" s="86">
        <v>34</v>
      </c>
      <c r="P304" s="22" t="s">
        <v>26</v>
      </c>
      <c r="Q304" s="22" t="s">
        <v>120</v>
      </c>
      <c r="R304" s="202" t="s">
        <v>5683</v>
      </c>
    </row>
    <row r="305" spans="1:18" ht="24" x14ac:dyDescent="0.2">
      <c r="A305" s="127">
        <v>289</v>
      </c>
      <c r="B305" s="19">
        <v>7900</v>
      </c>
      <c r="C305" s="84" t="s">
        <v>5350</v>
      </c>
      <c r="D305" s="172"/>
      <c r="E305" s="172"/>
      <c r="F305" s="86">
        <v>2010</v>
      </c>
      <c r="G305" s="172"/>
      <c r="H305" s="172"/>
      <c r="I305" s="172" t="s">
        <v>5472</v>
      </c>
      <c r="J305" s="86">
        <v>3</v>
      </c>
      <c r="K305" s="86">
        <v>10</v>
      </c>
      <c r="L305" s="11"/>
      <c r="M305" s="30" t="s">
        <v>5682</v>
      </c>
      <c r="N305" s="11"/>
      <c r="O305" s="86">
        <v>237</v>
      </c>
      <c r="P305" s="22" t="s">
        <v>26</v>
      </c>
      <c r="Q305" s="22" t="s">
        <v>120</v>
      </c>
      <c r="R305" s="202" t="s">
        <v>5683</v>
      </c>
    </row>
    <row r="306" spans="1:18" ht="24" x14ac:dyDescent="0.2">
      <c r="A306" s="18">
        <v>290</v>
      </c>
      <c r="B306" s="19">
        <v>7900</v>
      </c>
      <c r="C306" s="84" t="s">
        <v>5350</v>
      </c>
      <c r="D306" s="172"/>
      <c r="E306" s="172" t="s">
        <v>5460</v>
      </c>
      <c r="F306" s="86">
        <v>2010</v>
      </c>
      <c r="G306" s="172"/>
      <c r="H306" s="172" t="s">
        <v>5463</v>
      </c>
      <c r="I306" s="172" t="s">
        <v>5472</v>
      </c>
      <c r="J306" s="86">
        <v>3</v>
      </c>
      <c r="K306" s="86">
        <v>11</v>
      </c>
      <c r="L306" s="11"/>
      <c r="M306" s="30" t="s">
        <v>5682</v>
      </c>
      <c r="N306" s="11"/>
      <c r="O306" s="86">
        <v>172</v>
      </c>
      <c r="P306" s="22" t="s">
        <v>26</v>
      </c>
      <c r="Q306" s="22" t="s">
        <v>120</v>
      </c>
      <c r="R306" s="202" t="s">
        <v>5683</v>
      </c>
    </row>
    <row r="307" spans="1:18" x14ac:dyDescent="0.2">
      <c r="A307" s="127">
        <v>291</v>
      </c>
      <c r="B307" s="19">
        <v>7900</v>
      </c>
      <c r="C307" s="84" t="s">
        <v>5351</v>
      </c>
      <c r="D307" s="172"/>
      <c r="E307" s="172"/>
      <c r="F307" s="86">
        <v>2010</v>
      </c>
      <c r="G307" s="172"/>
      <c r="H307" s="172"/>
      <c r="I307" s="172" t="s">
        <v>5472</v>
      </c>
      <c r="J307" s="86">
        <v>3</v>
      </c>
      <c r="K307" s="86">
        <v>12</v>
      </c>
      <c r="L307" s="11"/>
      <c r="M307" s="30" t="s">
        <v>5682</v>
      </c>
      <c r="N307" s="11"/>
      <c r="O307" s="86">
        <v>39</v>
      </c>
      <c r="P307" s="22" t="s">
        <v>26</v>
      </c>
      <c r="Q307" s="22" t="s">
        <v>120</v>
      </c>
      <c r="R307" s="202" t="s">
        <v>5683</v>
      </c>
    </row>
    <row r="308" spans="1:18" x14ac:dyDescent="0.2">
      <c r="A308" s="18">
        <v>292</v>
      </c>
      <c r="B308" s="19">
        <v>7900</v>
      </c>
      <c r="C308" s="141" t="s">
        <v>5179</v>
      </c>
      <c r="D308" s="172"/>
      <c r="E308" s="172"/>
      <c r="F308" s="86">
        <v>2010</v>
      </c>
      <c r="G308" s="172"/>
      <c r="H308" s="172"/>
      <c r="I308" s="86">
        <v>2010</v>
      </c>
      <c r="J308" s="86">
        <v>4</v>
      </c>
      <c r="K308" s="86">
        <v>1</v>
      </c>
      <c r="L308" s="11"/>
      <c r="M308" s="30" t="s">
        <v>5682</v>
      </c>
      <c r="N308" s="11"/>
      <c r="O308" s="86">
        <v>15</v>
      </c>
      <c r="P308" s="22" t="s">
        <v>26</v>
      </c>
      <c r="Q308" s="22" t="s">
        <v>120</v>
      </c>
      <c r="R308" s="29" t="s">
        <v>5692</v>
      </c>
    </row>
    <row r="309" spans="1:18" x14ac:dyDescent="0.2">
      <c r="A309" s="127">
        <v>293</v>
      </c>
      <c r="B309" s="19">
        <v>7900</v>
      </c>
      <c r="C309" s="85" t="s">
        <v>5352</v>
      </c>
      <c r="D309" s="172"/>
      <c r="E309" s="172"/>
      <c r="F309" s="86">
        <v>2010</v>
      </c>
      <c r="G309" s="172"/>
      <c r="H309" s="172"/>
      <c r="I309" s="86">
        <v>2010</v>
      </c>
      <c r="J309" s="86">
        <v>4</v>
      </c>
      <c r="K309" s="86">
        <v>2</v>
      </c>
      <c r="L309" s="11"/>
      <c r="M309" s="30" t="s">
        <v>5682</v>
      </c>
      <c r="N309" s="11"/>
      <c r="O309" s="86">
        <v>13</v>
      </c>
      <c r="P309" s="22" t="s">
        <v>26</v>
      </c>
      <c r="Q309" s="22" t="s">
        <v>120</v>
      </c>
      <c r="R309" s="29" t="s">
        <v>5683</v>
      </c>
    </row>
    <row r="310" spans="1:18" ht="24" x14ac:dyDescent="0.2">
      <c r="A310" s="18">
        <v>294</v>
      </c>
      <c r="B310" s="19">
        <v>7900</v>
      </c>
      <c r="C310" s="84" t="s">
        <v>5353</v>
      </c>
      <c r="D310" s="172"/>
      <c r="E310" s="172"/>
      <c r="F310" s="86">
        <v>2010</v>
      </c>
      <c r="G310" s="172"/>
      <c r="H310" s="172"/>
      <c r="I310" s="86">
        <v>2010</v>
      </c>
      <c r="J310" s="86">
        <v>4</v>
      </c>
      <c r="K310" s="86">
        <v>3</v>
      </c>
      <c r="L310" s="11"/>
      <c r="M310" s="30" t="s">
        <v>5682</v>
      </c>
      <c r="N310" s="11"/>
      <c r="O310" s="86">
        <v>29</v>
      </c>
      <c r="P310" s="22" t="s">
        <v>26</v>
      </c>
      <c r="Q310" s="22" t="s">
        <v>120</v>
      </c>
      <c r="R310" s="29" t="s">
        <v>5692</v>
      </c>
    </row>
    <row r="311" spans="1:18" x14ac:dyDescent="0.2">
      <c r="A311" s="127">
        <v>295</v>
      </c>
      <c r="B311" s="19">
        <v>7900</v>
      </c>
      <c r="C311" s="84" t="s">
        <v>5354</v>
      </c>
      <c r="D311" s="172"/>
      <c r="E311" s="172"/>
      <c r="F311" s="86">
        <v>2010</v>
      </c>
      <c r="G311" s="172"/>
      <c r="H311" s="172"/>
      <c r="I311" s="86">
        <v>2010</v>
      </c>
      <c r="J311" s="86">
        <v>4</v>
      </c>
      <c r="K311" s="86">
        <v>4</v>
      </c>
      <c r="L311" s="11"/>
      <c r="M311" s="30" t="s">
        <v>5682</v>
      </c>
      <c r="N311" s="11"/>
      <c r="O311" s="86">
        <v>9</v>
      </c>
      <c r="P311" s="22" t="s">
        <v>26</v>
      </c>
      <c r="Q311" s="22" t="s">
        <v>120</v>
      </c>
      <c r="R311" s="29" t="s">
        <v>5683</v>
      </c>
    </row>
    <row r="312" spans="1:18" ht="24" x14ac:dyDescent="0.2">
      <c r="A312" s="18">
        <v>296</v>
      </c>
      <c r="B312" s="19">
        <v>7900</v>
      </c>
      <c r="C312" s="84" t="s">
        <v>5304</v>
      </c>
      <c r="D312" s="172"/>
      <c r="E312" s="172"/>
      <c r="F312" s="86">
        <v>2010</v>
      </c>
      <c r="G312" s="172"/>
      <c r="H312" s="172"/>
      <c r="I312" s="86">
        <v>2010</v>
      </c>
      <c r="J312" s="86">
        <v>4</v>
      </c>
      <c r="K312" s="86">
        <v>5</v>
      </c>
      <c r="L312" s="11"/>
      <c r="M312" s="30" t="s">
        <v>5682</v>
      </c>
      <c r="N312" s="11"/>
      <c r="O312" s="86">
        <v>22</v>
      </c>
      <c r="P312" s="22" t="s">
        <v>26</v>
      </c>
      <c r="Q312" s="22" t="s">
        <v>120</v>
      </c>
      <c r="R312" s="202" t="s">
        <v>5683</v>
      </c>
    </row>
    <row r="313" spans="1:18" ht="24" x14ac:dyDescent="0.2">
      <c r="A313" s="127">
        <v>297</v>
      </c>
      <c r="B313" s="19">
        <v>7900</v>
      </c>
      <c r="C313" s="84" t="s">
        <v>5355</v>
      </c>
      <c r="D313" s="172"/>
      <c r="E313" s="172"/>
      <c r="F313" s="86">
        <v>2010</v>
      </c>
      <c r="G313" s="172"/>
      <c r="H313" s="172"/>
      <c r="I313" s="86">
        <v>2010</v>
      </c>
      <c r="J313" s="86">
        <v>4</v>
      </c>
      <c r="K313" s="86">
        <v>6</v>
      </c>
      <c r="L313" s="11"/>
      <c r="M313" s="30" t="s">
        <v>5682</v>
      </c>
      <c r="N313" s="11"/>
      <c r="O313" s="86">
        <v>67</v>
      </c>
      <c r="P313" s="22" t="s">
        <v>26</v>
      </c>
      <c r="Q313" s="22" t="s">
        <v>120</v>
      </c>
      <c r="R313" s="29" t="s">
        <v>5683</v>
      </c>
    </row>
    <row r="314" spans="1:18" x14ac:dyDescent="0.2">
      <c r="A314" s="18">
        <v>298</v>
      </c>
      <c r="B314" s="19">
        <v>7900</v>
      </c>
      <c r="C314" s="84" t="s">
        <v>473</v>
      </c>
      <c r="D314" s="172" t="s">
        <v>5458</v>
      </c>
      <c r="E314" s="172" t="s">
        <v>5458</v>
      </c>
      <c r="F314" s="86">
        <v>2008</v>
      </c>
      <c r="G314" s="172" t="s">
        <v>556</v>
      </c>
      <c r="H314" s="172" t="s">
        <v>559</v>
      </c>
      <c r="I314" s="86">
        <v>2009</v>
      </c>
      <c r="J314" s="86">
        <v>4</v>
      </c>
      <c r="K314" s="86">
        <v>7</v>
      </c>
      <c r="L314" s="11"/>
      <c r="M314" s="30" t="s">
        <v>5682</v>
      </c>
      <c r="N314" s="11"/>
      <c r="O314" s="86">
        <v>15</v>
      </c>
      <c r="P314" s="22" t="s">
        <v>26</v>
      </c>
      <c r="Q314" s="22" t="s">
        <v>120</v>
      </c>
      <c r="R314" s="29" t="s">
        <v>5692</v>
      </c>
    </row>
    <row r="315" spans="1:18" x14ac:dyDescent="0.2">
      <c r="A315" s="127">
        <v>299</v>
      </c>
      <c r="B315" s="19">
        <v>7900</v>
      </c>
      <c r="C315" s="84" t="s">
        <v>5356</v>
      </c>
      <c r="D315" s="172"/>
      <c r="E315" s="172"/>
      <c r="F315" s="86">
        <v>2010</v>
      </c>
      <c r="G315" s="172"/>
      <c r="H315" s="172"/>
      <c r="I315" s="86">
        <v>2010</v>
      </c>
      <c r="J315" s="86">
        <v>4</v>
      </c>
      <c r="K315" s="86">
        <v>8</v>
      </c>
      <c r="L315" s="11"/>
      <c r="M315" s="30" t="s">
        <v>5682</v>
      </c>
      <c r="N315" s="11"/>
      <c r="O315" s="86">
        <v>31</v>
      </c>
      <c r="P315" s="22" t="s">
        <v>26</v>
      </c>
      <c r="Q315" s="22" t="s">
        <v>120</v>
      </c>
      <c r="R315" s="29"/>
    </row>
    <row r="316" spans="1:18" x14ac:dyDescent="0.2">
      <c r="A316" s="18">
        <v>300</v>
      </c>
      <c r="B316" s="19">
        <v>7900</v>
      </c>
      <c r="C316" s="84" t="s">
        <v>5357</v>
      </c>
      <c r="D316" s="172"/>
      <c r="E316" s="172"/>
      <c r="F316" s="86">
        <v>2010</v>
      </c>
      <c r="G316" s="172"/>
      <c r="H316" s="172"/>
      <c r="I316" s="86">
        <v>2010</v>
      </c>
      <c r="J316" s="86">
        <v>4</v>
      </c>
      <c r="K316" s="86">
        <v>9</v>
      </c>
      <c r="L316" s="11"/>
      <c r="M316" s="30" t="s">
        <v>5682</v>
      </c>
      <c r="N316" s="11"/>
      <c r="O316" s="86">
        <v>77</v>
      </c>
      <c r="P316" s="22" t="s">
        <v>26</v>
      </c>
      <c r="Q316" s="22" t="s">
        <v>120</v>
      </c>
      <c r="R316" s="202" t="s">
        <v>5683</v>
      </c>
    </row>
    <row r="317" spans="1:18" x14ac:dyDescent="0.2">
      <c r="A317" s="127">
        <v>301</v>
      </c>
      <c r="B317" s="19">
        <v>7900</v>
      </c>
      <c r="C317" s="84" t="s">
        <v>5358</v>
      </c>
      <c r="D317" s="172"/>
      <c r="E317" s="172"/>
      <c r="F317" s="86">
        <v>2010</v>
      </c>
      <c r="G317" s="172"/>
      <c r="H317" s="172"/>
      <c r="I317" s="86">
        <v>2010</v>
      </c>
      <c r="J317" s="86">
        <v>4</v>
      </c>
      <c r="K317" s="86">
        <v>10</v>
      </c>
      <c r="L317" s="11"/>
      <c r="M317" s="30" t="s">
        <v>5682</v>
      </c>
      <c r="N317" s="11"/>
      <c r="O317" s="86">
        <v>3</v>
      </c>
      <c r="P317" s="22" t="s">
        <v>26</v>
      </c>
      <c r="Q317" s="22" t="s">
        <v>120</v>
      </c>
      <c r="R317" s="29"/>
    </row>
    <row r="318" spans="1:18" x14ac:dyDescent="0.2">
      <c r="A318" s="18">
        <v>302</v>
      </c>
      <c r="B318" s="19">
        <v>7900</v>
      </c>
      <c r="C318" s="84" t="s">
        <v>5359</v>
      </c>
      <c r="D318" s="172"/>
      <c r="E318" s="172"/>
      <c r="F318" s="86">
        <v>2010</v>
      </c>
      <c r="G318" s="172"/>
      <c r="H318" s="172"/>
      <c r="I318" s="86">
        <v>2010</v>
      </c>
      <c r="J318" s="86">
        <v>4</v>
      </c>
      <c r="K318" s="86">
        <v>11</v>
      </c>
      <c r="L318" s="11"/>
      <c r="M318" s="30" t="s">
        <v>5682</v>
      </c>
      <c r="N318" s="11"/>
      <c r="O318" s="86">
        <v>64</v>
      </c>
      <c r="P318" s="22" t="s">
        <v>26</v>
      </c>
      <c r="Q318" s="22" t="s">
        <v>120</v>
      </c>
      <c r="R318" s="202" t="s">
        <v>5683</v>
      </c>
    </row>
    <row r="319" spans="1:18" x14ac:dyDescent="0.2">
      <c r="A319" s="127">
        <v>303</v>
      </c>
      <c r="B319" s="19">
        <v>7900</v>
      </c>
      <c r="C319" s="84" t="s">
        <v>5310</v>
      </c>
      <c r="D319" s="172"/>
      <c r="E319" s="172"/>
      <c r="F319" s="86">
        <v>2010</v>
      </c>
      <c r="G319" s="172"/>
      <c r="H319" s="172"/>
      <c r="I319" s="86">
        <v>2010</v>
      </c>
      <c r="J319" s="86">
        <v>4</v>
      </c>
      <c r="K319" s="86">
        <v>12</v>
      </c>
      <c r="L319" s="11"/>
      <c r="M319" s="30" t="s">
        <v>5682</v>
      </c>
      <c r="N319" s="11"/>
      <c r="O319" s="86">
        <v>44</v>
      </c>
      <c r="P319" s="22" t="s">
        <v>26</v>
      </c>
      <c r="Q319" s="22" t="s">
        <v>120</v>
      </c>
      <c r="R319" s="29" t="s">
        <v>5695</v>
      </c>
    </row>
    <row r="320" spans="1:18" ht="24" x14ac:dyDescent="0.2">
      <c r="A320" s="18">
        <v>304</v>
      </c>
      <c r="B320" s="19">
        <v>7900</v>
      </c>
      <c r="C320" s="84" t="s">
        <v>5360</v>
      </c>
      <c r="D320" s="172"/>
      <c r="E320" s="172"/>
      <c r="F320" s="86">
        <v>2010</v>
      </c>
      <c r="G320" s="172"/>
      <c r="H320" s="172"/>
      <c r="I320" s="86">
        <v>2010</v>
      </c>
      <c r="J320" s="86">
        <v>4</v>
      </c>
      <c r="K320" s="86">
        <v>13</v>
      </c>
      <c r="L320" s="11"/>
      <c r="M320" s="30" t="s">
        <v>5682</v>
      </c>
      <c r="N320" s="11"/>
      <c r="O320" s="86">
        <v>27</v>
      </c>
      <c r="P320" s="22" t="s">
        <v>26</v>
      </c>
      <c r="Q320" s="22" t="s">
        <v>120</v>
      </c>
      <c r="R320" s="29" t="s">
        <v>5692</v>
      </c>
    </row>
    <row r="321" spans="1:18" x14ac:dyDescent="0.2">
      <c r="A321" s="127">
        <v>305</v>
      </c>
      <c r="B321" s="19">
        <v>7900</v>
      </c>
      <c r="C321" s="84" t="s">
        <v>5361</v>
      </c>
      <c r="D321" s="172" t="s">
        <v>559</v>
      </c>
      <c r="E321" s="172" t="s">
        <v>5464</v>
      </c>
      <c r="F321" s="86">
        <v>2010</v>
      </c>
      <c r="G321" s="172"/>
      <c r="H321" s="172"/>
      <c r="I321" s="86">
        <v>2010</v>
      </c>
      <c r="J321" s="86">
        <v>4</v>
      </c>
      <c r="K321" s="86">
        <v>14</v>
      </c>
      <c r="L321" s="11"/>
      <c r="M321" s="30" t="s">
        <v>5682</v>
      </c>
      <c r="N321" s="11"/>
      <c r="O321" s="86">
        <v>32</v>
      </c>
      <c r="P321" s="22" t="s">
        <v>26</v>
      </c>
      <c r="Q321" s="22" t="s">
        <v>120</v>
      </c>
      <c r="R321" s="202" t="s">
        <v>5683</v>
      </c>
    </row>
    <row r="322" spans="1:18" x14ac:dyDescent="0.2">
      <c r="A322" s="18">
        <v>306</v>
      </c>
      <c r="B322" s="19">
        <v>7900</v>
      </c>
      <c r="C322" s="141" t="s">
        <v>5316</v>
      </c>
      <c r="D322" s="172"/>
      <c r="E322" s="172"/>
      <c r="F322" s="86">
        <v>2010</v>
      </c>
      <c r="G322" s="172"/>
      <c r="H322" s="172"/>
      <c r="I322" s="172" t="s">
        <v>5472</v>
      </c>
      <c r="J322" s="86">
        <v>5</v>
      </c>
      <c r="K322" s="86">
        <v>1</v>
      </c>
      <c r="L322" s="11"/>
      <c r="M322" s="30" t="s">
        <v>5682</v>
      </c>
      <c r="N322" s="11"/>
      <c r="O322" s="86">
        <v>150</v>
      </c>
      <c r="P322" s="22" t="s">
        <v>26</v>
      </c>
      <c r="Q322" s="22" t="s">
        <v>120</v>
      </c>
      <c r="R322" s="29" t="s">
        <v>5683</v>
      </c>
    </row>
    <row r="323" spans="1:18" x14ac:dyDescent="0.2">
      <c r="A323" s="127">
        <v>307</v>
      </c>
      <c r="B323" s="19">
        <v>7900</v>
      </c>
      <c r="C323" s="84" t="s">
        <v>5362</v>
      </c>
      <c r="D323" s="172"/>
      <c r="E323" s="172"/>
      <c r="F323" s="86">
        <v>2010</v>
      </c>
      <c r="G323" s="172"/>
      <c r="H323" s="172"/>
      <c r="I323" s="172" t="s">
        <v>5472</v>
      </c>
      <c r="J323" s="86">
        <v>5</v>
      </c>
      <c r="K323" s="86">
        <v>2</v>
      </c>
      <c r="L323" s="11"/>
      <c r="M323" s="30" t="s">
        <v>5682</v>
      </c>
      <c r="N323" s="11"/>
      <c r="O323" s="86">
        <v>185</v>
      </c>
      <c r="P323" s="22" t="s">
        <v>26</v>
      </c>
      <c r="Q323" s="22" t="s">
        <v>120</v>
      </c>
      <c r="R323" s="29" t="s">
        <v>5683</v>
      </c>
    </row>
    <row r="324" spans="1:18" x14ac:dyDescent="0.2">
      <c r="A324" s="18">
        <v>308</v>
      </c>
      <c r="B324" s="19">
        <v>7900</v>
      </c>
      <c r="C324" s="84" t="s">
        <v>5317</v>
      </c>
      <c r="D324" s="172" t="s">
        <v>569</v>
      </c>
      <c r="E324" s="172" t="s">
        <v>5464</v>
      </c>
      <c r="F324" s="86">
        <v>2010</v>
      </c>
      <c r="G324" s="172"/>
      <c r="H324" s="172" t="s">
        <v>555</v>
      </c>
      <c r="I324" s="172" t="s">
        <v>5472</v>
      </c>
      <c r="J324" s="86">
        <v>5</v>
      </c>
      <c r="K324" s="86">
        <v>3</v>
      </c>
      <c r="L324" s="11"/>
      <c r="M324" s="30" t="s">
        <v>5682</v>
      </c>
      <c r="N324" s="11"/>
      <c r="O324" s="86">
        <v>172</v>
      </c>
      <c r="P324" s="22" t="s">
        <v>26</v>
      </c>
      <c r="Q324" s="22" t="s">
        <v>120</v>
      </c>
      <c r="R324" s="29" t="s">
        <v>5715</v>
      </c>
    </row>
    <row r="325" spans="1:18" ht="24" x14ac:dyDescent="0.2">
      <c r="A325" s="127">
        <v>309</v>
      </c>
      <c r="B325" s="19">
        <v>7900</v>
      </c>
      <c r="C325" s="84" t="s">
        <v>5363</v>
      </c>
      <c r="D325" s="172"/>
      <c r="E325" s="172" t="s">
        <v>5460</v>
      </c>
      <c r="F325" s="86">
        <v>2010</v>
      </c>
      <c r="G325" s="172"/>
      <c r="H325" s="172" t="s">
        <v>5465</v>
      </c>
      <c r="I325" s="172" t="s">
        <v>5472</v>
      </c>
      <c r="J325" s="86">
        <v>5</v>
      </c>
      <c r="K325" s="86">
        <v>4</v>
      </c>
      <c r="L325" s="11"/>
      <c r="M325" s="30" t="s">
        <v>5682</v>
      </c>
      <c r="N325" s="11"/>
      <c r="O325" s="86">
        <v>58</v>
      </c>
      <c r="P325" s="22" t="s">
        <v>26</v>
      </c>
      <c r="Q325" s="22" t="s">
        <v>120</v>
      </c>
      <c r="R325" s="29" t="s">
        <v>5692</v>
      </c>
    </row>
    <row r="326" spans="1:18" x14ac:dyDescent="0.2">
      <c r="A326" s="18">
        <v>310</v>
      </c>
      <c r="B326" s="19">
        <v>7900</v>
      </c>
      <c r="C326" s="84" t="s">
        <v>5364</v>
      </c>
      <c r="D326" s="172"/>
      <c r="E326" s="172" t="s">
        <v>5460</v>
      </c>
      <c r="F326" s="86">
        <v>2010</v>
      </c>
      <c r="G326" s="172"/>
      <c r="H326" s="172" t="s">
        <v>560</v>
      </c>
      <c r="I326" s="172" t="s">
        <v>5472</v>
      </c>
      <c r="J326" s="86">
        <v>5</v>
      </c>
      <c r="K326" s="86">
        <v>5</v>
      </c>
      <c r="L326" s="11"/>
      <c r="M326" s="30" t="s">
        <v>5682</v>
      </c>
      <c r="N326" s="11"/>
      <c r="O326" s="86">
        <v>143</v>
      </c>
      <c r="P326" s="22" t="s">
        <v>26</v>
      </c>
      <c r="Q326" s="22" t="s">
        <v>120</v>
      </c>
      <c r="R326" s="29" t="s">
        <v>5715</v>
      </c>
    </row>
    <row r="327" spans="1:18" x14ac:dyDescent="0.2">
      <c r="A327" s="127">
        <v>311</v>
      </c>
      <c r="B327" s="19">
        <v>7900</v>
      </c>
      <c r="C327" s="84" t="s">
        <v>5318</v>
      </c>
      <c r="D327" s="172"/>
      <c r="E327" s="172" t="s">
        <v>5466</v>
      </c>
      <c r="F327" s="86">
        <v>2010</v>
      </c>
      <c r="G327" s="172" t="s">
        <v>5462</v>
      </c>
      <c r="H327" s="172" t="s">
        <v>5462</v>
      </c>
      <c r="I327" s="172" t="s">
        <v>5474</v>
      </c>
      <c r="J327" s="86">
        <v>5</v>
      </c>
      <c r="K327" s="86">
        <v>6</v>
      </c>
      <c r="L327" s="11"/>
      <c r="M327" s="30" t="s">
        <v>5682</v>
      </c>
      <c r="N327" s="11"/>
      <c r="O327" s="86">
        <v>51</v>
      </c>
      <c r="P327" s="22" t="s">
        <v>26</v>
      </c>
      <c r="Q327" s="22" t="s">
        <v>120</v>
      </c>
      <c r="R327" s="29" t="s">
        <v>5715</v>
      </c>
    </row>
    <row r="328" spans="1:18" x14ac:dyDescent="0.2">
      <c r="A328" s="18">
        <v>312</v>
      </c>
      <c r="B328" s="19">
        <v>7900</v>
      </c>
      <c r="C328" s="84" t="s">
        <v>5365</v>
      </c>
      <c r="D328" s="172"/>
      <c r="E328" s="172"/>
      <c r="F328" s="86">
        <v>2010</v>
      </c>
      <c r="G328" s="172"/>
      <c r="H328" s="172"/>
      <c r="I328" s="172" t="s">
        <v>5472</v>
      </c>
      <c r="J328" s="86">
        <v>5</v>
      </c>
      <c r="K328" s="86">
        <v>7</v>
      </c>
      <c r="L328" s="11"/>
      <c r="M328" s="30" t="s">
        <v>5682</v>
      </c>
      <c r="N328" s="11"/>
      <c r="O328" s="86">
        <v>5</v>
      </c>
      <c r="P328" s="22" t="s">
        <v>26</v>
      </c>
      <c r="Q328" s="22" t="s">
        <v>120</v>
      </c>
      <c r="R328" s="29" t="s">
        <v>5715</v>
      </c>
    </row>
    <row r="329" spans="1:18" x14ac:dyDescent="0.2">
      <c r="A329" s="127">
        <v>313</v>
      </c>
      <c r="B329" s="19">
        <v>7900</v>
      </c>
      <c r="C329" s="84" t="s">
        <v>5366</v>
      </c>
      <c r="D329" s="172"/>
      <c r="E329" s="172"/>
      <c r="F329" s="86">
        <v>2010</v>
      </c>
      <c r="G329" s="172"/>
      <c r="H329" s="172"/>
      <c r="I329" s="172" t="s">
        <v>5472</v>
      </c>
      <c r="J329" s="86">
        <v>5</v>
      </c>
      <c r="K329" s="86">
        <v>8</v>
      </c>
      <c r="L329" s="11"/>
      <c r="M329" s="30" t="s">
        <v>5682</v>
      </c>
      <c r="N329" s="11"/>
      <c r="O329" s="86">
        <v>7</v>
      </c>
      <c r="P329" s="22" t="s">
        <v>26</v>
      </c>
      <c r="Q329" s="22" t="s">
        <v>120</v>
      </c>
      <c r="R329" s="29" t="s">
        <v>5715</v>
      </c>
    </row>
    <row r="330" spans="1:18" x14ac:dyDescent="0.2">
      <c r="A330" s="18">
        <v>314</v>
      </c>
      <c r="B330" s="19">
        <v>7900</v>
      </c>
      <c r="C330" s="84" t="s">
        <v>5367</v>
      </c>
      <c r="D330" s="172"/>
      <c r="E330" s="172"/>
      <c r="F330" s="86">
        <v>2010</v>
      </c>
      <c r="G330" s="172"/>
      <c r="H330" s="172"/>
      <c r="I330" s="172" t="s">
        <v>5472</v>
      </c>
      <c r="J330" s="86">
        <v>5</v>
      </c>
      <c r="K330" s="86">
        <v>9</v>
      </c>
      <c r="L330" s="11"/>
      <c r="M330" s="30" t="s">
        <v>5682</v>
      </c>
      <c r="N330" s="11"/>
      <c r="O330" s="86">
        <v>24</v>
      </c>
      <c r="P330" s="22" t="s">
        <v>26</v>
      </c>
      <c r="Q330" s="22" t="s">
        <v>120</v>
      </c>
      <c r="R330" s="29" t="s">
        <v>5715</v>
      </c>
    </row>
    <row r="331" spans="1:18" ht="24" x14ac:dyDescent="0.2">
      <c r="A331" s="127">
        <v>315</v>
      </c>
      <c r="B331" s="19">
        <v>7900</v>
      </c>
      <c r="C331" s="84" t="s">
        <v>5368</v>
      </c>
      <c r="D331" s="172"/>
      <c r="E331" s="172"/>
      <c r="F331" s="86">
        <v>2010</v>
      </c>
      <c r="G331" s="172"/>
      <c r="H331" s="172"/>
      <c r="I331" s="172" t="s">
        <v>5472</v>
      </c>
      <c r="J331" s="86">
        <v>5</v>
      </c>
      <c r="K331" s="86">
        <v>10</v>
      </c>
      <c r="L331" s="11"/>
      <c r="M331" s="30" t="s">
        <v>5682</v>
      </c>
      <c r="N331" s="11"/>
      <c r="O331" s="86">
        <v>93</v>
      </c>
      <c r="P331" s="22" t="s">
        <v>26</v>
      </c>
      <c r="Q331" s="22" t="s">
        <v>120</v>
      </c>
      <c r="R331" s="29" t="s">
        <v>5715</v>
      </c>
    </row>
    <row r="332" spans="1:18" x14ac:dyDescent="0.2">
      <c r="A332" s="18">
        <v>316</v>
      </c>
      <c r="B332" s="19">
        <v>7900</v>
      </c>
      <c r="C332" s="141" t="s">
        <v>5310</v>
      </c>
      <c r="D332" s="172" t="s">
        <v>5467</v>
      </c>
      <c r="E332" s="172" t="s">
        <v>5460</v>
      </c>
      <c r="F332" s="86">
        <v>2011</v>
      </c>
      <c r="G332" s="172" t="s">
        <v>567</v>
      </c>
      <c r="H332" s="172" t="s">
        <v>555</v>
      </c>
      <c r="I332" s="172" t="s">
        <v>5474</v>
      </c>
      <c r="J332" s="86">
        <v>1</v>
      </c>
      <c r="K332" s="86">
        <v>1</v>
      </c>
      <c r="L332" s="11"/>
      <c r="M332" s="30" t="s">
        <v>5682</v>
      </c>
      <c r="N332" s="11"/>
      <c r="O332" s="86">
        <v>151</v>
      </c>
      <c r="P332" s="22" t="s">
        <v>26</v>
      </c>
      <c r="Q332" s="22" t="s">
        <v>120</v>
      </c>
      <c r="R332" s="29" t="s">
        <v>5695</v>
      </c>
    </row>
    <row r="333" spans="1:18" x14ac:dyDescent="0.2">
      <c r="A333" s="127">
        <v>317</v>
      </c>
      <c r="B333" s="19">
        <v>7900</v>
      </c>
      <c r="C333" s="141" t="s">
        <v>5179</v>
      </c>
      <c r="D333" s="172"/>
      <c r="E333" s="172"/>
      <c r="F333" s="86">
        <v>2011</v>
      </c>
      <c r="G333" s="172"/>
      <c r="H333" s="172"/>
      <c r="I333" s="172" t="s">
        <v>5474</v>
      </c>
      <c r="J333" s="86">
        <v>1</v>
      </c>
      <c r="K333" s="86">
        <v>2</v>
      </c>
      <c r="L333" s="11"/>
      <c r="M333" s="30" t="s">
        <v>5682</v>
      </c>
      <c r="N333" s="11"/>
      <c r="O333" s="86">
        <v>43</v>
      </c>
      <c r="P333" s="22" t="s">
        <v>26</v>
      </c>
      <c r="Q333" s="22" t="s">
        <v>120</v>
      </c>
      <c r="R333" s="29" t="s">
        <v>5692</v>
      </c>
    </row>
    <row r="334" spans="1:18" x14ac:dyDescent="0.2">
      <c r="A334" s="18">
        <v>318</v>
      </c>
      <c r="B334" s="19">
        <v>7900</v>
      </c>
      <c r="C334" s="141" t="s">
        <v>5369</v>
      </c>
      <c r="D334" s="172" t="s">
        <v>562</v>
      </c>
      <c r="E334" s="172" t="s">
        <v>5460</v>
      </c>
      <c r="F334" s="86">
        <v>2011</v>
      </c>
      <c r="G334" s="172" t="s">
        <v>572</v>
      </c>
      <c r="H334" s="172" t="s">
        <v>5462</v>
      </c>
      <c r="I334" s="172" t="s">
        <v>5474</v>
      </c>
      <c r="J334" s="86">
        <v>1</v>
      </c>
      <c r="K334" s="86">
        <v>3</v>
      </c>
      <c r="L334" s="11"/>
      <c r="M334" s="30" t="s">
        <v>5682</v>
      </c>
      <c r="N334" s="11"/>
      <c r="O334" s="86">
        <v>23</v>
      </c>
      <c r="P334" s="22" t="s">
        <v>26</v>
      </c>
      <c r="Q334" s="22" t="s">
        <v>120</v>
      </c>
      <c r="R334" s="29" t="s">
        <v>5695</v>
      </c>
    </row>
    <row r="335" spans="1:18" x14ac:dyDescent="0.2">
      <c r="A335" s="127">
        <v>319</v>
      </c>
      <c r="B335" s="19">
        <v>7900</v>
      </c>
      <c r="C335" s="141" t="s">
        <v>5370</v>
      </c>
      <c r="D335" s="172" t="s">
        <v>5460</v>
      </c>
      <c r="E335" s="172" t="s">
        <v>5460</v>
      </c>
      <c r="F335" s="86">
        <v>2011</v>
      </c>
      <c r="G335" s="172" t="s">
        <v>566</v>
      </c>
      <c r="H335" s="172" t="s">
        <v>5459</v>
      </c>
      <c r="I335" s="172" t="s">
        <v>5476</v>
      </c>
      <c r="J335" s="86">
        <v>1</v>
      </c>
      <c r="K335" s="86">
        <v>4</v>
      </c>
      <c r="L335" s="11"/>
      <c r="M335" s="30" t="s">
        <v>5682</v>
      </c>
      <c r="N335" s="11"/>
      <c r="O335" s="86">
        <v>57</v>
      </c>
      <c r="P335" s="22" t="s">
        <v>26</v>
      </c>
      <c r="Q335" s="22" t="s">
        <v>120</v>
      </c>
      <c r="R335" s="201" t="s">
        <v>5708</v>
      </c>
    </row>
    <row r="336" spans="1:18" x14ac:dyDescent="0.2">
      <c r="A336" s="18">
        <v>320</v>
      </c>
      <c r="B336" s="19">
        <v>7900</v>
      </c>
      <c r="C336" s="141" t="s">
        <v>5371</v>
      </c>
      <c r="D336" s="172" t="s">
        <v>5460</v>
      </c>
      <c r="E336" s="172" t="s">
        <v>560</v>
      </c>
      <c r="F336" s="86">
        <v>2010</v>
      </c>
      <c r="G336" s="172" t="s">
        <v>5460</v>
      </c>
      <c r="H336" s="172" t="s">
        <v>5460</v>
      </c>
      <c r="I336" s="172" t="s">
        <v>5474</v>
      </c>
      <c r="J336" s="86">
        <v>1</v>
      </c>
      <c r="K336" s="86">
        <v>5</v>
      </c>
      <c r="L336" s="11"/>
      <c r="M336" s="30" t="s">
        <v>5682</v>
      </c>
      <c r="N336" s="11"/>
      <c r="O336" s="86">
        <v>156</v>
      </c>
      <c r="P336" s="22" t="s">
        <v>26</v>
      </c>
      <c r="Q336" s="22" t="s">
        <v>120</v>
      </c>
      <c r="R336" s="202" t="s">
        <v>5683</v>
      </c>
    </row>
    <row r="337" spans="1:18" x14ac:dyDescent="0.2">
      <c r="A337" s="127">
        <v>321</v>
      </c>
      <c r="B337" s="19">
        <v>7900</v>
      </c>
      <c r="C337" s="141" t="s">
        <v>5372</v>
      </c>
      <c r="D337" s="172" t="s">
        <v>562</v>
      </c>
      <c r="E337" s="172" t="s">
        <v>5458</v>
      </c>
      <c r="F337" s="86">
        <v>2011</v>
      </c>
      <c r="G337" s="172" t="s">
        <v>569</v>
      </c>
      <c r="H337" s="172" t="s">
        <v>5463</v>
      </c>
      <c r="I337" s="172" t="s">
        <v>5474</v>
      </c>
      <c r="J337" s="86">
        <v>1</v>
      </c>
      <c r="K337" s="86">
        <v>6</v>
      </c>
      <c r="L337" s="11"/>
      <c r="M337" s="30" t="s">
        <v>5682</v>
      </c>
      <c r="N337" s="11"/>
      <c r="O337" s="86">
        <v>29</v>
      </c>
      <c r="P337" s="22" t="s">
        <v>26</v>
      </c>
      <c r="Q337" s="22" t="s">
        <v>120</v>
      </c>
      <c r="R337" s="29" t="s">
        <v>5715</v>
      </c>
    </row>
    <row r="338" spans="1:18" x14ac:dyDescent="0.2">
      <c r="A338" s="18">
        <v>322</v>
      </c>
      <c r="B338" s="19">
        <v>7900</v>
      </c>
      <c r="C338" s="141" t="s">
        <v>5373</v>
      </c>
      <c r="D338" s="172" t="s">
        <v>574</v>
      </c>
      <c r="E338" s="172" t="s">
        <v>555</v>
      </c>
      <c r="F338" s="86">
        <v>2011</v>
      </c>
      <c r="G338" s="172"/>
      <c r="H338" s="172"/>
      <c r="I338" s="172" t="s">
        <v>5474</v>
      </c>
      <c r="J338" s="86">
        <v>1</v>
      </c>
      <c r="K338" s="86">
        <v>7</v>
      </c>
      <c r="L338" s="11"/>
      <c r="M338" s="30" t="s">
        <v>5682</v>
      </c>
      <c r="N338" s="11"/>
      <c r="O338" s="86">
        <v>112</v>
      </c>
      <c r="P338" s="22" t="s">
        <v>26</v>
      </c>
      <c r="Q338" s="22" t="s">
        <v>120</v>
      </c>
      <c r="R338" s="29" t="s">
        <v>5715</v>
      </c>
    </row>
    <row r="339" spans="1:18" x14ac:dyDescent="0.2">
      <c r="A339" s="127">
        <v>323</v>
      </c>
      <c r="B339" s="19">
        <v>7900</v>
      </c>
      <c r="C339" s="141" t="s">
        <v>5374</v>
      </c>
      <c r="D339" s="172"/>
      <c r="E339" s="172" t="s">
        <v>5460</v>
      </c>
      <c r="F339" s="86">
        <v>2011</v>
      </c>
      <c r="G339" s="172"/>
      <c r="H339" s="172" t="s">
        <v>5466</v>
      </c>
      <c r="I339" s="172" t="s">
        <v>5474</v>
      </c>
      <c r="J339" s="86">
        <v>1</v>
      </c>
      <c r="K339" s="86">
        <v>8</v>
      </c>
      <c r="L339" s="11"/>
      <c r="M339" s="30" t="s">
        <v>5682</v>
      </c>
      <c r="N339" s="11"/>
      <c r="O339" s="86">
        <v>7</v>
      </c>
      <c r="P339" s="22" t="s">
        <v>26</v>
      </c>
      <c r="Q339" s="22" t="s">
        <v>120</v>
      </c>
      <c r="R339" s="202" t="s">
        <v>5683</v>
      </c>
    </row>
    <row r="340" spans="1:18" x14ac:dyDescent="0.2">
      <c r="A340" s="18">
        <v>324</v>
      </c>
      <c r="B340" s="19">
        <v>7900</v>
      </c>
      <c r="C340" s="141" t="s">
        <v>5375</v>
      </c>
      <c r="D340" s="172"/>
      <c r="E340" s="172"/>
      <c r="F340" s="86">
        <v>2011</v>
      </c>
      <c r="G340" s="172"/>
      <c r="H340" s="172"/>
      <c r="I340" s="172" t="s">
        <v>5474</v>
      </c>
      <c r="J340" s="86">
        <v>1</v>
      </c>
      <c r="K340" s="86">
        <v>9</v>
      </c>
      <c r="L340" s="11"/>
      <c r="M340" s="30" t="s">
        <v>5682</v>
      </c>
      <c r="N340" s="11"/>
      <c r="O340" s="86">
        <v>24</v>
      </c>
      <c r="P340" s="22" t="s">
        <v>26</v>
      </c>
      <c r="Q340" s="22" t="s">
        <v>120</v>
      </c>
      <c r="R340" s="29" t="s">
        <v>5683</v>
      </c>
    </row>
    <row r="341" spans="1:18" x14ac:dyDescent="0.2">
      <c r="A341" s="127">
        <v>325</v>
      </c>
      <c r="B341" s="19">
        <v>7900</v>
      </c>
      <c r="C341" s="141" t="s">
        <v>5376</v>
      </c>
      <c r="D341" s="172" t="s">
        <v>559</v>
      </c>
      <c r="E341" s="172" t="s">
        <v>5464</v>
      </c>
      <c r="F341" s="86">
        <v>2011</v>
      </c>
      <c r="G341" s="172"/>
      <c r="H341" s="172" t="s">
        <v>555</v>
      </c>
      <c r="I341" s="172" t="s">
        <v>5474</v>
      </c>
      <c r="J341" s="86">
        <v>1</v>
      </c>
      <c r="K341" s="86">
        <v>10</v>
      </c>
      <c r="L341" s="11"/>
      <c r="M341" s="30" t="s">
        <v>5682</v>
      </c>
      <c r="N341" s="11"/>
      <c r="O341" s="86">
        <v>48</v>
      </c>
      <c r="P341" s="22" t="s">
        <v>26</v>
      </c>
      <c r="Q341" s="22" t="s">
        <v>120</v>
      </c>
      <c r="R341" s="202" t="s">
        <v>5683</v>
      </c>
    </row>
    <row r="342" spans="1:18" ht="22.5" x14ac:dyDescent="0.2">
      <c r="A342" s="18">
        <v>326</v>
      </c>
      <c r="B342" s="19">
        <v>7900</v>
      </c>
      <c r="C342" s="141" t="s">
        <v>5377</v>
      </c>
      <c r="D342" s="172" t="s">
        <v>5463</v>
      </c>
      <c r="E342" s="172" t="s">
        <v>5462</v>
      </c>
      <c r="F342" s="86">
        <v>2011</v>
      </c>
      <c r="G342" s="172" t="s">
        <v>5464</v>
      </c>
      <c r="H342" s="172" t="s">
        <v>560</v>
      </c>
      <c r="I342" s="172" t="s">
        <v>5474</v>
      </c>
      <c r="J342" s="86">
        <v>1</v>
      </c>
      <c r="K342" s="86">
        <v>11</v>
      </c>
      <c r="L342" s="11"/>
      <c r="M342" s="30" t="s">
        <v>5682</v>
      </c>
      <c r="N342" s="11"/>
      <c r="O342" s="86" t="s">
        <v>5483</v>
      </c>
      <c r="P342" s="22" t="s">
        <v>26</v>
      </c>
      <c r="Q342" s="22" t="s">
        <v>120</v>
      </c>
      <c r="R342" s="202" t="s">
        <v>5683</v>
      </c>
    </row>
    <row r="343" spans="1:18" x14ac:dyDescent="0.2">
      <c r="A343" s="127">
        <v>327</v>
      </c>
      <c r="B343" s="19">
        <v>7900</v>
      </c>
      <c r="C343" s="141" t="s">
        <v>5378</v>
      </c>
      <c r="D343" s="172"/>
      <c r="E343" s="172"/>
      <c r="F343" s="86">
        <v>2011</v>
      </c>
      <c r="G343" s="172"/>
      <c r="H343" s="172"/>
      <c r="I343" s="172" t="s">
        <v>5474</v>
      </c>
      <c r="J343" s="86">
        <v>1</v>
      </c>
      <c r="K343" s="86">
        <v>12</v>
      </c>
      <c r="L343" s="11"/>
      <c r="M343" s="30" t="s">
        <v>5682</v>
      </c>
      <c r="N343" s="11"/>
      <c r="O343" s="86">
        <v>34</v>
      </c>
      <c r="P343" s="22" t="s">
        <v>26</v>
      </c>
      <c r="Q343" s="22" t="s">
        <v>120</v>
      </c>
      <c r="R343" s="29" t="s">
        <v>5715</v>
      </c>
    </row>
    <row r="344" spans="1:18" ht="22.5" x14ac:dyDescent="0.2">
      <c r="A344" s="18">
        <v>328</v>
      </c>
      <c r="B344" s="19">
        <v>7900</v>
      </c>
      <c r="C344" s="141" t="s">
        <v>5379</v>
      </c>
      <c r="D344" s="172" t="s">
        <v>5460</v>
      </c>
      <c r="E344" s="172" t="s">
        <v>5459</v>
      </c>
      <c r="F344" s="86">
        <v>2011</v>
      </c>
      <c r="G344" s="172" t="s">
        <v>5462</v>
      </c>
      <c r="H344" s="172" t="s">
        <v>5459</v>
      </c>
      <c r="I344" s="172" t="s">
        <v>5476</v>
      </c>
      <c r="J344" s="86">
        <v>1</v>
      </c>
      <c r="K344" s="86">
        <v>13</v>
      </c>
      <c r="L344" s="11"/>
      <c r="M344" s="30" t="s">
        <v>5682</v>
      </c>
      <c r="N344" s="11"/>
      <c r="O344" s="86">
        <v>103</v>
      </c>
      <c r="P344" s="22" t="s">
        <v>26</v>
      </c>
      <c r="Q344" s="22" t="s">
        <v>120</v>
      </c>
      <c r="R344" s="29" t="s">
        <v>5715</v>
      </c>
    </row>
    <row r="345" spans="1:18" x14ac:dyDescent="0.2">
      <c r="A345" s="127">
        <v>329</v>
      </c>
      <c r="B345" s="19">
        <v>7900</v>
      </c>
      <c r="C345" s="141" t="s">
        <v>5380</v>
      </c>
      <c r="D345" s="172" t="s">
        <v>5462</v>
      </c>
      <c r="E345" s="172" t="s">
        <v>559</v>
      </c>
      <c r="F345" s="86">
        <v>2011</v>
      </c>
      <c r="G345" s="172" t="s">
        <v>5460</v>
      </c>
      <c r="H345" s="172" t="s">
        <v>560</v>
      </c>
      <c r="I345" s="172" t="s">
        <v>5474</v>
      </c>
      <c r="J345" s="86">
        <v>1</v>
      </c>
      <c r="K345" s="86">
        <v>14</v>
      </c>
      <c r="L345" s="11"/>
      <c r="M345" s="30" t="s">
        <v>5682</v>
      </c>
      <c r="N345" s="11"/>
      <c r="O345" s="86">
        <v>12</v>
      </c>
      <c r="P345" s="22" t="s">
        <v>26</v>
      </c>
      <c r="Q345" s="22" t="s">
        <v>120</v>
      </c>
      <c r="R345" s="29" t="s">
        <v>5715</v>
      </c>
    </row>
    <row r="346" spans="1:18" x14ac:dyDescent="0.2">
      <c r="A346" s="18">
        <v>330</v>
      </c>
      <c r="B346" s="19">
        <v>7900</v>
      </c>
      <c r="C346" s="141" t="s">
        <v>5381</v>
      </c>
      <c r="D346" s="172"/>
      <c r="E346" s="172" t="s">
        <v>5462</v>
      </c>
      <c r="F346" s="86">
        <v>2011</v>
      </c>
      <c r="G346" s="172"/>
      <c r="H346" s="172" t="s">
        <v>560</v>
      </c>
      <c r="I346" s="172" t="s">
        <v>5474</v>
      </c>
      <c r="J346" s="86">
        <v>1</v>
      </c>
      <c r="K346" s="86">
        <v>15</v>
      </c>
      <c r="L346" s="11"/>
      <c r="M346" s="30" t="s">
        <v>5682</v>
      </c>
      <c r="N346" s="11"/>
      <c r="O346" s="86">
        <v>26</v>
      </c>
      <c r="P346" s="22" t="s">
        <v>26</v>
      </c>
      <c r="Q346" s="22" t="s">
        <v>120</v>
      </c>
      <c r="R346" s="29" t="s">
        <v>5715</v>
      </c>
    </row>
    <row r="347" spans="1:18" x14ac:dyDescent="0.2">
      <c r="A347" s="127">
        <v>331</v>
      </c>
      <c r="B347" s="19">
        <v>7900</v>
      </c>
      <c r="C347" s="141" t="s">
        <v>5382</v>
      </c>
      <c r="D347" s="172"/>
      <c r="E347" s="172" t="s">
        <v>5466</v>
      </c>
      <c r="F347" s="86">
        <v>2011</v>
      </c>
      <c r="G347" s="172"/>
      <c r="H347" s="172" t="s">
        <v>560</v>
      </c>
      <c r="I347" s="172" t="s">
        <v>5474</v>
      </c>
      <c r="J347" s="86">
        <v>1</v>
      </c>
      <c r="K347" s="86">
        <v>16</v>
      </c>
      <c r="L347" s="11"/>
      <c r="M347" s="30" t="s">
        <v>5682</v>
      </c>
      <c r="N347" s="11"/>
      <c r="O347" s="86">
        <v>31</v>
      </c>
      <c r="P347" s="22" t="s">
        <v>26</v>
      </c>
      <c r="Q347" s="22" t="s">
        <v>120</v>
      </c>
      <c r="R347" s="29" t="s">
        <v>5715</v>
      </c>
    </row>
    <row r="348" spans="1:18" ht="22.5" x14ac:dyDescent="0.2">
      <c r="A348" s="18">
        <v>332</v>
      </c>
      <c r="B348" s="19">
        <v>7900</v>
      </c>
      <c r="C348" s="141" t="s">
        <v>5383</v>
      </c>
      <c r="D348" s="172" t="s">
        <v>577</v>
      </c>
      <c r="E348" s="172" t="s">
        <v>5465</v>
      </c>
      <c r="F348" s="86">
        <v>2011</v>
      </c>
      <c r="G348" s="172" t="s">
        <v>571</v>
      </c>
      <c r="H348" s="172" t="s">
        <v>555</v>
      </c>
      <c r="I348" s="172" t="s">
        <v>5474</v>
      </c>
      <c r="J348" s="86">
        <v>2</v>
      </c>
      <c r="K348" s="177">
        <v>1</v>
      </c>
      <c r="L348" s="11"/>
      <c r="M348" s="30" t="s">
        <v>5682</v>
      </c>
      <c r="N348" s="11"/>
      <c r="O348" s="86">
        <v>203</v>
      </c>
      <c r="P348" s="22" t="s">
        <v>26</v>
      </c>
      <c r="Q348" s="22" t="s">
        <v>120</v>
      </c>
      <c r="R348" s="29" t="s">
        <v>5715</v>
      </c>
    </row>
    <row r="349" spans="1:18" ht="36" x14ac:dyDescent="0.2">
      <c r="A349" s="127">
        <v>333</v>
      </c>
      <c r="B349" s="19">
        <v>7900</v>
      </c>
      <c r="C349" s="84" t="s">
        <v>5384</v>
      </c>
      <c r="D349" s="172" t="s">
        <v>571</v>
      </c>
      <c r="E349" s="172" t="s">
        <v>5467</v>
      </c>
      <c r="F349" s="86">
        <v>2011</v>
      </c>
      <c r="G349" s="172" t="s">
        <v>571</v>
      </c>
      <c r="H349" s="172" t="s">
        <v>555</v>
      </c>
      <c r="I349" s="172" t="s">
        <v>5474</v>
      </c>
      <c r="J349" s="86">
        <v>2</v>
      </c>
      <c r="K349" s="86">
        <v>2</v>
      </c>
      <c r="L349" s="11"/>
      <c r="M349" s="30" t="s">
        <v>5682</v>
      </c>
      <c r="N349" s="11"/>
      <c r="O349" s="86">
        <v>203</v>
      </c>
      <c r="P349" s="22" t="s">
        <v>26</v>
      </c>
      <c r="Q349" s="22" t="s">
        <v>120</v>
      </c>
      <c r="R349" s="29" t="s">
        <v>5715</v>
      </c>
    </row>
    <row r="350" spans="1:18" ht="24" x14ac:dyDescent="0.2">
      <c r="A350" s="18">
        <v>334</v>
      </c>
      <c r="B350" s="19">
        <v>7900</v>
      </c>
      <c r="C350" s="84" t="s">
        <v>5385</v>
      </c>
      <c r="D350" s="172" t="s">
        <v>118</v>
      </c>
      <c r="E350" s="172" t="s">
        <v>5465</v>
      </c>
      <c r="F350" s="86">
        <v>2011</v>
      </c>
      <c r="G350" s="172" t="s">
        <v>5467</v>
      </c>
      <c r="H350" s="172" t="s">
        <v>5458</v>
      </c>
      <c r="I350" s="172" t="s">
        <v>5474</v>
      </c>
      <c r="J350" s="86">
        <v>2</v>
      </c>
      <c r="K350" s="86">
        <v>3</v>
      </c>
      <c r="L350" s="11"/>
      <c r="M350" s="30" t="s">
        <v>5682</v>
      </c>
      <c r="N350" s="11"/>
      <c r="O350" s="86">
        <v>201</v>
      </c>
      <c r="P350" s="22" t="s">
        <v>26</v>
      </c>
      <c r="Q350" s="22" t="s">
        <v>120</v>
      </c>
      <c r="R350" s="29" t="s">
        <v>5715</v>
      </c>
    </row>
    <row r="351" spans="1:18" ht="24" x14ac:dyDescent="0.2">
      <c r="A351" s="127">
        <v>335</v>
      </c>
      <c r="B351" s="19">
        <v>7900</v>
      </c>
      <c r="C351" s="84" t="s">
        <v>5386</v>
      </c>
      <c r="D351" s="172" t="s">
        <v>576</v>
      </c>
      <c r="E351" s="172" t="s">
        <v>555</v>
      </c>
      <c r="F351" s="86">
        <v>2011</v>
      </c>
      <c r="G351" s="172" t="s">
        <v>5464</v>
      </c>
      <c r="H351" s="172" t="s">
        <v>560</v>
      </c>
      <c r="I351" s="172" t="s">
        <v>5474</v>
      </c>
      <c r="J351" s="86">
        <v>2</v>
      </c>
      <c r="K351" s="86">
        <v>4</v>
      </c>
      <c r="L351" s="11"/>
      <c r="M351" s="30" t="s">
        <v>5682</v>
      </c>
      <c r="N351" s="11"/>
      <c r="O351" s="86">
        <v>172</v>
      </c>
      <c r="P351" s="22" t="s">
        <v>26</v>
      </c>
      <c r="Q351" s="22" t="s">
        <v>120</v>
      </c>
      <c r="R351" s="29" t="s">
        <v>5715</v>
      </c>
    </row>
    <row r="352" spans="1:18" ht="24" x14ac:dyDescent="0.2">
      <c r="A352" s="18">
        <v>336</v>
      </c>
      <c r="B352" s="19">
        <v>7900</v>
      </c>
      <c r="C352" s="84" t="s">
        <v>5387</v>
      </c>
      <c r="D352" s="172" t="s">
        <v>575</v>
      </c>
      <c r="E352" s="172" t="s">
        <v>5465</v>
      </c>
      <c r="F352" s="86">
        <v>2011</v>
      </c>
      <c r="G352" s="172" t="s">
        <v>576</v>
      </c>
      <c r="H352" s="172" t="s">
        <v>5458</v>
      </c>
      <c r="I352" s="172" t="s">
        <v>5474</v>
      </c>
      <c r="J352" s="86">
        <v>2</v>
      </c>
      <c r="K352" s="86">
        <v>5</v>
      </c>
      <c r="L352" s="11"/>
      <c r="M352" s="30" t="s">
        <v>5682</v>
      </c>
      <c r="N352" s="11"/>
      <c r="O352" s="86">
        <v>153</v>
      </c>
      <c r="P352" s="22" t="s">
        <v>26</v>
      </c>
      <c r="Q352" s="22" t="s">
        <v>120</v>
      </c>
      <c r="R352" s="29" t="s">
        <v>5715</v>
      </c>
    </row>
    <row r="353" spans="1:18" ht="24.75" thickBot="1" x14ac:dyDescent="0.25">
      <c r="A353" s="127">
        <v>337</v>
      </c>
      <c r="B353" s="19">
        <v>7900</v>
      </c>
      <c r="C353" s="110" t="s">
        <v>5388</v>
      </c>
      <c r="D353" s="174" t="s">
        <v>5458</v>
      </c>
      <c r="E353" s="174" t="s">
        <v>5458</v>
      </c>
      <c r="F353" s="175">
        <v>2011</v>
      </c>
      <c r="G353" s="174" t="s">
        <v>5466</v>
      </c>
      <c r="H353" s="174" t="s">
        <v>555</v>
      </c>
      <c r="I353" s="174" t="s">
        <v>5474</v>
      </c>
      <c r="J353" s="175">
        <v>2</v>
      </c>
      <c r="K353" s="175">
        <v>6</v>
      </c>
      <c r="L353" s="11"/>
      <c r="M353" s="30" t="s">
        <v>5682</v>
      </c>
      <c r="N353" s="11"/>
      <c r="O353" s="175">
        <v>153</v>
      </c>
      <c r="P353" s="22" t="s">
        <v>26</v>
      </c>
      <c r="Q353" s="22" t="s">
        <v>120</v>
      </c>
      <c r="R353" s="29" t="s">
        <v>5715</v>
      </c>
    </row>
    <row r="354" spans="1:18" x14ac:dyDescent="0.2">
      <c r="A354" s="18">
        <v>338</v>
      </c>
      <c r="B354" s="19">
        <v>7900</v>
      </c>
      <c r="C354" s="141" t="s">
        <v>5389</v>
      </c>
      <c r="D354" s="172"/>
      <c r="E354" s="172" t="s">
        <v>5463</v>
      </c>
      <c r="F354" s="86">
        <v>2011</v>
      </c>
      <c r="G354" s="172" t="s">
        <v>5464</v>
      </c>
      <c r="H354" s="172" t="s">
        <v>5459</v>
      </c>
      <c r="I354" s="172" t="s">
        <v>5476</v>
      </c>
      <c r="J354" s="86">
        <v>2</v>
      </c>
      <c r="K354" s="86">
        <v>7</v>
      </c>
      <c r="L354" s="11"/>
      <c r="M354" s="30" t="s">
        <v>5682</v>
      </c>
      <c r="N354" s="11"/>
      <c r="O354" s="86">
        <v>172</v>
      </c>
      <c r="P354" s="22" t="s">
        <v>26</v>
      </c>
      <c r="Q354" s="22" t="s">
        <v>120</v>
      </c>
      <c r="R354" s="29" t="s">
        <v>5715</v>
      </c>
    </row>
    <row r="355" spans="1:18" ht="22.5" x14ac:dyDescent="0.2">
      <c r="A355" s="127">
        <v>339</v>
      </c>
      <c r="B355" s="19">
        <v>7900</v>
      </c>
      <c r="C355" s="141" t="s">
        <v>5390</v>
      </c>
      <c r="D355" s="172" t="s">
        <v>556</v>
      </c>
      <c r="E355" s="172" t="s">
        <v>5465</v>
      </c>
      <c r="F355" s="86">
        <v>2011</v>
      </c>
      <c r="G355" s="172" t="s">
        <v>569</v>
      </c>
      <c r="H355" s="172" t="s">
        <v>555</v>
      </c>
      <c r="I355" s="172" t="s">
        <v>5474</v>
      </c>
      <c r="J355" s="86">
        <v>2</v>
      </c>
      <c r="K355" s="86">
        <v>8</v>
      </c>
      <c r="L355" s="11"/>
      <c r="M355" s="30" t="s">
        <v>5682</v>
      </c>
      <c r="N355" s="11"/>
      <c r="O355" s="86">
        <v>193</v>
      </c>
      <c r="P355" s="22" t="s">
        <v>26</v>
      </c>
      <c r="Q355" s="22" t="s">
        <v>120</v>
      </c>
      <c r="R355" s="29" t="s">
        <v>5715</v>
      </c>
    </row>
    <row r="356" spans="1:18" x14ac:dyDescent="0.2">
      <c r="A356" s="18">
        <v>340</v>
      </c>
      <c r="B356" s="19">
        <v>7900</v>
      </c>
      <c r="C356" s="141" t="s">
        <v>5391</v>
      </c>
      <c r="D356" s="172" t="s">
        <v>565</v>
      </c>
      <c r="E356" s="172" t="s">
        <v>5467</v>
      </c>
      <c r="F356" s="86">
        <v>2011</v>
      </c>
      <c r="G356" s="172" t="s">
        <v>118</v>
      </c>
      <c r="H356" s="172" t="s">
        <v>559</v>
      </c>
      <c r="I356" s="172" t="s">
        <v>5474</v>
      </c>
      <c r="J356" s="86">
        <v>3</v>
      </c>
      <c r="K356" s="86">
        <v>1</v>
      </c>
      <c r="L356" s="11"/>
      <c r="M356" s="30" t="s">
        <v>5682</v>
      </c>
      <c r="N356" s="11"/>
      <c r="O356" s="86">
        <v>183</v>
      </c>
      <c r="P356" s="22" t="s">
        <v>26</v>
      </c>
      <c r="Q356" s="22" t="s">
        <v>120</v>
      </c>
      <c r="R356" s="29" t="s">
        <v>5715</v>
      </c>
    </row>
    <row r="357" spans="1:18" ht="18" x14ac:dyDescent="0.2">
      <c r="A357" s="127">
        <v>341</v>
      </c>
      <c r="B357" s="19">
        <v>7900</v>
      </c>
      <c r="C357" s="170" t="s">
        <v>5392</v>
      </c>
      <c r="D357" s="172" t="s">
        <v>5464</v>
      </c>
      <c r="E357" s="172" t="s">
        <v>555</v>
      </c>
      <c r="F357" s="86">
        <v>2011</v>
      </c>
      <c r="G357" s="172" t="s">
        <v>559</v>
      </c>
      <c r="H357" s="172" t="s">
        <v>555</v>
      </c>
      <c r="I357" s="172" t="s">
        <v>5474</v>
      </c>
      <c r="J357" s="86">
        <v>3</v>
      </c>
      <c r="K357" s="86">
        <v>2</v>
      </c>
      <c r="L357" s="11"/>
      <c r="M357" s="30" t="s">
        <v>5682</v>
      </c>
      <c r="N357" s="11"/>
      <c r="O357" s="86">
        <v>221</v>
      </c>
      <c r="P357" s="22" t="s">
        <v>26</v>
      </c>
      <c r="Q357" s="22" t="s">
        <v>120</v>
      </c>
      <c r="R357" s="29" t="s">
        <v>5683</v>
      </c>
    </row>
    <row r="358" spans="1:18" ht="18" x14ac:dyDescent="0.2">
      <c r="A358" s="18">
        <v>342</v>
      </c>
      <c r="B358" s="19">
        <v>7900</v>
      </c>
      <c r="C358" s="170" t="s">
        <v>5393</v>
      </c>
      <c r="D358" s="172" t="s">
        <v>5465</v>
      </c>
      <c r="E358" s="172" t="s">
        <v>5462</v>
      </c>
      <c r="F358" s="86">
        <v>2011</v>
      </c>
      <c r="G358" s="172" t="s">
        <v>5462</v>
      </c>
      <c r="H358" s="172" t="s">
        <v>555</v>
      </c>
      <c r="I358" s="172" t="s">
        <v>5474</v>
      </c>
      <c r="J358" s="86">
        <v>3</v>
      </c>
      <c r="K358" s="86">
        <v>3</v>
      </c>
      <c r="L358" s="11"/>
      <c r="M358" s="30" t="s">
        <v>5682</v>
      </c>
      <c r="N358" s="11"/>
      <c r="O358" s="86">
        <v>168</v>
      </c>
      <c r="P358" s="22" t="s">
        <v>26</v>
      </c>
      <c r="Q358" s="22" t="s">
        <v>120</v>
      </c>
      <c r="R358" s="29" t="s">
        <v>5683</v>
      </c>
    </row>
    <row r="359" spans="1:18" ht="18" x14ac:dyDescent="0.2">
      <c r="A359" s="127">
        <v>343</v>
      </c>
      <c r="B359" s="19">
        <v>7900</v>
      </c>
      <c r="C359" s="170" t="s">
        <v>5394</v>
      </c>
      <c r="D359" s="172" t="s">
        <v>5477</v>
      </c>
      <c r="E359" s="172" t="s">
        <v>5465</v>
      </c>
      <c r="F359" s="86">
        <v>2011</v>
      </c>
      <c r="G359" s="172" t="s">
        <v>567</v>
      </c>
      <c r="H359" s="172" t="s">
        <v>5458</v>
      </c>
      <c r="I359" s="172" t="s">
        <v>5474</v>
      </c>
      <c r="J359" s="86">
        <v>3</v>
      </c>
      <c r="K359" s="86">
        <v>4</v>
      </c>
      <c r="L359" s="11"/>
      <c r="M359" s="30" t="s">
        <v>5682</v>
      </c>
      <c r="N359" s="11"/>
      <c r="O359" s="86">
        <v>132</v>
      </c>
      <c r="P359" s="22" t="s">
        <v>26</v>
      </c>
      <c r="Q359" s="22" t="s">
        <v>120</v>
      </c>
      <c r="R359" s="29" t="s">
        <v>5683</v>
      </c>
    </row>
    <row r="360" spans="1:18" ht="18" x14ac:dyDescent="0.2">
      <c r="A360" s="18">
        <v>344</v>
      </c>
      <c r="B360" s="19">
        <v>7900</v>
      </c>
      <c r="C360" s="170" t="s">
        <v>5395</v>
      </c>
      <c r="D360" s="172" t="s">
        <v>568</v>
      </c>
      <c r="E360" s="172" t="s">
        <v>5467</v>
      </c>
      <c r="F360" s="86">
        <v>2011</v>
      </c>
      <c r="G360" s="172" t="s">
        <v>5459</v>
      </c>
      <c r="H360" s="172" t="s">
        <v>5465</v>
      </c>
      <c r="I360" s="172" t="s">
        <v>5474</v>
      </c>
      <c r="J360" s="86">
        <v>3</v>
      </c>
      <c r="K360" s="86">
        <v>5</v>
      </c>
      <c r="L360" s="11"/>
      <c r="M360" s="30" t="s">
        <v>5682</v>
      </c>
      <c r="N360" s="11"/>
      <c r="O360" s="86">
        <v>183</v>
      </c>
      <c r="P360" s="22" t="s">
        <v>26</v>
      </c>
      <c r="Q360" s="22" t="s">
        <v>120</v>
      </c>
      <c r="R360" s="29" t="s">
        <v>5683</v>
      </c>
    </row>
    <row r="361" spans="1:18" x14ac:dyDescent="0.2">
      <c r="A361" s="127">
        <v>345</v>
      </c>
      <c r="B361" s="19">
        <v>7900</v>
      </c>
      <c r="C361" s="141" t="s">
        <v>5222</v>
      </c>
      <c r="D361" s="172" t="s">
        <v>555</v>
      </c>
      <c r="E361" s="172" t="s">
        <v>5466</v>
      </c>
      <c r="F361" s="86">
        <v>2011</v>
      </c>
      <c r="G361" s="172" t="s">
        <v>5467</v>
      </c>
      <c r="H361" s="172" t="s">
        <v>5459</v>
      </c>
      <c r="I361" s="172" t="s">
        <v>5476</v>
      </c>
      <c r="J361" s="86">
        <v>3</v>
      </c>
      <c r="K361" s="86">
        <v>10</v>
      </c>
      <c r="L361" s="11"/>
      <c r="M361" s="30" t="s">
        <v>5682</v>
      </c>
      <c r="N361" s="11"/>
      <c r="O361" s="86">
        <v>109</v>
      </c>
      <c r="P361" s="22" t="s">
        <v>26</v>
      </c>
      <c r="Q361" s="22" t="s">
        <v>120</v>
      </c>
      <c r="R361" s="29" t="s">
        <v>5692</v>
      </c>
    </row>
    <row r="362" spans="1:18" x14ac:dyDescent="0.2">
      <c r="A362" s="18">
        <v>346</v>
      </c>
      <c r="B362" s="19">
        <v>7900</v>
      </c>
      <c r="C362" s="141" t="s">
        <v>5396</v>
      </c>
      <c r="D362" s="172"/>
      <c r="E362" s="172" t="s">
        <v>5466</v>
      </c>
      <c r="F362" s="86">
        <v>2011</v>
      </c>
      <c r="G362" s="172"/>
      <c r="H362" s="172" t="s">
        <v>5465</v>
      </c>
      <c r="I362" s="172" t="s">
        <v>5474</v>
      </c>
      <c r="J362" s="86">
        <v>3</v>
      </c>
      <c r="K362" s="86">
        <v>11</v>
      </c>
      <c r="L362" s="11"/>
      <c r="M362" s="30" t="s">
        <v>5682</v>
      </c>
      <c r="N362" s="11"/>
      <c r="O362" s="86">
        <v>50</v>
      </c>
      <c r="P362" s="22" t="s">
        <v>26</v>
      </c>
      <c r="Q362" s="22" t="s">
        <v>120</v>
      </c>
      <c r="R362" s="202" t="s">
        <v>5683</v>
      </c>
    </row>
    <row r="363" spans="1:18" x14ac:dyDescent="0.2">
      <c r="A363" s="127">
        <v>347</v>
      </c>
      <c r="B363" s="19">
        <v>7900</v>
      </c>
      <c r="C363" s="141" t="s">
        <v>5397</v>
      </c>
      <c r="D363" s="172" t="s">
        <v>5459</v>
      </c>
      <c r="E363" s="172" t="s">
        <v>5459</v>
      </c>
      <c r="F363" s="86">
        <v>2011</v>
      </c>
      <c r="G363" s="172">
        <v>30</v>
      </c>
      <c r="H363" s="172" t="s">
        <v>5464</v>
      </c>
      <c r="I363" s="172" t="s">
        <v>5474</v>
      </c>
      <c r="J363" s="86">
        <v>1</v>
      </c>
      <c r="K363" s="86">
        <v>1</v>
      </c>
      <c r="L363" s="11"/>
      <c r="M363" s="30" t="s">
        <v>5682</v>
      </c>
      <c r="N363" s="11"/>
      <c r="O363" s="86">
        <v>179</v>
      </c>
      <c r="P363" s="22" t="s">
        <v>26</v>
      </c>
      <c r="Q363" s="22" t="s">
        <v>120</v>
      </c>
      <c r="R363" s="141" t="s">
        <v>5711</v>
      </c>
    </row>
    <row r="364" spans="1:18" x14ac:dyDescent="0.2">
      <c r="A364" s="18">
        <v>348</v>
      </c>
      <c r="B364" s="19">
        <v>7900</v>
      </c>
      <c r="C364" s="84" t="s">
        <v>5397</v>
      </c>
      <c r="D364" s="172" t="s">
        <v>5459</v>
      </c>
      <c r="E364" s="172" t="s">
        <v>5467</v>
      </c>
      <c r="F364" s="86">
        <v>2011</v>
      </c>
      <c r="G364" s="172" t="s">
        <v>577</v>
      </c>
      <c r="H364" s="172">
        <v>12</v>
      </c>
      <c r="I364" s="172" t="s">
        <v>5474</v>
      </c>
      <c r="J364" s="86">
        <v>1</v>
      </c>
      <c r="K364" s="86">
        <v>2</v>
      </c>
      <c r="L364" s="11"/>
      <c r="M364" s="30" t="s">
        <v>5682</v>
      </c>
      <c r="N364" s="11"/>
      <c r="O364" s="86">
        <v>118</v>
      </c>
      <c r="P364" s="22" t="s">
        <v>26</v>
      </c>
      <c r="Q364" s="22" t="s">
        <v>120</v>
      </c>
      <c r="R364" s="141" t="s">
        <v>5711</v>
      </c>
    </row>
    <row r="365" spans="1:18" x14ac:dyDescent="0.2">
      <c r="A365" s="127">
        <v>349</v>
      </c>
      <c r="B365" s="19">
        <v>7900</v>
      </c>
      <c r="C365" s="84" t="s">
        <v>5398</v>
      </c>
      <c r="D365" s="172" t="s">
        <v>571</v>
      </c>
      <c r="E365" s="172" t="s">
        <v>5462</v>
      </c>
      <c r="F365" s="86">
        <v>2011</v>
      </c>
      <c r="G365" s="172" t="s">
        <v>575</v>
      </c>
      <c r="H365" s="172">
        <v>11</v>
      </c>
      <c r="I365" s="172" t="s">
        <v>5474</v>
      </c>
      <c r="J365" s="86">
        <v>1</v>
      </c>
      <c r="K365" s="86">
        <v>3</v>
      </c>
      <c r="L365" s="11"/>
      <c r="M365" s="30" t="s">
        <v>5682</v>
      </c>
      <c r="N365" s="11"/>
      <c r="O365" s="86">
        <v>156</v>
      </c>
      <c r="P365" s="22" t="s">
        <v>26</v>
      </c>
      <c r="Q365" s="22" t="s">
        <v>120</v>
      </c>
      <c r="R365" s="29" t="s">
        <v>5715</v>
      </c>
    </row>
    <row r="366" spans="1:18" ht="24" x14ac:dyDescent="0.2">
      <c r="A366" s="18">
        <v>350</v>
      </c>
      <c r="B366" s="19">
        <v>7900</v>
      </c>
      <c r="C366" s="84" t="s">
        <v>5399</v>
      </c>
      <c r="D366" s="172" t="s">
        <v>562</v>
      </c>
      <c r="E366" s="172" t="s">
        <v>5467</v>
      </c>
      <c r="F366" s="86">
        <v>2011</v>
      </c>
      <c r="G366" s="172" t="s">
        <v>564</v>
      </c>
      <c r="H366" s="172" t="s">
        <v>555</v>
      </c>
      <c r="I366" s="172" t="s">
        <v>5474</v>
      </c>
      <c r="J366" s="86">
        <v>1</v>
      </c>
      <c r="K366" s="86">
        <v>4</v>
      </c>
      <c r="L366" s="11"/>
      <c r="M366" s="30" t="s">
        <v>5682</v>
      </c>
      <c r="N366" s="11"/>
      <c r="O366" s="86">
        <v>77</v>
      </c>
      <c r="P366" s="22" t="s">
        <v>26</v>
      </c>
      <c r="Q366" s="22" t="s">
        <v>120</v>
      </c>
      <c r="R366" s="202" t="s">
        <v>5683</v>
      </c>
    </row>
    <row r="367" spans="1:18" ht="24" x14ac:dyDescent="0.2">
      <c r="A367" s="127">
        <v>351</v>
      </c>
      <c r="B367" s="19">
        <v>7900</v>
      </c>
      <c r="C367" s="84" t="s">
        <v>5400</v>
      </c>
      <c r="D367" s="172" t="s">
        <v>559</v>
      </c>
      <c r="E367" s="172" t="s">
        <v>5463</v>
      </c>
      <c r="F367" s="86">
        <v>2011</v>
      </c>
      <c r="G367" s="172" t="s">
        <v>5459</v>
      </c>
      <c r="H367" s="172" t="s">
        <v>555</v>
      </c>
      <c r="I367" s="172" t="s">
        <v>5474</v>
      </c>
      <c r="J367" s="86">
        <v>1</v>
      </c>
      <c r="K367" s="86">
        <v>5</v>
      </c>
      <c r="L367" s="11"/>
      <c r="M367" s="30" t="s">
        <v>5682</v>
      </c>
      <c r="N367" s="11"/>
      <c r="O367" s="86">
        <v>81</v>
      </c>
      <c r="P367" s="22" t="s">
        <v>26</v>
      </c>
      <c r="Q367" s="22" t="s">
        <v>120</v>
      </c>
      <c r="R367" s="141" t="s">
        <v>5711</v>
      </c>
    </row>
    <row r="368" spans="1:18" ht="24" x14ac:dyDescent="0.2">
      <c r="A368" s="18">
        <v>352</v>
      </c>
      <c r="B368" s="19">
        <v>7900</v>
      </c>
      <c r="C368" s="84" t="s">
        <v>5401</v>
      </c>
      <c r="D368" s="172" t="s">
        <v>5466</v>
      </c>
      <c r="E368" s="172" t="s">
        <v>5460</v>
      </c>
      <c r="F368" s="86">
        <v>2011</v>
      </c>
      <c r="G368" s="172" t="s">
        <v>5462</v>
      </c>
      <c r="H368" s="172" t="s">
        <v>568</v>
      </c>
      <c r="I368" s="172" t="s">
        <v>5474</v>
      </c>
      <c r="J368" s="86">
        <v>1</v>
      </c>
      <c r="K368" s="86">
        <v>6</v>
      </c>
      <c r="L368" s="11"/>
      <c r="M368" s="30" t="s">
        <v>5682</v>
      </c>
      <c r="N368" s="11"/>
      <c r="O368" s="86">
        <v>59</v>
      </c>
      <c r="P368" s="22" t="s">
        <v>26</v>
      </c>
      <c r="Q368" s="22" t="s">
        <v>120</v>
      </c>
      <c r="R368" s="141" t="s">
        <v>5711</v>
      </c>
    </row>
    <row r="369" spans="1:18" x14ac:dyDescent="0.2">
      <c r="A369" s="127">
        <v>353</v>
      </c>
      <c r="B369" s="19">
        <v>7900</v>
      </c>
      <c r="C369" s="84" t="s">
        <v>5310</v>
      </c>
      <c r="D369" s="172" t="s">
        <v>5467</v>
      </c>
      <c r="E369" s="172" t="s">
        <v>5460</v>
      </c>
      <c r="F369" s="86">
        <v>2011</v>
      </c>
      <c r="G369" s="172" t="s">
        <v>567</v>
      </c>
      <c r="H369" s="172" t="s">
        <v>555</v>
      </c>
      <c r="I369" s="172" t="s">
        <v>5474</v>
      </c>
      <c r="J369" s="86">
        <v>1</v>
      </c>
      <c r="K369" s="86">
        <v>7</v>
      </c>
      <c r="L369" s="11"/>
      <c r="M369" s="30" t="s">
        <v>5682</v>
      </c>
      <c r="N369" s="11"/>
      <c r="O369" s="86">
        <v>154</v>
      </c>
      <c r="P369" s="22" t="s">
        <v>26</v>
      </c>
      <c r="Q369" s="22" t="s">
        <v>120</v>
      </c>
      <c r="R369" s="29" t="s">
        <v>5695</v>
      </c>
    </row>
    <row r="370" spans="1:18" x14ac:dyDescent="0.2">
      <c r="A370" s="18">
        <v>354</v>
      </c>
      <c r="B370" s="19">
        <v>7900</v>
      </c>
      <c r="C370" s="84" t="s">
        <v>5402</v>
      </c>
      <c r="D370" s="172" t="s">
        <v>562</v>
      </c>
      <c r="E370" s="172" t="s">
        <v>5460</v>
      </c>
      <c r="F370" s="86">
        <v>2011</v>
      </c>
      <c r="G370" s="172" t="s">
        <v>572</v>
      </c>
      <c r="H370" s="172" t="s">
        <v>5462</v>
      </c>
      <c r="I370" s="172" t="s">
        <v>5474</v>
      </c>
      <c r="J370" s="86">
        <v>1</v>
      </c>
      <c r="K370" s="86">
        <v>8</v>
      </c>
      <c r="L370" s="11"/>
      <c r="M370" s="30" t="s">
        <v>5682</v>
      </c>
      <c r="N370" s="11"/>
      <c r="O370" s="86">
        <v>23</v>
      </c>
      <c r="P370" s="22" t="s">
        <v>26</v>
      </c>
      <c r="Q370" s="22" t="s">
        <v>120</v>
      </c>
      <c r="R370" s="29" t="s">
        <v>5695</v>
      </c>
    </row>
    <row r="371" spans="1:18" x14ac:dyDescent="0.2">
      <c r="A371" s="127">
        <v>355</v>
      </c>
      <c r="B371" s="19">
        <v>7900</v>
      </c>
      <c r="C371" s="84" t="s">
        <v>5179</v>
      </c>
      <c r="D371" s="172"/>
      <c r="E371" s="172"/>
      <c r="F371" s="86"/>
      <c r="G371" s="172" t="s">
        <v>555</v>
      </c>
      <c r="H371" s="172" t="s">
        <v>5459</v>
      </c>
      <c r="I371" s="172" t="s">
        <v>5476</v>
      </c>
      <c r="J371" s="86">
        <v>1</v>
      </c>
      <c r="K371" s="86">
        <v>9</v>
      </c>
      <c r="L371" s="11"/>
      <c r="M371" s="30" t="s">
        <v>5682</v>
      </c>
      <c r="N371" s="11"/>
      <c r="O371" s="86">
        <v>43</v>
      </c>
      <c r="P371" s="22" t="s">
        <v>26</v>
      </c>
      <c r="Q371" s="22" t="s">
        <v>120</v>
      </c>
      <c r="R371" s="29" t="s">
        <v>5692</v>
      </c>
    </row>
    <row r="372" spans="1:18" x14ac:dyDescent="0.2">
      <c r="A372" s="18">
        <v>356</v>
      </c>
      <c r="B372" s="19">
        <v>7900</v>
      </c>
      <c r="C372" s="84" t="s">
        <v>5403</v>
      </c>
      <c r="D372" s="172" t="s">
        <v>5460</v>
      </c>
      <c r="E372" s="172" t="s">
        <v>5460</v>
      </c>
      <c r="F372" s="86">
        <v>2011</v>
      </c>
      <c r="G372" s="172" t="s">
        <v>566</v>
      </c>
      <c r="H372" s="172" t="s">
        <v>5459</v>
      </c>
      <c r="I372" s="172" t="s">
        <v>5476</v>
      </c>
      <c r="J372" s="86">
        <v>1</v>
      </c>
      <c r="K372" s="86">
        <v>10</v>
      </c>
      <c r="L372" s="11"/>
      <c r="M372" s="30" t="s">
        <v>5682</v>
      </c>
      <c r="N372" s="11"/>
      <c r="O372" s="86">
        <v>57</v>
      </c>
      <c r="P372" s="22" t="s">
        <v>26</v>
      </c>
      <c r="Q372" s="22" t="s">
        <v>120</v>
      </c>
      <c r="R372" s="201" t="s">
        <v>5708</v>
      </c>
    </row>
    <row r="373" spans="1:18" ht="24" x14ac:dyDescent="0.2">
      <c r="A373" s="127">
        <v>357</v>
      </c>
      <c r="B373" s="19">
        <v>7900</v>
      </c>
      <c r="C373" s="84" t="s">
        <v>5404</v>
      </c>
      <c r="D373" s="172"/>
      <c r="E373" s="172"/>
      <c r="F373" s="86"/>
      <c r="G373" s="172"/>
      <c r="H373" s="172"/>
      <c r="I373" s="172"/>
      <c r="J373" s="86">
        <v>1</v>
      </c>
      <c r="K373" s="86"/>
      <c r="L373" s="11"/>
      <c r="M373" s="30" t="s">
        <v>5682</v>
      </c>
      <c r="N373" s="11"/>
      <c r="O373" s="86">
        <v>16</v>
      </c>
      <c r="P373" s="22" t="s">
        <v>26</v>
      </c>
      <c r="Q373" s="22" t="s">
        <v>120</v>
      </c>
      <c r="R373" s="29" t="s">
        <v>5683</v>
      </c>
    </row>
    <row r="374" spans="1:18" x14ac:dyDescent="0.2">
      <c r="A374" s="18">
        <v>358</v>
      </c>
      <c r="B374" s="19">
        <v>7900</v>
      </c>
      <c r="C374" s="141" t="s">
        <v>5310</v>
      </c>
      <c r="D374" s="172" t="s">
        <v>5467</v>
      </c>
      <c r="E374" s="172" t="s">
        <v>5460</v>
      </c>
      <c r="F374" s="86">
        <v>2011</v>
      </c>
      <c r="G374" s="172" t="s">
        <v>567</v>
      </c>
      <c r="H374" s="172" t="s">
        <v>555</v>
      </c>
      <c r="I374" s="172" t="s">
        <v>5474</v>
      </c>
      <c r="J374" s="86">
        <v>1</v>
      </c>
      <c r="K374" s="86">
        <v>1</v>
      </c>
      <c r="L374" s="11"/>
      <c r="M374" s="30" t="s">
        <v>5682</v>
      </c>
      <c r="N374" s="11"/>
      <c r="O374" s="86">
        <v>154</v>
      </c>
      <c r="P374" s="22" t="s">
        <v>26</v>
      </c>
      <c r="Q374" s="22" t="s">
        <v>120</v>
      </c>
      <c r="R374" s="29" t="s">
        <v>5695</v>
      </c>
    </row>
    <row r="375" spans="1:18" ht="24" x14ac:dyDescent="0.2">
      <c r="A375" s="127">
        <v>359</v>
      </c>
      <c r="B375" s="19">
        <v>7900</v>
      </c>
      <c r="C375" s="84" t="s">
        <v>5369</v>
      </c>
      <c r="D375" s="172" t="s">
        <v>562</v>
      </c>
      <c r="E375" s="172" t="s">
        <v>5460</v>
      </c>
      <c r="F375" s="86">
        <v>2011</v>
      </c>
      <c r="G375" s="172" t="s">
        <v>572</v>
      </c>
      <c r="H375" s="172" t="s">
        <v>5462</v>
      </c>
      <c r="I375" s="172" t="s">
        <v>5474</v>
      </c>
      <c r="J375" s="86">
        <v>1</v>
      </c>
      <c r="K375" s="86">
        <v>2</v>
      </c>
      <c r="L375" s="11"/>
      <c r="M375" s="30" t="s">
        <v>5682</v>
      </c>
      <c r="N375" s="11"/>
      <c r="O375" s="86">
        <v>10</v>
      </c>
      <c r="P375" s="22" t="s">
        <v>26</v>
      </c>
      <c r="Q375" s="22" t="s">
        <v>120</v>
      </c>
      <c r="R375" s="29" t="s">
        <v>5695</v>
      </c>
    </row>
    <row r="376" spans="1:18" x14ac:dyDescent="0.2">
      <c r="A376" s="18">
        <v>360</v>
      </c>
      <c r="B376" s="19">
        <v>7900</v>
      </c>
      <c r="C376" s="84" t="s">
        <v>5370</v>
      </c>
      <c r="D376" s="172" t="s">
        <v>5460</v>
      </c>
      <c r="E376" s="172" t="s">
        <v>5460</v>
      </c>
      <c r="F376" s="86">
        <v>2011</v>
      </c>
      <c r="G376" s="172" t="s">
        <v>566</v>
      </c>
      <c r="H376" s="172" t="s">
        <v>5459</v>
      </c>
      <c r="I376" s="172" t="s">
        <v>5476</v>
      </c>
      <c r="J376" s="86">
        <v>1</v>
      </c>
      <c r="K376" s="86">
        <v>3</v>
      </c>
      <c r="L376" s="11"/>
      <c r="M376" s="30" t="s">
        <v>5682</v>
      </c>
      <c r="N376" s="11"/>
      <c r="O376" s="86">
        <v>57</v>
      </c>
      <c r="P376" s="22" t="s">
        <v>26</v>
      </c>
      <c r="Q376" s="22" t="s">
        <v>120</v>
      </c>
      <c r="R376" s="201" t="s">
        <v>5708</v>
      </c>
    </row>
    <row r="377" spans="1:18" ht="36" x14ac:dyDescent="0.2">
      <c r="A377" s="127">
        <v>361</v>
      </c>
      <c r="B377" s="19">
        <v>7900</v>
      </c>
      <c r="C377" s="84" t="s">
        <v>5405</v>
      </c>
      <c r="D377" s="172" t="s">
        <v>572</v>
      </c>
      <c r="E377" s="172" t="s">
        <v>559</v>
      </c>
      <c r="F377" s="86">
        <v>2011</v>
      </c>
      <c r="G377" s="172" t="s">
        <v>576</v>
      </c>
      <c r="H377" s="172" t="s">
        <v>560</v>
      </c>
      <c r="I377" s="172" t="s">
        <v>5474</v>
      </c>
      <c r="J377" s="86">
        <v>1</v>
      </c>
      <c r="K377" s="86">
        <v>4</v>
      </c>
      <c r="L377" s="11"/>
      <c r="M377" s="30" t="s">
        <v>5682</v>
      </c>
      <c r="N377" s="11"/>
      <c r="O377" s="86">
        <v>170</v>
      </c>
      <c r="P377" s="22" t="s">
        <v>26</v>
      </c>
      <c r="Q377" s="22" t="s">
        <v>120</v>
      </c>
      <c r="R377" s="29" t="s">
        <v>5715</v>
      </c>
    </row>
    <row r="378" spans="1:18" x14ac:dyDescent="0.2">
      <c r="A378" s="18">
        <v>362</v>
      </c>
      <c r="B378" s="19">
        <v>7900</v>
      </c>
      <c r="C378" s="84" t="s">
        <v>5406</v>
      </c>
      <c r="D378" s="172"/>
      <c r="E378" s="172" t="s">
        <v>5459</v>
      </c>
      <c r="F378" s="86">
        <v>2011</v>
      </c>
      <c r="G378" s="172"/>
      <c r="H378" s="172" t="s">
        <v>559</v>
      </c>
      <c r="I378" s="172" t="s">
        <v>5474</v>
      </c>
      <c r="J378" s="86">
        <v>1</v>
      </c>
      <c r="K378" s="86">
        <v>5</v>
      </c>
      <c r="L378" s="11"/>
      <c r="M378" s="30" t="s">
        <v>5682</v>
      </c>
      <c r="N378" s="11"/>
      <c r="O378" s="86">
        <v>34</v>
      </c>
      <c r="P378" s="22" t="s">
        <v>26</v>
      </c>
      <c r="Q378" s="22" t="s">
        <v>120</v>
      </c>
      <c r="R378" s="202" t="s">
        <v>5683</v>
      </c>
    </row>
    <row r="379" spans="1:18" x14ac:dyDescent="0.2">
      <c r="A379" s="127">
        <v>363</v>
      </c>
      <c r="B379" s="19">
        <v>7900</v>
      </c>
      <c r="C379" s="84" t="s">
        <v>5407</v>
      </c>
      <c r="D379" s="172"/>
      <c r="E379" s="172" t="s">
        <v>5459</v>
      </c>
      <c r="F379" s="86">
        <v>2011</v>
      </c>
      <c r="G379" s="172"/>
      <c r="H379" s="172" t="s">
        <v>559</v>
      </c>
      <c r="I379" s="172" t="s">
        <v>5474</v>
      </c>
      <c r="J379" s="86">
        <v>1</v>
      </c>
      <c r="K379" s="86">
        <v>6</v>
      </c>
      <c r="L379" s="11"/>
      <c r="M379" s="30" t="s">
        <v>5682</v>
      </c>
      <c r="N379" s="11"/>
      <c r="O379" s="86">
        <v>33</v>
      </c>
      <c r="P379" s="22" t="s">
        <v>26</v>
      </c>
      <c r="Q379" s="22" t="s">
        <v>120</v>
      </c>
      <c r="R379" s="202" t="s">
        <v>5683</v>
      </c>
    </row>
    <row r="380" spans="1:18" x14ac:dyDescent="0.2">
      <c r="A380" s="18">
        <v>364</v>
      </c>
      <c r="B380" s="19">
        <v>7900</v>
      </c>
      <c r="C380" s="84" t="s">
        <v>5408</v>
      </c>
      <c r="D380" s="172"/>
      <c r="E380" s="172" t="s">
        <v>5459</v>
      </c>
      <c r="F380" s="86">
        <v>2011</v>
      </c>
      <c r="G380" s="172"/>
      <c r="H380" s="172" t="s">
        <v>559</v>
      </c>
      <c r="I380" s="172" t="s">
        <v>5474</v>
      </c>
      <c r="J380" s="86">
        <v>1</v>
      </c>
      <c r="K380" s="86">
        <v>7</v>
      </c>
      <c r="L380" s="11"/>
      <c r="M380" s="30" t="s">
        <v>5682</v>
      </c>
      <c r="N380" s="11"/>
      <c r="O380" s="86">
        <v>26</v>
      </c>
      <c r="P380" s="22" t="s">
        <v>26</v>
      </c>
      <c r="Q380" s="22" t="s">
        <v>120</v>
      </c>
      <c r="R380" s="202" t="s">
        <v>5683</v>
      </c>
    </row>
    <row r="381" spans="1:18" x14ac:dyDescent="0.2">
      <c r="A381" s="127">
        <v>365</v>
      </c>
      <c r="B381" s="19">
        <v>7900</v>
      </c>
      <c r="C381" s="84" t="s">
        <v>5409</v>
      </c>
      <c r="D381" s="172" t="s">
        <v>5460</v>
      </c>
      <c r="E381" s="172" t="s">
        <v>560</v>
      </c>
      <c r="F381" s="86">
        <v>2010</v>
      </c>
      <c r="G381" s="172" t="s">
        <v>5460</v>
      </c>
      <c r="H381" s="172" t="s">
        <v>5460</v>
      </c>
      <c r="I381" s="172" t="s">
        <v>5474</v>
      </c>
      <c r="J381" s="86">
        <v>1</v>
      </c>
      <c r="K381" s="86">
        <v>8</v>
      </c>
      <c r="L381" s="11"/>
      <c r="M381" s="30" t="s">
        <v>5682</v>
      </c>
      <c r="N381" s="11"/>
      <c r="O381" s="86">
        <v>64</v>
      </c>
      <c r="P381" s="22" t="s">
        <v>26</v>
      </c>
      <c r="Q381" s="22" t="s">
        <v>120</v>
      </c>
      <c r="R381" s="202" t="s">
        <v>5683</v>
      </c>
    </row>
    <row r="382" spans="1:18" ht="24" x14ac:dyDescent="0.2">
      <c r="A382" s="18">
        <v>366</v>
      </c>
      <c r="B382" s="19">
        <v>7900</v>
      </c>
      <c r="C382" s="84" t="s">
        <v>5372</v>
      </c>
      <c r="D382" s="172" t="s">
        <v>562</v>
      </c>
      <c r="E382" s="172" t="s">
        <v>5458</v>
      </c>
      <c r="F382" s="86">
        <v>2011</v>
      </c>
      <c r="G382" s="172" t="s">
        <v>569</v>
      </c>
      <c r="H382" s="172" t="s">
        <v>5463</v>
      </c>
      <c r="I382" s="172" t="s">
        <v>5474</v>
      </c>
      <c r="J382" s="86">
        <v>1</v>
      </c>
      <c r="K382" s="86">
        <v>9</v>
      </c>
      <c r="L382" s="11"/>
      <c r="M382" s="30" t="s">
        <v>5682</v>
      </c>
      <c r="N382" s="11"/>
      <c r="O382" s="86">
        <v>29</v>
      </c>
      <c r="P382" s="22" t="s">
        <v>26</v>
      </c>
      <c r="Q382" s="22" t="s">
        <v>120</v>
      </c>
      <c r="R382" s="29" t="s">
        <v>5715</v>
      </c>
    </row>
    <row r="383" spans="1:18" x14ac:dyDescent="0.2">
      <c r="A383" s="127">
        <v>367</v>
      </c>
      <c r="B383" s="19">
        <v>7900</v>
      </c>
      <c r="C383" s="84" t="s">
        <v>5373</v>
      </c>
      <c r="D383" s="172" t="s">
        <v>574</v>
      </c>
      <c r="E383" s="172" t="s">
        <v>555</v>
      </c>
      <c r="F383" s="86">
        <v>2011</v>
      </c>
      <c r="G383" s="172"/>
      <c r="H383" s="172"/>
      <c r="I383" s="172" t="s">
        <v>5474</v>
      </c>
      <c r="J383" s="86">
        <v>1</v>
      </c>
      <c r="K383" s="86">
        <v>10</v>
      </c>
      <c r="L383" s="11"/>
      <c r="M383" s="30" t="s">
        <v>5682</v>
      </c>
      <c r="N383" s="11"/>
      <c r="O383" s="86">
        <v>112</v>
      </c>
      <c r="P383" s="22" t="s">
        <v>26</v>
      </c>
      <c r="Q383" s="22" t="s">
        <v>120</v>
      </c>
      <c r="R383" s="29" t="s">
        <v>5715</v>
      </c>
    </row>
    <row r="384" spans="1:18" ht="24" x14ac:dyDescent="0.2">
      <c r="A384" s="18">
        <v>368</v>
      </c>
      <c r="B384" s="19">
        <v>7900</v>
      </c>
      <c r="C384" s="84" t="s">
        <v>5374</v>
      </c>
      <c r="D384" s="172"/>
      <c r="E384" s="172" t="s">
        <v>5460</v>
      </c>
      <c r="F384" s="86">
        <v>2011</v>
      </c>
      <c r="G384" s="172"/>
      <c r="H384" s="172" t="s">
        <v>5466</v>
      </c>
      <c r="I384" s="172" t="s">
        <v>5474</v>
      </c>
      <c r="J384" s="86">
        <v>1</v>
      </c>
      <c r="K384" s="86">
        <v>11</v>
      </c>
      <c r="L384" s="11"/>
      <c r="M384" s="30" t="s">
        <v>5682</v>
      </c>
      <c r="N384" s="11"/>
      <c r="O384" s="86">
        <v>7</v>
      </c>
      <c r="P384" s="22" t="s">
        <v>26</v>
      </c>
      <c r="Q384" s="22" t="s">
        <v>120</v>
      </c>
      <c r="R384" s="202" t="s">
        <v>5683</v>
      </c>
    </row>
    <row r="385" spans="1:18" x14ac:dyDescent="0.2">
      <c r="A385" s="127">
        <v>369</v>
      </c>
      <c r="B385" s="19">
        <v>7900</v>
      </c>
      <c r="C385" s="84" t="s">
        <v>5375</v>
      </c>
      <c r="D385" s="172"/>
      <c r="E385" s="172"/>
      <c r="F385" s="86">
        <v>2011</v>
      </c>
      <c r="G385" s="172"/>
      <c r="H385" s="172"/>
      <c r="I385" s="172" t="s">
        <v>5474</v>
      </c>
      <c r="J385" s="86">
        <v>1</v>
      </c>
      <c r="K385" s="86">
        <v>12</v>
      </c>
      <c r="L385" s="11"/>
      <c r="M385" s="30" t="s">
        <v>5682</v>
      </c>
      <c r="N385" s="11"/>
      <c r="O385" s="86">
        <v>24</v>
      </c>
      <c r="P385" s="22" t="s">
        <v>26</v>
      </c>
      <c r="Q385" s="22" t="s">
        <v>120</v>
      </c>
      <c r="R385" s="29" t="s">
        <v>5683</v>
      </c>
    </row>
    <row r="386" spans="1:18" x14ac:dyDescent="0.2">
      <c r="A386" s="18">
        <v>370</v>
      </c>
      <c r="B386" s="19">
        <v>7900</v>
      </c>
      <c r="C386" s="141" t="s">
        <v>5410</v>
      </c>
      <c r="D386" s="172"/>
      <c r="E386" s="172"/>
      <c r="F386" s="86">
        <v>2011</v>
      </c>
      <c r="G386" s="172"/>
      <c r="H386" s="172"/>
      <c r="I386" s="172" t="s">
        <v>5474</v>
      </c>
      <c r="J386" s="86">
        <v>3</v>
      </c>
      <c r="K386" s="86">
        <v>1</v>
      </c>
      <c r="L386" s="11"/>
      <c r="M386" s="30" t="s">
        <v>5682</v>
      </c>
      <c r="N386" s="11"/>
      <c r="O386" s="86">
        <v>23</v>
      </c>
      <c r="P386" s="22" t="s">
        <v>26</v>
      </c>
      <c r="Q386" s="22" t="s">
        <v>120</v>
      </c>
      <c r="R386" s="29" t="s">
        <v>5692</v>
      </c>
    </row>
    <row r="387" spans="1:18" ht="24" x14ac:dyDescent="0.2">
      <c r="A387" s="127">
        <v>371</v>
      </c>
      <c r="B387" s="19">
        <v>7900</v>
      </c>
      <c r="C387" s="84" t="s">
        <v>5411</v>
      </c>
      <c r="D387" s="172"/>
      <c r="E387" s="172"/>
      <c r="F387" s="86">
        <v>2011</v>
      </c>
      <c r="G387" s="172"/>
      <c r="H387" s="172"/>
      <c r="I387" s="172" t="s">
        <v>5474</v>
      </c>
      <c r="J387" s="86">
        <v>3</v>
      </c>
      <c r="K387" s="86">
        <v>2</v>
      </c>
      <c r="L387" s="11"/>
      <c r="M387" s="30" t="s">
        <v>5682</v>
      </c>
      <c r="N387" s="11"/>
      <c r="O387" s="86">
        <v>19</v>
      </c>
      <c r="P387" s="22" t="s">
        <v>26</v>
      </c>
      <c r="Q387" s="22" t="s">
        <v>120</v>
      </c>
      <c r="R387" s="29" t="s">
        <v>5692</v>
      </c>
    </row>
    <row r="388" spans="1:18" ht="24" x14ac:dyDescent="0.2">
      <c r="A388" s="18">
        <v>372</v>
      </c>
      <c r="B388" s="19">
        <v>7900</v>
      </c>
      <c r="C388" s="84" t="s">
        <v>5412</v>
      </c>
      <c r="D388" s="172"/>
      <c r="E388" s="172"/>
      <c r="F388" s="86">
        <v>2011</v>
      </c>
      <c r="G388" s="172"/>
      <c r="H388" s="172"/>
      <c r="I388" s="172" t="s">
        <v>5474</v>
      </c>
      <c r="J388" s="86">
        <v>3</v>
      </c>
      <c r="K388" s="86">
        <v>3</v>
      </c>
      <c r="L388" s="11"/>
      <c r="M388" s="30" t="s">
        <v>5682</v>
      </c>
      <c r="N388" s="11"/>
      <c r="O388" s="86">
        <v>13</v>
      </c>
      <c r="P388" s="22" t="s">
        <v>26</v>
      </c>
      <c r="Q388" s="22" t="s">
        <v>120</v>
      </c>
      <c r="R388" s="29" t="s">
        <v>5692</v>
      </c>
    </row>
    <row r="389" spans="1:18" x14ac:dyDescent="0.2">
      <c r="A389" s="127">
        <v>373</v>
      </c>
      <c r="B389" s="19">
        <v>7900</v>
      </c>
      <c r="C389" s="84" t="s">
        <v>5413</v>
      </c>
      <c r="D389" s="172"/>
      <c r="E389" s="172"/>
      <c r="F389" s="86">
        <v>2011</v>
      </c>
      <c r="G389" s="172"/>
      <c r="H389" s="172"/>
      <c r="I389" s="172" t="s">
        <v>5474</v>
      </c>
      <c r="J389" s="86">
        <v>3</v>
      </c>
      <c r="K389" s="86">
        <v>4</v>
      </c>
      <c r="L389" s="11"/>
      <c r="M389" s="30" t="s">
        <v>5682</v>
      </c>
      <c r="N389" s="11"/>
      <c r="O389" s="86">
        <v>50</v>
      </c>
      <c r="P389" s="22" t="s">
        <v>26</v>
      </c>
      <c r="Q389" s="22" t="s">
        <v>120</v>
      </c>
      <c r="R389" s="29" t="s">
        <v>5692</v>
      </c>
    </row>
    <row r="390" spans="1:18" x14ac:dyDescent="0.2">
      <c r="A390" s="18">
        <v>374</v>
      </c>
      <c r="B390" s="19">
        <v>7900</v>
      </c>
      <c r="C390" s="84" t="s">
        <v>5414</v>
      </c>
      <c r="D390" s="172"/>
      <c r="E390" s="172"/>
      <c r="F390" s="86">
        <v>2011</v>
      </c>
      <c r="G390" s="172"/>
      <c r="H390" s="172"/>
      <c r="I390" s="172" t="s">
        <v>5474</v>
      </c>
      <c r="J390" s="86">
        <v>3</v>
      </c>
      <c r="K390" s="86">
        <v>5</v>
      </c>
      <c r="L390" s="11"/>
      <c r="M390" s="30" t="s">
        <v>5682</v>
      </c>
      <c r="N390" s="11"/>
      <c r="O390" s="86">
        <v>21</v>
      </c>
      <c r="P390" s="22" t="s">
        <v>26</v>
      </c>
      <c r="Q390" s="22" t="s">
        <v>120</v>
      </c>
      <c r="R390" s="29" t="s">
        <v>5692</v>
      </c>
    </row>
    <row r="391" spans="1:18" ht="24" x14ac:dyDescent="0.2">
      <c r="A391" s="127">
        <v>375</v>
      </c>
      <c r="B391" s="19">
        <v>7900</v>
      </c>
      <c r="C391" s="84" t="s">
        <v>5415</v>
      </c>
      <c r="D391" s="172"/>
      <c r="E391" s="172"/>
      <c r="F391" s="86">
        <v>2011</v>
      </c>
      <c r="G391" s="172"/>
      <c r="H391" s="172"/>
      <c r="I391" s="172" t="s">
        <v>5474</v>
      </c>
      <c r="J391" s="86">
        <v>3</v>
      </c>
      <c r="K391" s="86">
        <v>6</v>
      </c>
      <c r="L391" s="11"/>
      <c r="M391" s="30" t="s">
        <v>5682</v>
      </c>
      <c r="N391" s="11"/>
      <c r="O391" s="86">
        <v>20</v>
      </c>
      <c r="P391" s="22" t="s">
        <v>26</v>
      </c>
      <c r="Q391" s="22" t="s">
        <v>120</v>
      </c>
      <c r="R391" s="29" t="s">
        <v>5715</v>
      </c>
    </row>
    <row r="392" spans="1:18" ht="24" x14ac:dyDescent="0.2">
      <c r="A392" s="18">
        <v>376</v>
      </c>
      <c r="B392" s="19">
        <v>7900</v>
      </c>
      <c r="C392" s="84" t="s">
        <v>5416</v>
      </c>
      <c r="D392" s="172"/>
      <c r="E392" s="172"/>
      <c r="F392" s="86">
        <v>2011</v>
      </c>
      <c r="G392" s="172"/>
      <c r="H392" s="172"/>
      <c r="I392" s="172" t="s">
        <v>5474</v>
      </c>
      <c r="J392" s="86">
        <v>3</v>
      </c>
      <c r="K392" s="86">
        <v>7</v>
      </c>
      <c r="L392" s="11"/>
      <c r="M392" s="30" t="s">
        <v>5682</v>
      </c>
      <c r="N392" s="11"/>
      <c r="O392" s="86">
        <v>8</v>
      </c>
      <c r="P392" s="22" t="s">
        <v>26</v>
      </c>
      <c r="Q392" s="22" t="s">
        <v>120</v>
      </c>
      <c r="R392" s="202" t="s">
        <v>5683</v>
      </c>
    </row>
    <row r="393" spans="1:18" ht="24" x14ac:dyDescent="0.2">
      <c r="A393" s="127">
        <v>377</v>
      </c>
      <c r="B393" s="19">
        <v>7900</v>
      </c>
      <c r="C393" s="84" t="s">
        <v>5417</v>
      </c>
      <c r="D393" s="172"/>
      <c r="E393" s="172"/>
      <c r="F393" s="86">
        <v>2011</v>
      </c>
      <c r="G393" s="172"/>
      <c r="H393" s="172"/>
      <c r="I393" s="172" t="s">
        <v>5474</v>
      </c>
      <c r="J393" s="86">
        <v>3</v>
      </c>
      <c r="K393" s="86">
        <v>8</v>
      </c>
      <c r="L393" s="11"/>
      <c r="M393" s="30" t="s">
        <v>5682</v>
      </c>
      <c r="N393" s="11"/>
      <c r="O393" s="86">
        <v>7</v>
      </c>
      <c r="P393" s="22" t="s">
        <v>26</v>
      </c>
      <c r="Q393" s="22" t="s">
        <v>120</v>
      </c>
      <c r="R393" s="202" t="s">
        <v>5683</v>
      </c>
    </row>
    <row r="394" spans="1:18" ht="24" x14ac:dyDescent="0.2">
      <c r="A394" s="18">
        <v>378</v>
      </c>
      <c r="B394" s="19">
        <v>7900</v>
      </c>
      <c r="C394" s="84" t="s">
        <v>5418</v>
      </c>
      <c r="D394" s="172"/>
      <c r="E394" s="172"/>
      <c r="F394" s="86">
        <v>2011</v>
      </c>
      <c r="G394" s="172"/>
      <c r="H394" s="172"/>
      <c r="I394" s="172" t="s">
        <v>5474</v>
      </c>
      <c r="J394" s="86">
        <v>3</v>
      </c>
      <c r="K394" s="86">
        <v>9</v>
      </c>
      <c r="L394" s="11"/>
      <c r="M394" s="30" t="s">
        <v>5682</v>
      </c>
      <c r="N394" s="11"/>
      <c r="O394" s="86">
        <v>20</v>
      </c>
      <c r="P394" s="22" t="s">
        <v>26</v>
      </c>
      <c r="Q394" s="22" t="s">
        <v>120</v>
      </c>
      <c r="R394" s="202" t="s">
        <v>5683</v>
      </c>
    </row>
    <row r="395" spans="1:18" x14ac:dyDescent="0.2">
      <c r="A395" s="127">
        <v>379</v>
      </c>
      <c r="B395" s="19">
        <v>7900</v>
      </c>
      <c r="C395" s="84" t="s">
        <v>5419</v>
      </c>
      <c r="D395" s="172"/>
      <c r="E395" s="172"/>
      <c r="F395" s="86">
        <v>2011</v>
      </c>
      <c r="G395" s="172"/>
      <c r="H395" s="172"/>
      <c r="I395" s="172" t="s">
        <v>5474</v>
      </c>
      <c r="J395" s="86">
        <v>3</v>
      </c>
      <c r="K395" s="86">
        <v>10</v>
      </c>
      <c r="L395" s="11"/>
      <c r="M395" s="30" t="s">
        <v>5682</v>
      </c>
      <c r="N395" s="11"/>
      <c r="O395" s="86">
        <v>34</v>
      </c>
      <c r="P395" s="22" t="s">
        <v>26</v>
      </c>
      <c r="Q395" s="22" t="s">
        <v>120</v>
      </c>
      <c r="R395" s="29" t="s">
        <v>5683</v>
      </c>
    </row>
    <row r="396" spans="1:18" x14ac:dyDescent="0.2">
      <c r="A396" s="18">
        <v>380</v>
      </c>
      <c r="B396" s="19">
        <v>7900</v>
      </c>
      <c r="C396" s="84" t="s">
        <v>5420</v>
      </c>
      <c r="D396" s="172" t="s">
        <v>569</v>
      </c>
      <c r="E396" s="172" t="s">
        <v>5463</v>
      </c>
      <c r="F396" s="86">
        <v>2011</v>
      </c>
      <c r="G396" s="172" t="s">
        <v>5467</v>
      </c>
      <c r="H396" s="172" t="s">
        <v>5458</v>
      </c>
      <c r="I396" s="172" t="s">
        <v>5474</v>
      </c>
      <c r="J396" s="86">
        <v>3</v>
      </c>
      <c r="K396" s="86">
        <v>11</v>
      </c>
      <c r="L396" s="11"/>
      <c r="M396" s="30" t="s">
        <v>5682</v>
      </c>
      <c r="N396" s="11"/>
      <c r="O396" s="86">
        <v>23</v>
      </c>
      <c r="P396" s="22" t="s">
        <v>26</v>
      </c>
      <c r="Q396" s="22" t="s">
        <v>120</v>
      </c>
      <c r="R396" s="29" t="s">
        <v>5715</v>
      </c>
    </row>
    <row r="397" spans="1:18" x14ac:dyDescent="0.2">
      <c r="A397" s="127">
        <v>381</v>
      </c>
      <c r="B397" s="19">
        <v>7900</v>
      </c>
      <c r="C397" s="84" t="s">
        <v>5421</v>
      </c>
      <c r="D397" s="172"/>
      <c r="E397" s="172"/>
      <c r="F397" s="86">
        <v>2011</v>
      </c>
      <c r="G397" s="172"/>
      <c r="H397" s="172"/>
      <c r="I397" s="172" t="s">
        <v>5474</v>
      </c>
      <c r="J397" s="86">
        <v>3</v>
      </c>
      <c r="K397" s="86">
        <v>12</v>
      </c>
      <c r="L397" s="11"/>
      <c r="M397" s="30" t="s">
        <v>5682</v>
      </c>
      <c r="N397" s="11"/>
      <c r="O397" s="86">
        <v>34</v>
      </c>
      <c r="P397" s="22" t="s">
        <v>26</v>
      </c>
      <c r="Q397" s="22" t="s">
        <v>120</v>
      </c>
      <c r="R397" s="29" t="s">
        <v>5715</v>
      </c>
    </row>
    <row r="398" spans="1:18" ht="24" x14ac:dyDescent="0.2">
      <c r="A398" s="18">
        <v>382</v>
      </c>
      <c r="B398" s="19">
        <v>7900</v>
      </c>
      <c r="C398" s="84" t="s">
        <v>5422</v>
      </c>
      <c r="D398" s="172" t="s">
        <v>560</v>
      </c>
      <c r="E398" s="172" t="s">
        <v>5467</v>
      </c>
      <c r="F398" s="86">
        <v>2011</v>
      </c>
      <c r="G398" s="172"/>
      <c r="H398" s="172"/>
      <c r="I398" s="172" t="s">
        <v>5474</v>
      </c>
      <c r="J398" s="86">
        <v>3</v>
      </c>
      <c r="K398" s="86">
        <v>13</v>
      </c>
      <c r="L398" s="11"/>
      <c r="M398" s="30" t="s">
        <v>5682</v>
      </c>
      <c r="N398" s="11"/>
      <c r="O398" s="86">
        <v>31</v>
      </c>
      <c r="P398" s="22" t="s">
        <v>26</v>
      </c>
      <c r="Q398" s="22" t="s">
        <v>120</v>
      </c>
      <c r="R398" s="29" t="s">
        <v>5683</v>
      </c>
    </row>
    <row r="399" spans="1:18" x14ac:dyDescent="0.2">
      <c r="A399" s="127">
        <v>383</v>
      </c>
      <c r="B399" s="19">
        <v>7900</v>
      </c>
      <c r="C399" s="84" t="s">
        <v>5423</v>
      </c>
      <c r="D399" s="172"/>
      <c r="E399" s="172"/>
      <c r="F399" s="86">
        <v>2011</v>
      </c>
      <c r="G399" s="172"/>
      <c r="H399" s="172"/>
      <c r="I399" s="172" t="s">
        <v>5474</v>
      </c>
      <c r="J399" s="86">
        <v>3</v>
      </c>
      <c r="K399" s="86">
        <v>14</v>
      </c>
      <c r="L399" s="11"/>
      <c r="M399" s="30" t="s">
        <v>5682</v>
      </c>
      <c r="N399" s="11"/>
      <c r="O399" s="86">
        <v>48</v>
      </c>
      <c r="P399" s="22" t="s">
        <v>26</v>
      </c>
      <c r="Q399" s="22" t="s">
        <v>120</v>
      </c>
      <c r="R399" s="29" t="s">
        <v>5683</v>
      </c>
    </row>
    <row r="400" spans="1:18" x14ac:dyDescent="0.2">
      <c r="A400" s="18">
        <v>384</v>
      </c>
      <c r="B400" s="19">
        <v>7900</v>
      </c>
      <c r="C400" s="84" t="s">
        <v>5351</v>
      </c>
      <c r="D400" s="172" t="s">
        <v>5462</v>
      </c>
      <c r="E400" s="172" t="s">
        <v>5462</v>
      </c>
      <c r="F400" s="86">
        <v>2011</v>
      </c>
      <c r="G400" s="172" t="s">
        <v>5464</v>
      </c>
      <c r="H400" s="172" t="s">
        <v>560</v>
      </c>
      <c r="I400" s="172" t="s">
        <v>5474</v>
      </c>
      <c r="J400" s="86">
        <v>3</v>
      </c>
      <c r="K400" s="86">
        <v>15</v>
      </c>
      <c r="L400" s="11"/>
      <c r="M400" s="30" t="s">
        <v>5682</v>
      </c>
      <c r="N400" s="11"/>
      <c r="O400" s="86" t="s">
        <v>5483</v>
      </c>
      <c r="P400" s="22" t="s">
        <v>26</v>
      </c>
      <c r="Q400" s="22" t="s">
        <v>120</v>
      </c>
      <c r="R400" s="202" t="s">
        <v>5683</v>
      </c>
    </row>
    <row r="401" spans="1:18" ht="24" x14ac:dyDescent="0.2">
      <c r="A401" s="127">
        <v>385</v>
      </c>
      <c r="B401" s="19">
        <v>7900</v>
      </c>
      <c r="C401" s="84" t="s">
        <v>5424</v>
      </c>
      <c r="D401" s="172"/>
      <c r="E401" s="172"/>
      <c r="F401" s="86">
        <v>2011</v>
      </c>
      <c r="G401" s="172"/>
      <c r="H401" s="172"/>
      <c r="I401" s="172" t="s">
        <v>5474</v>
      </c>
      <c r="J401" s="86">
        <v>3</v>
      </c>
      <c r="K401" s="86">
        <v>48</v>
      </c>
      <c r="L401" s="11"/>
      <c r="M401" s="30" t="s">
        <v>5682</v>
      </c>
      <c r="N401" s="11"/>
      <c r="O401" s="86">
        <v>48</v>
      </c>
      <c r="P401" s="22" t="s">
        <v>26</v>
      </c>
      <c r="Q401" s="22" t="s">
        <v>120</v>
      </c>
      <c r="R401" s="29" t="s">
        <v>5715</v>
      </c>
    </row>
    <row r="402" spans="1:18" x14ac:dyDescent="0.2">
      <c r="A402" s="18">
        <v>386</v>
      </c>
      <c r="B402" s="19">
        <v>7900</v>
      </c>
      <c r="C402" s="141" t="s">
        <v>5425</v>
      </c>
      <c r="D402" s="172"/>
      <c r="E402" s="172"/>
      <c r="F402" s="86">
        <v>2011</v>
      </c>
      <c r="G402" s="172"/>
      <c r="H402" s="172"/>
      <c r="I402" s="172" t="s">
        <v>5474</v>
      </c>
      <c r="J402" s="86">
        <v>4</v>
      </c>
      <c r="K402" s="86">
        <v>1</v>
      </c>
      <c r="L402" s="11"/>
      <c r="M402" s="30" t="s">
        <v>5682</v>
      </c>
      <c r="N402" s="11"/>
      <c r="O402" s="86">
        <v>121</v>
      </c>
      <c r="P402" s="22" t="s">
        <v>26</v>
      </c>
      <c r="Q402" s="22" t="s">
        <v>120</v>
      </c>
      <c r="R402" s="202" t="s">
        <v>5683</v>
      </c>
    </row>
    <row r="403" spans="1:18" x14ac:dyDescent="0.2">
      <c r="A403" s="127">
        <v>387</v>
      </c>
      <c r="B403" s="19">
        <v>7900</v>
      </c>
      <c r="C403" s="84" t="s">
        <v>5426</v>
      </c>
      <c r="D403" s="172"/>
      <c r="E403" s="172"/>
      <c r="F403" s="86">
        <v>2011</v>
      </c>
      <c r="G403" s="172"/>
      <c r="H403" s="172"/>
      <c r="I403" s="172" t="s">
        <v>5474</v>
      </c>
      <c r="J403" s="86">
        <v>4</v>
      </c>
      <c r="K403" s="86">
        <v>2</v>
      </c>
      <c r="L403" s="11"/>
      <c r="M403" s="30" t="s">
        <v>5682</v>
      </c>
      <c r="N403" s="11"/>
      <c r="O403" s="86">
        <v>22</v>
      </c>
      <c r="P403" s="22" t="s">
        <v>26</v>
      </c>
      <c r="Q403" s="22" t="s">
        <v>120</v>
      </c>
      <c r="R403" s="202" t="s">
        <v>5683</v>
      </c>
    </row>
    <row r="404" spans="1:18" x14ac:dyDescent="0.2">
      <c r="A404" s="18">
        <v>388</v>
      </c>
      <c r="B404" s="19">
        <v>7900</v>
      </c>
      <c r="C404" s="84" t="s">
        <v>5427</v>
      </c>
      <c r="D404" s="172"/>
      <c r="E404" s="172"/>
      <c r="F404" s="86">
        <v>2011</v>
      </c>
      <c r="G404" s="172"/>
      <c r="H404" s="172"/>
      <c r="I404" s="172" t="s">
        <v>5474</v>
      </c>
      <c r="J404" s="86">
        <v>4</v>
      </c>
      <c r="K404" s="86">
        <v>3</v>
      </c>
      <c r="L404" s="11"/>
      <c r="M404" s="30" t="s">
        <v>5682</v>
      </c>
      <c r="N404" s="11"/>
      <c r="O404" s="86">
        <v>70</v>
      </c>
      <c r="P404" s="22" t="s">
        <v>26</v>
      </c>
      <c r="Q404" s="22" t="s">
        <v>120</v>
      </c>
      <c r="R404" s="202" t="s">
        <v>5683</v>
      </c>
    </row>
    <row r="405" spans="1:18" x14ac:dyDescent="0.2">
      <c r="A405" s="127">
        <v>389</v>
      </c>
      <c r="B405" s="19">
        <v>7900</v>
      </c>
      <c r="C405" s="84" t="s">
        <v>5428</v>
      </c>
      <c r="D405" s="172"/>
      <c r="E405" s="172"/>
      <c r="F405" s="86">
        <v>2011</v>
      </c>
      <c r="G405" s="172"/>
      <c r="H405" s="172"/>
      <c r="I405" s="172" t="s">
        <v>5474</v>
      </c>
      <c r="J405" s="86">
        <v>4</v>
      </c>
      <c r="K405" s="86">
        <v>4</v>
      </c>
      <c r="L405" s="11"/>
      <c r="M405" s="30" t="s">
        <v>5682</v>
      </c>
      <c r="N405" s="11"/>
      <c r="O405" s="86">
        <v>155</v>
      </c>
      <c r="P405" s="22" t="s">
        <v>26</v>
      </c>
      <c r="Q405" s="22" t="s">
        <v>120</v>
      </c>
      <c r="R405" s="202" t="s">
        <v>5683</v>
      </c>
    </row>
    <row r="406" spans="1:18" x14ac:dyDescent="0.2">
      <c r="A406" s="18">
        <v>390</v>
      </c>
      <c r="B406" s="19">
        <v>7900</v>
      </c>
      <c r="C406" s="84" t="s">
        <v>5429</v>
      </c>
      <c r="D406" s="172"/>
      <c r="E406" s="172"/>
      <c r="F406" s="86">
        <v>2011</v>
      </c>
      <c r="G406" s="172"/>
      <c r="H406" s="172"/>
      <c r="I406" s="172" t="s">
        <v>5474</v>
      </c>
      <c r="J406" s="86">
        <v>4</v>
      </c>
      <c r="K406" s="86">
        <v>5</v>
      </c>
      <c r="L406" s="11"/>
      <c r="M406" s="30" t="s">
        <v>5682</v>
      </c>
      <c r="N406" s="11"/>
      <c r="O406" s="86">
        <v>113</v>
      </c>
      <c r="P406" s="22" t="s">
        <v>26</v>
      </c>
      <c r="Q406" s="22" t="s">
        <v>120</v>
      </c>
      <c r="R406" s="202" t="s">
        <v>5683</v>
      </c>
    </row>
    <row r="407" spans="1:18" x14ac:dyDescent="0.2">
      <c r="A407" s="127">
        <v>391</v>
      </c>
      <c r="B407" s="19">
        <v>7900</v>
      </c>
      <c r="C407" s="84" t="s">
        <v>5430</v>
      </c>
      <c r="D407" s="172"/>
      <c r="E407" s="172"/>
      <c r="F407" s="86">
        <v>2011</v>
      </c>
      <c r="G407" s="172"/>
      <c r="H407" s="172"/>
      <c r="I407" s="172" t="s">
        <v>5474</v>
      </c>
      <c r="J407" s="86">
        <v>4</v>
      </c>
      <c r="K407" s="86">
        <v>6</v>
      </c>
      <c r="L407" s="11"/>
      <c r="M407" s="30" t="s">
        <v>5682</v>
      </c>
      <c r="N407" s="11"/>
      <c r="O407" s="86">
        <v>59</v>
      </c>
      <c r="P407" s="22" t="s">
        <v>26</v>
      </c>
      <c r="Q407" s="22" t="s">
        <v>120</v>
      </c>
      <c r="R407" s="202" t="s">
        <v>5683</v>
      </c>
    </row>
    <row r="408" spans="1:18" x14ac:dyDescent="0.2">
      <c r="A408" s="18">
        <v>392</v>
      </c>
      <c r="B408" s="19">
        <v>7900</v>
      </c>
      <c r="C408" s="84" t="s">
        <v>5431</v>
      </c>
      <c r="D408" s="172"/>
      <c r="E408" s="172"/>
      <c r="F408" s="86">
        <v>2011</v>
      </c>
      <c r="G408" s="172"/>
      <c r="H408" s="172"/>
      <c r="I408" s="172" t="s">
        <v>5474</v>
      </c>
      <c r="J408" s="86">
        <v>4</v>
      </c>
      <c r="K408" s="86">
        <v>7</v>
      </c>
      <c r="L408" s="11"/>
      <c r="M408" s="30" t="s">
        <v>5682</v>
      </c>
      <c r="N408" s="11"/>
      <c r="O408" s="86">
        <v>96</v>
      </c>
      <c r="P408" s="22" t="s">
        <v>26</v>
      </c>
      <c r="Q408" s="22" t="s">
        <v>120</v>
      </c>
      <c r="R408" s="202" t="s">
        <v>5683</v>
      </c>
    </row>
    <row r="409" spans="1:18" x14ac:dyDescent="0.2">
      <c r="A409" s="127">
        <v>393</v>
      </c>
      <c r="B409" s="19">
        <v>7900</v>
      </c>
      <c r="C409" s="84" t="s">
        <v>5432</v>
      </c>
      <c r="D409" s="172"/>
      <c r="E409" s="172"/>
      <c r="F409" s="86">
        <v>2011</v>
      </c>
      <c r="G409" s="172"/>
      <c r="H409" s="172"/>
      <c r="I409" s="172" t="s">
        <v>5474</v>
      </c>
      <c r="J409" s="86">
        <v>4</v>
      </c>
      <c r="K409" s="86">
        <v>8</v>
      </c>
      <c r="L409" s="11"/>
      <c r="M409" s="30" t="s">
        <v>5682</v>
      </c>
      <c r="N409" s="11"/>
      <c r="O409" s="86">
        <v>181</v>
      </c>
      <c r="P409" s="22" t="s">
        <v>26</v>
      </c>
      <c r="Q409" s="22" t="s">
        <v>120</v>
      </c>
      <c r="R409" s="202" t="s">
        <v>5683</v>
      </c>
    </row>
    <row r="410" spans="1:18" x14ac:dyDescent="0.2">
      <c r="A410" s="18">
        <v>394</v>
      </c>
      <c r="B410" s="19">
        <v>7900</v>
      </c>
      <c r="C410" s="84" t="s">
        <v>5433</v>
      </c>
      <c r="D410" s="172"/>
      <c r="E410" s="172"/>
      <c r="F410" s="86">
        <v>2011</v>
      </c>
      <c r="G410" s="172"/>
      <c r="H410" s="172"/>
      <c r="I410" s="172" t="s">
        <v>5474</v>
      </c>
      <c r="J410" s="86">
        <v>4</v>
      </c>
      <c r="K410" s="86">
        <v>9</v>
      </c>
      <c r="L410" s="11"/>
      <c r="M410" s="30" t="s">
        <v>5682</v>
      </c>
      <c r="N410" s="11"/>
      <c r="O410" s="86">
        <v>41</v>
      </c>
      <c r="P410" s="22" t="s">
        <v>26</v>
      </c>
      <c r="Q410" s="22" t="s">
        <v>120</v>
      </c>
      <c r="R410" s="202" t="s">
        <v>5683</v>
      </c>
    </row>
    <row r="411" spans="1:18" x14ac:dyDescent="0.2">
      <c r="A411" s="127">
        <v>395</v>
      </c>
      <c r="B411" s="19">
        <v>7900</v>
      </c>
      <c r="C411" s="84" t="s">
        <v>5434</v>
      </c>
      <c r="D411" s="172"/>
      <c r="E411" s="172"/>
      <c r="F411" s="86">
        <v>2011</v>
      </c>
      <c r="G411" s="172"/>
      <c r="H411" s="172"/>
      <c r="I411" s="172" t="s">
        <v>5474</v>
      </c>
      <c r="J411" s="86">
        <v>4</v>
      </c>
      <c r="K411" s="86">
        <v>10</v>
      </c>
      <c r="L411" s="11"/>
      <c r="M411" s="30" t="s">
        <v>5682</v>
      </c>
      <c r="N411" s="11"/>
      <c r="O411" s="86">
        <v>20</v>
      </c>
      <c r="P411" s="22" t="s">
        <v>26</v>
      </c>
      <c r="Q411" s="22" t="s">
        <v>120</v>
      </c>
      <c r="R411" s="202" t="s">
        <v>5683</v>
      </c>
    </row>
    <row r="412" spans="1:18" x14ac:dyDescent="0.2">
      <c r="A412" s="18">
        <v>396</v>
      </c>
      <c r="B412" s="19">
        <v>7900</v>
      </c>
      <c r="C412" s="84" t="s">
        <v>5435</v>
      </c>
      <c r="D412" s="172"/>
      <c r="E412" s="172"/>
      <c r="F412" s="86">
        <v>2011</v>
      </c>
      <c r="G412" s="172"/>
      <c r="H412" s="172"/>
      <c r="I412" s="172" t="s">
        <v>5474</v>
      </c>
      <c r="J412" s="86">
        <v>4</v>
      </c>
      <c r="K412" s="86">
        <v>11</v>
      </c>
      <c r="L412" s="11"/>
      <c r="M412" s="30" t="s">
        <v>5682</v>
      </c>
      <c r="N412" s="11"/>
      <c r="O412" s="86">
        <v>4</v>
      </c>
      <c r="P412" s="22" t="s">
        <v>26</v>
      </c>
      <c r="Q412" s="22" t="s">
        <v>120</v>
      </c>
      <c r="R412" s="202" t="s">
        <v>5683</v>
      </c>
    </row>
    <row r="413" spans="1:18" x14ac:dyDescent="0.2">
      <c r="A413" s="127">
        <v>397</v>
      </c>
      <c r="B413" s="19">
        <v>7900</v>
      </c>
      <c r="C413" s="84" t="s">
        <v>5436</v>
      </c>
      <c r="D413" s="172"/>
      <c r="E413" s="172"/>
      <c r="F413" s="86">
        <v>2011</v>
      </c>
      <c r="G413" s="172"/>
      <c r="H413" s="172"/>
      <c r="I413" s="172" t="s">
        <v>5474</v>
      </c>
      <c r="J413" s="86">
        <v>4</v>
      </c>
      <c r="K413" s="86">
        <v>12</v>
      </c>
      <c r="L413" s="11"/>
      <c r="M413" s="30" t="s">
        <v>5682</v>
      </c>
      <c r="N413" s="11"/>
      <c r="O413" s="86">
        <v>16</v>
      </c>
      <c r="P413" s="22" t="s">
        <v>26</v>
      </c>
      <c r="Q413" s="22" t="s">
        <v>120</v>
      </c>
      <c r="R413" s="202" t="s">
        <v>5683</v>
      </c>
    </row>
    <row r="414" spans="1:18" x14ac:dyDescent="0.2">
      <c r="A414" s="18">
        <v>398</v>
      </c>
      <c r="B414" s="19">
        <v>7900</v>
      </c>
      <c r="C414" s="84" t="s">
        <v>5437</v>
      </c>
      <c r="D414" s="172"/>
      <c r="E414" s="172"/>
      <c r="F414" s="86">
        <v>2011</v>
      </c>
      <c r="G414" s="172"/>
      <c r="H414" s="172"/>
      <c r="I414" s="172" t="s">
        <v>5474</v>
      </c>
      <c r="J414" s="86">
        <v>4</v>
      </c>
      <c r="K414" s="86">
        <v>13</v>
      </c>
      <c r="L414" s="11"/>
      <c r="M414" s="30" t="s">
        <v>5682</v>
      </c>
      <c r="N414" s="11"/>
      <c r="O414" s="86">
        <v>156</v>
      </c>
      <c r="P414" s="22" t="s">
        <v>26</v>
      </c>
      <c r="Q414" s="22" t="s">
        <v>120</v>
      </c>
      <c r="R414" s="202" t="s">
        <v>5683</v>
      </c>
    </row>
    <row r="415" spans="1:18" x14ac:dyDescent="0.2">
      <c r="A415" s="127">
        <v>399</v>
      </c>
      <c r="B415" s="19">
        <v>7900</v>
      </c>
      <c r="C415" s="84" t="s">
        <v>5438</v>
      </c>
      <c r="D415" s="172"/>
      <c r="E415" s="172"/>
      <c r="F415" s="86">
        <v>2011</v>
      </c>
      <c r="G415" s="172"/>
      <c r="H415" s="172"/>
      <c r="I415" s="172" t="s">
        <v>5474</v>
      </c>
      <c r="J415" s="86">
        <v>4</v>
      </c>
      <c r="K415" s="86">
        <v>14</v>
      </c>
      <c r="L415" s="11"/>
      <c r="M415" s="30" t="s">
        <v>5682</v>
      </c>
      <c r="N415" s="11"/>
      <c r="O415" s="86">
        <v>261</v>
      </c>
      <c r="P415" s="22" t="s">
        <v>26</v>
      </c>
      <c r="Q415" s="22" t="s">
        <v>120</v>
      </c>
      <c r="R415" s="202" t="s">
        <v>5683</v>
      </c>
    </row>
    <row r="416" spans="1:18" x14ac:dyDescent="0.2">
      <c r="A416" s="18">
        <v>400</v>
      </c>
      <c r="B416" s="19">
        <v>7900</v>
      </c>
      <c r="C416" s="141" t="s">
        <v>5439</v>
      </c>
      <c r="D416" s="172"/>
      <c r="E416" s="172"/>
      <c r="F416" s="86">
        <v>2011</v>
      </c>
      <c r="G416" s="172"/>
      <c r="H416" s="172"/>
      <c r="I416" s="172" t="s">
        <v>5474</v>
      </c>
      <c r="J416" s="86">
        <v>5</v>
      </c>
      <c r="K416" s="86">
        <v>1</v>
      </c>
      <c r="L416" s="11"/>
      <c r="M416" s="30" t="s">
        <v>5682</v>
      </c>
      <c r="N416" s="11"/>
      <c r="O416" s="86">
        <v>148</v>
      </c>
      <c r="P416" s="22" t="s">
        <v>26</v>
      </c>
      <c r="Q416" s="22" t="s">
        <v>120</v>
      </c>
      <c r="R416" s="202" t="s">
        <v>5683</v>
      </c>
    </row>
    <row r="417" spans="1:18" x14ac:dyDescent="0.2">
      <c r="A417" s="127">
        <v>401</v>
      </c>
      <c r="B417" s="19">
        <v>7900</v>
      </c>
      <c r="C417" s="84" t="s">
        <v>5440</v>
      </c>
      <c r="D417" s="172"/>
      <c r="E417" s="172"/>
      <c r="F417" s="86">
        <v>2011</v>
      </c>
      <c r="G417" s="172"/>
      <c r="H417" s="172"/>
      <c r="I417" s="172" t="s">
        <v>5474</v>
      </c>
      <c r="J417" s="86">
        <v>5</v>
      </c>
      <c r="K417" s="86">
        <v>2</v>
      </c>
      <c r="L417" s="11"/>
      <c r="M417" s="30" t="s">
        <v>5682</v>
      </c>
      <c r="N417" s="11"/>
      <c r="O417" s="86">
        <v>62</v>
      </c>
      <c r="P417" s="22" t="s">
        <v>26</v>
      </c>
      <c r="Q417" s="22" t="s">
        <v>120</v>
      </c>
      <c r="R417" s="202" t="s">
        <v>5683</v>
      </c>
    </row>
    <row r="418" spans="1:18" x14ac:dyDescent="0.2">
      <c r="A418" s="18">
        <v>402</v>
      </c>
      <c r="B418" s="19">
        <v>7900</v>
      </c>
      <c r="C418" s="84" t="s">
        <v>5441</v>
      </c>
      <c r="D418" s="172"/>
      <c r="E418" s="172"/>
      <c r="F418" s="86">
        <v>2011</v>
      </c>
      <c r="G418" s="172"/>
      <c r="H418" s="172"/>
      <c r="I418" s="172" t="s">
        <v>5474</v>
      </c>
      <c r="J418" s="86">
        <v>5</v>
      </c>
      <c r="K418" s="86">
        <v>3</v>
      </c>
      <c r="L418" s="11"/>
      <c r="M418" s="30" t="s">
        <v>5682</v>
      </c>
      <c r="N418" s="11"/>
      <c r="O418" s="86">
        <v>58</v>
      </c>
      <c r="P418" s="22" t="s">
        <v>26</v>
      </c>
      <c r="Q418" s="22" t="s">
        <v>120</v>
      </c>
      <c r="R418" s="202" t="s">
        <v>5683</v>
      </c>
    </row>
    <row r="419" spans="1:18" x14ac:dyDescent="0.2">
      <c r="A419" s="127">
        <v>403</v>
      </c>
      <c r="B419" s="19">
        <v>7900</v>
      </c>
      <c r="C419" s="84" t="s">
        <v>5442</v>
      </c>
      <c r="D419" s="172"/>
      <c r="E419" s="172"/>
      <c r="F419" s="86">
        <v>2011</v>
      </c>
      <c r="G419" s="172"/>
      <c r="H419" s="172"/>
      <c r="I419" s="172" t="s">
        <v>5474</v>
      </c>
      <c r="J419" s="86">
        <v>5</v>
      </c>
      <c r="K419" s="86">
        <v>4</v>
      </c>
      <c r="L419" s="11"/>
      <c r="M419" s="30" t="s">
        <v>5682</v>
      </c>
      <c r="N419" s="11"/>
      <c r="O419" s="86" t="s">
        <v>5484</v>
      </c>
      <c r="P419" s="22" t="s">
        <v>26</v>
      </c>
      <c r="Q419" s="22" t="s">
        <v>120</v>
      </c>
      <c r="R419" s="202" t="s">
        <v>5683</v>
      </c>
    </row>
    <row r="420" spans="1:18" x14ac:dyDescent="0.2">
      <c r="A420" s="18">
        <v>404</v>
      </c>
      <c r="B420" s="19">
        <v>7900</v>
      </c>
      <c r="C420" s="84" t="s">
        <v>5443</v>
      </c>
      <c r="D420" s="172"/>
      <c r="E420" s="172"/>
      <c r="F420" s="86">
        <v>2011</v>
      </c>
      <c r="G420" s="172"/>
      <c r="H420" s="172"/>
      <c r="I420" s="172" t="s">
        <v>5474</v>
      </c>
      <c r="J420" s="86">
        <v>5</v>
      </c>
      <c r="K420" s="86">
        <v>5</v>
      </c>
      <c r="L420" s="11"/>
      <c r="M420" s="30" t="s">
        <v>5682</v>
      </c>
      <c r="N420" s="11"/>
      <c r="O420" s="86">
        <v>134</v>
      </c>
      <c r="P420" s="22" t="s">
        <v>26</v>
      </c>
      <c r="Q420" s="22" t="s">
        <v>120</v>
      </c>
      <c r="R420" s="202" t="s">
        <v>5683</v>
      </c>
    </row>
    <row r="421" spans="1:18" x14ac:dyDescent="0.2">
      <c r="A421" s="127">
        <v>405</v>
      </c>
      <c r="B421" s="19">
        <v>7900</v>
      </c>
      <c r="C421" s="84" t="s">
        <v>5444</v>
      </c>
      <c r="D421" s="172"/>
      <c r="E421" s="172"/>
      <c r="F421" s="86">
        <v>2011</v>
      </c>
      <c r="G421" s="172"/>
      <c r="H421" s="172"/>
      <c r="I421" s="172" t="s">
        <v>5474</v>
      </c>
      <c r="J421" s="86">
        <v>5</v>
      </c>
      <c r="K421" s="86">
        <v>6</v>
      </c>
      <c r="L421" s="11"/>
      <c r="M421" s="30" t="s">
        <v>5682</v>
      </c>
      <c r="N421" s="11"/>
      <c r="O421" s="86">
        <v>163</v>
      </c>
      <c r="P421" s="22" t="s">
        <v>26</v>
      </c>
      <c r="Q421" s="22" t="s">
        <v>120</v>
      </c>
      <c r="R421" s="202" t="s">
        <v>5683</v>
      </c>
    </row>
    <row r="422" spans="1:18" x14ac:dyDescent="0.2">
      <c r="A422" s="18">
        <v>406</v>
      </c>
      <c r="B422" s="19">
        <v>7900</v>
      </c>
      <c r="C422" s="84" t="s">
        <v>5445</v>
      </c>
      <c r="D422" s="172"/>
      <c r="E422" s="172"/>
      <c r="F422" s="86">
        <v>2011</v>
      </c>
      <c r="G422" s="172"/>
      <c r="H422" s="172"/>
      <c r="I422" s="172" t="s">
        <v>5474</v>
      </c>
      <c r="J422" s="86">
        <v>5</v>
      </c>
      <c r="K422" s="86">
        <v>7</v>
      </c>
      <c r="L422" s="11"/>
      <c r="M422" s="30" t="s">
        <v>5682</v>
      </c>
      <c r="N422" s="11"/>
      <c r="O422" s="86">
        <v>77</v>
      </c>
      <c r="P422" s="22" t="s">
        <v>26</v>
      </c>
      <c r="Q422" s="22" t="s">
        <v>120</v>
      </c>
      <c r="R422" s="202" t="s">
        <v>5683</v>
      </c>
    </row>
    <row r="423" spans="1:18" x14ac:dyDescent="0.2">
      <c r="A423" s="127">
        <v>407</v>
      </c>
      <c r="B423" s="19">
        <v>7900</v>
      </c>
      <c r="C423" s="84" t="s">
        <v>5446</v>
      </c>
      <c r="D423" s="172"/>
      <c r="E423" s="172"/>
      <c r="F423" s="86">
        <v>2011</v>
      </c>
      <c r="G423" s="172"/>
      <c r="H423" s="172"/>
      <c r="I423" s="172" t="s">
        <v>5474</v>
      </c>
      <c r="J423" s="86">
        <v>5</v>
      </c>
      <c r="K423" s="86">
        <v>8</v>
      </c>
      <c r="L423" s="11"/>
      <c r="M423" s="30" t="s">
        <v>5682</v>
      </c>
      <c r="N423" s="11"/>
      <c r="O423" s="86">
        <v>46</v>
      </c>
      <c r="P423" s="22" t="s">
        <v>26</v>
      </c>
      <c r="Q423" s="22" t="s">
        <v>120</v>
      </c>
      <c r="R423" s="201" t="s">
        <v>5708</v>
      </c>
    </row>
    <row r="424" spans="1:18" x14ac:dyDescent="0.2">
      <c r="A424" s="18">
        <v>408</v>
      </c>
      <c r="B424" s="19">
        <v>7900</v>
      </c>
      <c r="C424" s="84" t="s">
        <v>5447</v>
      </c>
      <c r="D424" s="172"/>
      <c r="E424" s="172"/>
      <c r="F424" s="86">
        <v>2011</v>
      </c>
      <c r="G424" s="172"/>
      <c r="H424" s="172"/>
      <c r="I424" s="172" t="s">
        <v>5474</v>
      </c>
      <c r="J424" s="86">
        <v>5</v>
      </c>
      <c r="K424" s="86">
        <v>9</v>
      </c>
      <c r="L424" s="11"/>
      <c r="M424" s="30" t="s">
        <v>5682</v>
      </c>
      <c r="N424" s="11"/>
      <c r="O424" s="86">
        <v>64</v>
      </c>
      <c r="P424" s="22" t="s">
        <v>26</v>
      </c>
      <c r="Q424" s="22" t="s">
        <v>120</v>
      </c>
      <c r="R424" s="202" t="s">
        <v>5683</v>
      </c>
    </row>
    <row r="425" spans="1:18" x14ac:dyDescent="0.2">
      <c r="A425" s="127">
        <v>409</v>
      </c>
      <c r="B425" s="19">
        <v>7900</v>
      </c>
      <c r="C425" s="141" t="s">
        <v>5448</v>
      </c>
      <c r="D425" s="172"/>
      <c r="E425" s="172"/>
      <c r="F425" s="86">
        <v>2011</v>
      </c>
      <c r="G425" s="172"/>
      <c r="H425" s="172"/>
      <c r="I425" s="172" t="s">
        <v>5474</v>
      </c>
      <c r="J425" s="86">
        <v>6</v>
      </c>
      <c r="K425" s="86">
        <v>1</v>
      </c>
      <c r="L425" s="11"/>
      <c r="M425" s="30" t="s">
        <v>5682</v>
      </c>
      <c r="N425" s="11"/>
      <c r="O425" s="86">
        <v>20</v>
      </c>
      <c r="P425" s="22" t="s">
        <v>26</v>
      </c>
      <c r="Q425" s="22" t="s">
        <v>120</v>
      </c>
      <c r="R425" s="29" t="s">
        <v>5686</v>
      </c>
    </row>
    <row r="426" spans="1:18" ht="24" x14ac:dyDescent="0.2">
      <c r="A426" s="18">
        <v>410</v>
      </c>
      <c r="B426" s="19">
        <v>7900</v>
      </c>
      <c r="C426" s="84" t="s">
        <v>5449</v>
      </c>
      <c r="D426" s="172"/>
      <c r="E426" s="172"/>
      <c r="F426" s="86">
        <v>2011</v>
      </c>
      <c r="G426" s="172"/>
      <c r="H426" s="172"/>
      <c r="I426" s="172" t="s">
        <v>5474</v>
      </c>
      <c r="J426" s="86">
        <v>6</v>
      </c>
      <c r="K426" s="86">
        <v>2</v>
      </c>
      <c r="L426" s="11"/>
      <c r="M426" s="30" t="s">
        <v>5682</v>
      </c>
      <c r="N426" s="11"/>
      <c r="O426" s="86">
        <v>2</v>
      </c>
      <c r="P426" s="22" t="s">
        <v>26</v>
      </c>
      <c r="Q426" s="22" t="s">
        <v>120</v>
      </c>
      <c r="R426" s="29" t="s">
        <v>5715</v>
      </c>
    </row>
    <row r="427" spans="1:18" ht="24" x14ac:dyDescent="0.2">
      <c r="A427" s="127">
        <v>411</v>
      </c>
      <c r="B427" s="19">
        <v>7900</v>
      </c>
      <c r="C427" s="84" t="s">
        <v>5450</v>
      </c>
      <c r="D427" s="172"/>
      <c r="E427" s="172"/>
      <c r="F427" s="86">
        <v>2011</v>
      </c>
      <c r="G427" s="172"/>
      <c r="H427" s="172"/>
      <c r="I427" s="172" t="s">
        <v>5474</v>
      </c>
      <c r="J427" s="86">
        <v>6</v>
      </c>
      <c r="K427" s="86">
        <v>3</v>
      </c>
      <c r="L427" s="11"/>
      <c r="M427" s="30" t="s">
        <v>5682</v>
      </c>
      <c r="N427" s="11"/>
      <c r="O427" s="86">
        <v>2</v>
      </c>
      <c r="P427" s="22" t="s">
        <v>26</v>
      </c>
      <c r="Q427" s="22" t="s">
        <v>120</v>
      </c>
      <c r="R427" s="29" t="s">
        <v>5715</v>
      </c>
    </row>
    <row r="428" spans="1:18" ht="24" x14ac:dyDescent="0.2">
      <c r="A428" s="18">
        <v>412</v>
      </c>
      <c r="B428" s="19">
        <v>7900</v>
      </c>
      <c r="C428" s="84" t="s">
        <v>5451</v>
      </c>
      <c r="D428" s="172"/>
      <c r="E428" s="172"/>
      <c r="F428" s="86">
        <v>2011</v>
      </c>
      <c r="G428" s="172"/>
      <c r="H428" s="172"/>
      <c r="I428" s="172" t="s">
        <v>5474</v>
      </c>
      <c r="J428" s="86">
        <v>6</v>
      </c>
      <c r="K428" s="86">
        <v>4</v>
      </c>
      <c r="L428" s="11"/>
      <c r="M428" s="30" t="s">
        <v>5682</v>
      </c>
      <c r="N428" s="11"/>
      <c r="O428" s="86">
        <v>6</v>
      </c>
      <c r="P428" s="22" t="s">
        <v>26</v>
      </c>
      <c r="Q428" s="22" t="s">
        <v>120</v>
      </c>
      <c r="R428" s="29" t="s">
        <v>5715</v>
      </c>
    </row>
    <row r="429" spans="1:18" ht="24" x14ac:dyDescent="0.2">
      <c r="A429" s="127">
        <v>413</v>
      </c>
      <c r="B429" s="19">
        <v>7900</v>
      </c>
      <c r="C429" s="84" t="s">
        <v>5452</v>
      </c>
      <c r="D429" s="172"/>
      <c r="E429" s="172"/>
      <c r="F429" s="86">
        <v>2011</v>
      </c>
      <c r="G429" s="172"/>
      <c r="H429" s="172"/>
      <c r="I429" s="172" t="s">
        <v>5474</v>
      </c>
      <c r="J429" s="86">
        <v>6</v>
      </c>
      <c r="K429" s="86">
        <v>5</v>
      </c>
      <c r="L429" s="11"/>
      <c r="M429" s="30" t="s">
        <v>5682</v>
      </c>
      <c r="N429" s="11"/>
      <c r="O429" s="86">
        <v>3</v>
      </c>
      <c r="P429" s="22" t="s">
        <v>26</v>
      </c>
      <c r="Q429" s="22" t="s">
        <v>120</v>
      </c>
      <c r="R429" s="29" t="s">
        <v>5715</v>
      </c>
    </row>
    <row r="430" spans="1:18" ht="24" x14ac:dyDescent="0.2">
      <c r="A430" s="18">
        <v>414</v>
      </c>
      <c r="B430" s="19">
        <v>7900</v>
      </c>
      <c r="C430" s="84" t="s">
        <v>5453</v>
      </c>
      <c r="D430" s="172"/>
      <c r="E430" s="172"/>
      <c r="F430" s="86">
        <v>2011</v>
      </c>
      <c r="G430" s="172"/>
      <c r="H430" s="172"/>
      <c r="I430" s="172" t="s">
        <v>5474</v>
      </c>
      <c r="J430" s="86">
        <v>6</v>
      </c>
      <c r="K430" s="86">
        <v>6</v>
      </c>
      <c r="L430" s="11"/>
      <c r="M430" s="30" t="s">
        <v>5682</v>
      </c>
      <c r="N430" s="11"/>
      <c r="O430" s="86">
        <v>4</v>
      </c>
      <c r="P430" s="22" t="s">
        <v>26</v>
      </c>
      <c r="Q430" s="22" t="s">
        <v>120</v>
      </c>
      <c r="R430" s="29" t="s">
        <v>5715</v>
      </c>
    </row>
    <row r="431" spans="1:18" ht="24" x14ac:dyDescent="0.2">
      <c r="A431" s="127">
        <v>415</v>
      </c>
      <c r="B431" s="19">
        <v>7900</v>
      </c>
      <c r="C431" s="84" t="s">
        <v>5454</v>
      </c>
      <c r="D431" s="172"/>
      <c r="E431" s="172"/>
      <c r="F431" s="86">
        <v>2011</v>
      </c>
      <c r="G431" s="172"/>
      <c r="H431" s="172"/>
      <c r="I431" s="172" t="s">
        <v>5474</v>
      </c>
      <c r="J431" s="86">
        <v>6</v>
      </c>
      <c r="K431" s="86">
        <v>7</v>
      </c>
      <c r="L431" s="11"/>
      <c r="M431" s="30" t="s">
        <v>5682</v>
      </c>
      <c r="N431" s="11"/>
      <c r="O431" s="86">
        <v>25</v>
      </c>
      <c r="P431" s="22" t="s">
        <v>26</v>
      </c>
      <c r="Q431" s="22" t="s">
        <v>120</v>
      </c>
      <c r="R431" s="29" t="s">
        <v>5715</v>
      </c>
    </row>
    <row r="432" spans="1:18" ht="24" x14ac:dyDescent="0.2">
      <c r="A432" s="18">
        <v>416</v>
      </c>
      <c r="B432" s="19">
        <v>7900</v>
      </c>
      <c r="C432" s="84" t="s">
        <v>5454</v>
      </c>
      <c r="D432" s="172"/>
      <c r="E432" s="172"/>
      <c r="F432" s="86">
        <v>2011</v>
      </c>
      <c r="G432" s="172"/>
      <c r="H432" s="172"/>
      <c r="I432" s="172" t="s">
        <v>5474</v>
      </c>
      <c r="J432" s="86">
        <v>6</v>
      </c>
      <c r="K432" s="86">
        <v>8</v>
      </c>
      <c r="L432" s="11"/>
      <c r="M432" s="30" t="s">
        <v>5682</v>
      </c>
      <c r="N432" s="11"/>
      <c r="O432" s="86">
        <v>83</v>
      </c>
      <c r="P432" s="22" t="s">
        <v>26</v>
      </c>
      <c r="Q432" s="22" t="s">
        <v>120</v>
      </c>
      <c r="R432" s="29" t="s">
        <v>5715</v>
      </c>
    </row>
    <row r="433" spans="1:18" ht="24" x14ac:dyDescent="0.2">
      <c r="A433" s="127">
        <v>417</v>
      </c>
      <c r="B433" s="19">
        <v>7900</v>
      </c>
      <c r="C433" s="84" t="s">
        <v>5455</v>
      </c>
      <c r="D433" s="172"/>
      <c r="E433" s="172"/>
      <c r="F433" s="86">
        <v>2011</v>
      </c>
      <c r="G433" s="172"/>
      <c r="H433" s="172"/>
      <c r="I433" s="172" t="s">
        <v>5474</v>
      </c>
      <c r="J433" s="86">
        <v>6</v>
      </c>
      <c r="K433" s="86">
        <v>9</v>
      </c>
      <c r="L433" s="11"/>
      <c r="M433" s="30" t="s">
        <v>5682</v>
      </c>
      <c r="N433" s="11"/>
      <c r="O433" s="86">
        <v>111</v>
      </c>
      <c r="P433" s="22" t="s">
        <v>26</v>
      </c>
      <c r="Q433" s="22" t="s">
        <v>120</v>
      </c>
      <c r="R433" s="29" t="s">
        <v>5715</v>
      </c>
    </row>
    <row r="434" spans="1:18" x14ac:dyDescent="0.2">
      <c r="A434" s="18">
        <v>418</v>
      </c>
      <c r="B434" s="19">
        <v>7900</v>
      </c>
      <c r="C434" s="84" t="s">
        <v>5380</v>
      </c>
      <c r="D434" s="172"/>
      <c r="E434" s="172"/>
      <c r="F434" s="86">
        <v>2011</v>
      </c>
      <c r="G434" s="172"/>
      <c r="H434" s="172"/>
      <c r="I434" s="172" t="s">
        <v>5474</v>
      </c>
      <c r="J434" s="86">
        <v>6</v>
      </c>
      <c r="K434" s="86">
        <v>10</v>
      </c>
      <c r="L434" s="11"/>
      <c r="M434" s="30" t="s">
        <v>5682</v>
      </c>
      <c r="N434" s="11"/>
      <c r="O434" s="86">
        <v>12</v>
      </c>
      <c r="P434" s="22" t="s">
        <v>26</v>
      </c>
      <c r="Q434" s="22" t="s">
        <v>120</v>
      </c>
      <c r="R434" s="29" t="s">
        <v>5715</v>
      </c>
    </row>
    <row r="435" spans="1:18" x14ac:dyDescent="0.2">
      <c r="A435" s="127">
        <v>419</v>
      </c>
      <c r="B435" s="19">
        <v>7900</v>
      </c>
      <c r="C435" s="84" t="s">
        <v>5456</v>
      </c>
      <c r="D435" s="172"/>
      <c r="E435" s="172"/>
      <c r="F435" s="86">
        <v>2011</v>
      </c>
      <c r="G435" s="172"/>
      <c r="H435" s="172"/>
      <c r="I435" s="172" t="s">
        <v>5474</v>
      </c>
      <c r="J435" s="86">
        <v>6</v>
      </c>
      <c r="K435" s="86">
        <v>11</v>
      </c>
      <c r="L435" s="11"/>
      <c r="M435" s="30" t="s">
        <v>5682</v>
      </c>
      <c r="N435" s="11"/>
      <c r="O435" s="86">
        <v>27</v>
      </c>
      <c r="P435" s="22" t="s">
        <v>26</v>
      </c>
      <c r="Q435" s="22" t="s">
        <v>120</v>
      </c>
      <c r="R435" s="29" t="s">
        <v>5683</v>
      </c>
    </row>
    <row r="436" spans="1:18" x14ac:dyDescent="0.2">
      <c r="A436" s="18">
        <v>420</v>
      </c>
      <c r="B436" s="19">
        <v>7900</v>
      </c>
      <c r="C436" s="84" t="s">
        <v>5457</v>
      </c>
      <c r="D436" s="172"/>
      <c r="E436" s="172"/>
      <c r="F436" s="86">
        <v>2011</v>
      </c>
      <c r="G436" s="172"/>
      <c r="H436" s="172"/>
      <c r="I436" s="172" t="s">
        <v>5474</v>
      </c>
      <c r="J436" s="86">
        <v>6</v>
      </c>
      <c r="K436" s="86">
        <v>12</v>
      </c>
      <c r="L436" s="11"/>
      <c r="M436" s="30" t="s">
        <v>5682</v>
      </c>
      <c r="N436" s="11"/>
      <c r="O436" s="86">
        <v>31</v>
      </c>
      <c r="P436" s="22" t="s">
        <v>26</v>
      </c>
      <c r="Q436" s="22" t="s">
        <v>120</v>
      </c>
      <c r="R436" s="29" t="s">
        <v>5715</v>
      </c>
    </row>
    <row r="437" spans="1:18" ht="18" thickBot="1" x14ac:dyDescent="0.3">
      <c r="A437" s="298" t="s">
        <v>5793</v>
      </c>
      <c r="B437" s="298"/>
      <c r="C437" s="298"/>
      <c r="D437" s="303"/>
      <c r="E437" s="303"/>
      <c r="F437" s="290"/>
      <c r="G437" s="303"/>
      <c r="H437" s="303"/>
      <c r="I437" s="303"/>
      <c r="J437" s="290"/>
      <c r="K437" s="290"/>
      <c r="L437" s="203"/>
      <c r="M437" s="271"/>
      <c r="N437" s="203"/>
      <c r="O437" s="290"/>
      <c r="P437" s="273"/>
      <c r="Q437" s="273"/>
      <c r="R437" s="297"/>
    </row>
    <row r="438" spans="1:18" ht="18" thickBot="1" x14ac:dyDescent="0.3">
      <c r="A438" s="266" t="s">
        <v>5781</v>
      </c>
      <c r="B438" s="267"/>
      <c r="C438" s="267"/>
      <c r="D438" s="267"/>
      <c r="E438" s="267"/>
      <c r="F438" s="267"/>
      <c r="G438" s="267"/>
      <c r="H438" s="267"/>
      <c r="I438" s="267"/>
      <c r="J438" s="267"/>
      <c r="K438" s="267"/>
      <c r="L438" s="267"/>
      <c r="M438" s="267"/>
      <c r="N438" s="267"/>
      <c r="O438" s="267"/>
      <c r="P438" s="267"/>
      <c r="Q438" s="267"/>
      <c r="R438" s="268"/>
    </row>
    <row r="439" spans="1:18" ht="34.5" x14ac:dyDescent="0.25">
      <c r="A439" s="260" t="s">
        <v>15</v>
      </c>
      <c r="B439" s="258"/>
      <c r="C439" s="125" t="s">
        <v>28</v>
      </c>
      <c r="D439" s="126"/>
      <c r="E439" s="126"/>
      <c r="F439" s="258" t="s">
        <v>16</v>
      </c>
      <c r="G439" s="258"/>
      <c r="H439" s="259" t="s">
        <v>29</v>
      </c>
      <c r="I439" s="259"/>
      <c r="J439" s="259"/>
      <c r="K439" s="259"/>
      <c r="L439" s="259"/>
      <c r="M439" s="126"/>
      <c r="N439" s="126"/>
      <c r="O439" s="258" t="s">
        <v>23</v>
      </c>
      <c r="P439" s="258"/>
      <c r="Q439" s="259"/>
      <c r="R439" s="261"/>
    </row>
    <row r="440" spans="1:18" x14ac:dyDescent="0.25">
      <c r="A440" s="41"/>
      <c r="B440" s="42"/>
      <c r="C440" s="42"/>
      <c r="D440" s="42"/>
      <c r="E440" s="42"/>
      <c r="F440" s="42"/>
      <c r="G440" s="42"/>
      <c r="H440" s="42"/>
      <c r="I440" s="42"/>
      <c r="J440" s="42"/>
      <c r="K440" s="42"/>
      <c r="L440" s="42"/>
      <c r="M440" s="42"/>
      <c r="N440" s="42"/>
      <c r="O440" s="42"/>
      <c r="P440" s="42"/>
      <c r="Q440" s="42"/>
      <c r="R440" s="44"/>
    </row>
    <row r="441" spans="1:18" x14ac:dyDescent="0.25">
      <c r="A441" s="41"/>
      <c r="B441" s="42"/>
      <c r="C441" s="42"/>
      <c r="D441" s="42"/>
      <c r="E441" s="42"/>
      <c r="F441" s="42"/>
      <c r="G441" s="42"/>
      <c r="H441" s="42"/>
      <c r="I441" s="42"/>
      <c r="J441" s="42"/>
      <c r="K441" s="42"/>
      <c r="L441" s="42"/>
      <c r="M441" s="42"/>
      <c r="N441" s="42"/>
      <c r="O441" s="42"/>
      <c r="P441" s="42"/>
      <c r="Q441" s="42"/>
      <c r="R441" s="44"/>
    </row>
    <row r="442" spans="1:18" ht="34.5" x14ac:dyDescent="0.25">
      <c r="A442" s="224" t="s">
        <v>17</v>
      </c>
      <c r="B442" s="225"/>
      <c r="C442" s="40" t="s">
        <v>30</v>
      </c>
      <c r="D442" s="42"/>
      <c r="E442" s="42"/>
      <c r="F442" s="225" t="s">
        <v>17</v>
      </c>
      <c r="G442" s="225"/>
      <c r="H442" s="219" t="s">
        <v>31</v>
      </c>
      <c r="I442" s="219"/>
      <c r="J442" s="219"/>
      <c r="K442" s="219"/>
      <c r="L442" s="219"/>
      <c r="M442" s="42"/>
      <c r="N442" s="42"/>
      <c r="O442" s="225" t="s">
        <v>17</v>
      </c>
      <c r="P442" s="225"/>
      <c r="Q442" s="219"/>
      <c r="R442" s="220"/>
    </row>
    <row r="443" spans="1:18" x14ac:dyDescent="0.25">
      <c r="A443" s="41"/>
      <c r="B443" s="42"/>
      <c r="C443" s="42"/>
      <c r="D443" s="42"/>
      <c r="E443" s="42"/>
      <c r="F443" s="42"/>
      <c r="G443" s="42"/>
      <c r="H443" s="42"/>
      <c r="I443" s="42"/>
      <c r="J443" s="42"/>
      <c r="K443" s="42"/>
      <c r="L443" s="42"/>
      <c r="M443" s="42"/>
      <c r="N443" s="42"/>
      <c r="O443" s="42"/>
      <c r="P443" s="42"/>
      <c r="Q443" s="42"/>
      <c r="R443" s="44"/>
    </row>
    <row r="444" spans="1:18" x14ac:dyDescent="0.25">
      <c r="A444" s="41"/>
      <c r="B444" s="42"/>
      <c r="C444" s="42"/>
      <c r="D444" s="42"/>
      <c r="E444" s="42"/>
      <c r="F444" s="42"/>
      <c r="G444" s="42"/>
      <c r="H444" s="42"/>
      <c r="I444" s="42"/>
      <c r="J444" s="42"/>
      <c r="K444" s="42"/>
      <c r="L444" s="42"/>
      <c r="M444" s="42"/>
      <c r="N444" s="42"/>
      <c r="O444" s="42"/>
      <c r="P444" s="42"/>
      <c r="Q444" s="42"/>
      <c r="R444" s="44"/>
    </row>
    <row r="445" spans="1:18" ht="51.75" x14ac:dyDescent="0.25">
      <c r="A445" s="41" t="s">
        <v>18</v>
      </c>
      <c r="B445" s="42"/>
      <c r="C445" s="40" t="s">
        <v>33</v>
      </c>
      <c r="D445" s="42"/>
      <c r="E445" s="42"/>
      <c r="F445" s="42" t="s">
        <v>18</v>
      </c>
      <c r="G445" s="42"/>
      <c r="H445" s="219" t="s">
        <v>33</v>
      </c>
      <c r="I445" s="219"/>
      <c r="J445" s="219"/>
      <c r="K445" s="219"/>
      <c r="L445" s="219"/>
      <c r="M445" s="42"/>
      <c r="N445" s="42"/>
      <c r="O445" s="42" t="s">
        <v>18</v>
      </c>
      <c r="P445" s="42"/>
      <c r="Q445" s="219"/>
      <c r="R445" s="220"/>
    </row>
    <row r="446" spans="1:18" ht="18" thickBot="1" x14ac:dyDescent="0.3">
      <c r="A446" s="13"/>
      <c r="B446" s="14"/>
      <c r="C446" s="14"/>
      <c r="D446" s="14"/>
      <c r="E446" s="14"/>
      <c r="F446" s="14"/>
      <c r="G446" s="14"/>
      <c r="H446" s="14"/>
      <c r="I446" s="14"/>
      <c r="J446" s="14"/>
      <c r="K446" s="14"/>
      <c r="L446" s="14"/>
      <c r="M446" s="14"/>
      <c r="N446" s="14"/>
      <c r="O446" s="14"/>
      <c r="P446" s="14"/>
      <c r="Q446" s="14"/>
      <c r="R446" s="15"/>
    </row>
  </sheetData>
  <autoFilter ref="A15:R439">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autoFilter>
  <mergeCells count="33">
    <mergeCell ref="A437:C437"/>
    <mergeCell ref="A6:R6"/>
    <mergeCell ref="A8:R8"/>
    <mergeCell ref="A10:B10"/>
    <mergeCell ref="C10:N10"/>
    <mergeCell ref="A11:B11"/>
    <mergeCell ref="C11:N11"/>
    <mergeCell ref="R15:R16"/>
    <mergeCell ref="D16:F16"/>
    <mergeCell ref="G16:I16"/>
    <mergeCell ref="A13:B13"/>
    <mergeCell ref="C13:R13"/>
    <mergeCell ref="A15:A16"/>
    <mergeCell ref="B15:B16"/>
    <mergeCell ref="C15:C16"/>
    <mergeCell ref="D15:I15"/>
    <mergeCell ref="J15:N15"/>
    <mergeCell ref="O15:O16"/>
    <mergeCell ref="P15:P16"/>
    <mergeCell ref="Q15:Q16"/>
    <mergeCell ref="H445:L445"/>
    <mergeCell ref="Q445:R445"/>
    <mergeCell ref="A438:R438"/>
    <mergeCell ref="A439:B439"/>
    <mergeCell ref="F439:G439"/>
    <mergeCell ref="H439:L439"/>
    <mergeCell ref="O439:P439"/>
    <mergeCell ref="Q439:R439"/>
    <mergeCell ref="A442:B442"/>
    <mergeCell ref="F442:G442"/>
    <mergeCell ref="H442:L442"/>
    <mergeCell ref="O442:P442"/>
    <mergeCell ref="Q442:R442"/>
  </mergeCells>
  <dataValidations count="1">
    <dataValidation allowBlank="1" showErrorMessage="1" promptTitle="  " sqref="C17:E34"/>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opLeftCell="A111" zoomScaleNormal="100" workbookViewId="0">
      <selection activeCell="F135" sqref="F135:J135"/>
    </sheetView>
  </sheetViews>
  <sheetFormatPr baseColWidth="10" defaultRowHeight="17.25" x14ac:dyDescent="0.25"/>
  <cols>
    <col min="1" max="1" width="9.42578125" style="4" customWidth="1"/>
    <col min="2" max="2" width="6.8554687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4.57031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34</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16" t="s">
        <v>1</v>
      </c>
      <c r="E16" s="16" t="s">
        <v>2</v>
      </c>
      <c r="F16" s="16" t="s">
        <v>3</v>
      </c>
      <c r="G16" s="16" t="s">
        <v>4</v>
      </c>
      <c r="H16" s="16" t="s">
        <v>5</v>
      </c>
      <c r="I16" s="16" t="s">
        <v>6</v>
      </c>
      <c r="J16" s="16" t="s">
        <v>7</v>
      </c>
      <c r="K16" s="232"/>
      <c r="L16" s="232"/>
      <c r="M16" s="232"/>
      <c r="N16" s="227"/>
    </row>
    <row r="17" spans="1:14" s="23" customFormat="1" ht="17.25" customHeight="1" x14ac:dyDescent="0.2">
      <c r="A17" s="18">
        <v>1</v>
      </c>
      <c r="B17" s="19">
        <v>7113</v>
      </c>
      <c r="C17" s="36" t="s">
        <v>35</v>
      </c>
      <c r="D17" s="24">
        <v>38353</v>
      </c>
      <c r="E17" s="24">
        <v>38717</v>
      </c>
      <c r="F17" s="38">
        <v>1</v>
      </c>
      <c r="G17" s="39">
        <v>1</v>
      </c>
      <c r="H17" s="21"/>
      <c r="I17" s="30" t="s">
        <v>5682</v>
      </c>
      <c r="J17" s="30"/>
      <c r="K17" s="22">
        <v>107</v>
      </c>
      <c r="L17" s="22" t="s">
        <v>26</v>
      </c>
      <c r="M17" s="22" t="s">
        <v>120</v>
      </c>
      <c r="N17" s="29" t="s">
        <v>5683</v>
      </c>
    </row>
    <row r="18" spans="1:14" s="23" customFormat="1" ht="17.25" customHeight="1" x14ac:dyDescent="0.2">
      <c r="A18" s="18">
        <v>2</v>
      </c>
      <c r="B18" s="19">
        <v>7113</v>
      </c>
      <c r="C18" s="36" t="s">
        <v>36</v>
      </c>
      <c r="D18" s="24">
        <v>38503</v>
      </c>
      <c r="E18" s="24">
        <v>38678</v>
      </c>
      <c r="F18" s="38">
        <v>1</v>
      </c>
      <c r="G18" s="39">
        <v>1</v>
      </c>
      <c r="H18" s="21"/>
      <c r="I18" s="30" t="s">
        <v>5682</v>
      </c>
      <c r="J18" s="30"/>
      <c r="K18" s="22">
        <v>18</v>
      </c>
      <c r="L18" s="22" t="s">
        <v>26</v>
      </c>
      <c r="M18" s="22" t="s">
        <v>120</v>
      </c>
      <c r="N18" s="29" t="s">
        <v>5715</v>
      </c>
    </row>
    <row r="19" spans="1:14" s="23" customFormat="1" ht="17.25" customHeight="1" x14ac:dyDescent="0.2">
      <c r="A19" s="18">
        <v>3</v>
      </c>
      <c r="B19" s="19">
        <v>7113</v>
      </c>
      <c r="C19" s="36" t="s">
        <v>37</v>
      </c>
      <c r="D19" s="24">
        <v>38998</v>
      </c>
      <c r="E19" s="24">
        <v>39000</v>
      </c>
      <c r="F19" s="38">
        <v>1</v>
      </c>
      <c r="G19" s="39">
        <v>1</v>
      </c>
      <c r="H19" s="21"/>
      <c r="I19" s="30" t="s">
        <v>5682</v>
      </c>
      <c r="J19" s="30"/>
      <c r="K19" s="22">
        <v>2</v>
      </c>
      <c r="L19" s="22" t="s">
        <v>26</v>
      </c>
      <c r="M19" s="22" t="s">
        <v>120</v>
      </c>
      <c r="N19" s="29" t="s">
        <v>5715</v>
      </c>
    </row>
    <row r="20" spans="1:14" s="23" customFormat="1" ht="17.25" customHeight="1" x14ac:dyDescent="0.2">
      <c r="A20" s="25">
        <v>4</v>
      </c>
      <c r="B20" s="19">
        <v>7113</v>
      </c>
      <c r="C20" s="36" t="s">
        <v>38</v>
      </c>
      <c r="D20" s="24">
        <v>38749</v>
      </c>
      <c r="E20" s="24">
        <v>39072</v>
      </c>
      <c r="F20" s="38">
        <v>1</v>
      </c>
      <c r="G20" s="39">
        <v>1</v>
      </c>
      <c r="H20" s="22"/>
      <c r="I20" s="30" t="s">
        <v>5682</v>
      </c>
      <c r="J20" s="22"/>
      <c r="K20" s="22">
        <v>8</v>
      </c>
      <c r="L20" s="22" t="s">
        <v>26</v>
      </c>
      <c r="M20" s="22" t="s">
        <v>120</v>
      </c>
      <c r="N20" s="29" t="s">
        <v>5692</v>
      </c>
    </row>
    <row r="21" spans="1:14" s="23" customFormat="1" ht="17.25" customHeight="1" x14ac:dyDescent="0.2">
      <c r="A21" s="25">
        <v>5</v>
      </c>
      <c r="B21" s="19">
        <v>7113</v>
      </c>
      <c r="C21" s="36" t="s">
        <v>35</v>
      </c>
      <c r="D21" s="24">
        <v>38996</v>
      </c>
      <c r="E21" s="24">
        <v>39063</v>
      </c>
      <c r="F21" s="38">
        <v>1</v>
      </c>
      <c r="G21" s="39">
        <v>1</v>
      </c>
      <c r="H21" s="22"/>
      <c r="I21" s="30" t="s">
        <v>5682</v>
      </c>
      <c r="J21" s="30"/>
      <c r="K21" s="22">
        <v>60</v>
      </c>
      <c r="L21" s="22" t="s">
        <v>26</v>
      </c>
      <c r="M21" s="22" t="s">
        <v>120</v>
      </c>
      <c r="N21" s="29" t="s">
        <v>5683</v>
      </c>
    </row>
    <row r="22" spans="1:14" s="23" customFormat="1" ht="17.25" customHeight="1" x14ac:dyDescent="0.2">
      <c r="A22" s="25">
        <v>6</v>
      </c>
      <c r="B22" s="19">
        <v>7113</v>
      </c>
      <c r="C22" s="36" t="s">
        <v>39</v>
      </c>
      <c r="D22" s="24">
        <v>38718</v>
      </c>
      <c r="E22" s="24">
        <v>39082</v>
      </c>
      <c r="F22" s="38">
        <v>1</v>
      </c>
      <c r="G22" s="39">
        <v>1</v>
      </c>
      <c r="H22" s="22"/>
      <c r="I22" s="30" t="s">
        <v>5682</v>
      </c>
      <c r="J22" s="30"/>
      <c r="K22" s="22">
        <v>89</v>
      </c>
      <c r="L22" s="22" t="s">
        <v>7</v>
      </c>
      <c r="M22" s="22" t="s">
        <v>120</v>
      </c>
      <c r="N22" s="29" t="s">
        <v>5792</v>
      </c>
    </row>
    <row r="23" spans="1:14" s="23" customFormat="1" ht="17.25" customHeight="1" x14ac:dyDescent="0.2">
      <c r="A23" s="18">
        <v>7</v>
      </c>
      <c r="B23" s="19">
        <v>7113</v>
      </c>
      <c r="C23" s="36" t="s">
        <v>40</v>
      </c>
      <c r="D23" s="24">
        <v>37987</v>
      </c>
      <c r="E23" s="24">
        <v>38352</v>
      </c>
      <c r="F23" s="38">
        <v>1</v>
      </c>
      <c r="G23" s="39">
        <v>1</v>
      </c>
      <c r="H23" s="26"/>
      <c r="I23" s="30" t="s">
        <v>5682</v>
      </c>
      <c r="J23" s="30"/>
      <c r="K23" s="22">
        <v>3</v>
      </c>
      <c r="L23" s="22" t="s">
        <v>26</v>
      </c>
      <c r="M23" s="22" t="s">
        <v>120</v>
      </c>
      <c r="N23" s="29" t="s">
        <v>5694</v>
      </c>
    </row>
    <row r="24" spans="1:14" s="23" customFormat="1" ht="17.25" customHeight="1" x14ac:dyDescent="0.2">
      <c r="A24" s="18">
        <v>8</v>
      </c>
      <c r="B24" s="19">
        <v>7113</v>
      </c>
      <c r="C24" s="36" t="s">
        <v>39</v>
      </c>
      <c r="D24" s="24">
        <v>38018</v>
      </c>
      <c r="E24" s="24">
        <v>38319</v>
      </c>
      <c r="F24" s="38">
        <v>1</v>
      </c>
      <c r="G24" s="39">
        <v>1</v>
      </c>
      <c r="H24" s="27"/>
      <c r="I24" s="30" t="s">
        <v>5682</v>
      </c>
      <c r="J24" s="28"/>
      <c r="K24" s="22">
        <v>21</v>
      </c>
      <c r="L24" s="22" t="s">
        <v>7</v>
      </c>
      <c r="M24" s="22" t="s">
        <v>120</v>
      </c>
      <c r="N24" s="29" t="s">
        <v>5792</v>
      </c>
    </row>
    <row r="25" spans="1:14" ht="17.25" customHeight="1" x14ac:dyDescent="0.2">
      <c r="A25" s="18">
        <v>9</v>
      </c>
      <c r="B25" s="19">
        <v>7113</v>
      </c>
      <c r="C25" s="36" t="s">
        <v>41</v>
      </c>
      <c r="D25" s="24">
        <v>38352</v>
      </c>
      <c r="E25" s="24">
        <v>38352</v>
      </c>
      <c r="F25" s="38">
        <v>1</v>
      </c>
      <c r="G25" s="39">
        <v>1</v>
      </c>
      <c r="H25" s="11"/>
      <c r="I25" s="30" t="s">
        <v>5682</v>
      </c>
      <c r="J25" s="11"/>
      <c r="K25" s="22">
        <v>19</v>
      </c>
      <c r="L25" s="22" t="s">
        <v>26</v>
      </c>
      <c r="M25" s="22" t="s">
        <v>120</v>
      </c>
      <c r="N25" s="29" t="s">
        <v>5683</v>
      </c>
    </row>
    <row r="26" spans="1:14" ht="17.25" customHeight="1" x14ac:dyDescent="0.2">
      <c r="A26" s="25">
        <v>10</v>
      </c>
      <c r="B26" s="19">
        <v>7113</v>
      </c>
      <c r="C26" s="36" t="s">
        <v>37</v>
      </c>
      <c r="D26" s="24">
        <v>38244</v>
      </c>
      <c r="E26" s="24">
        <v>38352</v>
      </c>
      <c r="F26" s="38">
        <v>1</v>
      </c>
      <c r="G26" s="39">
        <v>1</v>
      </c>
      <c r="H26" s="11"/>
      <c r="I26" s="30" t="s">
        <v>5682</v>
      </c>
      <c r="J26" s="11"/>
      <c r="K26" s="22">
        <v>35</v>
      </c>
      <c r="L26" s="22" t="s">
        <v>26</v>
      </c>
      <c r="M26" s="22" t="s">
        <v>120</v>
      </c>
      <c r="N26" s="29" t="s">
        <v>5715</v>
      </c>
    </row>
    <row r="27" spans="1:14" ht="17.25" customHeight="1" x14ac:dyDescent="0.2">
      <c r="A27" s="25">
        <v>11</v>
      </c>
      <c r="B27" s="19">
        <v>7113</v>
      </c>
      <c r="C27" s="36" t="s">
        <v>40</v>
      </c>
      <c r="D27" s="24">
        <v>37987</v>
      </c>
      <c r="E27" s="24">
        <v>38352</v>
      </c>
      <c r="F27" s="38">
        <v>1</v>
      </c>
      <c r="G27" s="39">
        <v>1</v>
      </c>
      <c r="H27" s="11"/>
      <c r="I27" s="30" t="s">
        <v>5682</v>
      </c>
      <c r="J27" s="11"/>
      <c r="K27" s="22">
        <v>27</v>
      </c>
      <c r="L27" s="22" t="s">
        <v>26</v>
      </c>
      <c r="M27" s="22" t="s">
        <v>120</v>
      </c>
      <c r="N27" s="29" t="s">
        <v>5694</v>
      </c>
    </row>
    <row r="28" spans="1:14" ht="17.25" customHeight="1" x14ac:dyDescent="0.2">
      <c r="A28" s="25">
        <v>12</v>
      </c>
      <c r="B28" s="19">
        <v>7113</v>
      </c>
      <c r="C28" s="36" t="s">
        <v>41</v>
      </c>
      <c r="D28" s="24">
        <v>38626</v>
      </c>
      <c r="E28" s="24">
        <v>38717</v>
      </c>
      <c r="F28" s="38">
        <v>1</v>
      </c>
      <c r="G28" s="39">
        <v>1</v>
      </c>
      <c r="H28" s="11"/>
      <c r="I28" s="30" t="s">
        <v>5682</v>
      </c>
      <c r="J28" s="11"/>
      <c r="K28" s="22">
        <v>33</v>
      </c>
      <c r="L28" s="22" t="s">
        <v>26</v>
      </c>
      <c r="M28" s="22" t="s">
        <v>120</v>
      </c>
      <c r="N28" s="29" t="s">
        <v>5683</v>
      </c>
    </row>
    <row r="29" spans="1:14" ht="17.25" customHeight="1" x14ac:dyDescent="0.2">
      <c r="A29" s="18">
        <v>13</v>
      </c>
      <c r="B29" s="19">
        <v>7113</v>
      </c>
      <c r="C29" s="36" t="s">
        <v>41</v>
      </c>
      <c r="D29" s="24">
        <v>38353</v>
      </c>
      <c r="E29" s="24">
        <v>38717</v>
      </c>
      <c r="F29" s="38">
        <v>1</v>
      </c>
      <c r="G29" s="39">
        <v>1</v>
      </c>
      <c r="H29" s="11"/>
      <c r="I29" s="30" t="s">
        <v>5682</v>
      </c>
      <c r="J29" s="11"/>
      <c r="K29" s="22">
        <v>26</v>
      </c>
      <c r="L29" s="22" t="s">
        <v>26</v>
      </c>
      <c r="M29" s="22" t="s">
        <v>120</v>
      </c>
      <c r="N29" s="29" t="s">
        <v>5683</v>
      </c>
    </row>
    <row r="30" spans="1:14" ht="17.25" customHeight="1" x14ac:dyDescent="0.2">
      <c r="A30" s="18">
        <v>14</v>
      </c>
      <c r="B30" s="19">
        <v>7113</v>
      </c>
      <c r="C30" s="36" t="s">
        <v>40</v>
      </c>
      <c r="D30" s="24">
        <v>38353</v>
      </c>
      <c r="E30" s="24">
        <v>38717</v>
      </c>
      <c r="F30" s="38">
        <v>1</v>
      </c>
      <c r="G30" s="39">
        <v>1</v>
      </c>
      <c r="H30" s="11"/>
      <c r="I30" s="30" t="s">
        <v>5682</v>
      </c>
      <c r="J30" s="11"/>
      <c r="K30" s="22">
        <v>8</v>
      </c>
      <c r="L30" s="22" t="s">
        <v>26</v>
      </c>
      <c r="M30" s="22" t="s">
        <v>120</v>
      </c>
      <c r="N30" s="29" t="s">
        <v>5694</v>
      </c>
    </row>
    <row r="31" spans="1:14" ht="17.25" customHeight="1" x14ac:dyDescent="0.2">
      <c r="A31" s="18">
        <v>15</v>
      </c>
      <c r="B31" s="19">
        <v>7113</v>
      </c>
      <c r="C31" s="36" t="s">
        <v>37</v>
      </c>
      <c r="D31" s="24">
        <v>38415</v>
      </c>
      <c r="E31" s="24">
        <v>38640</v>
      </c>
      <c r="F31" s="38">
        <v>1</v>
      </c>
      <c r="G31" s="39">
        <v>2</v>
      </c>
      <c r="H31" s="11"/>
      <c r="I31" s="30" t="s">
        <v>5682</v>
      </c>
      <c r="J31" s="11"/>
      <c r="K31" s="22">
        <v>4</v>
      </c>
      <c r="L31" s="22" t="s">
        <v>26</v>
      </c>
      <c r="M31" s="22" t="s">
        <v>120</v>
      </c>
      <c r="N31" s="29" t="s">
        <v>5715</v>
      </c>
    </row>
    <row r="32" spans="1:14" x14ac:dyDescent="0.2">
      <c r="A32" s="18">
        <v>16</v>
      </c>
      <c r="B32" s="19">
        <v>7113</v>
      </c>
      <c r="C32" s="36" t="s">
        <v>39</v>
      </c>
      <c r="D32" s="24">
        <v>38374</v>
      </c>
      <c r="E32" s="24">
        <v>38650</v>
      </c>
      <c r="F32" s="39">
        <v>1</v>
      </c>
      <c r="G32" s="20" t="s">
        <v>116</v>
      </c>
      <c r="H32" s="21"/>
      <c r="I32" s="30" t="s">
        <v>5682</v>
      </c>
      <c r="J32" s="30"/>
      <c r="K32" s="22">
        <v>17</v>
      </c>
      <c r="L32" s="22" t="s">
        <v>7</v>
      </c>
      <c r="M32" s="22" t="s">
        <v>120</v>
      </c>
      <c r="N32" s="29" t="s">
        <v>5792</v>
      </c>
    </row>
    <row r="33" spans="1:14" x14ac:dyDescent="0.2">
      <c r="A33" s="18">
        <v>17</v>
      </c>
      <c r="B33" s="19">
        <v>7113</v>
      </c>
      <c r="C33" s="36" t="s">
        <v>39</v>
      </c>
      <c r="D33" s="24" t="s">
        <v>81</v>
      </c>
      <c r="E33" s="24" t="s">
        <v>82</v>
      </c>
      <c r="F33" s="39">
        <v>1</v>
      </c>
      <c r="G33" s="20" t="s">
        <v>116</v>
      </c>
      <c r="H33" s="21"/>
      <c r="I33" s="30" t="s">
        <v>5682</v>
      </c>
      <c r="J33" s="30"/>
      <c r="K33" s="22">
        <v>102</v>
      </c>
      <c r="L33" s="22" t="s">
        <v>7</v>
      </c>
      <c r="M33" s="22" t="s">
        <v>120</v>
      </c>
      <c r="N33" s="29" t="s">
        <v>5792</v>
      </c>
    </row>
    <row r="34" spans="1:14" x14ac:dyDescent="0.2">
      <c r="A34" s="18">
        <v>18</v>
      </c>
      <c r="B34" s="19">
        <v>7113</v>
      </c>
      <c r="C34" s="36" t="s">
        <v>40</v>
      </c>
      <c r="D34" s="24" t="s">
        <v>83</v>
      </c>
      <c r="E34" s="24" t="s">
        <v>83</v>
      </c>
      <c r="F34" s="39">
        <v>1</v>
      </c>
      <c r="G34" s="20" t="s">
        <v>116</v>
      </c>
      <c r="H34" s="21"/>
      <c r="I34" s="30" t="s">
        <v>5682</v>
      </c>
      <c r="J34" s="30"/>
      <c r="K34" s="22">
        <v>2</v>
      </c>
      <c r="L34" s="22" t="s">
        <v>26</v>
      </c>
      <c r="M34" s="22" t="s">
        <v>120</v>
      </c>
      <c r="N34" s="29" t="s">
        <v>5694</v>
      </c>
    </row>
    <row r="35" spans="1:14" x14ac:dyDescent="0.2">
      <c r="A35" s="18">
        <v>19</v>
      </c>
      <c r="B35" s="19">
        <v>7113</v>
      </c>
      <c r="C35" s="37" t="s">
        <v>39</v>
      </c>
      <c r="D35" s="24">
        <v>36928</v>
      </c>
      <c r="E35" s="24">
        <v>37237</v>
      </c>
      <c r="F35" s="39">
        <v>1</v>
      </c>
      <c r="G35" s="20" t="s">
        <v>117</v>
      </c>
      <c r="H35" s="22"/>
      <c r="I35" s="30" t="s">
        <v>5682</v>
      </c>
      <c r="J35" s="22"/>
      <c r="K35" s="22">
        <v>3</v>
      </c>
      <c r="L35" s="22" t="s">
        <v>7</v>
      </c>
      <c r="M35" s="22" t="s">
        <v>120</v>
      </c>
      <c r="N35" s="29" t="s">
        <v>5792</v>
      </c>
    </row>
    <row r="36" spans="1:14" x14ac:dyDescent="0.2">
      <c r="A36" s="18">
        <v>20</v>
      </c>
      <c r="B36" s="19">
        <v>7113</v>
      </c>
      <c r="C36" s="36" t="s">
        <v>41</v>
      </c>
      <c r="D36" s="24" t="s">
        <v>84</v>
      </c>
      <c r="E36" s="24">
        <v>37584</v>
      </c>
      <c r="F36" s="39">
        <v>1</v>
      </c>
      <c r="G36" s="20" t="s">
        <v>116</v>
      </c>
      <c r="H36" s="22"/>
      <c r="I36" s="30" t="s">
        <v>5682</v>
      </c>
      <c r="J36" s="30"/>
      <c r="K36" s="22">
        <v>30</v>
      </c>
      <c r="L36" s="22" t="s">
        <v>26</v>
      </c>
      <c r="M36" s="22" t="s">
        <v>120</v>
      </c>
      <c r="N36" s="29" t="s">
        <v>5683</v>
      </c>
    </row>
    <row r="37" spans="1:14" x14ac:dyDescent="0.2">
      <c r="A37" s="18">
        <v>21</v>
      </c>
      <c r="B37" s="19">
        <v>7113</v>
      </c>
      <c r="C37" s="36" t="s">
        <v>40</v>
      </c>
      <c r="D37" s="24" t="s">
        <v>85</v>
      </c>
      <c r="E37" s="24" t="s">
        <v>85</v>
      </c>
      <c r="F37" s="39">
        <v>1</v>
      </c>
      <c r="G37" s="20" t="s">
        <v>116</v>
      </c>
      <c r="H37" s="22"/>
      <c r="I37" s="30" t="s">
        <v>5682</v>
      </c>
      <c r="J37" s="30"/>
      <c r="K37" s="22">
        <v>6</v>
      </c>
      <c r="L37" s="22" t="s">
        <v>26</v>
      </c>
      <c r="M37" s="22" t="s">
        <v>120</v>
      </c>
      <c r="N37" s="29" t="s">
        <v>5694</v>
      </c>
    </row>
    <row r="38" spans="1:14" x14ac:dyDescent="0.2">
      <c r="A38" s="18">
        <v>22</v>
      </c>
      <c r="B38" s="19">
        <v>7113</v>
      </c>
      <c r="C38" s="36" t="s">
        <v>37</v>
      </c>
      <c r="D38" s="24" t="s">
        <v>86</v>
      </c>
      <c r="E38" s="24" t="s">
        <v>86</v>
      </c>
      <c r="F38" s="39">
        <v>1</v>
      </c>
      <c r="G38" s="20" t="s">
        <v>116</v>
      </c>
      <c r="H38" s="26"/>
      <c r="I38" s="30" t="s">
        <v>5682</v>
      </c>
      <c r="J38" s="30"/>
      <c r="K38" s="22">
        <v>2</v>
      </c>
      <c r="L38" s="22" t="s">
        <v>26</v>
      </c>
      <c r="M38" s="22" t="s">
        <v>120</v>
      </c>
      <c r="N38" s="29" t="s">
        <v>5715</v>
      </c>
    </row>
    <row r="39" spans="1:14" x14ac:dyDescent="0.2">
      <c r="A39" s="18">
        <v>23</v>
      </c>
      <c r="B39" s="19">
        <v>7113</v>
      </c>
      <c r="C39" s="36" t="s">
        <v>39</v>
      </c>
      <c r="D39" s="24">
        <v>37308</v>
      </c>
      <c r="E39" s="24">
        <v>37607</v>
      </c>
      <c r="F39" s="39">
        <v>1</v>
      </c>
      <c r="G39" s="20" t="s">
        <v>116</v>
      </c>
      <c r="H39" s="27"/>
      <c r="I39" s="30" t="s">
        <v>5682</v>
      </c>
      <c r="J39" s="28"/>
      <c r="K39" s="22">
        <v>5</v>
      </c>
      <c r="L39" s="22" t="s">
        <v>7</v>
      </c>
      <c r="M39" s="22" t="s">
        <v>120</v>
      </c>
      <c r="N39" s="29" t="s">
        <v>5792</v>
      </c>
    </row>
    <row r="40" spans="1:14" ht="22.5" x14ac:dyDescent="0.2">
      <c r="A40" s="18">
        <v>24</v>
      </c>
      <c r="B40" s="19">
        <v>7113</v>
      </c>
      <c r="C40" s="36" t="s">
        <v>42</v>
      </c>
      <c r="D40" s="24">
        <v>37677</v>
      </c>
      <c r="E40" s="24">
        <v>37778</v>
      </c>
      <c r="F40" s="39">
        <v>1</v>
      </c>
      <c r="G40" s="20" t="s">
        <v>116</v>
      </c>
      <c r="H40" s="11"/>
      <c r="I40" s="30" t="s">
        <v>5682</v>
      </c>
      <c r="J40" s="11"/>
      <c r="K40" s="22">
        <v>9</v>
      </c>
      <c r="L40" s="22" t="s">
        <v>26</v>
      </c>
      <c r="M40" s="22" t="s">
        <v>120</v>
      </c>
      <c r="N40" s="29" t="s">
        <v>5715</v>
      </c>
    </row>
    <row r="41" spans="1:14" x14ac:dyDescent="0.2">
      <c r="A41" s="18">
        <v>25</v>
      </c>
      <c r="B41" s="19">
        <v>7113</v>
      </c>
      <c r="C41" s="36" t="s">
        <v>39</v>
      </c>
      <c r="D41" s="24">
        <v>37678</v>
      </c>
      <c r="E41" s="24">
        <v>37923</v>
      </c>
      <c r="F41" s="39">
        <v>1</v>
      </c>
      <c r="G41" s="20" t="s">
        <v>116</v>
      </c>
      <c r="H41" s="11"/>
      <c r="I41" s="30" t="s">
        <v>5682</v>
      </c>
      <c r="J41" s="11"/>
      <c r="K41" s="22">
        <v>13</v>
      </c>
      <c r="L41" s="22" t="s">
        <v>7</v>
      </c>
      <c r="M41" s="22" t="s">
        <v>120</v>
      </c>
      <c r="N41" s="29" t="s">
        <v>5792</v>
      </c>
    </row>
    <row r="42" spans="1:14" x14ac:dyDescent="0.2">
      <c r="A42" s="18">
        <v>26</v>
      </c>
      <c r="B42" s="19">
        <v>7113</v>
      </c>
      <c r="C42" s="36" t="s">
        <v>39</v>
      </c>
      <c r="D42" s="24" t="s">
        <v>87</v>
      </c>
      <c r="E42" s="24" t="s">
        <v>88</v>
      </c>
      <c r="F42" s="39">
        <v>1</v>
      </c>
      <c r="G42" s="20" t="s">
        <v>117</v>
      </c>
      <c r="H42" s="11"/>
      <c r="I42" s="30" t="s">
        <v>5682</v>
      </c>
      <c r="J42" s="11"/>
      <c r="K42" s="22">
        <v>32</v>
      </c>
      <c r="L42" s="22" t="s">
        <v>7</v>
      </c>
      <c r="M42" s="22" t="s">
        <v>120</v>
      </c>
      <c r="N42" s="29" t="s">
        <v>5792</v>
      </c>
    </row>
    <row r="43" spans="1:14" x14ac:dyDescent="0.2">
      <c r="A43" s="18">
        <v>27</v>
      </c>
      <c r="B43" s="19">
        <v>7113</v>
      </c>
      <c r="C43" s="36" t="s">
        <v>41</v>
      </c>
      <c r="D43" s="24">
        <v>37911</v>
      </c>
      <c r="E43" s="24">
        <v>37930</v>
      </c>
      <c r="F43" s="39">
        <v>1</v>
      </c>
      <c r="G43" s="20" t="s">
        <v>116</v>
      </c>
      <c r="H43" s="11"/>
      <c r="I43" s="30" t="s">
        <v>5682</v>
      </c>
      <c r="J43" s="11"/>
      <c r="K43" s="22">
        <v>4</v>
      </c>
      <c r="L43" s="22" t="s">
        <v>26</v>
      </c>
      <c r="M43" s="22" t="s">
        <v>120</v>
      </c>
      <c r="N43" s="29" t="s">
        <v>5683</v>
      </c>
    </row>
    <row r="44" spans="1:14" x14ac:dyDescent="0.2">
      <c r="A44" s="18">
        <v>28</v>
      </c>
      <c r="B44" s="19">
        <v>7113</v>
      </c>
      <c r="C44" s="36" t="s">
        <v>37</v>
      </c>
      <c r="D44" s="24" t="s">
        <v>89</v>
      </c>
      <c r="E44" s="24" t="s">
        <v>88</v>
      </c>
      <c r="F44" s="39">
        <v>1</v>
      </c>
      <c r="G44" s="20" t="s">
        <v>116</v>
      </c>
      <c r="H44" s="11"/>
      <c r="I44" s="30" t="s">
        <v>5682</v>
      </c>
      <c r="J44" s="11"/>
      <c r="K44" s="22">
        <v>23</v>
      </c>
      <c r="L44" s="22" t="s">
        <v>26</v>
      </c>
      <c r="M44" s="22" t="s">
        <v>120</v>
      </c>
      <c r="N44" s="29" t="s">
        <v>5715</v>
      </c>
    </row>
    <row r="45" spans="1:14" ht="22.5" x14ac:dyDescent="0.2">
      <c r="A45" s="18">
        <v>29</v>
      </c>
      <c r="B45" s="19">
        <v>7113</v>
      </c>
      <c r="C45" s="36" t="s">
        <v>42</v>
      </c>
      <c r="D45" s="24">
        <v>38099</v>
      </c>
      <c r="E45" s="24">
        <v>38241</v>
      </c>
      <c r="F45" s="39">
        <v>1</v>
      </c>
      <c r="G45" s="20" t="s">
        <v>116</v>
      </c>
      <c r="H45" s="11"/>
      <c r="I45" s="30" t="s">
        <v>5682</v>
      </c>
      <c r="J45" s="11"/>
      <c r="K45" s="22">
        <v>18</v>
      </c>
      <c r="L45" s="22" t="s">
        <v>26</v>
      </c>
      <c r="M45" s="22" t="s">
        <v>120</v>
      </c>
      <c r="N45" s="29" t="s">
        <v>5715</v>
      </c>
    </row>
    <row r="46" spans="1:14" x14ac:dyDescent="0.2">
      <c r="A46" s="18">
        <v>30</v>
      </c>
      <c r="B46" s="19">
        <v>7113</v>
      </c>
      <c r="C46" s="36" t="s">
        <v>37</v>
      </c>
      <c r="D46" s="24">
        <v>38075</v>
      </c>
      <c r="E46" s="24">
        <v>38270</v>
      </c>
      <c r="F46" s="39">
        <v>1</v>
      </c>
      <c r="G46" s="20" t="s">
        <v>116</v>
      </c>
      <c r="H46" s="11"/>
      <c r="I46" s="30" t="s">
        <v>5682</v>
      </c>
      <c r="J46" s="11"/>
      <c r="K46" s="22">
        <v>10</v>
      </c>
      <c r="L46" s="22" t="s">
        <v>26</v>
      </c>
      <c r="M46" s="22" t="s">
        <v>120</v>
      </c>
      <c r="N46" s="29" t="s">
        <v>5715</v>
      </c>
    </row>
    <row r="47" spans="1:14" x14ac:dyDescent="0.2">
      <c r="A47" s="18">
        <v>31</v>
      </c>
      <c r="B47" s="19">
        <v>7113</v>
      </c>
      <c r="C47" s="36" t="s">
        <v>43</v>
      </c>
      <c r="D47" s="24">
        <v>38744</v>
      </c>
      <c r="E47" s="24">
        <v>39062</v>
      </c>
      <c r="F47" s="39">
        <v>2</v>
      </c>
      <c r="G47" s="20" t="s">
        <v>116</v>
      </c>
      <c r="H47" s="21"/>
      <c r="I47" s="30" t="s">
        <v>5682</v>
      </c>
      <c r="J47" s="30"/>
      <c r="K47" s="22">
        <v>13</v>
      </c>
      <c r="L47" s="22" t="s">
        <v>7</v>
      </c>
      <c r="M47" s="22" t="s">
        <v>120</v>
      </c>
      <c r="N47" s="29" t="s">
        <v>5792</v>
      </c>
    </row>
    <row r="48" spans="1:14" x14ac:dyDescent="0.2">
      <c r="A48" s="18">
        <v>32</v>
      </c>
      <c r="B48" s="19">
        <v>7113</v>
      </c>
      <c r="C48" s="36" t="s">
        <v>39</v>
      </c>
      <c r="D48" s="24" t="s">
        <v>90</v>
      </c>
      <c r="E48" s="24" t="s">
        <v>91</v>
      </c>
      <c r="F48" s="39">
        <v>2</v>
      </c>
      <c r="G48" s="20" t="s">
        <v>116</v>
      </c>
      <c r="H48" s="21"/>
      <c r="I48" s="30" t="s">
        <v>5682</v>
      </c>
      <c r="J48" s="30"/>
      <c r="K48" s="22">
        <v>30</v>
      </c>
      <c r="L48" s="22" t="s">
        <v>7</v>
      </c>
      <c r="M48" s="22" t="s">
        <v>120</v>
      </c>
      <c r="N48" s="29" t="s">
        <v>5792</v>
      </c>
    </row>
    <row r="49" spans="1:14" x14ac:dyDescent="0.2">
      <c r="A49" s="18">
        <v>33</v>
      </c>
      <c r="B49" s="19">
        <v>7113</v>
      </c>
      <c r="C49" s="36" t="s">
        <v>44</v>
      </c>
      <c r="D49" s="24" t="s">
        <v>92</v>
      </c>
      <c r="E49" s="24" t="s">
        <v>92</v>
      </c>
      <c r="F49" s="39">
        <v>2</v>
      </c>
      <c r="G49" s="20" t="s">
        <v>116</v>
      </c>
      <c r="H49" s="21"/>
      <c r="I49" s="30" t="s">
        <v>5682</v>
      </c>
      <c r="J49" s="30"/>
      <c r="K49" s="22">
        <v>8</v>
      </c>
      <c r="L49" s="22" t="s">
        <v>7</v>
      </c>
      <c r="M49" s="22" t="s">
        <v>120</v>
      </c>
      <c r="N49" s="29" t="s">
        <v>5792</v>
      </c>
    </row>
    <row r="50" spans="1:14" x14ac:dyDescent="0.2">
      <c r="A50" s="18">
        <v>34</v>
      </c>
      <c r="B50" s="19">
        <v>7113</v>
      </c>
      <c r="C50" s="36" t="s">
        <v>45</v>
      </c>
      <c r="D50" s="24">
        <v>38790</v>
      </c>
      <c r="E50" s="24">
        <v>39028</v>
      </c>
      <c r="F50" s="39">
        <v>2</v>
      </c>
      <c r="G50" s="20" t="s">
        <v>116</v>
      </c>
      <c r="H50" s="22"/>
      <c r="I50" s="30" t="s">
        <v>5682</v>
      </c>
      <c r="J50" s="22"/>
      <c r="K50" s="22">
        <v>8</v>
      </c>
      <c r="L50" s="22" t="s">
        <v>26</v>
      </c>
      <c r="M50" s="22" t="s">
        <v>120</v>
      </c>
      <c r="N50" s="29" t="s">
        <v>5715</v>
      </c>
    </row>
    <row r="51" spans="1:14" x14ac:dyDescent="0.2">
      <c r="A51" s="18">
        <v>35</v>
      </c>
      <c r="B51" s="19">
        <v>7113</v>
      </c>
      <c r="C51" s="36" t="s">
        <v>46</v>
      </c>
      <c r="D51" s="24" t="s">
        <v>92</v>
      </c>
      <c r="E51" s="24" t="s">
        <v>92</v>
      </c>
      <c r="F51" s="39">
        <v>2</v>
      </c>
      <c r="G51" s="20" t="s">
        <v>116</v>
      </c>
      <c r="H51" s="22"/>
      <c r="I51" s="30" t="s">
        <v>5682</v>
      </c>
      <c r="J51" s="30"/>
      <c r="K51" s="22">
        <v>23</v>
      </c>
      <c r="L51" s="22" t="s">
        <v>26</v>
      </c>
      <c r="M51" s="22" t="s">
        <v>120</v>
      </c>
      <c r="N51" s="29" t="s">
        <v>5692</v>
      </c>
    </row>
    <row r="52" spans="1:14" x14ac:dyDescent="0.2">
      <c r="A52" s="18">
        <v>36</v>
      </c>
      <c r="B52" s="19">
        <v>7113</v>
      </c>
      <c r="C52" s="36" t="s">
        <v>47</v>
      </c>
      <c r="D52" s="24" t="s">
        <v>92</v>
      </c>
      <c r="E52" s="24" t="s">
        <v>92</v>
      </c>
      <c r="F52" s="39">
        <v>2</v>
      </c>
      <c r="G52" s="20" t="s">
        <v>116</v>
      </c>
      <c r="H52" s="22"/>
      <c r="I52" s="30" t="s">
        <v>5682</v>
      </c>
      <c r="J52" s="30"/>
      <c r="K52" s="22">
        <v>2</v>
      </c>
      <c r="L52" s="22" t="s">
        <v>26</v>
      </c>
      <c r="M52" s="22" t="s">
        <v>120</v>
      </c>
      <c r="N52" s="29" t="s">
        <v>5692</v>
      </c>
    </row>
    <row r="53" spans="1:14" x14ac:dyDescent="0.2">
      <c r="A53" s="18">
        <v>37</v>
      </c>
      <c r="B53" s="19">
        <v>7113</v>
      </c>
      <c r="C53" s="36" t="s">
        <v>41</v>
      </c>
      <c r="D53" s="24" t="s">
        <v>90</v>
      </c>
      <c r="E53" s="24" t="s">
        <v>91</v>
      </c>
      <c r="F53" s="39">
        <v>2</v>
      </c>
      <c r="G53" s="20" t="s">
        <v>116</v>
      </c>
      <c r="H53" s="26"/>
      <c r="I53" s="30" t="s">
        <v>5682</v>
      </c>
      <c r="J53" s="30"/>
      <c r="K53" s="22">
        <v>8</v>
      </c>
      <c r="L53" s="22" t="s">
        <v>26</v>
      </c>
      <c r="M53" s="22" t="s">
        <v>120</v>
      </c>
      <c r="N53" s="29" t="s">
        <v>5683</v>
      </c>
    </row>
    <row r="54" spans="1:14" x14ac:dyDescent="0.2">
      <c r="A54" s="18">
        <v>38</v>
      </c>
      <c r="B54" s="19">
        <v>7113</v>
      </c>
      <c r="C54" s="36" t="s">
        <v>39</v>
      </c>
      <c r="D54" s="24" t="s">
        <v>93</v>
      </c>
      <c r="E54" s="24" t="s">
        <v>94</v>
      </c>
      <c r="F54" s="39">
        <v>2</v>
      </c>
      <c r="G54" s="20" t="s">
        <v>116</v>
      </c>
      <c r="H54" s="27"/>
      <c r="I54" s="30" t="s">
        <v>5682</v>
      </c>
      <c r="J54" s="28"/>
      <c r="K54" s="22">
        <v>30</v>
      </c>
      <c r="L54" s="22" t="s">
        <v>7</v>
      </c>
      <c r="M54" s="22" t="s">
        <v>120</v>
      </c>
      <c r="N54" s="29" t="s">
        <v>5792</v>
      </c>
    </row>
    <row r="55" spans="1:14" ht="22.5" x14ac:dyDescent="0.2">
      <c r="A55" s="18">
        <v>39</v>
      </c>
      <c r="B55" s="19">
        <v>7113</v>
      </c>
      <c r="C55" s="36" t="s">
        <v>42</v>
      </c>
      <c r="D55" s="24">
        <v>39084</v>
      </c>
      <c r="E55" s="24">
        <v>39365</v>
      </c>
      <c r="F55" s="39">
        <v>2</v>
      </c>
      <c r="G55" s="20" t="s">
        <v>116</v>
      </c>
      <c r="H55" s="11"/>
      <c r="I55" s="30" t="s">
        <v>5682</v>
      </c>
      <c r="J55" s="11"/>
      <c r="K55" s="22">
        <v>48</v>
      </c>
      <c r="L55" s="22" t="s">
        <v>26</v>
      </c>
      <c r="M55" s="22" t="s">
        <v>120</v>
      </c>
      <c r="N55" s="29" t="s">
        <v>5715</v>
      </c>
    </row>
    <row r="56" spans="1:14" x14ac:dyDescent="0.2">
      <c r="A56" s="18">
        <v>40</v>
      </c>
      <c r="B56" s="19">
        <v>7113</v>
      </c>
      <c r="C56" s="36" t="s">
        <v>41</v>
      </c>
      <c r="D56" s="24" t="s">
        <v>93</v>
      </c>
      <c r="E56" s="24" t="s">
        <v>95</v>
      </c>
      <c r="F56" s="39">
        <v>2</v>
      </c>
      <c r="G56" s="20" t="s">
        <v>116</v>
      </c>
      <c r="H56" s="11"/>
      <c r="I56" s="30" t="s">
        <v>5682</v>
      </c>
      <c r="J56" s="11"/>
      <c r="K56" s="22">
        <v>150</v>
      </c>
      <c r="L56" s="22" t="s">
        <v>26</v>
      </c>
      <c r="M56" s="22" t="s">
        <v>120</v>
      </c>
      <c r="N56" s="29" t="s">
        <v>5683</v>
      </c>
    </row>
    <row r="57" spans="1:14" x14ac:dyDescent="0.2">
      <c r="A57" s="18">
        <v>41</v>
      </c>
      <c r="B57" s="19">
        <v>7113</v>
      </c>
      <c r="C57" s="36" t="s">
        <v>41</v>
      </c>
      <c r="D57" s="24" t="s">
        <v>93</v>
      </c>
      <c r="E57" s="24" t="s">
        <v>95</v>
      </c>
      <c r="F57" s="39">
        <v>2</v>
      </c>
      <c r="G57" s="20" t="s">
        <v>117</v>
      </c>
      <c r="H57" s="11"/>
      <c r="I57" s="30" t="s">
        <v>5682</v>
      </c>
      <c r="J57" s="11"/>
      <c r="K57" s="22">
        <v>33</v>
      </c>
      <c r="L57" s="22" t="s">
        <v>26</v>
      </c>
      <c r="M57" s="22" t="s">
        <v>120</v>
      </c>
      <c r="N57" s="29" t="s">
        <v>5683</v>
      </c>
    </row>
    <row r="58" spans="1:14" x14ac:dyDescent="0.2">
      <c r="A58" s="18">
        <v>42</v>
      </c>
      <c r="B58" s="19">
        <v>7113</v>
      </c>
      <c r="C58" s="36" t="s">
        <v>35</v>
      </c>
      <c r="D58" s="24" t="s">
        <v>93</v>
      </c>
      <c r="E58" s="24" t="s">
        <v>94</v>
      </c>
      <c r="F58" s="39">
        <v>2</v>
      </c>
      <c r="G58" s="20" t="s">
        <v>116</v>
      </c>
      <c r="H58" s="11"/>
      <c r="I58" s="30" t="s">
        <v>5682</v>
      </c>
      <c r="J58" s="11"/>
      <c r="K58" s="22">
        <v>101</v>
      </c>
      <c r="L58" s="22" t="s">
        <v>26</v>
      </c>
      <c r="M58" s="22" t="s">
        <v>120</v>
      </c>
      <c r="N58" s="29" t="s">
        <v>5683</v>
      </c>
    </row>
    <row r="59" spans="1:14" x14ac:dyDescent="0.2">
      <c r="A59" s="18">
        <v>43</v>
      </c>
      <c r="B59" s="19">
        <v>7113</v>
      </c>
      <c r="C59" s="36" t="s">
        <v>39</v>
      </c>
      <c r="D59" s="24" t="s">
        <v>93</v>
      </c>
      <c r="E59" s="24" t="s">
        <v>94</v>
      </c>
      <c r="F59" s="39">
        <v>2</v>
      </c>
      <c r="G59" s="20" t="s">
        <v>116</v>
      </c>
      <c r="H59" s="11"/>
      <c r="I59" s="30" t="s">
        <v>5682</v>
      </c>
      <c r="J59" s="11"/>
      <c r="K59" s="22">
        <v>116</v>
      </c>
      <c r="L59" s="22" t="s">
        <v>7</v>
      </c>
      <c r="M59" s="22" t="s">
        <v>120</v>
      </c>
      <c r="N59" s="29" t="s">
        <v>5792</v>
      </c>
    </row>
    <row r="60" spans="1:14" x14ac:dyDescent="0.2">
      <c r="A60" s="18">
        <v>44</v>
      </c>
      <c r="B60" s="19">
        <v>7113</v>
      </c>
      <c r="C60" s="36" t="s">
        <v>48</v>
      </c>
      <c r="D60" s="24">
        <v>39409</v>
      </c>
      <c r="E60" s="24">
        <v>39447</v>
      </c>
      <c r="F60" s="39">
        <v>2</v>
      </c>
      <c r="G60" s="20" t="s">
        <v>116</v>
      </c>
      <c r="H60" s="11"/>
      <c r="I60" s="30" t="s">
        <v>5682</v>
      </c>
      <c r="J60" s="11"/>
      <c r="K60" s="22">
        <v>6</v>
      </c>
      <c r="L60" s="22" t="s">
        <v>26</v>
      </c>
      <c r="M60" s="22" t="s">
        <v>120</v>
      </c>
      <c r="N60" s="29" t="s">
        <v>5683</v>
      </c>
    </row>
    <row r="61" spans="1:14" x14ac:dyDescent="0.2">
      <c r="A61" s="18">
        <v>45</v>
      </c>
      <c r="B61" s="19">
        <v>7113</v>
      </c>
      <c r="C61" s="36" t="s">
        <v>37</v>
      </c>
      <c r="D61" s="24">
        <v>39083</v>
      </c>
      <c r="E61" s="24">
        <v>39303</v>
      </c>
      <c r="F61" s="39">
        <v>2</v>
      </c>
      <c r="G61" s="20" t="s">
        <v>116</v>
      </c>
      <c r="H61" s="11"/>
      <c r="I61" s="30" t="s">
        <v>5682</v>
      </c>
      <c r="J61" s="11"/>
      <c r="K61" s="22">
        <v>5</v>
      </c>
      <c r="L61" s="22" t="s">
        <v>26</v>
      </c>
      <c r="M61" s="22" t="s">
        <v>120</v>
      </c>
      <c r="N61" s="29" t="s">
        <v>5715</v>
      </c>
    </row>
    <row r="62" spans="1:14" x14ac:dyDescent="0.2">
      <c r="A62" s="18">
        <v>46</v>
      </c>
      <c r="B62" s="19">
        <v>7113</v>
      </c>
      <c r="C62" s="36" t="s">
        <v>39</v>
      </c>
      <c r="D62" s="24">
        <v>39448</v>
      </c>
      <c r="E62" s="24" t="s">
        <v>96</v>
      </c>
      <c r="F62" s="39">
        <v>2</v>
      </c>
      <c r="G62" s="20" t="s">
        <v>116</v>
      </c>
      <c r="H62" s="21"/>
      <c r="I62" s="30" t="s">
        <v>5682</v>
      </c>
      <c r="J62" s="30"/>
      <c r="K62" s="22">
        <v>109</v>
      </c>
      <c r="L62" s="22" t="s">
        <v>7</v>
      </c>
      <c r="M62" s="22" t="s">
        <v>120</v>
      </c>
      <c r="N62" s="29" t="s">
        <v>5792</v>
      </c>
    </row>
    <row r="63" spans="1:14" x14ac:dyDescent="0.2">
      <c r="A63" s="18">
        <v>47</v>
      </c>
      <c r="B63" s="19">
        <v>7113</v>
      </c>
      <c r="C63" s="36" t="s">
        <v>49</v>
      </c>
      <c r="D63" s="24">
        <v>39797</v>
      </c>
      <c r="E63" s="24" t="s">
        <v>97</v>
      </c>
      <c r="F63" s="39">
        <v>2</v>
      </c>
      <c r="G63" s="20" t="s">
        <v>116</v>
      </c>
      <c r="H63" s="21"/>
      <c r="I63" s="30" t="s">
        <v>5682</v>
      </c>
      <c r="J63" s="30"/>
      <c r="K63" s="22">
        <v>29</v>
      </c>
      <c r="L63" s="22" t="s">
        <v>26</v>
      </c>
      <c r="M63" s="22" t="s">
        <v>120</v>
      </c>
      <c r="N63" s="29" t="s">
        <v>5683</v>
      </c>
    </row>
    <row r="64" spans="1:14" x14ac:dyDescent="0.2">
      <c r="A64" s="18">
        <v>48</v>
      </c>
      <c r="B64" s="19">
        <v>7113</v>
      </c>
      <c r="C64" s="36" t="s">
        <v>50</v>
      </c>
      <c r="D64" s="24">
        <v>39471</v>
      </c>
      <c r="E64" s="24">
        <v>39711</v>
      </c>
      <c r="F64" s="39">
        <v>2</v>
      </c>
      <c r="G64" s="20" t="s">
        <v>116</v>
      </c>
      <c r="H64" s="21"/>
      <c r="I64" s="30" t="s">
        <v>5682</v>
      </c>
      <c r="J64" s="30"/>
      <c r="K64" s="22">
        <v>153</v>
      </c>
      <c r="L64" s="22" t="s">
        <v>26</v>
      </c>
      <c r="M64" s="22" t="s">
        <v>120</v>
      </c>
      <c r="N64" s="29" t="s">
        <v>5683</v>
      </c>
    </row>
    <row r="65" spans="1:14" x14ac:dyDescent="0.2">
      <c r="A65" s="18">
        <v>49</v>
      </c>
      <c r="B65" s="19">
        <v>7113</v>
      </c>
      <c r="C65" s="36" t="s">
        <v>37</v>
      </c>
      <c r="D65" s="24">
        <v>39517</v>
      </c>
      <c r="E65" s="24">
        <v>39685</v>
      </c>
      <c r="F65" s="39">
        <v>2</v>
      </c>
      <c r="G65" s="20" t="s">
        <v>116</v>
      </c>
      <c r="H65" s="22"/>
      <c r="I65" s="30" t="s">
        <v>5682</v>
      </c>
      <c r="J65" s="22"/>
      <c r="K65" s="22">
        <v>3</v>
      </c>
      <c r="L65" s="22" t="s">
        <v>26</v>
      </c>
      <c r="M65" s="22" t="s">
        <v>120</v>
      </c>
      <c r="N65" s="29" t="s">
        <v>5715</v>
      </c>
    </row>
    <row r="66" spans="1:14" x14ac:dyDescent="0.2">
      <c r="A66" s="18">
        <v>50</v>
      </c>
      <c r="B66" s="19">
        <v>7113</v>
      </c>
      <c r="C66" s="36" t="s">
        <v>51</v>
      </c>
      <c r="D66" s="24" t="s">
        <v>98</v>
      </c>
      <c r="E66" s="24">
        <v>39785</v>
      </c>
      <c r="F66" s="39">
        <v>2</v>
      </c>
      <c r="G66" s="20" t="s">
        <v>118</v>
      </c>
      <c r="H66" s="22"/>
      <c r="I66" s="30" t="s">
        <v>5682</v>
      </c>
      <c r="J66" s="30"/>
      <c r="K66" s="22">
        <v>14</v>
      </c>
      <c r="L66" s="22" t="s">
        <v>26</v>
      </c>
      <c r="M66" s="22" t="s">
        <v>120</v>
      </c>
      <c r="N66" s="29" t="s">
        <v>5692</v>
      </c>
    </row>
    <row r="67" spans="1:14" x14ac:dyDescent="0.2">
      <c r="A67" s="18">
        <v>51</v>
      </c>
      <c r="B67" s="19">
        <v>7113</v>
      </c>
      <c r="C67" s="36" t="s">
        <v>39</v>
      </c>
      <c r="D67" s="24" t="s">
        <v>99</v>
      </c>
      <c r="E67" s="24" t="s">
        <v>96</v>
      </c>
      <c r="F67" s="39">
        <v>3</v>
      </c>
      <c r="G67" s="20" t="s">
        <v>116</v>
      </c>
      <c r="H67" s="22"/>
      <c r="I67" s="30" t="s">
        <v>5682</v>
      </c>
      <c r="J67" s="30"/>
      <c r="K67" s="22">
        <v>25</v>
      </c>
      <c r="L67" s="22" t="s">
        <v>7</v>
      </c>
      <c r="M67" s="22" t="s">
        <v>120</v>
      </c>
      <c r="N67" s="29" t="s">
        <v>5792</v>
      </c>
    </row>
    <row r="68" spans="1:14" x14ac:dyDescent="0.2">
      <c r="A68" s="18">
        <v>52</v>
      </c>
      <c r="B68" s="19">
        <v>7113</v>
      </c>
      <c r="C68" s="36" t="s">
        <v>52</v>
      </c>
      <c r="D68" s="24" t="s">
        <v>97</v>
      </c>
      <c r="E68" s="24" t="s">
        <v>97</v>
      </c>
      <c r="F68" s="39">
        <v>3</v>
      </c>
      <c r="G68" s="20" t="s">
        <v>116</v>
      </c>
      <c r="H68" s="26"/>
      <c r="I68" s="30" t="s">
        <v>5682</v>
      </c>
      <c r="J68" s="30"/>
      <c r="K68" s="22">
        <v>11</v>
      </c>
      <c r="L68" s="22" t="s">
        <v>7</v>
      </c>
      <c r="M68" s="22" t="s">
        <v>120</v>
      </c>
      <c r="N68" s="29" t="s">
        <v>5792</v>
      </c>
    </row>
    <row r="69" spans="1:14" x14ac:dyDescent="0.2">
      <c r="A69" s="18">
        <v>53</v>
      </c>
      <c r="B69" s="19">
        <v>7113</v>
      </c>
      <c r="C69" s="36" t="s">
        <v>39</v>
      </c>
      <c r="D69" s="24" t="s">
        <v>97</v>
      </c>
      <c r="E69" s="24" t="s">
        <v>97</v>
      </c>
      <c r="F69" s="39">
        <v>3</v>
      </c>
      <c r="G69" s="20" t="s">
        <v>116</v>
      </c>
      <c r="H69" s="27"/>
      <c r="I69" s="30" t="s">
        <v>5682</v>
      </c>
      <c r="J69" s="28"/>
      <c r="K69" s="22">
        <v>4</v>
      </c>
      <c r="L69" s="22" t="s">
        <v>7</v>
      </c>
      <c r="M69" s="22" t="s">
        <v>120</v>
      </c>
      <c r="N69" s="29" t="s">
        <v>5792</v>
      </c>
    </row>
    <row r="70" spans="1:14" x14ac:dyDescent="0.2">
      <c r="A70" s="18">
        <v>54</v>
      </c>
      <c r="B70" s="19">
        <v>7113</v>
      </c>
      <c r="C70" s="36" t="s">
        <v>53</v>
      </c>
      <c r="D70" s="24" t="s">
        <v>97</v>
      </c>
      <c r="E70" s="24" t="s">
        <v>97</v>
      </c>
      <c r="F70" s="39">
        <v>3</v>
      </c>
      <c r="G70" s="20" t="s">
        <v>116</v>
      </c>
      <c r="H70" s="11"/>
      <c r="I70" s="30" t="s">
        <v>5682</v>
      </c>
      <c r="J70" s="11"/>
      <c r="K70" s="22">
        <v>6</v>
      </c>
      <c r="L70" s="22" t="s">
        <v>7</v>
      </c>
      <c r="M70" s="22" t="s">
        <v>120</v>
      </c>
      <c r="N70" s="29" t="s">
        <v>5792</v>
      </c>
    </row>
    <row r="71" spans="1:14" ht="22.5" x14ac:dyDescent="0.2">
      <c r="A71" s="18">
        <v>55</v>
      </c>
      <c r="B71" s="19">
        <v>7113</v>
      </c>
      <c r="C71" s="36" t="s">
        <v>54</v>
      </c>
      <c r="D71" s="24">
        <v>39483</v>
      </c>
      <c r="E71" s="24">
        <v>39724</v>
      </c>
      <c r="F71" s="39">
        <v>3</v>
      </c>
      <c r="G71" s="20" t="s">
        <v>116</v>
      </c>
      <c r="H71" s="11"/>
      <c r="I71" s="30" t="s">
        <v>5682</v>
      </c>
      <c r="J71" s="11"/>
      <c r="K71" s="22">
        <v>17</v>
      </c>
      <c r="L71" s="22" t="s">
        <v>7</v>
      </c>
      <c r="M71" s="22" t="s">
        <v>120</v>
      </c>
      <c r="N71" s="29" t="s">
        <v>5792</v>
      </c>
    </row>
    <row r="72" spans="1:14" ht="22.5" x14ac:dyDescent="0.2">
      <c r="A72" s="18">
        <v>56</v>
      </c>
      <c r="B72" s="19">
        <v>7113</v>
      </c>
      <c r="C72" s="36" t="s">
        <v>42</v>
      </c>
      <c r="D72" s="24">
        <v>39467</v>
      </c>
      <c r="E72" s="24" t="s">
        <v>100</v>
      </c>
      <c r="F72" s="39">
        <v>3</v>
      </c>
      <c r="G72" s="20" t="s">
        <v>116</v>
      </c>
      <c r="H72" s="11"/>
      <c r="I72" s="30" t="s">
        <v>5682</v>
      </c>
      <c r="J72" s="11"/>
      <c r="K72" s="22">
        <v>38</v>
      </c>
      <c r="L72" s="22" t="s">
        <v>26</v>
      </c>
      <c r="M72" s="22" t="s">
        <v>120</v>
      </c>
      <c r="N72" s="29" t="s">
        <v>5715</v>
      </c>
    </row>
    <row r="73" spans="1:14" x14ac:dyDescent="0.2">
      <c r="A73" s="18">
        <v>57</v>
      </c>
      <c r="B73" s="19">
        <v>7113</v>
      </c>
      <c r="C73" s="36" t="s">
        <v>41</v>
      </c>
      <c r="D73" s="24" t="s">
        <v>101</v>
      </c>
      <c r="E73" s="24" t="s">
        <v>102</v>
      </c>
      <c r="F73" s="39">
        <v>3</v>
      </c>
      <c r="G73" s="20" t="s">
        <v>116</v>
      </c>
      <c r="H73" s="11"/>
      <c r="I73" s="30" t="s">
        <v>5682</v>
      </c>
      <c r="J73" s="11"/>
      <c r="K73" s="22">
        <v>3</v>
      </c>
      <c r="L73" s="22" t="s">
        <v>26</v>
      </c>
      <c r="M73" s="22" t="s">
        <v>120</v>
      </c>
      <c r="N73" s="29" t="s">
        <v>5683</v>
      </c>
    </row>
    <row r="74" spans="1:14" x14ac:dyDescent="0.2">
      <c r="A74" s="18">
        <v>58</v>
      </c>
      <c r="B74" s="19">
        <v>7113</v>
      </c>
      <c r="C74" s="36" t="s">
        <v>41</v>
      </c>
      <c r="D74" s="24" t="s">
        <v>93</v>
      </c>
      <c r="E74" s="24">
        <v>39793</v>
      </c>
      <c r="F74" s="39">
        <v>3</v>
      </c>
      <c r="G74" s="20" t="s">
        <v>117</v>
      </c>
      <c r="H74" s="11"/>
      <c r="I74" s="30" t="s">
        <v>5682</v>
      </c>
      <c r="J74" s="11"/>
      <c r="K74" s="22">
        <v>6</v>
      </c>
      <c r="L74" s="22" t="s">
        <v>26</v>
      </c>
      <c r="M74" s="22" t="s">
        <v>120</v>
      </c>
      <c r="N74" s="29" t="s">
        <v>5683</v>
      </c>
    </row>
    <row r="75" spans="1:14" x14ac:dyDescent="0.2">
      <c r="A75" s="18">
        <v>59</v>
      </c>
      <c r="B75" s="19">
        <v>7113</v>
      </c>
      <c r="C75" s="36" t="s">
        <v>41</v>
      </c>
      <c r="D75" s="24" t="s">
        <v>97</v>
      </c>
      <c r="E75" s="24" t="s">
        <v>97</v>
      </c>
      <c r="F75" s="39">
        <v>3</v>
      </c>
      <c r="G75" s="20" t="s">
        <v>119</v>
      </c>
      <c r="H75" s="11"/>
      <c r="I75" s="30" t="s">
        <v>5682</v>
      </c>
      <c r="J75" s="11"/>
      <c r="K75" s="22">
        <v>12</v>
      </c>
      <c r="L75" s="22" t="s">
        <v>26</v>
      </c>
      <c r="M75" s="22" t="s">
        <v>120</v>
      </c>
      <c r="N75" s="29" t="s">
        <v>5683</v>
      </c>
    </row>
    <row r="76" spans="1:14" x14ac:dyDescent="0.2">
      <c r="A76" s="18">
        <v>60</v>
      </c>
      <c r="B76" s="19">
        <v>7113</v>
      </c>
      <c r="C76" s="36" t="s">
        <v>35</v>
      </c>
      <c r="D76" s="24">
        <v>39458</v>
      </c>
      <c r="E76" s="24">
        <v>39785</v>
      </c>
      <c r="F76" s="39">
        <v>3</v>
      </c>
      <c r="G76" s="20" t="s">
        <v>116</v>
      </c>
      <c r="H76" s="11"/>
      <c r="I76" s="30" t="s">
        <v>5682</v>
      </c>
      <c r="J76" s="11"/>
      <c r="K76" s="22">
        <v>104</v>
      </c>
      <c r="L76" s="22" t="s">
        <v>26</v>
      </c>
      <c r="M76" s="22" t="s">
        <v>120</v>
      </c>
      <c r="N76" s="29" t="s">
        <v>5683</v>
      </c>
    </row>
    <row r="77" spans="1:14" x14ac:dyDescent="0.2">
      <c r="A77" s="18">
        <v>61</v>
      </c>
      <c r="B77" s="19">
        <v>7113</v>
      </c>
      <c r="C77" s="36" t="s">
        <v>55</v>
      </c>
      <c r="D77" s="24" t="s">
        <v>97</v>
      </c>
      <c r="E77" s="24" t="s">
        <v>97</v>
      </c>
      <c r="F77" s="39">
        <v>3</v>
      </c>
      <c r="G77" s="20" t="s">
        <v>116</v>
      </c>
      <c r="H77" s="21"/>
      <c r="I77" s="30" t="s">
        <v>5682</v>
      </c>
      <c r="J77" s="30"/>
      <c r="K77" s="22">
        <v>69</v>
      </c>
      <c r="L77" s="22" t="s">
        <v>26</v>
      </c>
      <c r="M77" s="22" t="s">
        <v>120</v>
      </c>
      <c r="N77" s="29" t="s">
        <v>5683</v>
      </c>
    </row>
    <row r="78" spans="1:14" x14ac:dyDescent="0.2">
      <c r="A78" s="18">
        <v>62</v>
      </c>
      <c r="B78" s="19">
        <v>7113</v>
      </c>
      <c r="C78" s="36" t="s">
        <v>37</v>
      </c>
      <c r="D78" s="24" t="s">
        <v>97</v>
      </c>
      <c r="E78" s="24">
        <v>39543</v>
      </c>
      <c r="F78" s="39">
        <v>3</v>
      </c>
      <c r="G78" s="20" t="s">
        <v>116</v>
      </c>
      <c r="H78" s="21"/>
      <c r="I78" s="30" t="s">
        <v>5682</v>
      </c>
      <c r="J78" s="30"/>
      <c r="K78" s="22">
        <v>3</v>
      </c>
      <c r="L78" s="22" t="s">
        <v>26</v>
      </c>
      <c r="M78" s="22" t="s">
        <v>120</v>
      </c>
      <c r="N78" s="29" t="s">
        <v>5715</v>
      </c>
    </row>
    <row r="79" spans="1:14" x14ac:dyDescent="0.2">
      <c r="A79" s="18">
        <v>63</v>
      </c>
      <c r="B79" s="19">
        <v>7113</v>
      </c>
      <c r="C79" s="36" t="s">
        <v>37</v>
      </c>
      <c r="D79" s="24">
        <v>39749</v>
      </c>
      <c r="E79" s="24" t="s">
        <v>97</v>
      </c>
      <c r="F79" s="39">
        <v>3</v>
      </c>
      <c r="G79" s="20" t="s">
        <v>116</v>
      </c>
      <c r="H79" s="21"/>
      <c r="I79" s="30" t="s">
        <v>5682</v>
      </c>
      <c r="J79" s="30"/>
      <c r="K79" s="22">
        <v>73</v>
      </c>
      <c r="L79" s="22" t="s">
        <v>26</v>
      </c>
      <c r="M79" s="22" t="s">
        <v>120</v>
      </c>
      <c r="N79" s="29" t="s">
        <v>5715</v>
      </c>
    </row>
    <row r="80" spans="1:14" ht="22.5" x14ac:dyDescent="0.2">
      <c r="A80" s="18">
        <v>64</v>
      </c>
      <c r="B80" s="19">
        <v>7113</v>
      </c>
      <c r="C80" s="36" t="s">
        <v>56</v>
      </c>
      <c r="D80" s="24">
        <v>39455</v>
      </c>
      <c r="E80" s="24">
        <v>39784</v>
      </c>
      <c r="F80" s="39">
        <v>3</v>
      </c>
      <c r="G80" s="20" t="s">
        <v>116</v>
      </c>
      <c r="H80" s="22"/>
      <c r="I80" s="30" t="s">
        <v>5682</v>
      </c>
      <c r="J80" s="22"/>
      <c r="K80" s="22">
        <v>49</v>
      </c>
      <c r="L80" s="22" t="s">
        <v>26</v>
      </c>
      <c r="M80" s="22" t="s">
        <v>120</v>
      </c>
      <c r="N80" s="29" t="s">
        <v>5715</v>
      </c>
    </row>
    <row r="81" spans="1:14" ht="22.5" x14ac:dyDescent="0.2">
      <c r="A81" s="18">
        <v>65</v>
      </c>
      <c r="B81" s="19">
        <v>7113</v>
      </c>
      <c r="C81" s="36" t="s">
        <v>42</v>
      </c>
      <c r="D81" s="24" t="s">
        <v>101</v>
      </c>
      <c r="E81" s="24" t="s">
        <v>103</v>
      </c>
      <c r="F81" s="39">
        <v>3</v>
      </c>
      <c r="G81" s="20" t="s">
        <v>116</v>
      </c>
      <c r="H81" s="22"/>
      <c r="I81" s="30" t="s">
        <v>5682</v>
      </c>
      <c r="J81" s="30"/>
      <c r="K81" s="22">
        <v>81</v>
      </c>
      <c r="L81" s="22" t="s">
        <v>26</v>
      </c>
      <c r="M81" s="22" t="s">
        <v>120</v>
      </c>
      <c r="N81" s="29" t="s">
        <v>5715</v>
      </c>
    </row>
    <row r="82" spans="1:14" x14ac:dyDescent="0.2">
      <c r="A82" s="18">
        <v>66</v>
      </c>
      <c r="B82" s="19">
        <v>7113</v>
      </c>
      <c r="C82" s="36" t="s">
        <v>39</v>
      </c>
      <c r="D82" s="24" t="s">
        <v>104</v>
      </c>
      <c r="E82" s="24" t="s">
        <v>105</v>
      </c>
      <c r="F82" s="39">
        <v>3</v>
      </c>
      <c r="G82" s="20" t="s">
        <v>116</v>
      </c>
      <c r="H82" s="22"/>
      <c r="I82" s="30" t="s">
        <v>5682</v>
      </c>
      <c r="J82" s="30"/>
      <c r="K82" s="22">
        <v>20</v>
      </c>
      <c r="L82" s="22" t="s">
        <v>7</v>
      </c>
      <c r="M82" s="22" t="s">
        <v>120</v>
      </c>
      <c r="N82" s="29" t="s">
        <v>5792</v>
      </c>
    </row>
    <row r="83" spans="1:14" x14ac:dyDescent="0.2">
      <c r="A83" s="18">
        <v>67</v>
      </c>
      <c r="B83" s="19">
        <v>7113</v>
      </c>
      <c r="C83" s="36" t="s">
        <v>39</v>
      </c>
      <c r="D83" s="24" t="s">
        <v>104</v>
      </c>
      <c r="E83" s="24" t="s">
        <v>105</v>
      </c>
      <c r="F83" s="39">
        <v>3</v>
      </c>
      <c r="G83" s="20" t="s">
        <v>117</v>
      </c>
      <c r="H83" s="26"/>
      <c r="I83" s="30" t="s">
        <v>5682</v>
      </c>
      <c r="J83" s="30"/>
      <c r="K83" s="22">
        <v>100</v>
      </c>
      <c r="L83" s="22" t="s">
        <v>7</v>
      </c>
      <c r="M83" s="22" t="s">
        <v>120</v>
      </c>
      <c r="N83" s="29" t="s">
        <v>5792</v>
      </c>
    </row>
    <row r="84" spans="1:14" x14ac:dyDescent="0.2">
      <c r="A84" s="18">
        <v>68</v>
      </c>
      <c r="B84" s="19">
        <v>7113</v>
      </c>
      <c r="C84" s="36" t="s">
        <v>57</v>
      </c>
      <c r="D84" s="24">
        <v>39862</v>
      </c>
      <c r="E84" s="24">
        <v>40018</v>
      </c>
      <c r="F84" s="39">
        <v>3</v>
      </c>
      <c r="G84" s="20" t="s">
        <v>119</v>
      </c>
      <c r="H84" s="27"/>
      <c r="I84" s="30" t="s">
        <v>5682</v>
      </c>
      <c r="J84" s="28"/>
      <c r="K84" s="22">
        <v>57</v>
      </c>
      <c r="L84" s="22" t="s">
        <v>7</v>
      </c>
      <c r="M84" s="22" t="s">
        <v>120</v>
      </c>
      <c r="N84" s="29" t="s">
        <v>5792</v>
      </c>
    </row>
    <row r="85" spans="1:14" x14ac:dyDescent="0.2">
      <c r="A85" s="18">
        <v>69</v>
      </c>
      <c r="B85" s="19">
        <v>7113</v>
      </c>
      <c r="C85" s="36" t="s">
        <v>58</v>
      </c>
      <c r="D85" s="24">
        <v>39940</v>
      </c>
      <c r="E85" s="24">
        <v>40151</v>
      </c>
      <c r="F85" s="39">
        <v>3</v>
      </c>
      <c r="G85" s="20" t="s">
        <v>116</v>
      </c>
      <c r="H85" s="11"/>
      <c r="I85" s="30" t="s">
        <v>5682</v>
      </c>
      <c r="J85" s="11"/>
      <c r="K85" s="22">
        <v>40</v>
      </c>
      <c r="L85" s="22" t="s">
        <v>26</v>
      </c>
      <c r="M85" s="22" t="s">
        <v>120</v>
      </c>
      <c r="N85" s="29" t="s">
        <v>5715</v>
      </c>
    </row>
    <row r="86" spans="1:14" ht="22.5" x14ac:dyDescent="0.2">
      <c r="A86" s="18">
        <v>70</v>
      </c>
      <c r="B86" s="19">
        <v>7113</v>
      </c>
      <c r="C86" s="36" t="s">
        <v>59</v>
      </c>
      <c r="D86" s="24">
        <v>39869</v>
      </c>
      <c r="E86" s="24">
        <v>39989</v>
      </c>
      <c r="F86" s="39">
        <v>3</v>
      </c>
      <c r="G86" s="20" t="s">
        <v>116</v>
      </c>
      <c r="H86" s="11"/>
      <c r="I86" s="30" t="s">
        <v>5682</v>
      </c>
      <c r="J86" s="11"/>
      <c r="K86" s="22">
        <v>1</v>
      </c>
      <c r="L86" s="22" t="s">
        <v>26</v>
      </c>
      <c r="M86" s="22" t="s">
        <v>120</v>
      </c>
      <c r="N86" s="29" t="s">
        <v>5715</v>
      </c>
    </row>
    <row r="87" spans="1:14" ht="22.5" x14ac:dyDescent="0.2">
      <c r="A87" s="18">
        <v>71</v>
      </c>
      <c r="B87" s="19">
        <v>7113</v>
      </c>
      <c r="C87" s="36" t="s">
        <v>60</v>
      </c>
      <c r="D87" s="24">
        <v>40107</v>
      </c>
      <c r="E87" s="24">
        <v>40107</v>
      </c>
      <c r="F87" s="39">
        <v>3</v>
      </c>
      <c r="G87" s="20" t="s">
        <v>116</v>
      </c>
      <c r="H87" s="11"/>
      <c r="I87" s="30" t="s">
        <v>5682</v>
      </c>
      <c r="J87" s="11"/>
      <c r="K87" s="22">
        <v>6</v>
      </c>
      <c r="L87" s="22" t="s">
        <v>26</v>
      </c>
      <c r="M87" s="22" t="s">
        <v>120</v>
      </c>
      <c r="N87" s="29" t="s">
        <v>5715</v>
      </c>
    </row>
    <row r="88" spans="1:14" x14ac:dyDescent="0.2">
      <c r="A88" s="18">
        <v>72</v>
      </c>
      <c r="B88" s="19">
        <v>7113</v>
      </c>
      <c r="C88" s="36" t="s">
        <v>61</v>
      </c>
      <c r="D88" s="24">
        <v>39956</v>
      </c>
      <c r="E88" s="24">
        <v>40163</v>
      </c>
      <c r="F88" s="39">
        <v>3</v>
      </c>
      <c r="G88" s="20" t="s">
        <v>116</v>
      </c>
      <c r="H88" s="11"/>
      <c r="I88" s="30" t="s">
        <v>5682</v>
      </c>
      <c r="J88" s="11"/>
      <c r="K88" s="22">
        <v>19</v>
      </c>
      <c r="L88" s="22" t="s">
        <v>26</v>
      </c>
      <c r="M88" s="22" t="s">
        <v>120</v>
      </c>
      <c r="N88" s="29" t="s">
        <v>5715</v>
      </c>
    </row>
    <row r="89" spans="1:14" ht="22.5" x14ac:dyDescent="0.2">
      <c r="A89" s="18">
        <v>73</v>
      </c>
      <c r="B89" s="19">
        <v>7113</v>
      </c>
      <c r="C89" s="36" t="s">
        <v>62</v>
      </c>
      <c r="D89" s="24">
        <v>39974</v>
      </c>
      <c r="E89" s="24">
        <v>39974</v>
      </c>
      <c r="F89" s="39">
        <v>3</v>
      </c>
      <c r="G89" s="20" t="s">
        <v>116</v>
      </c>
      <c r="H89" s="11"/>
      <c r="I89" s="30" t="s">
        <v>5682</v>
      </c>
      <c r="J89" s="11"/>
      <c r="K89" s="22">
        <v>8</v>
      </c>
      <c r="L89" s="22" t="s">
        <v>26</v>
      </c>
      <c r="M89" s="22" t="s">
        <v>120</v>
      </c>
      <c r="N89" s="29" t="s">
        <v>5715</v>
      </c>
    </row>
    <row r="90" spans="1:14" ht="22.5" x14ac:dyDescent="0.2">
      <c r="A90" s="18">
        <v>74</v>
      </c>
      <c r="B90" s="19">
        <v>7113</v>
      </c>
      <c r="C90" s="36" t="s">
        <v>63</v>
      </c>
      <c r="D90" s="24">
        <v>39816</v>
      </c>
      <c r="E90" s="24" t="s">
        <v>106</v>
      </c>
      <c r="F90" s="39">
        <v>3</v>
      </c>
      <c r="G90" s="20" t="s">
        <v>116</v>
      </c>
      <c r="H90" s="11"/>
      <c r="I90" s="30" t="s">
        <v>5682</v>
      </c>
      <c r="J90" s="11"/>
      <c r="K90" s="22">
        <v>37</v>
      </c>
      <c r="L90" s="22" t="s">
        <v>26</v>
      </c>
      <c r="M90" s="22" t="s">
        <v>120</v>
      </c>
      <c r="N90" s="29" t="s">
        <v>5715</v>
      </c>
    </row>
    <row r="91" spans="1:14" x14ac:dyDescent="0.2">
      <c r="A91" s="18">
        <v>75</v>
      </c>
      <c r="B91" s="19">
        <v>7113</v>
      </c>
      <c r="C91" s="36" t="s">
        <v>64</v>
      </c>
      <c r="D91" s="24">
        <v>39961</v>
      </c>
      <c r="E91" s="24">
        <v>40175</v>
      </c>
      <c r="F91" s="39">
        <v>3</v>
      </c>
      <c r="G91" s="20" t="s">
        <v>116</v>
      </c>
      <c r="H91" s="11"/>
      <c r="I91" s="30" t="s">
        <v>5682</v>
      </c>
      <c r="J91" s="11"/>
      <c r="K91" s="22">
        <v>20</v>
      </c>
      <c r="L91" s="22" t="s">
        <v>26</v>
      </c>
      <c r="M91" s="22" t="s">
        <v>120</v>
      </c>
      <c r="N91" s="29" t="s">
        <v>5715</v>
      </c>
    </row>
    <row r="92" spans="1:14" x14ac:dyDescent="0.2">
      <c r="A92" s="18">
        <v>76</v>
      </c>
      <c r="B92" s="19">
        <v>7113</v>
      </c>
      <c r="C92" s="36" t="s">
        <v>41</v>
      </c>
      <c r="D92" s="24" t="s">
        <v>106</v>
      </c>
      <c r="E92" s="24">
        <v>40157</v>
      </c>
      <c r="F92" s="39">
        <v>3</v>
      </c>
      <c r="G92" s="20" t="s">
        <v>116</v>
      </c>
      <c r="H92" s="21"/>
      <c r="I92" s="30" t="s">
        <v>5682</v>
      </c>
      <c r="J92" s="30"/>
      <c r="K92" s="22">
        <v>16</v>
      </c>
      <c r="L92" s="22" t="s">
        <v>26</v>
      </c>
      <c r="M92" s="22" t="s">
        <v>120</v>
      </c>
      <c r="N92" s="29" t="s">
        <v>5683</v>
      </c>
    </row>
    <row r="93" spans="1:14" x14ac:dyDescent="0.2">
      <c r="A93" s="18">
        <v>77</v>
      </c>
      <c r="B93" s="19">
        <v>7113</v>
      </c>
      <c r="C93" s="36" t="s">
        <v>41</v>
      </c>
      <c r="D93" s="24" t="s">
        <v>106</v>
      </c>
      <c r="E93" s="24" t="s">
        <v>106</v>
      </c>
      <c r="F93" s="39">
        <v>3</v>
      </c>
      <c r="G93" s="20" t="s">
        <v>117</v>
      </c>
      <c r="H93" s="21"/>
      <c r="I93" s="30" t="s">
        <v>5682</v>
      </c>
      <c r="J93" s="30"/>
      <c r="K93" s="22">
        <v>2</v>
      </c>
      <c r="L93" s="22" t="s">
        <v>26</v>
      </c>
      <c r="M93" s="22" t="s">
        <v>120</v>
      </c>
      <c r="N93" s="29" t="s">
        <v>5683</v>
      </c>
    </row>
    <row r="94" spans="1:14" x14ac:dyDescent="0.2">
      <c r="A94" s="18">
        <v>78</v>
      </c>
      <c r="B94" s="19">
        <v>7113</v>
      </c>
      <c r="C94" s="36" t="s">
        <v>41</v>
      </c>
      <c r="D94" s="24" t="s">
        <v>107</v>
      </c>
      <c r="E94" s="24" t="s">
        <v>105</v>
      </c>
      <c r="F94" s="39">
        <v>3</v>
      </c>
      <c r="G94" s="20" t="s">
        <v>119</v>
      </c>
      <c r="H94" s="21"/>
      <c r="I94" s="30" t="s">
        <v>5682</v>
      </c>
      <c r="J94" s="30"/>
      <c r="K94" s="22">
        <v>80</v>
      </c>
      <c r="L94" s="22" t="s">
        <v>26</v>
      </c>
      <c r="M94" s="22" t="s">
        <v>120</v>
      </c>
      <c r="N94" s="29" t="s">
        <v>5683</v>
      </c>
    </row>
    <row r="95" spans="1:14" x14ac:dyDescent="0.2">
      <c r="A95" s="18">
        <v>79</v>
      </c>
      <c r="B95" s="19">
        <v>7113</v>
      </c>
      <c r="C95" s="36" t="s">
        <v>65</v>
      </c>
      <c r="D95" s="24">
        <v>40070</v>
      </c>
      <c r="E95" s="24" t="s">
        <v>106</v>
      </c>
      <c r="F95" s="39">
        <v>4</v>
      </c>
      <c r="G95" s="20" t="s">
        <v>116</v>
      </c>
      <c r="H95" s="22"/>
      <c r="I95" s="30" t="s">
        <v>5682</v>
      </c>
      <c r="J95" s="22"/>
      <c r="K95" s="22">
        <v>75</v>
      </c>
      <c r="L95" s="22" t="s">
        <v>26</v>
      </c>
      <c r="M95" s="22" t="s">
        <v>120</v>
      </c>
      <c r="N95" s="29" t="s">
        <v>5683</v>
      </c>
    </row>
    <row r="96" spans="1:14" x14ac:dyDescent="0.2">
      <c r="A96" s="18">
        <v>80</v>
      </c>
      <c r="B96" s="19">
        <v>7113</v>
      </c>
      <c r="C96" s="36" t="s">
        <v>66</v>
      </c>
      <c r="D96" s="24" t="s">
        <v>106</v>
      </c>
      <c r="E96" s="24" t="s">
        <v>106</v>
      </c>
      <c r="F96" s="39">
        <v>4</v>
      </c>
      <c r="G96" s="20" t="s">
        <v>116</v>
      </c>
      <c r="H96" s="22"/>
      <c r="I96" s="30" t="s">
        <v>5682</v>
      </c>
      <c r="J96" s="30"/>
      <c r="K96" s="22">
        <v>43</v>
      </c>
      <c r="L96" s="22" t="s">
        <v>26</v>
      </c>
      <c r="M96" s="22" t="s">
        <v>120</v>
      </c>
      <c r="N96" s="29" t="s">
        <v>5692</v>
      </c>
    </row>
    <row r="97" spans="1:14" x14ac:dyDescent="0.2">
      <c r="A97" s="18">
        <v>81</v>
      </c>
      <c r="B97" s="19">
        <v>7113</v>
      </c>
      <c r="C97" s="36" t="s">
        <v>39</v>
      </c>
      <c r="D97" s="24">
        <v>39849</v>
      </c>
      <c r="E97" s="24" t="s">
        <v>106</v>
      </c>
      <c r="F97" s="39">
        <v>4</v>
      </c>
      <c r="G97" s="20" t="s">
        <v>116</v>
      </c>
      <c r="H97" s="22"/>
      <c r="I97" s="30" t="s">
        <v>5682</v>
      </c>
      <c r="J97" s="30"/>
      <c r="K97" s="22">
        <v>51</v>
      </c>
      <c r="L97" s="22" t="s">
        <v>7</v>
      </c>
      <c r="M97" s="22" t="s">
        <v>120</v>
      </c>
      <c r="N97" s="29" t="s">
        <v>5792</v>
      </c>
    </row>
    <row r="98" spans="1:14" x14ac:dyDescent="0.2">
      <c r="A98" s="18">
        <v>82</v>
      </c>
      <c r="B98" s="19">
        <v>7113</v>
      </c>
      <c r="C98" s="36" t="s">
        <v>67</v>
      </c>
      <c r="D98" s="24" t="s">
        <v>108</v>
      </c>
      <c r="E98" s="24" t="s">
        <v>108</v>
      </c>
      <c r="F98" s="39">
        <v>4</v>
      </c>
      <c r="G98" s="20" t="s">
        <v>116</v>
      </c>
      <c r="H98" s="26"/>
      <c r="I98" s="30" t="s">
        <v>5682</v>
      </c>
      <c r="J98" s="30"/>
      <c r="K98" s="22">
        <v>3</v>
      </c>
      <c r="L98" s="22" t="s">
        <v>26</v>
      </c>
      <c r="M98" s="22" t="s">
        <v>120</v>
      </c>
      <c r="N98" s="29" t="s">
        <v>5692</v>
      </c>
    </row>
    <row r="99" spans="1:14" x14ac:dyDescent="0.2">
      <c r="A99" s="18">
        <v>83</v>
      </c>
      <c r="B99" s="19">
        <v>7113</v>
      </c>
      <c r="C99" s="36" t="s">
        <v>68</v>
      </c>
      <c r="D99" s="24">
        <v>40360</v>
      </c>
      <c r="E99" s="24" t="s">
        <v>109</v>
      </c>
      <c r="F99" s="39">
        <v>4</v>
      </c>
      <c r="G99" s="20" t="s">
        <v>116</v>
      </c>
      <c r="H99" s="27"/>
      <c r="I99" s="30" t="s">
        <v>5682</v>
      </c>
      <c r="J99" s="28"/>
      <c r="K99" s="22">
        <v>19</v>
      </c>
      <c r="L99" s="22" t="s">
        <v>26</v>
      </c>
      <c r="M99" s="22" t="s">
        <v>120</v>
      </c>
      <c r="N99" s="29" t="s">
        <v>5692</v>
      </c>
    </row>
    <row r="100" spans="1:14" x14ac:dyDescent="0.2">
      <c r="A100" s="18">
        <v>84</v>
      </c>
      <c r="B100" s="19">
        <v>7113</v>
      </c>
      <c r="C100" s="36" t="s">
        <v>69</v>
      </c>
      <c r="D100" s="24">
        <v>40329</v>
      </c>
      <c r="E100" s="24" t="s">
        <v>108</v>
      </c>
      <c r="F100" s="39">
        <v>4</v>
      </c>
      <c r="G100" s="20" t="s">
        <v>116</v>
      </c>
      <c r="H100" s="11"/>
      <c r="I100" s="30" t="s">
        <v>5682</v>
      </c>
      <c r="J100" s="11"/>
      <c r="K100" s="22">
        <v>6</v>
      </c>
      <c r="L100" s="22" t="s">
        <v>26</v>
      </c>
      <c r="M100" s="22" t="s">
        <v>120</v>
      </c>
      <c r="N100" s="29" t="s">
        <v>5692</v>
      </c>
    </row>
    <row r="101" spans="1:14" x14ac:dyDescent="0.2">
      <c r="A101" s="18">
        <v>85</v>
      </c>
      <c r="B101" s="19">
        <v>7113</v>
      </c>
      <c r="C101" s="36" t="s">
        <v>64</v>
      </c>
      <c r="D101" s="24">
        <v>40198</v>
      </c>
      <c r="E101" s="24">
        <v>40493</v>
      </c>
      <c r="F101" s="39">
        <v>4</v>
      </c>
      <c r="G101" s="20" t="s">
        <v>116</v>
      </c>
      <c r="H101" s="11"/>
      <c r="I101" s="30" t="s">
        <v>5682</v>
      </c>
      <c r="J101" s="11"/>
      <c r="K101" s="22">
        <v>28</v>
      </c>
      <c r="L101" s="22" t="s">
        <v>26</v>
      </c>
      <c r="M101" s="22" t="s">
        <v>120</v>
      </c>
      <c r="N101" s="29" t="s">
        <v>5715</v>
      </c>
    </row>
    <row r="102" spans="1:14" x14ac:dyDescent="0.2">
      <c r="A102" s="18">
        <v>86</v>
      </c>
      <c r="B102" s="19">
        <v>7113</v>
      </c>
      <c r="C102" s="36" t="s">
        <v>37</v>
      </c>
      <c r="D102" s="24">
        <v>40224</v>
      </c>
      <c r="E102" s="24">
        <v>40530</v>
      </c>
      <c r="F102" s="39">
        <v>4</v>
      </c>
      <c r="G102" s="20" t="s">
        <v>116</v>
      </c>
      <c r="H102" s="11"/>
      <c r="I102" s="30" t="s">
        <v>5682</v>
      </c>
      <c r="J102" s="11"/>
      <c r="K102" s="22">
        <v>34</v>
      </c>
      <c r="L102" s="22" t="s">
        <v>26</v>
      </c>
      <c r="M102" s="22" t="s">
        <v>120</v>
      </c>
      <c r="N102" s="29" t="s">
        <v>5715</v>
      </c>
    </row>
    <row r="103" spans="1:14" x14ac:dyDescent="0.2">
      <c r="A103" s="18">
        <v>87</v>
      </c>
      <c r="B103" s="19">
        <v>7113</v>
      </c>
      <c r="C103" s="36" t="s">
        <v>41</v>
      </c>
      <c r="D103" s="24" t="s">
        <v>110</v>
      </c>
      <c r="E103" s="24" t="s">
        <v>111</v>
      </c>
      <c r="F103" s="39">
        <v>4</v>
      </c>
      <c r="G103" s="20" t="s">
        <v>116</v>
      </c>
      <c r="H103" s="11"/>
      <c r="I103" s="30" t="s">
        <v>5682</v>
      </c>
      <c r="J103" s="11"/>
      <c r="K103" s="22">
        <v>19</v>
      </c>
      <c r="L103" s="22" t="s">
        <v>26</v>
      </c>
      <c r="M103" s="22" t="s">
        <v>120</v>
      </c>
      <c r="N103" s="29" t="s">
        <v>5683</v>
      </c>
    </row>
    <row r="104" spans="1:14" x14ac:dyDescent="0.2">
      <c r="A104" s="18">
        <v>88</v>
      </c>
      <c r="B104" s="19">
        <v>7113</v>
      </c>
      <c r="C104" s="36" t="s">
        <v>41</v>
      </c>
      <c r="D104" s="24" t="s">
        <v>112</v>
      </c>
      <c r="E104" s="24" t="s">
        <v>109</v>
      </c>
      <c r="F104" s="39">
        <v>4</v>
      </c>
      <c r="G104" s="20" t="s">
        <v>117</v>
      </c>
      <c r="H104" s="11"/>
      <c r="I104" s="30" t="s">
        <v>5682</v>
      </c>
      <c r="J104" s="11"/>
      <c r="K104" s="22">
        <v>4</v>
      </c>
      <c r="L104" s="22" t="s">
        <v>26</v>
      </c>
      <c r="M104" s="22" t="s">
        <v>120</v>
      </c>
      <c r="N104" s="29" t="s">
        <v>5683</v>
      </c>
    </row>
    <row r="105" spans="1:14" x14ac:dyDescent="0.2">
      <c r="A105" s="18">
        <v>89</v>
      </c>
      <c r="B105" s="19">
        <v>7113</v>
      </c>
      <c r="C105" s="36" t="s">
        <v>41</v>
      </c>
      <c r="D105" s="24" t="s">
        <v>112</v>
      </c>
      <c r="E105" s="24" t="s">
        <v>109</v>
      </c>
      <c r="F105" s="39">
        <v>4</v>
      </c>
      <c r="G105" s="20" t="s">
        <v>119</v>
      </c>
      <c r="H105" s="11"/>
      <c r="I105" s="30" t="s">
        <v>5682</v>
      </c>
      <c r="J105" s="11"/>
      <c r="K105" s="22">
        <v>18</v>
      </c>
      <c r="L105" s="22" t="s">
        <v>26</v>
      </c>
      <c r="M105" s="22" t="s">
        <v>120</v>
      </c>
      <c r="N105" s="29" t="s">
        <v>5683</v>
      </c>
    </row>
    <row r="106" spans="1:14" x14ac:dyDescent="0.2">
      <c r="A106" s="18">
        <v>90</v>
      </c>
      <c r="B106" s="19">
        <v>7113</v>
      </c>
      <c r="C106" s="36" t="s">
        <v>70</v>
      </c>
      <c r="D106" s="24">
        <v>40269</v>
      </c>
      <c r="E106" s="24">
        <v>40451</v>
      </c>
      <c r="F106" s="39">
        <v>4</v>
      </c>
      <c r="G106" s="20" t="s">
        <v>116</v>
      </c>
      <c r="H106" s="11"/>
      <c r="I106" s="30" t="s">
        <v>5682</v>
      </c>
      <c r="J106" s="11"/>
      <c r="K106" s="22">
        <v>39</v>
      </c>
      <c r="L106" s="22" t="s">
        <v>26</v>
      </c>
      <c r="M106" s="22" t="s">
        <v>120</v>
      </c>
      <c r="N106" s="29" t="s">
        <v>5683</v>
      </c>
    </row>
    <row r="107" spans="1:14" x14ac:dyDescent="0.2">
      <c r="A107" s="18">
        <v>91</v>
      </c>
      <c r="B107" s="19">
        <v>7113</v>
      </c>
      <c r="C107" s="36" t="s">
        <v>64</v>
      </c>
      <c r="D107" s="24">
        <v>40879</v>
      </c>
      <c r="E107" s="24">
        <v>40862</v>
      </c>
      <c r="F107" s="39">
        <v>4</v>
      </c>
      <c r="G107" s="20" t="s">
        <v>116</v>
      </c>
      <c r="H107" s="21"/>
      <c r="I107" s="30" t="s">
        <v>5682</v>
      </c>
      <c r="J107" s="30"/>
      <c r="K107" s="22">
        <v>14</v>
      </c>
      <c r="L107" s="22" t="s">
        <v>26</v>
      </c>
      <c r="M107" s="22" t="s">
        <v>120</v>
      </c>
      <c r="N107" s="29" t="s">
        <v>5715</v>
      </c>
    </row>
    <row r="108" spans="1:14" ht="22.5" x14ac:dyDescent="0.2">
      <c r="A108" s="18">
        <v>92</v>
      </c>
      <c r="B108" s="19">
        <v>7113</v>
      </c>
      <c r="C108" s="36" t="s">
        <v>42</v>
      </c>
      <c r="D108" s="24" t="s">
        <v>113</v>
      </c>
      <c r="E108" s="24" t="s">
        <v>114</v>
      </c>
      <c r="F108" s="39">
        <v>4</v>
      </c>
      <c r="G108" s="20" t="s">
        <v>116</v>
      </c>
      <c r="H108" s="21"/>
      <c r="I108" s="30" t="s">
        <v>5682</v>
      </c>
      <c r="J108" s="30"/>
      <c r="K108" s="22">
        <v>6</v>
      </c>
      <c r="L108" s="22" t="s">
        <v>26</v>
      </c>
      <c r="M108" s="22" t="s">
        <v>120</v>
      </c>
      <c r="N108" s="29" t="s">
        <v>5715</v>
      </c>
    </row>
    <row r="109" spans="1:14" ht="23.25" customHeight="1" x14ac:dyDescent="0.2">
      <c r="A109" s="18">
        <v>93</v>
      </c>
      <c r="B109" s="19">
        <v>7113</v>
      </c>
      <c r="C109" s="36" t="s">
        <v>71</v>
      </c>
      <c r="D109" s="24">
        <v>40690</v>
      </c>
      <c r="E109" s="24">
        <v>40564</v>
      </c>
      <c r="F109" s="39">
        <v>4</v>
      </c>
      <c r="G109" s="20" t="s">
        <v>116</v>
      </c>
      <c r="H109" s="21"/>
      <c r="I109" s="30" t="s">
        <v>5682</v>
      </c>
      <c r="J109" s="30"/>
      <c r="K109" s="22">
        <v>55</v>
      </c>
      <c r="L109" s="22" t="s">
        <v>26</v>
      </c>
      <c r="M109" s="22" t="s">
        <v>120</v>
      </c>
      <c r="N109" s="29" t="s">
        <v>5704</v>
      </c>
    </row>
    <row r="110" spans="1:14" x14ac:dyDescent="0.2">
      <c r="A110" s="18">
        <v>94</v>
      </c>
      <c r="B110" s="19">
        <v>7113</v>
      </c>
      <c r="C110" s="36" t="s">
        <v>39</v>
      </c>
      <c r="D110" s="24" t="s">
        <v>112</v>
      </c>
      <c r="E110" s="24" t="s">
        <v>109</v>
      </c>
      <c r="F110" s="39">
        <v>4</v>
      </c>
      <c r="G110" s="20" t="s">
        <v>117</v>
      </c>
      <c r="H110" s="22"/>
      <c r="I110" s="30" t="s">
        <v>5682</v>
      </c>
      <c r="J110" s="22"/>
      <c r="K110" s="22">
        <v>28</v>
      </c>
      <c r="L110" s="22" t="s">
        <v>26</v>
      </c>
      <c r="M110" s="22" t="s">
        <v>120</v>
      </c>
      <c r="N110" s="29" t="s">
        <v>5792</v>
      </c>
    </row>
    <row r="111" spans="1:14" ht="22.5" x14ac:dyDescent="0.2">
      <c r="A111" s="18">
        <v>95</v>
      </c>
      <c r="B111" s="19">
        <v>7113</v>
      </c>
      <c r="C111" s="36" t="s">
        <v>72</v>
      </c>
      <c r="D111" s="24">
        <v>40224</v>
      </c>
      <c r="E111" s="24">
        <v>40541</v>
      </c>
      <c r="F111" s="39">
        <v>4</v>
      </c>
      <c r="G111" s="20" t="s">
        <v>116</v>
      </c>
      <c r="H111" s="22"/>
      <c r="I111" s="30" t="s">
        <v>5682</v>
      </c>
      <c r="J111" s="30"/>
      <c r="K111" s="22">
        <v>87</v>
      </c>
      <c r="L111" s="22" t="s">
        <v>26</v>
      </c>
      <c r="M111" s="22" t="s">
        <v>120</v>
      </c>
      <c r="N111" s="29" t="s">
        <v>5683</v>
      </c>
    </row>
    <row r="112" spans="1:14" ht="22.5" x14ac:dyDescent="0.2">
      <c r="A112" s="18">
        <v>96</v>
      </c>
      <c r="B112" s="19">
        <v>7113</v>
      </c>
      <c r="C112" s="36" t="s">
        <v>73</v>
      </c>
      <c r="D112" s="24">
        <v>40330</v>
      </c>
      <c r="E112" s="24">
        <v>40511</v>
      </c>
      <c r="F112" s="39">
        <v>4</v>
      </c>
      <c r="G112" s="20" t="s">
        <v>116</v>
      </c>
      <c r="H112" s="22"/>
      <c r="I112" s="30" t="s">
        <v>5682</v>
      </c>
      <c r="J112" s="30"/>
      <c r="K112" s="22">
        <v>14</v>
      </c>
      <c r="L112" s="22" t="s">
        <v>26</v>
      </c>
      <c r="M112" s="22" t="s">
        <v>120</v>
      </c>
      <c r="N112" s="29" t="s">
        <v>5683</v>
      </c>
    </row>
    <row r="113" spans="1:14" ht="22.5" x14ac:dyDescent="0.2">
      <c r="A113" s="18">
        <v>97</v>
      </c>
      <c r="B113" s="19">
        <v>7113</v>
      </c>
      <c r="C113" s="36" t="s">
        <v>73</v>
      </c>
      <c r="D113" s="24">
        <v>40256</v>
      </c>
      <c r="E113" s="24">
        <v>40511</v>
      </c>
      <c r="F113" s="39">
        <v>4</v>
      </c>
      <c r="G113" s="20" t="s">
        <v>117</v>
      </c>
      <c r="H113" s="26"/>
      <c r="I113" s="30" t="s">
        <v>5682</v>
      </c>
      <c r="J113" s="30"/>
      <c r="K113" s="22">
        <v>43</v>
      </c>
      <c r="L113" s="22" t="s">
        <v>26</v>
      </c>
      <c r="M113" s="22" t="s">
        <v>120</v>
      </c>
      <c r="N113" s="29" t="s">
        <v>5683</v>
      </c>
    </row>
    <row r="114" spans="1:14" x14ac:dyDescent="0.2">
      <c r="A114" s="18">
        <v>98</v>
      </c>
      <c r="B114" s="19">
        <v>7113</v>
      </c>
      <c r="C114" s="36" t="s">
        <v>39</v>
      </c>
      <c r="D114" s="24" t="s">
        <v>113</v>
      </c>
      <c r="E114" s="24" t="s">
        <v>114</v>
      </c>
      <c r="F114" s="39">
        <v>4</v>
      </c>
      <c r="G114" s="20" t="s">
        <v>116</v>
      </c>
      <c r="H114" s="27"/>
      <c r="I114" s="30" t="s">
        <v>5682</v>
      </c>
      <c r="J114" s="28"/>
      <c r="K114" s="22">
        <v>21</v>
      </c>
      <c r="L114" s="22" t="s">
        <v>26</v>
      </c>
      <c r="M114" s="22" t="s">
        <v>120</v>
      </c>
      <c r="N114" s="29" t="s">
        <v>5792</v>
      </c>
    </row>
    <row r="115" spans="1:14" x14ac:dyDescent="0.2">
      <c r="A115" s="18">
        <v>99</v>
      </c>
      <c r="B115" s="19">
        <v>7113</v>
      </c>
      <c r="C115" s="36" t="s">
        <v>39</v>
      </c>
      <c r="D115" s="24" t="s">
        <v>113</v>
      </c>
      <c r="E115" s="24" t="s">
        <v>114</v>
      </c>
      <c r="F115" s="39">
        <v>4</v>
      </c>
      <c r="G115" s="20" t="s">
        <v>116</v>
      </c>
      <c r="H115" s="11"/>
      <c r="I115" s="30" t="s">
        <v>5682</v>
      </c>
      <c r="J115" s="11"/>
      <c r="K115" s="22">
        <v>22</v>
      </c>
      <c r="L115" s="22" t="s">
        <v>26</v>
      </c>
      <c r="M115" s="22" t="s">
        <v>120</v>
      </c>
      <c r="N115" s="29" t="s">
        <v>5792</v>
      </c>
    </row>
    <row r="116" spans="1:14" x14ac:dyDescent="0.2">
      <c r="A116" s="18">
        <v>100</v>
      </c>
      <c r="B116" s="19">
        <v>7113</v>
      </c>
      <c r="C116" s="36" t="s">
        <v>74</v>
      </c>
      <c r="D116" s="24">
        <v>40661</v>
      </c>
      <c r="E116" s="24" t="s">
        <v>114</v>
      </c>
      <c r="F116" s="39">
        <v>5</v>
      </c>
      <c r="G116" s="20" t="s">
        <v>116</v>
      </c>
      <c r="H116" s="11"/>
      <c r="I116" s="30" t="s">
        <v>5682</v>
      </c>
      <c r="J116" s="11"/>
      <c r="K116" s="22">
        <v>83</v>
      </c>
      <c r="L116" s="22" t="s">
        <v>26</v>
      </c>
      <c r="M116" s="22" t="s">
        <v>120</v>
      </c>
      <c r="N116" s="29" t="s">
        <v>5692</v>
      </c>
    </row>
    <row r="117" spans="1:14" x14ac:dyDescent="0.2">
      <c r="A117" s="18">
        <v>101</v>
      </c>
      <c r="B117" s="19">
        <v>7113</v>
      </c>
      <c r="C117" s="36" t="s">
        <v>41</v>
      </c>
      <c r="D117" s="24" t="s">
        <v>113</v>
      </c>
      <c r="E117" s="24" t="s">
        <v>114</v>
      </c>
      <c r="F117" s="39">
        <v>5</v>
      </c>
      <c r="G117" s="20" t="s">
        <v>116</v>
      </c>
      <c r="H117" s="11"/>
      <c r="I117" s="30" t="s">
        <v>5682</v>
      </c>
      <c r="J117" s="11"/>
      <c r="K117" s="22">
        <v>68</v>
      </c>
      <c r="L117" s="22" t="s">
        <v>26</v>
      </c>
      <c r="M117" s="22" t="s">
        <v>120</v>
      </c>
      <c r="N117" s="29" t="s">
        <v>5683</v>
      </c>
    </row>
    <row r="118" spans="1:14" x14ac:dyDescent="0.2">
      <c r="A118" s="18">
        <v>102</v>
      </c>
      <c r="B118" s="19">
        <v>7113</v>
      </c>
      <c r="C118" s="36" t="s">
        <v>75</v>
      </c>
      <c r="D118" s="24">
        <v>40689</v>
      </c>
      <c r="E118" s="24">
        <v>40752</v>
      </c>
      <c r="F118" s="39">
        <v>5</v>
      </c>
      <c r="G118" s="20" t="s">
        <v>116</v>
      </c>
      <c r="H118" s="11"/>
      <c r="I118" s="30" t="s">
        <v>5682</v>
      </c>
      <c r="J118" s="11"/>
      <c r="K118" s="22">
        <v>57</v>
      </c>
      <c r="L118" s="22" t="s">
        <v>26</v>
      </c>
      <c r="M118" s="22" t="s">
        <v>120</v>
      </c>
      <c r="N118" s="29" t="s">
        <v>5715</v>
      </c>
    </row>
    <row r="119" spans="1:14" x14ac:dyDescent="0.2">
      <c r="A119" s="18">
        <v>103</v>
      </c>
      <c r="B119" s="19">
        <v>7113</v>
      </c>
      <c r="C119" s="36" t="s">
        <v>61</v>
      </c>
      <c r="D119" s="24">
        <v>40374</v>
      </c>
      <c r="E119" s="24">
        <v>40815</v>
      </c>
      <c r="F119" s="39">
        <v>5</v>
      </c>
      <c r="G119" s="20" t="s">
        <v>116</v>
      </c>
      <c r="H119" s="11"/>
      <c r="I119" s="30" t="s">
        <v>5682</v>
      </c>
      <c r="J119" s="11"/>
      <c r="K119" s="22">
        <v>3</v>
      </c>
      <c r="L119" s="22" t="s">
        <v>26</v>
      </c>
      <c r="M119" s="22" t="s">
        <v>120</v>
      </c>
      <c r="N119" s="29" t="s">
        <v>5715</v>
      </c>
    </row>
    <row r="120" spans="1:14" x14ac:dyDescent="0.2">
      <c r="A120" s="18">
        <v>104</v>
      </c>
      <c r="B120" s="19">
        <v>7113</v>
      </c>
      <c r="C120" s="36" t="s">
        <v>61</v>
      </c>
      <c r="D120" s="24">
        <v>40899</v>
      </c>
      <c r="E120" s="24">
        <v>40908</v>
      </c>
      <c r="F120" s="39">
        <v>5</v>
      </c>
      <c r="G120" s="20" t="s">
        <v>117</v>
      </c>
      <c r="H120" s="11"/>
      <c r="I120" s="30" t="s">
        <v>5682</v>
      </c>
      <c r="J120" s="11"/>
      <c r="K120" s="22">
        <v>62</v>
      </c>
      <c r="L120" s="22" t="s">
        <v>26</v>
      </c>
      <c r="M120" s="22" t="s">
        <v>120</v>
      </c>
      <c r="N120" s="29" t="s">
        <v>5715</v>
      </c>
    </row>
    <row r="121" spans="1:14" ht="22.5" x14ac:dyDescent="0.2">
      <c r="A121" s="18">
        <v>105</v>
      </c>
      <c r="B121" s="19">
        <v>7113</v>
      </c>
      <c r="C121" s="36" t="s">
        <v>76</v>
      </c>
      <c r="D121" s="24">
        <v>40891</v>
      </c>
      <c r="E121" s="24" t="s">
        <v>115</v>
      </c>
      <c r="F121" s="39">
        <v>5</v>
      </c>
      <c r="G121" s="20" t="s">
        <v>116</v>
      </c>
      <c r="H121" s="11"/>
      <c r="I121" s="30" t="s">
        <v>5682</v>
      </c>
      <c r="J121" s="11"/>
      <c r="K121" s="22">
        <v>28</v>
      </c>
      <c r="L121" s="22" t="s">
        <v>26</v>
      </c>
      <c r="M121" s="22" t="s">
        <v>120</v>
      </c>
      <c r="N121" s="29" t="s">
        <v>5715</v>
      </c>
    </row>
    <row r="122" spans="1:14" ht="22.5" x14ac:dyDescent="0.2">
      <c r="A122" s="18">
        <v>106</v>
      </c>
      <c r="B122" s="19">
        <v>7113</v>
      </c>
      <c r="C122" s="36" t="s">
        <v>77</v>
      </c>
      <c r="D122" s="24">
        <v>40214</v>
      </c>
      <c r="E122" s="24">
        <v>40494</v>
      </c>
      <c r="F122" s="39">
        <v>5</v>
      </c>
      <c r="G122" s="20" t="s">
        <v>116</v>
      </c>
      <c r="H122" s="21"/>
      <c r="I122" s="30" t="s">
        <v>5682</v>
      </c>
      <c r="J122" s="30"/>
      <c r="K122" s="22">
        <v>47</v>
      </c>
      <c r="L122" s="22" t="s">
        <v>26</v>
      </c>
      <c r="M122" s="22" t="s">
        <v>120</v>
      </c>
      <c r="N122" s="29" t="s">
        <v>5715</v>
      </c>
    </row>
    <row r="123" spans="1:14" ht="22.5" x14ac:dyDescent="0.2">
      <c r="A123" s="18">
        <v>107</v>
      </c>
      <c r="B123" s="19">
        <v>7113</v>
      </c>
      <c r="C123" s="36" t="s">
        <v>77</v>
      </c>
      <c r="D123" s="24">
        <v>40156</v>
      </c>
      <c r="E123" s="24">
        <v>40217</v>
      </c>
      <c r="F123" s="39">
        <v>5</v>
      </c>
      <c r="G123" s="20" t="s">
        <v>117</v>
      </c>
      <c r="H123" s="21"/>
      <c r="I123" s="30" t="s">
        <v>5682</v>
      </c>
      <c r="J123" s="30"/>
      <c r="K123" s="22">
        <v>88</v>
      </c>
      <c r="L123" s="22" t="s">
        <v>26</v>
      </c>
      <c r="M123" s="22" t="s">
        <v>120</v>
      </c>
      <c r="N123" s="29" t="s">
        <v>5715</v>
      </c>
    </row>
    <row r="124" spans="1:14" ht="22.5" x14ac:dyDescent="0.2">
      <c r="A124" s="18">
        <v>108</v>
      </c>
      <c r="B124" s="19">
        <v>7113</v>
      </c>
      <c r="C124" s="36" t="s">
        <v>77</v>
      </c>
      <c r="D124" s="24">
        <v>40362</v>
      </c>
      <c r="E124" s="24">
        <v>40494</v>
      </c>
      <c r="F124" s="39">
        <v>5</v>
      </c>
      <c r="G124" s="20" t="s">
        <v>119</v>
      </c>
      <c r="H124" s="21"/>
      <c r="I124" s="30" t="s">
        <v>5682</v>
      </c>
      <c r="J124" s="30"/>
      <c r="K124" s="22">
        <v>44</v>
      </c>
      <c r="L124" s="22" t="s">
        <v>26</v>
      </c>
      <c r="M124" s="22" t="s">
        <v>120</v>
      </c>
      <c r="N124" s="29" t="s">
        <v>5715</v>
      </c>
    </row>
    <row r="125" spans="1:14" ht="22.5" x14ac:dyDescent="0.2">
      <c r="A125" s="18">
        <v>109</v>
      </c>
      <c r="B125" s="19">
        <v>7113</v>
      </c>
      <c r="C125" s="36" t="s">
        <v>78</v>
      </c>
      <c r="D125" s="24">
        <v>40201</v>
      </c>
      <c r="E125" s="24">
        <v>40436</v>
      </c>
      <c r="F125" s="39">
        <v>5</v>
      </c>
      <c r="G125" s="20" t="s">
        <v>116</v>
      </c>
      <c r="H125" s="22"/>
      <c r="I125" s="30" t="s">
        <v>5682</v>
      </c>
      <c r="J125" s="22"/>
      <c r="K125" s="22">
        <v>14</v>
      </c>
      <c r="L125" s="22" t="s">
        <v>26</v>
      </c>
      <c r="M125" s="22" t="s">
        <v>120</v>
      </c>
      <c r="N125" s="29" t="s">
        <v>5715</v>
      </c>
    </row>
    <row r="126" spans="1:14" ht="22.5" x14ac:dyDescent="0.2">
      <c r="A126" s="18">
        <v>110</v>
      </c>
      <c r="B126" s="19">
        <v>7113</v>
      </c>
      <c r="C126" s="36" t="s">
        <v>79</v>
      </c>
      <c r="D126" s="24">
        <v>40219</v>
      </c>
      <c r="E126" s="24">
        <v>40543</v>
      </c>
      <c r="F126" s="39">
        <v>5</v>
      </c>
      <c r="G126" s="20" t="s">
        <v>116</v>
      </c>
      <c r="H126" s="22"/>
      <c r="I126" s="30" t="s">
        <v>5682</v>
      </c>
      <c r="J126" s="30"/>
      <c r="K126" s="22">
        <v>91</v>
      </c>
      <c r="L126" s="22" t="s">
        <v>26</v>
      </c>
      <c r="M126" s="22" t="s">
        <v>120</v>
      </c>
      <c r="N126" s="29" t="s">
        <v>5715</v>
      </c>
    </row>
    <row r="127" spans="1:14" ht="22.5" x14ac:dyDescent="0.2">
      <c r="A127" s="18">
        <v>111</v>
      </c>
      <c r="B127" s="19">
        <v>7113</v>
      </c>
      <c r="C127" s="36" t="s">
        <v>80</v>
      </c>
      <c r="D127" s="24">
        <v>40226</v>
      </c>
      <c r="E127" s="24">
        <v>40541</v>
      </c>
      <c r="F127" s="39">
        <v>5</v>
      </c>
      <c r="G127" s="20" t="s">
        <v>116</v>
      </c>
      <c r="H127" s="22"/>
      <c r="I127" s="30" t="s">
        <v>5682</v>
      </c>
      <c r="J127" s="30"/>
      <c r="K127" s="22">
        <v>121</v>
      </c>
      <c r="L127" s="22" t="s">
        <v>26</v>
      </c>
      <c r="M127" s="22" t="s">
        <v>120</v>
      </c>
      <c r="N127" s="29" t="s">
        <v>5715</v>
      </c>
    </row>
    <row r="128" spans="1:14" x14ac:dyDescent="0.2">
      <c r="A128" s="18">
        <v>112</v>
      </c>
      <c r="B128" s="19">
        <v>7113</v>
      </c>
      <c r="C128" s="36" t="s">
        <v>39</v>
      </c>
      <c r="D128" s="24" t="s">
        <v>112</v>
      </c>
      <c r="E128" s="24" t="s">
        <v>109</v>
      </c>
      <c r="F128" s="39">
        <v>5</v>
      </c>
      <c r="G128" s="20" t="s">
        <v>116</v>
      </c>
      <c r="H128" s="26"/>
      <c r="I128" s="30" t="s">
        <v>5682</v>
      </c>
      <c r="J128" s="30"/>
      <c r="K128" s="22">
        <v>99</v>
      </c>
      <c r="L128" s="22" t="s">
        <v>26</v>
      </c>
      <c r="M128" s="22" t="s">
        <v>120</v>
      </c>
      <c r="N128" s="29" t="s">
        <v>5792</v>
      </c>
    </row>
    <row r="129" spans="1:14" x14ac:dyDescent="0.2">
      <c r="A129" s="18">
        <v>113</v>
      </c>
      <c r="B129" s="19">
        <v>7113</v>
      </c>
      <c r="C129" s="36" t="s">
        <v>39</v>
      </c>
      <c r="D129" s="24" t="s">
        <v>112</v>
      </c>
      <c r="E129" s="24" t="s">
        <v>109</v>
      </c>
      <c r="F129" s="39">
        <v>5</v>
      </c>
      <c r="G129" s="20" t="s">
        <v>116</v>
      </c>
      <c r="H129" s="27"/>
      <c r="I129" s="30" t="s">
        <v>5682</v>
      </c>
      <c r="J129" s="28"/>
      <c r="K129" s="22">
        <v>22</v>
      </c>
      <c r="L129" s="22" t="s">
        <v>26</v>
      </c>
      <c r="M129" s="22" t="s">
        <v>120</v>
      </c>
      <c r="N129" s="29" t="s">
        <v>5792</v>
      </c>
    </row>
    <row r="130" spans="1:14" x14ac:dyDescent="0.2">
      <c r="A130" s="282" t="s">
        <v>5793</v>
      </c>
      <c r="B130" s="282"/>
      <c r="C130" s="282"/>
      <c r="D130" s="282"/>
      <c r="E130" s="299"/>
      <c r="F130" s="288"/>
      <c r="G130" s="279"/>
      <c r="H130" s="304"/>
      <c r="I130" s="279"/>
      <c r="J130" s="305"/>
      <c r="K130" s="280"/>
      <c r="L130" s="280"/>
      <c r="M130" s="280"/>
      <c r="N130" s="281"/>
    </row>
    <row r="131" spans="1:14" x14ac:dyDescent="0.25">
      <c r="A131" s="221" t="s">
        <v>5781</v>
      </c>
      <c r="B131" s="222"/>
      <c r="C131" s="222"/>
      <c r="D131" s="222"/>
      <c r="E131" s="222"/>
      <c r="F131" s="222"/>
      <c r="G131" s="222"/>
      <c r="H131" s="222"/>
      <c r="I131" s="222"/>
      <c r="J131" s="222"/>
      <c r="K131" s="222"/>
      <c r="L131" s="222"/>
      <c r="M131" s="222"/>
      <c r="N131" s="223"/>
    </row>
    <row r="132" spans="1:14" ht="34.5" x14ac:dyDescent="0.25">
      <c r="A132" s="224" t="s">
        <v>15</v>
      </c>
      <c r="B132" s="225"/>
      <c r="C132" s="33" t="s">
        <v>28</v>
      </c>
      <c r="D132" s="225" t="s">
        <v>16</v>
      </c>
      <c r="E132" s="225"/>
      <c r="F132" s="219" t="s">
        <v>29</v>
      </c>
      <c r="G132" s="219"/>
      <c r="H132" s="219"/>
      <c r="I132" s="219"/>
      <c r="J132" s="219"/>
      <c r="K132" s="225" t="s">
        <v>23</v>
      </c>
      <c r="L132" s="225"/>
      <c r="M132" s="219"/>
      <c r="N132" s="220"/>
    </row>
    <row r="133" spans="1:14" x14ac:dyDescent="0.25">
      <c r="A133" s="31"/>
      <c r="B133" s="32"/>
      <c r="C133" s="32"/>
      <c r="D133" s="32"/>
      <c r="E133" s="32"/>
      <c r="F133" s="32"/>
      <c r="G133" s="32"/>
      <c r="H133" s="32"/>
      <c r="I133" s="32"/>
      <c r="J133" s="32"/>
      <c r="K133" s="32"/>
      <c r="L133" s="32"/>
      <c r="M133" s="32"/>
      <c r="N133" s="34"/>
    </row>
    <row r="134" spans="1:14" x14ac:dyDescent="0.25">
      <c r="A134" s="31"/>
      <c r="B134" s="32"/>
      <c r="C134" s="32"/>
      <c r="D134" s="32"/>
      <c r="E134" s="32"/>
      <c r="F134" s="32"/>
      <c r="G134" s="32"/>
      <c r="H134" s="32"/>
      <c r="I134" s="32"/>
      <c r="J134" s="32"/>
      <c r="K134" s="32"/>
      <c r="L134" s="32"/>
      <c r="M134" s="32"/>
      <c r="N134" s="34"/>
    </row>
    <row r="135" spans="1:14" ht="34.5" x14ac:dyDescent="0.25">
      <c r="A135" s="224" t="s">
        <v>17</v>
      </c>
      <c r="B135" s="225"/>
      <c r="C135" s="33" t="s">
        <v>30</v>
      </c>
      <c r="D135" s="225" t="s">
        <v>17</v>
      </c>
      <c r="E135" s="225"/>
      <c r="F135" s="219" t="s">
        <v>31</v>
      </c>
      <c r="G135" s="219"/>
      <c r="H135" s="219"/>
      <c r="I135" s="219"/>
      <c r="J135" s="219"/>
      <c r="K135" s="225" t="s">
        <v>17</v>
      </c>
      <c r="L135" s="225"/>
      <c r="M135" s="219"/>
      <c r="N135" s="220"/>
    </row>
    <row r="136" spans="1:14" x14ac:dyDescent="0.25">
      <c r="A136" s="31"/>
      <c r="B136" s="32"/>
      <c r="C136" s="32"/>
      <c r="D136" s="32"/>
      <c r="E136" s="32"/>
      <c r="F136" s="32"/>
      <c r="G136" s="32"/>
      <c r="H136" s="32"/>
      <c r="I136" s="32"/>
      <c r="J136" s="32"/>
      <c r="K136" s="32"/>
      <c r="L136" s="32"/>
      <c r="M136" s="32"/>
      <c r="N136" s="34"/>
    </row>
    <row r="137" spans="1:14" x14ac:dyDescent="0.25">
      <c r="A137" s="31"/>
      <c r="B137" s="32"/>
      <c r="C137" s="32"/>
      <c r="D137" s="32"/>
      <c r="E137" s="32"/>
      <c r="F137" s="32"/>
      <c r="G137" s="32"/>
      <c r="H137" s="32"/>
      <c r="I137" s="32"/>
      <c r="J137" s="32"/>
      <c r="K137" s="32"/>
      <c r="L137" s="32"/>
      <c r="M137" s="32"/>
      <c r="N137" s="34"/>
    </row>
    <row r="138" spans="1:14" x14ac:dyDescent="0.25">
      <c r="A138" s="31" t="s">
        <v>18</v>
      </c>
      <c r="B138" s="32"/>
      <c r="C138" s="33" t="s">
        <v>33</v>
      </c>
      <c r="D138" s="32" t="s">
        <v>18</v>
      </c>
      <c r="E138" s="32"/>
      <c r="F138" s="219" t="s">
        <v>33</v>
      </c>
      <c r="G138" s="219"/>
      <c r="H138" s="219"/>
      <c r="I138" s="219"/>
      <c r="J138" s="219"/>
      <c r="K138" s="32" t="s">
        <v>18</v>
      </c>
      <c r="L138" s="32"/>
      <c r="M138" s="219"/>
      <c r="N138" s="220"/>
    </row>
    <row r="139" spans="1:14" ht="18" thickBot="1" x14ac:dyDescent="0.3">
      <c r="A139" s="13"/>
      <c r="B139" s="14"/>
      <c r="C139" s="14"/>
      <c r="D139" s="14"/>
      <c r="E139" s="14"/>
      <c r="F139" s="14"/>
      <c r="G139" s="14"/>
      <c r="H139" s="14"/>
      <c r="I139" s="14"/>
      <c r="J139" s="14"/>
      <c r="K139" s="14"/>
      <c r="L139" s="14"/>
      <c r="M139" s="14"/>
      <c r="N139" s="15"/>
    </row>
  </sheetData>
  <autoFilter ref="A15:N132">
    <filterColumn colId="3" showButton="0"/>
    <filterColumn colId="5" showButton="0"/>
    <filterColumn colId="6" showButton="0"/>
    <filterColumn colId="7" showButton="0"/>
    <filterColumn colId="8" showButton="0"/>
  </autoFilter>
  <mergeCells count="31">
    <mergeCell ref="A6:N6"/>
    <mergeCell ref="L15:L16"/>
    <mergeCell ref="M15:M16"/>
    <mergeCell ref="N15:N16"/>
    <mergeCell ref="A8:N8"/>
    <mergeCell ref="D15:E15"/>
    <mergeCell ref="F15:J15"/>
    <mergeCell ref="A15:A16"/>
    <mergeCell ref="B15:B16"/>
    <mergeCell ref="C11:J11"/>
    <mergeCell ref="C15:C16"/>
    <mergeCell ref="K15:K16"/>
    <mergeCell ref="A10:B10"/>
    <mergeCell ref="C10:J10"/>
    <mergeCell ref="A11:B11"/>
    <mergeCell ref="A13:B13"/>
    <mergeCell ref="C13:N13"/>
    <mergeCell ref="F138:J138"/>
    <mergeCell ref="M138:N138"/>
    <mergeCell ref="A135:B135"/>
    <mergeCell ref="D135:E135"/>
    <mergeCell ref="F135:J135"/>
    <mergeCell ref="K135:L135"/>
    <mergeCell ref="M135:N135"/>
    <mergeCell ref="A131:N131"/>
    <mergeCell ref="A132:B132"/>
    <mergeCell ref="D132:E132"/>
    <mergeCell ref="F132:J132"/>
    <mergeCell ref="K132:L132"/>
    <mergeCell ref="M132:N132"/>
    <mergeCell ref="A130:D130"/>
  </mergeCells>
  <pageMargins left="0.25" right="0.25" top="0.75" bottom="0.75" header="0.3" footer="0.3"/>
  <pageSetup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topLeftCell="A129" workbookViewId="0">
      <selection activeCell="A148" sqref="A148:C148"/>
    </sheetView>
  </sheetViews>
  <sheetFormatPr baseColWidth="10" defaultRowHeight="17.25" x14ac:dyDescent="0.25"/>
  <cols>
    <col min="1" max="1" width="9.42578125" style="4" customWidth="1"/>
    <col min="2" max="2" width="6.85546875" style="4" customWidth="1"/>
    <col min="3" max="3" width="36.28515625" style="4" customWidth="1"/>
    <col min="4" max="4" width="5.5703125" style="4" customWidth="1"/>
    <col min="5" max="5" width="6" style="4" customWidth="1"/>
    <col min="6" max="6" width="5.5703125" style="4" customWidth="1"/>
    <col min="7" max="7" width="6" style="4" customWidth="1"/>
    <col min="8" max="8" width="5.85546875" style="4" customWidth="1"/>
    <col min="9" max="9" width="8.5703125" style="4" customWidth="1"/>
    <col min="10" max="10" width="6.85546875" style="4" customWidth="1"/>
    <col min="11" max="11" width="8.42578125" style="4" customWidth="1"/>
    <col min="12" max="14" width="6.85546875" style="4" customWidth="1"/>
    <col min="15" max="15" width="11.42578125" style="4"/>
    <col min="16" max="16" width="10" style="4" customWidth="1"/>
    <col min="17" max="17" width="12.5703125" style="4" customWidth="1"/>
    <col min="18" max="18" width="26.28515625" style="213" customWidth="1"/>
    <col min="19" max="16384" width="11.42578125" style="4"/>
  </cols>
  <sheetData>
    <row r="1" spans="1:18" s="17" customFormat="1" x14ac:dyDescent="0.25">
      <c r="A1" s="1"/>
      <c r="B1"/>
      <c r="C1" s="1"/>
      <c r="D1" s="1"/>
      <c r="E1" s="1"/>
      <c r="F1" s="3"/>
      <c r="G1" s="3"/>
      <c r="H1" s="3"/>
      <c r="I1" s="3"/>
      <c r="J1" s="3"/>
      <c r="K1" s="3"/>
      <c r="L1" s="3"/>
      <c r="M1" s="3"/>
      <c r="N1" s="3"/>
      <c r="O1" s="3"/>
      <c r="R1" s="212"/>
    </row>
    <row r="2" spans="1:18" s="17" customFormat="1" x14ac:dyDescent="0.25">
      <c r="A2" s="1"/>
      <c r="B2" s="1"/>
      <c r="C2" s="1"/>
      <c r="D2" s="1"/>
      <c r="E2" s="1"/>
      <c r="F2" s="3"/>
      <c r="G2" s="3"/>
      <c r="H2" s="3"/>
      <c r="I2" s="3"/>
      <c r="J2" s="3"/>
      <c r="K2" s="3"/>
      <c r="L2" s="3"/>
      <c r="M2" s="3"/>
      <c r="N2" s="3"/>
      <c r="O2" s="3"/>
      <c r="R2" s="212"/>
    </row>
    <row r="3" spans="1:18" s="17" customFormat="1" x14ac:dyDescent="0.25">
      <c r="A3" s="1"/>
      <c r="B3" s="2"/>
      <c r="C3" s="1"/>
      <c r="D3" s="1"/>
      <c r="E3" s="1"/>
      <c r="F3" s="3"/>
      <c r="G3" s="3"/>
      <c r="H3" s="3"/>
      <c r="I3" s="3"/>
      <c r="J3" s="3"/>
      <c r="K3" s="3"/>
      <c r="L3" s="3"/>
      <c r="M3" s="3"/>
      <c r="N3" s="3"/>
      <c r="O3" s="3"/>
      <c r="R3" s="212"/>
    </row>
    <row r="4" spans="1:18" s="17" customFormat="1" x14ac:dyDescent="0.25">
      <c r="A4" s="1"/>
      <c r="B4" s="2"/>
      <c r="C4" s="1"/>
      <c r="D4" s="1"/>
      <c r="E4" s="1"/>
      <c r="F4" s="3"/>
      <c r="G4" s="3"/>
      <c r="H4" s="3"/>
      <c r="I4" s="3"/>
      <c r="J4" s="3"/>
      <c r="K4" s="3"/>
      <c r="L4" s="3"/>
      <c r="M4" s="3"/>
      <c r="N4" s="3"/>
      <c r="O4" s="3"/>
      <c r="R4" s="212"/>
    </row>
    <row r="5" spans="1:18" s="17" customFormat="1" ht="18" thickBot="1" x14ac:dyDescent="0.3">
      <c r="A5" s="1"/>
      <c r="B5" s="2"/>
      <c r="C5" s="1"/>
      <c r="D5" s="1"/>
      <c r="E5" s="1"/>
      <c r="F5" s="3"/>
      <c r="G5" s="3"/>
      <c r="H5" s="3"/>
      <c r="I5" s="3"/>
      <c r="J5" s="3"/>
      <c r="K5" s="3"/>
      <c r="L5" s="3"/>
      <c r="M5" s="3"/>
      <c r="N5" s="3"/>
      <c r="O5" s="3"/>
      <c r="R5" s="212"/>
    </row>
    <row r="6" spans="1:18" ht="78.75" customHeight="1" thickBot="1" x14ac:dyDescent="0.3">
      <c r="A6" s="240" t="s">
        <v>24</v>
      </c>
      <c r="B6" s="241"/>
      <c r="C6" s="241"/>
      <c r="D6" s="241"/>
      <c r="E6" s="241"/>
      <c r="F6" s="241"/>
      <c r="G6" s="241"/>
      <c r="H6" s="241"/>
      <c r="I6" s="241"/>
      <c r="J6" s="241"/>
      <c r="K6" s="241"/>
      <c r="L6" s="241"/>
      <c r="M6" s="241"/>
      <c r="N6" s="241"/>
      <c r="O6" s="241"/>
      <c r="P6" s="241"/>
      <c r="Q6" s="241"/>
      <c r="R6" s="242"/>
    </row>
    <row r="7" spans="1:18" ht="18" thickBot="1" x14ac:dyDescent="0.3"/>
    <row r="8" spans="1:18" ht="22.5" customHeight="1" thickBot="1" x14ac:dyDescent="0.3">
      <c r="A8" s="234" t="s">
        <v>19</v>
      </c>
      <c r="B8" s="237"/>
      <c r="C8" s="237"/>
      <c r="D8" s="237"/>
      <c r="E8" s="237"/>
      <c r="F8" s="237"/>
      <c r="G8" s="237"/>
      <c r="H8" s="237"/>
      <c r="I8" s="237"/>
      <c r="J8" s="237"/>
      <c r="K8" s="237"/>
      <c r="L8" s="237"/>
      <c r="M8" s="237"/>
      <c r="N8" s="237"/>
      <c r="O8" s="237"/>
      <c r="P8" s="237"/>
      <c r="Q8" s="237"/>
      <c r="R8" s="235"/>
    </row>
    <row r="9" spans="1:18" x14ac:dyDescent="0.25">
      <c r="A9" s="5"/>
      <c r="B9" s="6"/>
      <c r="C9" s="6"/>
      <c r="D9" s="6"/>
      <c r="E9" s="6"/>
      <c r="F9" s="6"/>
      <c r="G9" s="6"/>
      <c r="H9" s="6"/>
      <c r="I9" s="6"/>
      <c r="J9" s="6"/>
      <c r="K9" s="6"/>
      <c r="L9" s="6"/>
      <c r="M9" s="6"/>
      <c r="N9" s="6"/>
      <c r="O9" s="6"/>
      <c r="P9" s="6"/>
      <c r="Q9" s="6"/>
      <c r="R9" s="214"/>
    </row>
    <row r="10" spans="1:18" x14ac:dyDescent="0.25">
      <c r="A10" s="224" t="s">
        <v>20</v>
      </c>
      <c r="B10" s="225"/>
      <c r="C10" s="243" t="s">
        <v>27</v>
      </c>
      <c r="D10" s="243"/>
      <c r="E10" s="243"/>
      <c r="F10" s="243"/>
      <c r="G10" s="243"/>
      <c r="H10" s="243"/>
      <c r="I10" s="243"/>
      <c r="J10" s="243"/>
      <c r="K10" s="243"/>
      <c r="L10" s="243"/>
      <c r="M10" s="243"/>
      <c r="N10" s="243"/>
      <c r="O10" s="8"/>
      <c r="P10" s="8"/>
      <c r="Q10" s="8"/>
      <c r="R10" s="215"/>
    </row>
    <row r="11" spans="1:18" ht="44.25" customHeight="1" x14ac:dyDescent="0.25">
      <c r="A11" s="224" t="s">
        <v>21</v>
      </c>
      <c r="B11" s="225"/>
      <c r="C11" s="244" t="s">
        <v>5609</v>
      </c>
      <c r="D11" s="244"/>
      <c r="E11" s="244"/>
      <c r="F11" s="244"/>
      <c r="G11" s="244"/>
      <c r="H11" s="244"/>
      <c r="I11" s="244"/>
      <c r="J11" s="244"/>
      <c r="K11" s="244"/>
      <c r="L11" s="244"/>
      <c r="M11" s="244"/>
      <c r="N11" s="244"/>
      <c r="O11" s="8"/>
      <c r="P11" s="8"/>
      <c r="Q11" s="8"/>
      <c r="R11" s="215"/>
    </row>
    <row r="12" spans="1:18" x14ac:dyDescent="0.25">
      <c r="A12" s="10"/>
      <c r="B12" s="8"/>
      <c r="C12" s="8"/>
      <c r="D12" s="8"/>
      <c r="E12" s="8"/>
      <c r="F12" s="8"/>
      <c r="G12" s="8"/>
      <c r="H12" s="8"/>
      <c r="I12" s="8"/>
      <c r="J12" s="8"/>
      <c r="K12" s="8"/>
      <c r="L12" s="8"/>
      <c r="M12" s="8"/>
      <c r="N12" s="8"/>
      <c r="O12" s="8"/>
      <c r="P12" s="8"/>
      <c r="Q12" s="8"/>
      <c r="R12" s="215"/>
    </row>
    <row r="13" spans="1:18" ht="41.25" customHeight="1" x14ac:dyDescent="0.25">
      <c r="A13" s="224" t="s">
        <v>22</v>
      </c>
      <c r="B13" s="225"/>
      <c r="C13" s="225" t="s">
        <v>121</v>
      </c>
      <c r="D13" s="225"/>
      <c r="E13" s="225"/>
      <c r="F13" s="225"/>
      <c r="G13" s="225"/>
      <c r="H13" s="225"/>
      <c r="I13" s="225"/>
      <c r="J13" s="225"/>
      <c r="K13" s="225"/>
      <c r="L13" s="225"/>
      <c r="M13" s="225"/>
      <c r="N13" s="225"/>
      <c r="O13" s="225"/>
      <c r="P13" s="225"/>
      <c r="Q13" s="225"/>
      <c r="R13" s="228"/>
    </row>
    <row r="14" spans="1:18" ht="18" thickBot="1" x14ac:dyDescent="0.3">
      <c r="A14" s="10"/>
      <c r="B14" s="8"/>
      <c r="C14" s="8"/>
      <c r="D14" s="8"/>
      <c r="E14" s="8"/>
      <c r="F14" s="8"/>
      <c r="G14" s="8"/>
      <c r="H14" s="8"/>
      <c r="I14" s="8"/>
      <c r="J14" s="8"/>
      <c r="K14" s="8"/>
      <c r="L14" s="8"/>
      <c r="M14" s="8"/>
      <c r="N14" s="8"/>
      <c r="O14" s="8"/>
      <c r="P14" s="8"/>
      <c r="Q14" s="8"/>
      <c r="R14" s="215"/>
    </row>
    <row r="15" spans="1:18" ht="18" customHeight="1" thickBot="1" x14ac:dyDescent="0.3">
      <c r="A15" s="229" t="s">
        <v>14</v>
      </c>
      <c r="B15" s="231" t="s">
        <v>25</v>
      </c>
      <c r="C15" s="233" t="s">
        <v>0</v>
      </c>
      <c r="D15" s="248" t="s">
        <v>8</v>
      </c>
      <c r="E15" s="248"/>
      <c r="F15" s="248"/>
      <c r="G15" s="248"/>
      <c r="H15" s="248"/>
      <c r="I15" s="248"/>
      <c r="J15" s="236" t="s">
        <v>9</v>
      </c>
      <c r="K15" s="237"/>
      <c r="L15" s="237"/>
      <c r="M15" s="237"/>
      <c r="N15" s="238"/>
      <c r="O15" s="239" t="s">
        <v>13</v>
      </c>
      <c r="P15" s="231" t="s">
        <v>10</v>
      </c>
      <c r="Q15" s="231" t="s">
        <v>11</v>
      </c>
      <c r="R15" s="226" t="s">
        <v>12</v>
      </c>
    </row>
    <row r="16" spans="1:18" ht="34.5" x14ac:dyDescent="0.25">
      <c r="A16" s="230"/>
      <c r="B16" s="232"/>
      <c r="C16" s="262"/>
      <c r="D16" s="248" t="s">
        <v>1</v>
      </c>
      <c r="E16" s="248"/>
      <c r="F16" s="248"/>
      <c r="G16" s="248" t="s">
        <v>2</v>
      </c>
      <c r="H16" s="248"/>
      <c r="I16" s="248"/>
      <c r="J16" s="43" t="s">
        <v>3</v>
      </c>
      <c r="K16" s="43" t="s">
        <v>4</v>
      </c>
      <c r="L16" s="43" t="s">
        <v>5</v>
      </c>
      <c r="M16" s="43" t="s">
        <v>6</v>
      </c>
      <c r="N16" s="43" t="s">
        <v>7</v>
      </c>
      <c r="O16" s="232"/>
      <c r="P16" s="232"/>
      <c r="Q16" s="232"/>
      <c r="R16" s="227"/>
    </row>
    <row r="17" spans="1:18" s="23" customFormat="1" ht="17.25" customHeight="1" x14ac:dyDescent="0.2">
      <c r="A17" s="18">
        <v>1</v>
      </c>
      <c r="B17" s="19"/>
      <c r="C17" s="178" t="s">
        <v>5485</v>
      </c>
      <c r="D17" s="26">
        <v>19</v>
      </c>
      <c r="E17" s="26">
        <v>5</v>
      </c>
      <c r="F17" s="26">
        <v>1998</v>
      </c>
      <c r="G17" s="26">
        <v>23</v>
      </c>
      <c r="H17" s="26">
        <v>3</v>
      </c>
      <c r="I17" s="26">
        <v>1999</v>
      </c>
      <c r="J17" s="181">
        <v>1</v>
      </c>
      <c r="K17" s="26">
        <v>1</v>
      </c>
      <c r="L17" s="21"/>
      <c r="M17" s="30" t="s">
        <v>5682</v>
      </c>
      <c r="N17" s="30"/>
      <c r="O17" s="26">
        <v>16</v>
      </c>
      <c r="P17" s="22" t="s">
        <v>26</v>
      </c>
      <c r="Q17" s="22" t="s">
        <v>120</v>
      </c>
      <c r="R17" s="216" t="s">
        <v>5683</v>
      </c>
    </row>
    <row r="18" spans="1:18" s="23" customFormat="1" ht="17.25" customHeight="1" x14ac:dyDescent="0.2">
      <c r="A18" s="18">
        <v>2</v>
      </c>
      <c r="B18" s="19"/>
      <c r="C18" s="178" t="s">
        <v>5486</v>
      </c>
      <c r="D18" s="26">
        <v>27</v>
      </c>
      <c r="E18" s="26">
        <v>6</v>
      </c>
      <c r="F18" s="26">
        <v>2000</v>
      </c>
      <c r="G18" s="26">
        <v>23</v>
      </c>
      <c r="H18" s="26">
        <v>10</v>
      </c>
      <c r="I18" s="26">
        <v>2000</v>
      </c>
      <c r="J18" s="26">
        <v>1</v>
      </c>
      <c r="K18" s="26">
        <v>2</v>
      </c>
      <c r="L18" s="21"/>
      <c r="M18" s="30" t="s">
        <v>5682</v>
      </c>
      <c r="N18" s="30"/>
      <c r="O18" s="26">
        <v>14</v>
      </c>
      <c r="P18" s="22" t="s">
        <v>26</v>
      </c>
      <c r="Q18" s="22" t="s">
        <v>120</v>
      </c>
      <c r="R18" s="216" t="s">
        <v>5711</v>
      </c>
    </row>
    <row r="19" spans="1:18" s="23" customFormat="1" ht="17.25" customHeight="1" x14ac:dyDescent="0.2">
      <c r="A19" s="18">
        <v>3</v>
      </c>
      <c r="B19" s="19"/>
      <c r="C19" s="178" t="s">
        <v>5487</v>
      </c>
      <c r="D19" s="26">
        <v>21</v>
      </c>
      <c r="E19" s="26">
        <v>7</v>
      </c>
      <c r="F19" s="26">
        <v>2000</v>
      </c>
      <c r="G19" s="26">
        <v>9</v>
      </c>
      <c r="H19" s="26">
        <v>10</v>
      </c>
      <c r="I19" s="26">
        <v>2000</v>
      </c>
      <c r="J19" s="26">
        <v>1</v>
      </c>
      <c r="K19" s="26">
        <v>3</v>
      </c>
      <c r="L19" s="21"/>
      <c r="M19" s="30" t="s">
        <v>5682</v>
      </c>
      <c r="N19" s="30"/>
      <c r="O19" s="26">
        <v>5</v>
      </c>
      <c r="P19" s="22" t="s">
        <v>26</v>
      </c>
      <c r="Q19" s="22" t="s">
        <v>120</v>
      </c>
      <c r="R19" s="216" t="s">
        <v>5711</v>
      </c>
    </row>
    <row r="20" spans="1:18" s="23" customFormat="1" ht="17.25" customHeight="1" x14ac:dyDescent="0.2">
      <c r="A20" s="25">
        <v>4</v>
      </c>
      <c r="B20" s="19"/>
      <c r="C20" s="178" t="s">
        <v>5488</v>
      </c>
      <c r="D20" s="26">
        <v>3</v>
      </c>
      <c r="E20" s="26">
        <v>5</v>
      </c>
      <c r="F20" s="26">
        <v>2001</v>
      </c>
      <c r="G20" s="26">
        <v>29</v>
      </c>
      <c r="H20" s="26">
        <v>10</v>
      </c>
      <c r="I20" s="26">
        <v>2001</v>
      </c>
      <c r="J20" s="26">
        <v>1</v>
      </c>
      <c r="K20" s="26">
        <v>4</v>
      </c>
      <c r="L20" s="22"/>
      <c r="M20" s="30" t="s">
        <v>5682</v>
      </c>
      <c r="N20" s="22"/>
      <c r="O20" s="26">
        <v>16</v>
      </c>
      <c r="P20" s="22" t="s">
        <v>26</v>
      </c>
      <c r="Q20" s="22" t="s">
        <v>120</v>
      </c>
      <c r="R20" s="216" t="s">
        <v>5711</v>
      </c>
    </row>
    <row r="21" spans="1:18" s="23" customFormat="1" ht="17.25" customHeight="1" x14ac:dyDescent="0.2">
      <c r="A21" s="25">
        <v>5</v>
      </c>
      <c r="B21" s="19"/>
      <c r="C21" s="178" t="s">
        <v>5489</v>
      </c>
      <c r="D21" s="26">
        <v>15</v>
      </c>
      <c r="E21" s="26">
        <v>8</v>
      </c>
      <c r="F21" s="26">
        <v>2001</v>
      </c>
      <c r="G21" s="26">
        <v>9</v>
      </c>
      <c r="H21" s="26">
        <v>11</v>
      </c>
      <c r="I21" s="26">
        <v>2001</v>
      </c>
      <c r="J21" s="26">
        <v>1</v>
      </c>
      <c r="K21" s="26">
        <v>5</v>
      </c>
      <c r="L21" s="22"/>
      <c r="M21" s="30" t="s">
        <v>5682</v>
      </c>
      <c r="N21" s="30"/>
      <c r="O21" s="26">
        <v>6</v>
      </c>
      <c r="P21" s="22" t="s">
        <v>26</v>
      </c>
      <c r="Q21" s="22" t="s">
        <v>120</v>
      </c>
      <c r="R21" s="216" t="s">
        <v>5711</v>
      </c>
    </row>
    <row r="22" spans="1:18" s="23" customFormat="1" ht="17.25" customHeight="1" x14ac:dyDescent="0.2">
      <c r="A22" s="25">
        <v>6</v>
      </c>
      <c r="B22" s="19"/>
      <c r="C22" s="178" t="s">
        <v>5488</v>
      </c>
      <c r="D22" s="26">
        <v>26</v>
      </c>
      <c r="E22" s="26">
        <v>9</v>
      </c>
      <c r="F22" s="26">
        <v>2001</v>
      </c>
      <c r="G22" s="26">
        <v>15</v>
      </c>
      <c r="H22" s="26">
        <v>1</v>
      </c>
      <c r="I22" s="26">
        <v>2002</v>
      </c>
      <c r="J22" s="26">
        <v>1</v>
      </c>
      <c r="K22" s="26">
        <v>6</v>
      </c>
      <c r="L22" s="22"/>
      <c r="M22" s="30" t="s">
        <v>5682</v>
      </c>
      <c r="N22" s="30"/>
      <c r="O22" s="26">
        <v>12</v>
      </c>
      <c r="P22" s="22" t="s">
        <v>26</v>
      </c>
      <c r="Q22" s="22" t="s">
        <v>120</v>
      </c>
      <c r="R22" s="216" t="s">
        <v>5711</v>
      </c>
    </row>
    <row r="23" spans="1:18" s="23" customFormat="1" ht="17.25" customHeight="1" x14ac:dyDescent="0.2">
      <c r="A23" s="18">
        <v>7</v>
      </c>
      <c r="B23" s="19"/>
      <c r="C23" s="178" t="s">
        <v>5490</v>
      </c>
      <c r="D23" s="26">
        <v>21</v>
      </c>
      <c r="E23" s="26">
        <v>2</v>
      </c>
      <c r="F23" s="26">
        <v>2002</v>
      </c>
      <c r="G23" s="26">
        <v>21</v>
      </c>
      <c r="H23" s="26">
        <v>2</v>
      </c>
      <c r="I23" s="26">
        <v>2002</v>
      </c>
      <c r="J23" s="26">
        <v>1</v>
      </c>
      <c r="K23" s="26">
        <v>7</v>
      </c>
      <c r="L23" s="26"/>
      <c r="M23" s="30" t="s">
        <v>5682</v>
      </c>
      <c r="N23" s="30"/>
      <c r="O23" s="26">
        <v>12</v>
      </c>
      <c r="P23" s="22" t="s">
        <v>26</v>
      </c>
      <c r="Q23" s="22" t="s">
        <v>120</v>
      </c>
      <c r="R23" s="216" t="s">
        <v>5711</v>
      </c>
    </row>
    <row r="24" spans="1:18" s="23" customFormat="1" ht="17.25" customHeight="1" x14ac:dyDescent="0.2">
      <c r="A24" s="18">
        <v>8</v>
      </c>
      <c r="B24" s="19"/>
      <c r="C24" s="178" t="s">
        <v>5491</v>
      </c>
      <c r="D24" s="26">
        <v>16</v>
      </c>
      <c r="E24" s="26">
        <v>8</v>
      </c>
      <c r="F24" s="26">
        <v>2002</v>
      </c>
      <c r="G24" s="26">
        <v>29</v>
      </c>
      <c r="H24" s="26">
        <v>8</v>
      </c>
      <c r="I24" s="26">
        <v>2002</v>
      </c>
      <c r="J24" s="26">
        <v>1</v>
      </c>
      <c r="K24" s="26">
        <v>8</v>
      </c>
      <c r="L24" s="27"/>
      <c r="M24" s="30" t="s">
        <v>5682</v>
      </c>
      <c r="N24" s="28"/>
      <c r="O24" s="26">
        <v>3</v>
      </c>
      <c r="P24" s="22" t="s">
        <v>26</v>
      </c>
      <c r="Q24" s="22" t="s">
        <v>120</v>
      </c>
      <c r="R24" s="216" t="s">
        <v>5711</v>
      </c>
    </row>
    <row r="25" spans="1:18" ht="17.25" customHeight="1" x14ac:dyDescent="0.2">
      <c r="A25" s="18">
        <v>9</v>
      </c>
      <c r="B25" s="19"/>
      <c r="C25" s="178" t="s">
        <v>5492</v>
      </c>
      <c r="D25" s="26">
        <v>1</v>
      </c>
      <c r="E25" s="26">
        <v>1</v>
      </c>
      <c r="F25" s="26">
        <v>2003</v>
      </c>
      <c r="G25" s="26">
        <v>30</v>
      </c>
      <c r="H25" s="26">
        <v>12</v>
      </c>
      <c r="I25" s="26">
        <v>2003</v>
      </c>
      <c r="J25" s="26">
        <v>2</v>
      </c>
      <c r="K25" s="26">
        <v>1</v>
      </c>
      <c r="L25" s="11"/>
      <c r="M25" s="30" t="s">
        <v>5682</v>
      </c>
      <c r="N25" s="11"/>
      <c r="O25" s="26">
        <v>215</v>
      </c>
      <c r="P25" s="22" t="s">
        <v>7</v>
      </c>
      <c r="Q25" s="22" t="s">
        <v>120</v>
      </c>
      <c r="R25" s="37" t="s">
        <v>5792</v>
      </c>
    </row>
    <row r="26" spans="1:18" ht="17.25" customHeight="1" x14ac:dyDescent="0.2">
      <c r="A26" s="25">
        <v>10</v>
      </c>
      <c r="B26" s="19"/>
      <c r="C26" s="178" t="s">
        <v>5493</v>
      </c>
      <c r="D26" s="26">
        <v>1</v>
      </c>
      <c r="E26" s="26">
        <v>10</v>
      </c>
      <c r="F26" s="26">
        <v>2013</v>
      </c>
      <c r="G26" s="26">
        <v>30</v>
      </c>
      <c r="H26" s="26">
        <v>11</v>
      </c>
      <c r="I26" s="26">
        <v>2013</v>
      </c>
      <c r="J26" s="26">
        <v>2</v>
      </c>
      <c r="K26" s="26">
        <v>2</v>
      </c>
      <c r="L26" s="11"/>
      <c r="M26" s="30" t="s">
        <v>5682</v>
      </c>
      <c r="N26" s="11"/>
      <c r="O26" s="26">
        <v>50</v>
      </c>
      <c r="P26" s="22" t="s">
        <v>26</v>
      </c>
      <c r="Q26" s="22" t="s">
        <v>120</v>
      </c>
      <c r="R26" s="37" t="s">
        <v>5715</v>
      </c>
    </row>
    <row r="27" spans="1:18" ht="17.25" customHeight="1" x14ac:dyDescent="0.2">
      <c r="A27" s="25">
        <v>11</v>
      </c>
      <c r="B27" s="19"/>
      <c r="C27" s="178" t="s">
        <v>5494</v>
      </c>
      <c r="D27" s="26">
        <v>4</v>
      </c>
      <c r="E27" s="26">
        <v>10</v>
      </c>
      <c r="F27" s="26">
        <v>2003</v>
      </c>
      <c r="G27" s="26">
        <v>26</v>
      </c>
      <c r="H27" s="26">
        <v>5</v>
      </c>
      <c r="I27" s="26">
        <v>2003</v>
      </c>
      <c r="J27" s="26">
        <v>2</v>
      </c>
      <c r="K27" s="26">
        <v>3</v>
      </c>
      <c r="L27" s="11"/>
      <c r="M27" s="30" t="s">
        <v>5682</v>
      </c>
      <c r="N27" s="11"/>
      <c r="O27" s="26">
        <v>122</v>
      </c>
      <c r="P27" s="22" t="s">
        <v>26</v>
      </c>
      <c r="Q27" s="22" t="s">
        <v>120</v>
      </c>
      <c r="R27" s="37" t="s">
        <v>5711</v>
      </c>
    </row>
    <row r="28" spans="1:18" ht="17.25" customHeight="1" x14ac:dyDescent="0.2">
      <c r="A28" s="25">
        <v>12</v>
      </c>
      <c r="B28" s="19"/>
      <c r="C28" s="178" t="s">
        <v>5495</v>
      </c>
      <c r="D28" s="26">
        <v>5</v>
      </c>
      <c r="E28" s="26">
        <v>2</v>
      </c>
      <c r="F28" s="26">
        <v>2004</v>
      </c>
      <c r="G28" s="26">
        <v>11</v>
      </c>
      <c r="H28" s="26">
        <v>10</v>
      </c>
      <c r="I28" s="26">
        <v>2004</v>
      </c>
      <c r="J28" s="26">
        <v>2</v>
      </c>
      <c r="K28" s="26">
        <v>4</v>
      </c>
      <c r="L28" s="11"/>
      <c r="M28" s="30" t="s">
        <v>5682</v>
      </c>
      <c r="N28" s="11"/>
      <c r="O28" s="26">
        <v>4</v>
      </c>
      <c r="P28" s="22" t="s">
        <v>26</v>
      </c>
      <c r="Q28" s="22" t="s">
        <v>120</v>
      </c>
      <c r="R28" s="37" t="s">
        <v>5695</v>
      </c>
    </row>
    <row r="29" spans="1:18" ht="17.25" customHeight="1" x14ac:dyDescent="0.2">
      <c r="A29" s="18">
        <v>13</v>
      </c>
      <c r="B29" s="19"/>
      <c r="C29" s="178" t="s">
        <v>5496</v>
      </c>
      <c r="D29" s="26">
        <v>8</v>
      </c>
      <c r="E29" s="26">
        <v>4</v>
      </c>
      <c r="F29" s="26">
        <v>2003</v>
      </c>
      <c r="G29" s="26">
        <v>17</v>
      </c>
      <c r="H29" s="26">
        <v>8</v>
      </c>
      <c r="I29" s="26">
        <v>2004</v>
      </c>
      <c r="J29" s="26">
        <v>2</v>
      </c>
      <c r="K29" s="26">
        <v>5</v>
      </c>
      <c r="L29" s="11"/>
      <c r="M29" s="30" t="s">
        <v>5682</v>
      </c>
      <c r="N29" s="11"/>
      <c r="O29" s="26">
        <v>23</v>
      </c>
      <c r="P29" s="22" t="s">
        <v>26</v>
      </c>
      <c r="Q29" s="22" t="s">
        <v>120</v>
      </c>
      <c r="R29" s="37" t="s">
        <v>5715</v>
      </c>
    </row>
    <row r="30" spans="1:18" ht="17.25" customHeight="1" x14ac:dyDescent="0.2">
      <c r="A30" s="18">
        <v>14</v>
      </c>
      <c r="B30" s="19"/>
      <c r="C30" s="178" t="s">
        <v>5497</v>
      </c>
      <c r="D30" s="26">
        <v>14</v>
      </c>
      <c r="E30" s="26">
        <v>1</v>
      </c>
      <c r="F30" s="26">
        <v>2005</v>
      </c>
      <c r="G30" s="26">
        <v>3</v>
      </c>
      <c r="H30" s="26">
        <v>12</v>
      </c>
      <c r="I30" s="26">
        <v>2005</v>
      </c>
      <c r="J30" s="26">
        <v>3</v>
      </c>
      <c r="K30" s="26">
        <v>1</v>
      </c>
      <c r="L30" s="11"/>
      <c r="M30" s="30" t="s">
        <v>5682</v>
      </c>
      <c r="N30" s="11"/>
      <c r="O30" s="26">
        <v>9</v>
      </c>
      <c r="P30" s="22" t="s">
        <v>26</v>
      </c>
      <c r="Q30" s="22" t="s">
        <v>120</v>
      </c>
      <c r="R30" s="37" t="s">
        <v>5695</v>
      </c>
    </row>
    <row r="31" spans="1:18" ht="17.25" customHeight="1" x14ac:dyDescent="0.2">
      <c r="A31" s="18">
        <v>15</v>
      </c>
      <c r="B31" s="19"/>
      <c r="C31" s="178" t="s">
        <v>5498</v>
      </c>
      <c r="D31" s="26">
        <v>12</v>
      </c>
      <c r="E31" s="26">
        <v>5</v>
      </c>
      <c r="F31" s="26">
        <v>2005</v>
      </c>
      <c r="G31" s="26">
        <v>29</v>
      </c>
      <c r="H31" s="26">
        <v>12</v>
      </c>
      <c r="I31" s="26">
        <v>2005</v>
      </c>
      <c r="J31" s="26">
        <v>3</v>
      </c>
      <c r="K31" s="26">
        <v>2</v>
      </c>
      <c r="L31" s="11"/>
      <c r="M31" s="30" t="s">
        <v>5682</v>
      </c>
      <c r="N31" s="11"/>
      <c r="O31" s="26">
        <v>5</v>
      </c>
      <c r="P31" s="22" t="s">
        <v>26</v>
      </c>
      <c r="Q31" s="22" t="s">
        <v>120</v>
      </c>
      <c r="R31" s="37" t="s">
        <v>5683</v>
      </c>
    </row>
    <row r="32" spans="1:18" x14ac:dyDescent="0.2">
      <c r="A32" s="18">
        <v>16</v>
      </c>
      <c r="B32" s="19"/>
      <c r="C32" s="178" t="s">
        <v>5499</v>
      </c>
      <c r="D32" s="26">
        <v>25</v>
      </c>
      <c r="E32" s="26">
        <v>5</v>
      </c>
      <c r="F32" s="26">
        <v>2005</v>
      </c>
      <c r="G32" s="26">
        <v>25</v>
      </c>
      <c r="H32" s="26">
        <v>5</v>
      </c>
      <c r="I32" s="26">
        <v>2005</v>
      </c>
      <c r="J32" s="26">
        <v>3</v>
      </c>
      <c r="K32" s="26">
        <v>3</v>
      </c>
      <c r="L32" s="21"/>
      <c r="M32" s="30" t="s">
        <v>5682</v>
      </c>
      <c r="N32" s="30"/>
      <c r="O32" s="26">
        <v>4</v>
      </c>
      <c r="P32" s="22" t="s">
        <v>26</v>
      </c>
      <c r="Q32" s="22" t="s">
        <v>120</v>
      </c>
      <c r="R32" s="37" t="s">
        <v>5683</v>
      </c>
    </row>
    <row r="33" spans="1:18" ht="22.5" x14ac:dyDescent="0.2">
      <c r="A33" s="18">
        <v>17</v>
      </c>
      <c r="B33" s="19"/>
      <c r="C33" s="178" t="s">
        <v>5500</v>
      </c>
      <c r="D33" s="26">
        <v>18</v>
      </c>
      <c r="E33" s="26">
        <v>1</v>
      </c>
      <c r="F33" s="26">
        <v>2007</v>
      </c>
      <c r="G33" s="26">
        <v>14</v>
      </c>
      <c r="H33" s="26">
        <v>12</v>
      </c>
      <c r="I33" s="26">
        <v>2007</v>
      </c>
      <c r="J33" s="26">
        <v>3</v>
      </c>
      <c r="K33" s="26">
        <v>4</v>
      </c>
      <c r="L33" s="21"/>
      <c r="M33" s="30" t="s">
        <v>5682</v>
      </c>
      <c r="N33" s="30"/>
      <c r="O33" s="26">
        <v>13</v>
      </c>
      <c r="P33" s="22" t="s">
        <v>26</v>
      </c>
      <c r="Q33" s="22" t="s">
        <v>120</v>
      </c>
      <c r="R33" s="37" t="s">
        <v>5711</v>
      </c>
    </row>
    <row r="34" spans="1:18" x14ac:dyDescent="0.2">
      <c r="A34" s="18">
        <v>18</v>
      </c>
      <c r="B34" s="19"/>
      <c r="C34" s="178" t="s">
        <v>5501</v>
      </c>
      <c r="D34" s="26">
        <v>19</v>
      </c>
      <c r="E34" s="26">
        <v>5</v>
      </c>
      <c r="F34" s="26">
        <v>2006</v>
      </c>
      <c r="G34" s="26">
        <v>25</v>
      </c>
      <c r="H34" s="26">
        <v>11</v>
      </c>
      <c r="I34" s="26">
        <v>2006</v>
      </c>
      <c r="J34" s="26">
        <v>3</v>
      </c>
      <c r="K34" s="26">
        <v>5</v>
      </c>
      <c r="L34" s="21"/>
      <c r="M34" s="30" t="s">
        <v>5682</v>
      </c>
      <c r="N34" s="30"/>
      <c r="O34" s="26">
        <v>10</v>
      </c>
      <c r="P34" s="22" t="s">
        <v>26</v>
      </c>
      <c r="Q34" s="22" t="s">
        <v>120</v>
      </c>
      <c r="R34" s="37" t="s">
        <v>5715</v>
      </c>
    </row>
    <row r="35" spans="1:18" ht="22.5" x14ac:dyDescent="0.2">
      <c r="A35" s="18">
        <v>19</v>
      </c>
      <c r="B35" s="19"/>
      <c r="C35" s="178" t="s">
        <v>5502</v>
      </c>
      <c r="D35" s="26">
        <v>20</v>
      </c>
      <c r="E35" s="26">
        <v>9</v>
      </c>
      <c r="F35" s="26">
        <v>2006</v>
      </c>
      <c r="G35" s="26">
        <v>20</v>
      </c>
      <c r="H35" s="26">
        <v>9</v>
      </c>
      <c r="I35" s="26">
        <v>2006</v>
      </c>
      <c r="J35" s="26">
        <v>3</v>
      </c>
      <c r="K35" s="26">
        <v>6</v>
      </c>
      <c r="L35" s="22"/>
      <c r="M35" s="30" t="s">
        <v>5682</v>
      </c>
      <c r="N35" s="22"/>
      <c r="O35" s="26">
        <v>21</v>
      </c>
      <c r="P35" s="22" t="s">
        <v>26</v>
      </c>
      <c r="Q35" s="22" t="s">
        <v>120</v>
      </c>
      <c r="R35" s="37" t="s">
        <v>5711</v>
      </c>
    </row>
    <row r="36" spans="1:18" ht="22.5" x14ac:dyDescent="0.2">
      <c r="A36" s="18">
        <v>20</v>
      </c>
      <c r="B36" s="19"/>
      <c r="C36" s="178" t="s">
        <v>5503</v>
      </c>
      <c r="D36" s="26">
        <v>9</v>
      </c>
      <c r="E36" s="26">
        <v>1</v>
      </c>
      <c r="F36" s="26">
        <v>2007</v>
      </c>
      <c r="G36" s="26">
        <v>28</v>
      </c>
      <c r="H36" s="26">
        <v>12</v>
      </c>
      <c r="I36" s="26">
        <v>2007</v>
      </c>
      <c r="J36" s="26">
        <v>3</v>
      </c>
      <c r="K36" s="26">
        <v>7</v>
      </c>
      <c r="L36" s="22"/>
      <c r="M36" s="30" t="s">
        <v>5682</v>
      </c>
      <c r="N36" s="30"/>
      <c r="O36" s="26">
        <v>12</v>
      </c>
      <c r="P36" s="22" t="s">
        <v>26</v>
      </c>
      <c r="Q36" s="22" t="s">
        <v>120</v>
      </c>
      <c r="R36" s="37" t="s">
        <v>5711</v>
      </c>
    </row>
    <row r="37" spans="1:18" ht="22.5" x14ac:dyDescent="0.2">
      <c r="A37" s="18">
        <v>21</v>
      </c>
      <c r="B37" s="19"/>
      <c r="C37" s="178" t="s">
        <v>5504</v>
      </c>
      <c r="D37" s="26">
        <v>18</v>
      </c>
      <c r="E37" s="26">
        <v>1</v>
      </c>
      <c r="F37" s="26">
        <v>2007</v>
      </c>
      <c r="G37" s="26">
        <v>14</v>
      </c>
      <c r="H37" s="26">
        <v>12</v>
      </c>
      <c r="I37" s="26">
        <v>2007</v>
      </c>
      <c r="J37" s="26">
        <v>3</v>
      </c>
      <c r="K37" s="26">
        <v>8</v>
      </c>
      <c r="L37" s="22"/>
      <c r="M37" s="30" t="s">
        <v>5682</v>
      </c>
      <c r="N37" s="30"/>
      <c r="O37" s="26">
        <v>13</v>
      </c>
      <c r="P37" s="22" t="s">
        <v>26</v>
      </c>
      <c r="Q37" s="22" t="s">
        <v>120</v>
      </c>
      <c r="R37" s="37" t="s">
        <v>5711</v>
      </c>
    </row>
    <row r="38" spans="1:18" x14ac:dyDescent="0.2">
      <c r="A38" s="18">
        <v>22</v>
      </c>
      <c r="B38" s="19"/>
      <c r="C38" s="178" t="s">
        <v>5505</v>
      </c>
      <c r="D38" s="180">
        <v>7</v>
      </c>
      <c r="E38" s="180">
        <v>3</v>
      </c>
      <c r="F38" s="180">
        <v>2007</v>
      </c>
      <c r="G38" s="180">
        <v>15</v>
      </c>
      <c r="H38" s="180">
        <v>3</v>
      </c>
      <c r="I38" s="180">
        <v>2007</v>
      </c>
      <c r="J38" s="180">
        <v>3</v>
      </c>
      <c r="K38" s="180">
        <v>9</v>
      </c>
      <c r="L38" s="26"/>
      <c r="M38" s="30" t="s">
        <v>5682</v>
      </c>
      <c r="N38" s="30"/>
      <c r="O38" s="180">
        <v>22</v>
      </c>
      <c r="P38" s="22" t="s">
        <v>26</v>
      </c>
      <c r="Q38" s="22" t="s">
        <v>120</v>
      </c>
      <c r="R38" s="37" t="s">
        <v>5715</v>
      </c>
    </row>
    <row r="39" spans="1:18" x14ac:dyDescent="0.2">
      <c r="A39" s="18">
        <v>23</v>
      </c>
      <c r="B39" s="19"/>
      <c r="C39" s="178" t="s">
        <v>5506</v>
      </c>
      <c r="D39" s="180">
        <v>7</v>
      </c>
      <c r="E39" s="180">
        <v>3</v>
      </c>
      <c r="F39" s="180">
        <v>2007</v>
      </c>
      <c r="G39" s="180">
        <v>2</v>
      </c>
      <c r="H39" s="180">
        <v>7</v>
      </c>
      <c r="I39" s="180">
        <v>2007</v>
      </c>
      <c r="J39" s="180">
        <v>3</v>
      </c>
      <c r="K39" s="180">
        <v>10</v>
      </c>
      <c r="L39" s="27"/>
      <c r="M39" s="30" t="s">
        <v>5682</v>
      </c>
      <c r="N39" s="28"/>
      <c r="O39" s="180">
        <v>4</v>
      </c>
      <c r="P39" s="22" t="s">
        <v>26</v>
      </c>
      <c r="Q39" s="22" t="s">
        <v>120</v>
      </c>
      <c r="R39" s="37" t="s">
        <v>5695</v>
      </c>
    </row>
    <row r="40" spans="1:18" x14ac:dyDescent="0.2">
      <c r="A40" s="18">
        <v>24</v>
      </c>
      <c r="B40" s="19"/>
      <c r="C40" s="178" t="s">
        <v>5507</v>
      </c>
      <c r="D40" s="180">
        <v>9</v>
      </c>
      <c r="E40" s="180">
        <v>6</v>
      </c>
      <c r="F40" s="180">
        <v>2007</v>
      </c>
      <c r="G40" s="180">
        <v>26</v>
      </c>
      <c r="H40" s="180">
        <v>10</v>
      </c>
      <c r="I40" s="180">
        <v>2007</v>
      </c>
      <c r="J40" s="180">
        <v>3</v>
      </c>
      <c r="K40" s="180">
        <v>11</v>
      </c>
      <c r="L40" s="11"/>
      <c r="M40" s="30" t="s">
        <v>5682</v>
      </c>
      <c r="N40" s="11"/>
      <c r="O40" s="180">
        <v>9</v>
      </c>
      <c r="P40" s="22" t="s">
        <v>26</v>
      </c>
      <c r="Q40" s="22" t="s">
        <v>120</v>
      </c>
      <c r="R40" s="37" t="s">
        <v>5715</v>
      </c>
    </row>
    <row r="41" spans="1:18" x14ac:dyDescent="0.2">
      <c r="A41" s="18">
        <v>25</v>
      </c>
      <c r="B41" s="19"/>
      <c r="C41" s="178" t="s">
        <v>5508</v>
      </c>
      <c r="D41" s="180">
        <v>14</v>
      </c>
      <c r="E41" s="180">
        <v>2</v>
      </c>
      <c r="F41" s="180">
        <v>2003</v>
      </c>
      <c r="G41" s="180">
        <v>9</v>
      </c>
      <c r="H41" s="180">
        <v>5</v>
      </c>
      <c r="I41" s="180">
        <v>2006</v>
      </c>
      <c r="J41" s="180">
        <v>3</v>
      </c>
      <c r="K41" s="180">
        <v>12</v>
      </c>
      <c r="L41" s="11"/>
      <c r="M41" s="30" t="s">
        <v>5682</v>
      </c>
      <c r="N41" s="11"/>
      <c r="O41" s="180">
        <v>18</v>
      </c>
      <c r="P41" s="22" t="s">
        <v>26</v>
      </c>
      <c r="Q41" s="22" t="s">
        <v>120</v>
      </c>
      <c r="R41" s="37" t="s">
        <v>5715</v>
      </c>
    </row>
    <row r="42" spans="1:18" ht="22.5" x14ac:dyDescent="0.2">
      <c r="A42" s="18">
        <v>26</v>
      </c>
      <c r="B42" s="19"/>
      <c r="C42" s="178" t="s">
        <v>5509</v>
      </c>
      <c r="D42" s="180">
        <v>14</v>
      </c>
      <c r="E42" s="180">
        <v>3</v>
      </c>
      <c r="F42" s="180">
        <v>2006</v>
      </c>
      <c r="G42" s="180">
        <v>21</v>
      </c>
      <c r="H42" s="180">
        <v>12</v>
      </c>
      <c r="I42" s="180">
        <v>2006</v>
      </c>
      <c r="J42" s="180">
        <v>3</v>
      </c>
      <c r="K42" s="180">
        <v>13</v>
      </c>
      <c r="L42" s="11"/>
      <c r="M42" s="30" t="s">
        <v>5682</v>
      </c>
      <c r="N42" s="11"/>
      <c r="O42" s="180">
        <v>6</v>
      </c>
      <c r="P42" s="22" t="s">
        <v>26</v>
      </c>
      <c r="Q42" s="22" t="s">
        <v>120</v>
      </c>
      <c r="R42" s="37" t="s">
        <v>5695</v>
      </c>
    </row>
    <row r="43" spans="1:18" x14ac:dyDescent="0.2">
      <c r="A43" s="18">
        <v>27</v>
      </c>
      <c r="B43" s="19"/>
      <c r="C43" s="178" t="s">
        <v>5510</v>
      </c>
      <c r="D43" s="180">
        <v>3</v>
      </c>
      <c r="E43" s="180">
        <v>2</v>
      </c>
      <c r="F43" s="180">
        <v>2012</v>
      </c>
      <c r="G43" s="180">
        <v>9</v>
      </c>
      <c r="H43" s="180">
        <v>1</v>
      </c>
      <c r="I43" s="180">
        <v>2013</v>
      </c>
      <c r="J43" s="180">
        <v>4</v>
      </c>
      <c r="K43" s="180">
        <v>1</v>
      </c>
      <c r="L43" s="11"/>
      <c r="M43" s="30" t="s">
        <v>5682</v>
      </c>
      <c r="N43" s="11"/>
      <c r="O43" s="180">
        <v>23</v>
      </c>
      <c r="P43" s="22" t="s">
        <v>26</v>
      </c>
      <c r="Q43" s="22" t="s">
        <v>120</v>
      </c>
      <c r="R43" s="37" t="s">
        <v>5715</v>
      </c>
    </row>
    <row r="44" spans="1:18" x14ac:dyDescent="0.2">
      <c r="A44" s="18">
        <v>28</v>
      </c>
      <c r="B44" s="19"/>
      <c r="C44" s="178" t="s">
        <v>5511</v>
      </c>
      <c r="D44" s="180">
        <v>6</v>
      </c>
      <c r="E44" s="180">
        <v>9</v>
      </c>
      <c r="F44" s="180">
        <v>2012</v>
      </c>
      <c r="G44" s="180">
        <v>6</v>
      </c>
      <c r="H44" s="180">
        <v>9</v>
      </c>
      <c r="I44" s="180">
        <v>2012</v>
      </c>
      <c r="J44" s="180">
        <v>4</v>
      </c>
      <c r="K44" s="180">
        <v>2</v>
      </c>
      <c r="L44" s="11"/>
      <c r="M44" s="30" t="s">
        <v>5682</v>
      </c>
      <c r="N44" s="11"/>
      <c r="O44" s="180">
        <v>44</v>
      </c>
      <c r="P44" s="22" t="s">
        <v>26</v>
      </c>
      <c r="Q44" s="22" t="s">
        <v>120</v>
      </c>
      <c r="R44" s="37" t="s">
        <v>5711</v>
      </c>
    </row>
    <row r="45" spans="1:18" x14ac:dyDescent="0.2">
      <c r="A45" s="18">
        <v>29</v>
      </c>
      <c r="B45" s="19"/>
      <c r="C45" s="178" t="s">
        <v>5512</v>
      </c>
      <c r="D45" s="180">
        <v>1</v>
      </c>
      <c r="E45" s="180">
        <v>1</v>
      </c>
      <c r="F45" s="180">
        <v>2009</v>
      </c>
      <c r="G45" s="180">
        <v>30</v>
      </c>
      <c r="H45" s="180">
        <v>12</v>
      </c>
      <c r="I45" s="180">
        <v>2009</v>
      </c>
      <c r="J45" s="180">
        <v>4</v>
      </c>
      <c r="K45" s="180">
        <v>3</v>
      </c>
      <c r="L45" s="11"/>
      <c r="M45" s="30" t="s">
        <v>5682</v>
      </c>
      <c r="N45" s="11"/>
      <c r="O45" s="180">
        <v>128</v>
      </c>
      <c r="P45" s="22" t="s">
        <v>26</v>
      </c>
      <c r="Q45" s="22" t="s">
        <v>120</v>
      </c>
      <c r="R45" s="37" t="s">
        <v>5715</v>
      </c>
    </row>
    <row r="46" spans="1:18" x14ac:dyDescent="0.2">
      <c r="A46" s="18">
        <v>30</v>
      </c>
      <c r="B46" s="19"/>
      <c r="C46" s="178" t="s">
        <v>5513</v>
      </c>
      <c r="D46" s="180">
        <v>1</v>
      </c>
      <c r="E46" s="180">
        <v>1</v>
      </c>
      <c r="F46" s="180">
        <v>2007</v>
      </c>
      <c r="G46" s="180">
        <v>30</v>
      </c>
      <c r="H46" s="180">
        <v>12</v>
      </c>
      <c r="I46" s="180">
        <v>2008</v>
      </c>
      <c r="J46" s="180">
        <v>4</v>
      </c>
      <c r="K46" s="180">
        <v>4</v>
      </c>
      <c r="L46" s="11"/>
      <c r="M46" s="30" t="s">
        <v>5682</v>
      </c>
      <c r="N46" s="11"/>
      <c r="O46" s="180">
        <v>6</v>
      </c>
      <c r="P46" s="22" t="s">
        <v>26</v>
      </c>
      <c r="Q46" s="22" t="s">
        <v>120</v>
      </c>
      <c r="R46" s="37" t="s">
        <v>5692</v>
      </c>
    </row>
    <row r="47" spans="1:18" ht="22.5" x14ac:dyDescent="0.2">
      <c r="A47" s="18">
        <v>31</v>
      </c>
      <c r="B47" s="19"/>
      <c r="C47" s="178" t="s">
        <v>5514</v>
      </c>
      <c r="D47" s="180">
        <v>8</v>
      </c>
      <c r="E47" s="180">
        <v>2</v>
      </c>
      <c r="F47" s="180">
        <v>2008</v>
      </c>
      <c r="G47" s="180">
        <v>17</v>
      </c>
      <c r="H47" s="180">
        <v>4</v>
      </c>
      <c r="I47" s="180">
        <v>2008</v>
      </c>
      <c r="J47" s="180">
        <v>4</v>
      </c>
      <c r="K47" s="180">
        <v>5</v>
      </c>
      <c r="L47" s="21"/>
      <c r="M47" s="30" t="s">
        <v>5682</v>
      </c>
      <c r="N47" s="30"/>
      <c r="O47" s="180">
        <v>19</v>
      </c>
      <c r="P47" s="22" t="s">
        <v>26</v>
      </c>
      <c r="Q47" s="22" t="s">
        <v>120</v>
      </c>
      <c r="R47" s="37" t="s">
        <v>5715</v>
      </c>
    </row>
    <row r="48" spans="1:18" x14ac:dyDescent="0.2">
      <c r="A48" s="18">
        <v>32</v>
      </c>
      <c r="B48" s="19"/>
      <c r="C48" s="178" t="s">
        <v>5515</v>
      </c>
      <c r="D48" s="180">
        <v>16</v>
      </c>
      <c r="E48" s="180">
        <v>4</v>
      </c>
      <c r="F48" s="180">
        <v>2008</v>
      </c>
      <c r="G48" s="180">
        <v>15</v>
      </c>
      <c r="H48" s="180">
        <v>11</v>
      </c>
      <c r="I48" s="180">
        <v>2008</v>
      </c>
      <c r="J48" s="180">
        <v>4</v>
      </c>
      <c r="K48" s="180">
        <v>6</v>
      </c>
      <c r="L48" s="21"/>
      <c r="M48" s="30" t="s">
        <v>5682</v>
      </c>
      <c r="N48" s="30"/>
      <c r="O48" s="180">
        <v>10</v>
      </c>
      <c r="P48" s="22" t="s">
        <v>26</v>
      </c>
      <c r="Q48" s="22" t="s">
        <v>120</v>
      </c>
      <c r="R48" s="37" t="s">
        <v>5695</v>
      </c>
    </row>
    <row r="49" spans="1:18" x14ac:dyDescent="0.2">
      <c r="A49" s="18">
        <v>33</v>
      </c>
      <c r="B49" s="19"/>
      <c r="C49" s="178" t="s">
        <v>5516</v>
      </c>
      <c r="D49" s="180">
        <v>10</v>
      </c>
      <c r="E49" s="180">
        <v>4</v>
      </c>
      <c r="F49" s="180">
        <v>2009</v>
      </c>
      <c r="G49" s="180">
        <v>13</v>
      </c>
      <c r="H49" s="180">
        <v>8</v>
      </c>
      <c r="I49" s="180">
        <v>2009</v>
      </c>
      <c r="J49" s="180">
        <v>4</v>
      </c>
      <c r="K49" s="180">
        <v>7</v>
      </c>
      <c r="L49" s="21"/>
      <c r="M49" s="30" t="s">
        <v>5682</v>
      </c>
      <c r="N49" s="30"/>
      <c r="O49" s="180">
        <v>20</v>
      </c>
      <c r="P49" s="22" t="s">
        <v>26</v>
      </c>
      <c r="Q49" s="22" t="s">
        <v>120</v>
      </c>
      <c r="R49" s="37" t="s">
        <v>5715</v>
      </c>
    </row>
    <row r="50" spans="1:18" ht="22.5" x14ac:dyDescent="0.2">
      <c r="A50" s="18">
        <v>34</v>
      </c>
      <c r="B50" s="19"/>
      <c r="C50" s="179" t="s">
        <v>5517</v>
      </c>
      <c r="D50" s="180">
        <v>18</v>
      </c>
      <c r="E50" s="180">
        <v>6</v>
      </c>
      <c r="F50" s="180">
        <v>2009</v>
      </c>
      <c r="G50" s="180">
        <v>3</v>
      </c>
      <c r="H50" s="180">
        <v>12</v>
      </c>
      <c r="I50" s="180">
        <v>2010</v>
      </c>
      <c r="J50" s="180">
        <v>4</v>
      </c>
      <c r="K50" s="180">
        <v>8</v>
      </c>
      <c r="L50" s="22"/>
      <c r="M50" s="30" t="s">
        <v>5682</v>
      </c>
      <c r="N50" s="22"/>
      <c r="O50" s="180">
        <v>33</v>
      </c>
      <c r="P50" s="22" t="s">
        <v>26</v>
      </c>
      <c r="Q50" s="22" t="s">
        <v>120</v>
      </c>
      <c r="R50" s="37" t="s">
        <v>5715</v>
      </c>
    </row>
    <row r="51" spans="1:18" x14ac:dyDescent="0.2">
      <c r="A51" s="18">
        <v>35</v>
      </c>
      <c r="B51" s="19"/>
      <c r="C51" s="178" t="s">
        <v>5518</v>
      </c>
      <c r="D51" s="180">
        <v>18</v>
      </c>
      <c r="E51" s="180">
        <v>6</v>
      </c>
      <c r="F51" s="180">
        <v>2009</v>
      </c>
      <c r="G51" s="180">
        <v>4</v>
      </c>
      <c r="H51" s="180">
        <v>12</v>
      </c>
      <c r="I51" s="180">
        <v>2010</v>
      </c>
      <c r="J51" s="180">
        <v>5</v>
      </c>
      <c r="K51" s="180">
        <v>1</v>
      </c>
      <c r="L51" s="22"/>
      <c r="M51" s="30" t="s">
        <v>5682</v>
      </c>
      <c r="N51" s="30"/>
      <c r="O51" s="180">
        <v>40</v>
      </c>
      <c r="P51" s="22" t="s">
        <v>26</v>
      </c>
      <c r="Q51" s="22" t="s">
        <v>120</v>
      </c>
      <c r="R51" s="37" t="s">
        <v>5715</v>
      </c>
    </row>
    <row r="52" spans="1:18" x14ac:dyDescent="0.2">
      <c r="A52" s="18">
        <v>36</v>
      </c>
      <c r="B52" s="19"/>
      <c r="C52" s="178" t="s">
        <v>5519</v>
      </c>
      <c r="D52" s="180">
        <v>31</v>
      </c>
      <c r="E52" s="180">
        <v>10</v>
      </c>
      <c r="F52" s="180">
        <v>2009</v>
      </c>
      <c r="G52" s="180">
        <v>8</v>
      </c>
      <c r="H52" s="180">
        <v>6</v>
      </c>
      <c r="I52" s="180">
        <v>2010</v>
      </c>
      <c r="J52" s="180">
        <v>5</v>
      </c>
      <c r="K52" s="180">
        <v>2</v>
      </c>
      <c r="L52" s="22"/>
      <c r="M52" s="30" t="s">
        <v>5682</v>
      </c>
      <c r="N52" s="30"/>
      <c r="O52" s="180">
        <v>19</v>
      </c>
      <c r="P52" s="22" t="s">
        <v>26</v>
      </c>
      <c r="Q52" s="22" t="s">
        <v>120</v>
      </c>
      <c r="R52" s="37" t="s">
        <v>5695</v>
      </c>
    </row>
    <row r="53" spans="1:18" ht="22.5" x14ac:dyDescent="0.2">
      <c r="A53" s="18">
        <v>37</v>
      </c>
      <c r="B53" s="19"/>
      <c r="C53" s="178" t="s">
        <v>5520</v>
      </c>
      <c r="D53" s="180">
        <v>1</v>
      </c>
      <c r="E53" s="180">
        <v>1</v>
      </c>
      <c r="F53" s="180">
        <v>2010</v>
      </c>
      <c r="G53" s="180">
        <v>30</v>
      </c>
      <c r="H53" s="180">
        <v>1</v>
      </c>
      <c r="I53" s="180">
        <v>2010</v>
      </c>
      <c r="J53" s="180">
        <v>5</v>
      </c>
      <c r="K53" s="180">
        <v>3</v>
      </c>
      <c r="L53" s="26"/>
      <c r="M53" s="30" t="s">
        <v>5682</v>
      </c>
      <c r="N53" s="30"/>
      <c r="O53" s="180">
        <v>10</v>
      </c>
      <c r="P53" s="22" t="s">
        <v>26</v>
      </c>
      <c r="Q53" s="22" t="s">
        <v>120</v>
      </c>
      <c r="R53" s="37" t="s">
        <v>5711</v>
      </c>
    </row>
    <row r="54" spans="1:18" x14ac:dyDescent="0.2">
      <c r="A54" s="18">
        <v>38</v>
      </c>
      <c r="B54" s="19"/>
      <c r="C54" s="178" t="s">
        <v>5521</v>
      </c>
      <c r="D54" s="180">
        <v>20</v>
      </c>
      <c r="E54" s="180">
        <v>2</v>
      </c>
      <c r="F54" s="180">
        <v>2003</v>
      </c>
      <c r="G54" s="180">
        <v>23</v>
      </c>
      <c r="H54" s="180">
        <v>4</v>
      </c>
      <c r="I54" s="180">
        <v>2009</v>
      </c>
      <c r="J54" s="180">
        <v>5</v>
      </c>
      <c r="K54" s="180">
        <v>4</v>
      </c>
      <c r="L54" s="27"/>
      <c r="M54" s="30" t="s">
        <v>5682</v>
      </c>
      <c r="N54" s="28"/>
      <c r="O54" s="180">
        <v>19</v>
      </c>
      <c r="P54" s="22" t="s">
        <v>26</v>
      </c>
      <c r="Q54" s="22" t="s">
        <v>120</v>
      </c>
      <c r="R54" s="37" t="s">
        <v>5715</v>
      </c>
    </row>
    <row r="55" spans="1:18" x14ac:dyDescent="0.2">
      <c r="A55" s="18">
        <v>39</v>
      </c>
      <c r="B55" s="19"/>
      <c r="C55" s="178" t="s">
        <v>5522</v>
      </c>
      <c r="D55" s="180">
        <v>22</v>
      </c>
      <c r="E55" s="180">
        <v>1</v>
      </c>
      <c r="F55" s="180">
        <v>2013</v>
      </c>
      <c r="G55" s="180">
        <v>26</v>
      </c>
      <c r="H55" s="180">
        <v>11</v>
      </c>
      <c r="I55" s="180">
        <v>2013</v>
      </c>
      <c r="J55" s="180">
        <v>5</v>
      </c>
      <c r="K55" s="180">
        <v>5</v>
      </c>
      <c r="L55" s="11"/>
      <c r="M55" s="30" t="s">
        <v>5682</v>
      </c>
      <c r="N55" s="11"/>
      <c r="O55" s="180">
        <v>98</v>
      </c>
      <c r="P55" s="22" t="s">
        <v>26</v>
      </c>
      <c r="Q55" s="22" t="s">
        <v>120</v>
      </c>
      <c r="R55" s="37" t="s">
        <v>5715</v>
      </c>
    </row>
    <row r="56" spans="1:18" x14ac:dyDescent="0.2">
      <c r="A56" s="18">
        <v>40</v>
      </c>
      <c r="B56" s="19"/>
      <c r="C56" s="178" t="s">
        <v>5523</v>
      </c>
      <c r="D56" s="180">
        <v>1</v>
      </c>
      <c r="E56" s="180">
        <v>8</v>
      </c>
      <c r="F56" s="180">
        <v>2013</v>
      </c>
      <c r="G56" s="180">
        <v>11</v>
      </c>
      <c r="H56" s="180">
        <v>9</v>
      </c>
      <c r="I56" s="180">
        <v>2013</v>
      </c>
      <c r="J56" s="180">
        <v>6</v>
      </c>
      <c r="K56" s="180">
        <v>1</v>
      </c>
      <c r="L56" s="11"/>
      <c r="M56" s="30" t="s">
        <v>5682</v>
      </c>
      <c r="N56" s="11"/>
      <c r="O56" s="180">
        <v>40</v>
      </c>
      <c r="P56" s="22" t="s">
        <v>26</v>
      </c>
      <c r="Q56" s="22" t="s">
        <v>120</v>
      </c>
      <c r="R56" s="37" t="s">
        <v>5715</v>
      </c>
    </row>
    <row r="57" spans="1:18" ht="22.5" x14ac:dyDescent="0.2">
      <c r="A57" s="18">
        <v>41</v>
      </c>
      <c r="B57" s="19"/>
      <c r="C57" s="178" t="s">
        <v>5524</v>
      </c>
      <c r="D57" s="180">
        <v>10</v>
      </c>
      <c r="E57" s="180">
        <v>10</v>
      </c>
      <c r="F57" s="180">
        <v>2013</v>
      </c>
      <c r="G57" s="180">
        <v>13</v>
      </c>
      <c r="H57" s="180">
        <v>12</v>
      </c>
      <c r="I57" s="180">
        <v>2013</v>
      </c>
      <c r="J57" s="180">
        <v>6</v>
      </c>
      <c r="K57" s="180">
        <v>2</v>
      </c>
      <c r="L57" s="11"/>
      <c r="M57" s="30" t="s">
        <v>5682</v>
      </c>
      <c r="N57" s="11"/>
      <c r="O57" s="180">
        <v>22</v>
      </c>
      <c r="P57" s="22" t="s">
        <v>26</v>
      </c>
      <c r="Q57" s="22" t="s">
        <v>120</v>
      </c>
      <c r="R57" s="37" t="s">
        <v>5715</v>
      </c>
    </row>
    <row r="58" spans="1:18" x14ac:dyDescent="0.2">
      <c r="A58" s="18">
        <v>42</v>
      </c>
      <c r="B58" s="19"/>
      <c r="C58" s="178" t="s">
        <v>5525</v>
      </c>
      <c r="D58" s="180">
        <v>1</v>
      </c>
      <c r="E58" s="180">
        <v>1</v>
      </c>
      <c r="F58" s="180">
        <v>2013</v>
      </c>
      <c r="G58" s="180">
        <v>1</v>
      </c>
      <c r="H58" s="180">
        <v>12</v>
      </c>
      <c r="I58" s="180">
        <v>2013</v>
      </c>
      <c r="J58" s="180">
        <v>6</v>
      </c>
      <c r="K58" s="180">
        <v>3</v>
      </c>
      <c r="L58" s="11"/>
      <c r="M58" s="30" t="s">
        <v>5682</v>
      </c>
      <c r="N58" s="11"/>
      <c r="O58" s="180">
        <v>67</v>
      </c>
      <c r="P58" s="22" t="s">
        <v>26</v>
      </c>
      <c r="Q58" s="22" t="s">
        <v>120</v>
      </c>
      <c r="R58" s="37" t="s">
        <v>5715</v>
      </c>
    </row>
    <row r="59" spans="1:18" x14ac:dyDescent="0.2">
      <c r="A59" s="18">
        <v>43</v>
      </c>
      <c r="B59" s="19"/>
      <c r="C59" s="178" t="s">
        <v>5526</v>
      </c>
      <c r="D59" s="180">
        <v>9</v>
      </c>
      <c r="E59" s="180">
        <v>3</v>
      </c>
      <c r="F59" s="180">
        <v>2013</v>
      </c>
      <c r="G59" s="180">
        <v>27</v>
      </c>
      <c r="H59" s="180">
        <v>8</v>
      </c>
      <c r="I59" s="180">
        <v>2013</v>
      </c>
      <c r="J59" s="180">
        <v>6</v>
      </c>
      <c r="K59" s="180">
        <v>4</v>
      </c>
      <c r="L59" s="11"/>
      <c r="M59" s="30" t="s">
        <v>5682</v>
      </c>
      <c r="N59" s="11"/>
      <c r="O59" s="180">
        <v>21</v>
      </c>
      <c r="P59" s="22" t="s">
        <v>26</v>
      </c>
      <c r="Q59" s="22" t="s">
        <v>120</v>
      </c>
      <c r="R59" s="37" t="s">
        <v>5695</v>
      </c>
    </row>
    <row r="60" spans="1:18" x14ac:dyDescent="0.2">
      <c r="A60" s="18">
        <v>44</v>
      </c>
      <c r="B60" s="19"/>
      <c r="C60" s="178" t="s">
        <v>5527</v>
      </c>
      <c r="D60" s="180">
        <v>9</v>
      </c>
      <c r="E60" s="180">
        <v>1</v>
      </c>
      <c r="F60" s="180">
        <v>2013</v>
      </c>
      <c r="G60" s="180">
        <v>10</v>
      </c>
      <c r="H60" s="180">
        <v>12</v>
      </c>
      <c r="I60" s="180">
        <v>2013</v>
      </c>
      <c r="J60" s="180">
        <v>6</v>
      </c>
      <c r="K60" s="180">
        <v>5</v>
      </c>
      <c r="L60" s="11"/>
      <c r="M60" s="30" t="s">
        <v>5682</v>
      </c>
      <c r="N60" s="11"/>
      <c r="O60" s="180">
        <v>179</v>
      </c>
      <c r="P60" s="22" t="s">
        <v>26</v>
      </c>
      <c r="Q60" s="22" t="s">
        <v>120</v>
      </c>
      <c r="R60" s="37" t="s">
        <v>5695</v>
      </c>
    </row>
    <row r="61" spans="1:18" x14ac:dyDescent="0.2">
      <c r="A61" s="18">
        <v>45</v>
      </c>
      <c r="B61" s="19"/>
      <c r="C61" s="178" t="s">
        <v>5528</v>
      </c>
      <c r="D61" s="180">
        <v>26</v>
      </c>
      <c r="E61" s="180">
        <v>3</v>
      </c>
      <c r="F61" s="180">
        <v>2012</v>
      </c>
      <c r="G61" s="180">
        <v>30</v>
      </c>
      <c r="H61" s="180">
        <v>10</v>
      </c>
      <c r="I61" s="180">
        <v>2012</v>
      </c>
      <c r="J61" s="180">
        <v>6</v>
      </c>
      <c r="K61" s="180">
        <v>6</v>
      </c>
      <c r="L61" s="11"/>
      <c r="M61" s="30" t="s">
        <v>5682</v>
      </c>
      <c r="N61" s="11"/>
      <c r="O61" s="180">
        <v>38</v>
      </c>
      <c r="P61" s="22" t="s">
        <v>26</v>
      </c>
      <c r="Q61" s="22" t="s">
        <v>120</v>
      </c>
      <c r="R61" s="37" t="s">
        <v>5695</v>
      </c>
    </row>
    <row r="62" spans="1:18" x14ac:dyDescent="0.2">
      <c r="A62" s="18">
        <v>46</v>
      </c>
      <c r="B62" s="19"/>
      <c r="C62" s="178" t="s">
        <v>5529</v>
      </c>
      <c r="D62" s="180">
        <v>21</v>
      </c>
      <c r="E62" s="180">
        <v>3</v>
      </c>
      <c r="F62" s="180">
        <v>2012</v>
      </c>
      <c r="G62" s="180">
        <v>2</v>
      </c>
      <c r="H62" s="180">
        <v>12</v>
      </c>
      <c r="I62" s="180">
        <v>2013</v>
      </c>
      <c r="J62" s="180">
        <v>7</v>
      </c>
      <c r="K62" s="180">
        <v>1</v>
      </c>
      <c r="L62" s="21"/>
      <c r="M62" s="30" t="s">
        <v>5682</v>
      </c>
      <c r="N62" s="30"/>
      <c r="O62" s="180">
        <v>30</v>
      </c>
      <c r="P62" s="22" t="s">
        <v>26</v>
      </c>
      <c r="Q62" s="22" t="s">
        <v>120</v>
      </c>
      <c r="R62" s="37" t="s">
        <v>5715</v>
      </c>
    </row>
    <row r="63" spans="1:18" ht="22.5" x14ac:dyDescent="0.2">
      <c r="A63" s="18">
        <v>47</v>
      </c>
      <c r="B63" s="19"/>
      <c r="C63" s="178" t="s">
        <v>5530</v>
      </c>
      <c r="D63" s="180">
        <v>10</v>
      </c>
      <c r="E63" s="180">
        <v>10</v>
      </c>
      <c r="F63" s="180">
        <v>2013</v>
      </c>
      <c r="G63" s="180">
        <v>16</v>
      </c>
      <c r="H63" s="180">
        <v>12</v>
      </c>
      <c r="I63" s="180">
        <v>2013</v>
      </c>
      <c r="J63" s="180">
        <v>7</v>
      </c>
      <c r="K63" s="180">
        <v>2</v>
      </c>
      <c r="L63" s="21"/>
      <c r="M63" s="30" t="s">
        <v>5682</v>
      </c>
      <c r="N63" s="30"/>
      <c r="O63" s="180">
        <v>13</v>
      </c>
      <c r="P63" s="22" t="s">
        <v>26</v>
      </c>
      <c r="Q63" s="22" t="s">
        <v>120</v>
      </c>
      <c r="R63" s="37" t="s">
        <v>5715</v>
      </c>
    </row>
    <row r="64" spans="1:18" x14ac:dyDescent="0.2">
      <c r="A64" s="18">
        <v>48</v>
      </c>
      <c r="B64" s="19"/>
      <c r="C64" s="178" t="s">
        <v>5531</v>
      </c>
      <c r="D64" s="180">
        <v>27</v>
      </c>
      <c r="E64" s="180">
        <v>3</v>
      </c>
      <c r="F64" s="180">
        <v>2013</v>
      </c>
      <c r="G64" s="180">
        <v>3</v>
      </c>
      <c r="H64" s="180">
        <v>9</v>
      </c>
      <c r="I64" s="180">
        <v>2013</v>
      </c>
      <c r="J64" s="180">
        <v>7</v>
      </c>
      <c r="K64" s="180">
        <v>3</v>
      </c>
      <c r="L64" s="21"/>
      <c r="M64" s="30" t="s">
        <v>5682</v>
      </c>
      <c r="N64" s="30"/>
      <c r="O64" s="180">
        <v>44</v>
      </c>
      <c r="P64" s="22" t="s">
        <v>26</v>
      </c>
      <c r="Q64" s="22" t="s">
        <v>120</v>
      </c>
      <c r="R64" s="37" t="s">
        <v>5693</v>
      </c>
    </row>
    <row r="65" spans="1:18" ht="22.5" x14ac:dyDescent="0.2">
      <c r="A65" s="18">
        <v>49</v>
      </c>
      <c r="B65" s="19"/>
      <c r="C65" s="178" t="s">
        <v>5532</v>
      </c>
      <c r="D65" s="180">
        <v>24</v>
      </c>
      <c r="E65" s="180">
        <v>5</v>
      </c>
      <c r="F65" s="180">
        <v>2013</v>
      </c>
      <c r="G65" s="180">
        <v>4</v>
      </c>
      <c r="H65" s="180">
        <v>10</v>
      </c>
      <c r="I65" s="180">
        <v>2013</v>
      </c>
      <c r="J65" s="180">
        <v>7</v>
      </c>
      <c r="K65" s="180">
        <v>4</v>
      </c>
      <c r="L65" s="22"/>
      <c r="M65" s="30" t="s">
        <v>5682</v>
      </c>
      <c r="N65" s="22"/>
      <c r="O65" s="180">
        <v>9</v>
      </c>
      <c r="P65" s="22" t="s">
        <v>26</v>
      </c>
      <c r="Q65" s="22" t="s">
        <v>120</v>
      </c>
      <c r="R65" s="37" t="s">
        <v>5693</v>
      </c>
    </row>
    <row r="66" spans="1:18" x14ac:dyDescent="0.2">
      <c r="A66" s="18">
        <v>50</v>
      </c>
      <c r="B66" s="19"/>
      <c r="C66" s="178" t="s">
        <v>5533</v>
      </c>
      <c r="D66" s="180">
        <v>22</v>
      </c>
      <c r="E66" s="180">
        <v>7</v>
      </c>
      <c r="F66" s="180">
        <v>2013</v>
      </c>
      <c r="G66" s="180">
        <v>29</v>
      </c>
      <c r="H66" s="180">
        <v>7</v>
      </c>
      <c r="I66" s="180">
        <v>2013</v>
      </c>
      <c r="J66" s="180">
        <v>7</v>
      </c>
      <c r="K66" s="180">
        <v>5</v>
      </c>
      <c r="L66" s="22"/>
      <c r="M66" s="30" t="s">
        <v>5682</v>
      </c>
      <c r="N66" s="30"/>
      <c r="O66" s="180">
        <v>3</v>
      </c>
      <c r="P66" s="22" t="s">
        <v>26</v>
      </c>
      <c r="Q66" s="22" t="s">
        <v>120</v>
      </c>
      <c r="R66" s="37" t="s">
        <v>5715</v>
      </c>
    </row>
    <row r="67" spans="1:18" x14ac:dyDescent="0.2">
      <c r="A67" s="18">
        <v>51</v>
      </c>
      <c r="B67" s="19"/>
      <c r="C67" s="178" t="s">
        <v>5534</v>
      </c>
      <c r="D67" s="180">
        <v>26</v>
      </c>
      <c r="E67" s="180">
        <v>8</v>
      </c>
      <c r="F67" s="180">
        <v>2013</v>
      </c>
      <c r="G67" s="180">
        <v>26</v>
      </c>
      <c r="H67" s="180">
        <v>8</v>
      </c>
      <c r="I67" s="180">
        <v>2013</v>
      </c>
      <c r="J67" s="180">
        <v>7</v>
      </c>
      <c r="K67" s="180">
        <v>6</v>
      </c>
      <c r="L67" s="22"/>
      <c r="M67" s="30" t="s">
        <v>5682</v>
      </c>
      <c r="N67" s="30"/>
      <c r="O67" s="180">
        <v>17</v>
      </c>
      <c r="P67" s="22" t="s">
        <v>26</v>
      </c>
      <c r="Q67" s="22" t="s">
        <v>120</v>
      </c>
      <c r="R67" s="37" t="s">
        <v>5715</v>
      </c>
    </row>
    <row r="68" spans="1:18" x14ac:dyDescent="0.2">
      <c r="A68" s="18">
        <v>52</v>
      </c>
      <c r="B68" s="19"/>
      <c r="C68" s="178" t="s">
        <v>5535</v>
      </c>
      <c r="D68" s="180">
        <v>5</v>
      </c>
      <c r="E68" s="180">
        <v>11</v>
      </c>
      <c r="F68" s="180">
        <v>2013</v>
      </c>
      <c r="G68" s="180">
        <v>13</v>
      </c>
      <c r="H68" s="180">
        <v>12</v>
      </c>
      <c r="I68" s="180">
        <v>2013</v>
      </c>
      <c r="J68" s="180">
        <v>7</v>
      </c>
      <c r="K68" s="180">
        <v>7</v>
      </c>
      <c r="L68" s="26"/>
      <c r="M68" s="30" t="s">
        <v>5682</v>
      </c>
      <c r="N68" s="30"/>
      <c r="O68" s="180">
        <v>59</v>
      </c>
      <c r="P68" s="22" t="s">
        <v>26</v>
      </c>
      <c r="Q68" s="22" t="s">
        <v>120</v>
      </c>
      <c r="R68" s="37" t="s">
        <v>5715</v>
      </c>
    </row>
    <row r="69" spans="1:18" x14ac:dyDescent="0.2">
      <c r="A69" s="18">
        <v>53</v>
      </c>
      <c r="B69" s="19"/>
      <c r="C69" s="178" t="s">
        <v>5536</v>
      </c>
      <c r="D69" s="180">
        <v>0</v>
      </c>
      <c r="E69" s="180">
        <v>0</v>
      </c>
      <c r="F69" s="180">
        <v>2013</v>
      </c>
      <c r="G69" s="180">
        <v>0</v>
      </c>
      <c r="H69" s="180">
        <v>0</v>
      </c>
      <c r="I69" s="180">
        <v>2013</v>
      </c>
      <c r="J69" s="180">
        <v>7</v>
      </c>
      <c r="K69" s="180">
        <v>8</v>
      </c>
      <c r="L69" s="27"/>
      <c r="M69" s="30" t="s">
        <v>5682</v>
      </c>
      <c r="N69" s="28"/>
      <c r="O69" s="180">
        <v>7</v>
      </c>
      <c r="P69" s="22" t="s">
        <v>26</v>
      </c>
      <c r="Q69" s="22" t="s">
        <v>120</v>
      </c>
      <c r="R69" s="37" t="s">
        <v>5715</v>
      </c>
    </row>
    <row r="70" spans="1:18" x14ac:dyDescent="0.2">
      <c r="A70" s="18">
        <v>54</v>
      </c>
      <c r="B70" s="19"/>
      <c r="C70" s="178" t="s">
        <v>5537</v>
      </c>
      <c r="D70" s="180">
        <v>23</v>
      </c>
      <c r="E70" s="180">
        <v>7</v>
      </c>
      <c r="F70" s="180">
        <v>2013</v>
      </c>
      <c r="G70" s="180">
        <v>19</v>
      </c>
      <c r="H70" s="180">
        <v>11</v>
      </c>
      <c r="I70" s="180">
        <v>2013</v>
      </c>
      <c r="J70" s="180">
        <v>8</v>
      </c>
      <c r="K70" s="180">
        <v>1</v>
      </c>
      <c r="L70" s="11"/>
      <c r="M70" s="30" t="s">
        <v>5682</v>
      </c>
      <c r="N70" s="11"/>
      <c r="O70" s="180">
        <v>72</v>
      </c>
      <c r="P70" s="22" t="s">
        <v>26</v>
      </c>
      <c r="Q70" s="22" t="s">
        <v>120</v>
      </c>
      <c r="R70" s="37" t="s">
        <v>5693</v>
      </c>
    </row>
    <row r="71" spans="1:18" ht="22.5" x14ac:dyDescent="0.2">
      <c r="A71" s="18">
        <v>55</v>
      </c>
      <c r="B71" s="19"/>
      <c r="C71" s="179" t="s">
        <v>5538</v>
      </c>
      <c r="D71" s="180">
        <v>1</v>
      </c>
      <c r="E71" s="180">
        <v>7</v>
      </c>
      <c r="F71" s="180">
        <v>2013</v>
      </c>
      <c r="G71" s="180">
        <v>23</v>
      </c>
      <c r="H71" s="180">
        <v>11</v>
      </c>
      <c r="I71" s="180">
        <v>2013</v>
      </c>
      <c r="J71" s="180">
        <v>8</v>
      </c>
      <c r="K71" s="180">
        <v>2</v>
      </c>
      <c r="L71" s="11"/>
      <c r="M71" s="30" t="s">
        <v>5682</v>
      </c>
      <c r="N71" s="11"/>
      <c r="O71" s="180">
        <v>64</v>
      </c>
      <c r="P71" s="22" t="s">
        <v>26</v>
      </c>
      <c r="Q71" s="22" t="s">
        <v>120</v>
      </c>
      <c r="R71" s="37" t="s">
        <v>5715</v>
      </c>
    </row>
    <row r="72" spans="1:18" x14ac:dyDescent="0.2">
      <c r="A72" s="18">
        <v>56</v>
      </c>
      <c r="B72" s="19"/>
      <c r="C72" s="178" t="s">
        <v>5539</v>
      </c>
      <c r="D72" s="180">
        <v>1</v>
      </c>
      <c r="E72" s="180">
        <v>9</v>
      </c>
      <c r="F72" s="180">
        <v>2013</v>
      </c>
      <c r="G72" s="180">
        <v>30</v>
      </c>
      <c r="H72" s="180">
        <v>9</v>
      </c>
      <c r="I72" s="180">
        <v>2013</v>
      </c>
      <c r="J72" s="180">
        <v>8</v>
      </c>
      <c r="K72" s="180">
        <v>3</v>
      </c>
      <c r="L72" s="11"/>
      <c r="M72" s="30" t="s">
        <v>5682</v>
      </c>
      <c r="N72" s="11"/>
      <c r="O72" s="180">
        <v>15</v>
      </c>
      <c r="P72" s="22" t="s">
        <v>26</v>
      </c>
      <c r="Q72" s="22" t="s">
        <v>120</v>
      </c>
      <c r="R72" s="37" t="s">
        <v>5715</v>
      </c>
    </row>
    <row r="73" spans="1:18" x14ac:dyDescent="0.2">
      <c r="A73" s="18">
        <v>57</v>
      </c>
      <c r="B73" s="19"/>
      <c r="C73" s="178" t="s">
        <v>5540</v>
      </c>
      <c r="D73" s="180">
        <v>28</v>
      </c>
      <c r="E73" s="180">
        <v>2</v>
      </c>
      <c r="F73" s="180">
        <v>2013</v>
      </c>
      <c r="G73" s="180">
        <v>13</v>
      </c>
      <c r="H73" s="180">
        <v>4</v>
      </c>
      <c r="I73" s="180">
        <v>2013</v>
      </c>
      <c r="J73" s="180">
        <v>8</v>
      </c>
      <c r="K73" s="180">
        <v>4</v>
      </c>
      <c r="L73" s="11"/>
      <c r="M73" s="30" t="s">
        <v>5682</v>
      </c>
      <c r="N73" s="11"/>
      <c r="O73" s="180">
        <v>97</v>
      </c>
      <c r="P73" s="22" t="s">
        <v>26</v>
      </c>
      <c r="Q73" s="22" t="s">
        <v>120</v>
      </c>
      <c r="R73" s="37" t="s">
        <v>5693</v>
      </c>
    </row>
    <row r="74" spans="1:18" x14ac:dyDescent="0.2">
      <c r="A74" s="18">
        <v>58</v>
      </c>
      <c r="B74" s="19"/>
      <c r="C74" s="178" t="s">
        <v>5541</v>
      </c>
      <c r="D74" s="180">
        <v>3</v>
      </c>
      <c r="E74" s="180">
        <v>7</v>
      </c>
      <c r="F74" s="180">
        <v>2013</v>
      </c>
      <c r="G74" s="180">
        <v>19</v>
      </c>
      <c r="H74" s="180">
        <v>11</v>
      </c>
      <c r="I74" s="180">
        <v>2013</v>
      </c>
      <c r="J74" s="180">
        <v>8</v>
      </c>
      <c r="K74" s="180">
        <v>5</v>
      </c>
      <c r="L74" s="11"/>
      <c r="M74" s="30" t="s">
        <v>5682</v>
      </c>
      <c r="N74" s="11"/>
      <c r="O74" s="180">
        <v>79</v>
      </c>
      <c r="P74" s="22" t="s">
        <v>26</v>
      </c>
      <c r="Q74" s="22" t="s">
        <v>120</v>
      </c>
      <c r="R74" s="37" t="s">
        <v>5715</v>
      </c>
    </row>
    <row r="75" spans="1:18" x14ac:dyDescent="0.2">
      <c r="A75" s="18">
        <v>59</v>
      </c>
      <c r="B75" s="19"/>
      <c r="C75" s="178" t="s">
        <v>5542</v>
      </c>
      <c r="D75" s="180">
        <v>9</v>
      </c>
      <c r="E75" s="180">
        <v>1</v>
      </c>
      <c r="F75" s="180">
        <v>2013</v>
      </c>
      <c r="G75" s="180">
        <v>3</v>
      </c>
      <c r="H75" s="180">
        <v>12</v>
      </c>
      <c r="I75" s="180">
        <v>2013</v>
      </c>
      <c r="J75" s="180">
        <v>9</v>
      </c>
      <c r="K75" s="180">
        <v>1</v>
      </c>
      <c r="L75" s="11"/>
      <c r="M75" s="30" t="s">
        <v>5682</v>
      </c>
      <c r="N75" s="11"/>
      <c r="O75" s="180">
        <v>90</v>
      </c>
      <c r="P75" s="22" t="s">
        <v>26</v>
      </c>
      <c r="Q75" s="22" t="s">
        <v>120</v>
      </c>
      <c r="R75" s="37" t="s">
        <v>5715</v>
      </c>
    </row>
    <row r="76" spans="1:18" ht="22.5" x14ac:dyDescent="0.2">
      <c r="A76" s="18">
        <v>60</v>
      </c>
      <c r="B76" s="19"/>
      <c r="C76" s="178" t="s">
        <v>5543</v>
      </c>
      <c r="D76" s="180">
        <v>17</v>
      </c>
      <c r="E76" s="180">
        <v>2</v>
      </c>
      <c r="F76" s="180">
        <v>2013</v>
      </c>
      <c r="G76" s="180">
        <v>22</v>
      </c>
      <c r="H76" s="180">
        <v>11</v>
      </c>
      <c r="I76" s="180">
        <v>2013</v>
      </c>
      <c r="J76" s="180">
        <v>9</v>
      </c>
      <c r="K76" s="180">
        <v>2</v>
      </c>
      <c r="L76" s="11"/>
      <c r="M76" s="30" t="s">
        <v>5682</v>
      </c>
      <c r="N76" s="11"/>
      <c r="O76" s="180">
        <v>23</v>
      </c>
      <c r="P76" s="22" t="s">
        <v>26</v>
      </c>
      <c r="Q76" s="22" t="s">
        <v>120</v>
      </c>
      <c r="R76" s="37" t="s">
        <v>5715</v>
      </c>
    </row>
    <row r="77" spans="1:18" ht="22.5" x14ac:dyDescent="0.2">
      <c r="A77" s="18">
        <v>61</v>
      </c>
      <c r="B77" s="19"/>
      <c r="C77" s="178" t="s">
        <v>5544</v>
      </c>
      <c r="D77" s="180">
        <v>31</v>
      </c>
      <c r="E77" s="180">
        <v>7</v>
      </c>
      <c r="F77" s="180">
        <v>2013</v>
      </c>
      <c r="G77" s="180">
        <v>3</v>
      </c>
      <c r="H77" s="180">
        <v>8</v>
      </c>
      <c r="I77" s="180">
        <v>2013</v>
      </c>
      <c r="J77" s="180">
        <v>9</v>
      </c>
      <c r="K77" s="180">
        <v>3</v>
      </c>
      <c r="L77" s="21"/>
      <c r="M77" s="30" t="s">
        <v>5682</v>
      </c>
      <c r="N77" s="30"/>
      <c r="O77" s="180">
        <v>74</v>
      </c>
      <c r="P77" s="22" t="s">
        <v>26</v>
      </c>
      <c r="Q77" s="22" t="s">
        <v>120</v>
      </c>
      <c r="R77" s="37" t="s">
        <v>5683</v>
      </c>
    </row>
    <row r="78" spans="1:18" ht="22.5" x14ac:dyDescent="0.2">
      <c r="A78" s="18">
        <v>62</v>
      </c>
      <c r="B78" s="19"/>
      <c r="C78" s="178" t="s">
        <v>5545</v>
      </c>
      <c r="D78" s="180">
        <v>31</v>
      </c>
      <c r="E78" s="180">
        <v>7</v>
      </c>
      <c r="F78" s="180">
        <v>2013</v>
      </c>
      <c r="G78" s="180">
        <v>6</v>
      </c>
      <c r="H78" s="180">
        <v>12</v>
      </c>
      <c r="I78" s="180">
        <v>2013</v>
      </c>
      <c r="J78" s="180">
        <v>9</v>
      </c>
      <c r="K78" s="180">
        <v>4</v>
      </c>
      <c r="L78" s="21"/>
      <c r="M78" s="30" t="s">
        <v>5682</v>
      </c>
      <c r="N78" s="30"/>
      <c r="O78" s="180">
        <v>37</v>
      </c>
      <c r="P78" s="22" t="s">
        <v>26</v>
      </c>
      <c r="Q78" s="22" t="s">
        <v>120</v>
      </c>
      <c r="R78" s="37" t="s">
        <v>5715</v>
      </c>
    </row>
    <row r="79" spans="1:18" x14ac:dyDescent="0.2">
      <c r="A79" s="72">
        <v>63</v>
      </c>
      <c r="B79" s="73"/>
      <c r="C79" s="178" t="s">
        <v>5546</v>
      </c>
      <c r="D79" s="180">
        <v>0</v>
      </c>
      <c r="E79" s="180">
        <v>0</v>
      </c>
      <c r="F79" s="180">
        <v>2013</v>
      </c>
      <c r="G79" s="180">
        <v>0</v>
      </c>
      <c r="H79" s="180">
        <v>0</v>
      </c>
      <c r="I79" s="180">
        <v>2013</v>
      </c>
      <c r="J79" s="180">
        <v>9</v>
      </c>
      <c r="K79" s="180">
        <v>5</v>
      </c>
      <c r="L79" s="80"/>
      <c r="M79" s="30" t="s">
        <v>5682</v>
      </c>
      <c r="N79" s="79"/>
      <c r="O79" s="180">
        <v>36</v>
      </c>
      <c r="P79" s="81" t="s">
        <v>26</v>
      </c>
      <c r="Q79" s="81" t="s">
        <v>120</v>
      </c>
      <c r="R79" s="37" t="s">
        <v>5715</v>
      </c>
    </row>
    <row r="80" spans="1:18" x14ac:dyDescent="0.2">
      <c r="A80" s="18">
        <v>64</v>
      </c>
      <c r="B80" s="73"/>
      <c r="C80" s="178" t="s">
        <v>5547</v>
      </c>
      <c r="D80" s="180">
        <v>7</v>
      </c>
      <c r="E80" s="180">
        <v>1</v>
      </c>
      <c r="F80" s="180">
        <v>2013</v>
      </c>
      <c r="G80" s="180">
        <v>5</v>
      </c>
      <c r="H80" s="180">
        <v>12</v>
      </c>
      <c r="I80" s="180">
        <v>2013</v>
      </c>
      <c r="J80" s="180">
        <v>9</v>
      </c>
      <c r="K80" s="180">
        <v>6</v>
      </c>
      <c r="L80" s="84"/>
      <c r="M80" s="30" t="s">
        <v>5682</v>
      </c>
      <c r="N80" s="111"/>
      <c r="O80" s="180">
        <v>85</v>
      </c>
      <c r="P80" s="81" t="s">
        <v>26</v>
      </c>
      <c r="Q80" s="81" t="s">
        <v>120</v>
      </c>
      <c r="R80" s="37" t="s">
        <v>5695</v>
      </c>
    </row>
    <row r="81" spans="1:18" x14ac:dyDescent="0.2">
      <c r="A81" s="72">
        <v>65</v>
      </c>
      <c r="B81" s="73"/>
      <c r="C81" s="211" t="s">
        <v>5548</v>
      </c>
      <c r="D81" s="180">
        <v>11</v>
      </c>
      <c r="E81" s="180">
        <v>1</v>
      </c>
      <c r="F81" s="180">
        <v>2012</v>
      </c>
      <c r="G81" s="180">
        <v>26</v>
      </c>
      <c r="H81" s="180">
        <v>11</v>
      </c>
      <c r="I81" s="180">
        <v>2012</v>
      </c>
      <c r="J81" s="180">
        <v>10</v>
      </c>
      <c r="K81" s="180">
        <v>1</v>
      </c>
      <c r="L81" s="106"/>
      <c r="M81" s="30" t="s">
        <v>5682</v>
      </c>
      <c r="N81" s="111"/>
      <c r="O81" s="180">
        <v>111</v>
      </c>
      <c r="P81" s="81" t="s">
        <v>26</v>
      </c>
      <c r="Q81" s="81" t="s">
        <v>120</v>
      </c>
      <c r="R81" s="37" t="s">
        <v>5715</v>
      </c>
    </row>
    <row r="82" spans="1:18" x14ac:dyDescent="0.2">
      <c r="A82" s="18">
        <v>66</v>
      </c>
      <c r="B82" s="73"/>
      <c r="C82" s="178" t="s">
        <v>5549</v>
      </c>
      <c r="D82" s="180">
        <v>12</v>
      </c>
      <c r="E82" s="180">
        <v>1</v>
      </c>
      <c r="F82" s="180">
        <v>2012</v>
      </c>
      <c r="G82" s="180">
        <v>24</v>
      </c>
      <c r="H82" s="180">
        <v>2</v>
      </c>
      <c r="I82" s="180">
        <v>2012</v>
      </c>
      <c r="J82" s="180">
        <v>10</v>
      </c>
      <c r="K82" s="180">
        <v>2</v>
      </c>
      <c r="L82" s="84"/>
      <c r="M82" s="30" t="s">
        <v>5682</v>
      </c>
      <c r="N82" s="111"/>
      <c r="O82" s="180">
        <v>17</v>
      </c>
      <c r="P82" s="81" t="s">
        <v>26</v>
      </c>
      <c r="Q82" s="81" t="s">
        <v>120</v>
      </c>
      <c r="R82" s="37" t="s">
        <v>5695</v>
      </c>
    </row>
    <row r="83" spans="1:18" x14ac:dyDescent="0.2">
      <c r="A83" s="72">
        <v>67</v>
      </c>
      <c r="B83" s="73"/>
      <c r="C83" s="178" t="s">
        <v>5550</v>
      </c>
      <c r="D83" s="180">
        <v>13</v>
      </c>
      <c r="E83" s="180">
        <v>8</v>
      </c>
      <c r="F83" s="180">
        <v>2012</v>
      </c>
      <c r="G83" s="180">
        <v>12</v>
      </c>
      <c r="H83" s="180">
        <v>6</v>
      </c>
      <c r="I83" s="180">
        <v>2013</v>
      </c>
      <c r="J83" s="180">
        <v>10</v>
      </c>
      <c r="K83" s="180">
        <v>3</v>
      </c>
      <c r="L83" s="84"/>
      <c r="M83" s="30" t="s">
        <v>5682</v>
      </c>
      <c r="N83" s="111"/>
      <c r="O83" s="180">
        <v>55</v>
      </c>
      <c r="P83" s="81" t="s">
        <v>26</v>
      </c>
      <c r="Q83" s="81" t="s">
        <v>120</v>
      </c>
      <c r="R83" s="37" t="s">
        <v>5695</v>
      </c>
    </row>
    <row r="84" spans="1:18" x14ac:dyDescent="0.2">
      <c r="A84" s="18">
        <v>68</v>
      </c>
      <c r="B84" s="73"/>
      <c r="C84" s="178" t="s">
        <v>5551</v>
      </c>
      <c r="D84" s="180">
        <v>19</v>
      </c>
      <c r="E84" s="180">
        <v>3</v>
      </c>
      <c r="F84" s="180">
        <v>2012</v>
      </c>
      <c r="G84" s="180">
        <v>9</v>
      </c>
      <c r="H84" s="180">
        <v>12</v>
      </c>
      <c r="I84" s="180">
        <v>2012</v>
      </c>
      <c r="J84" s="180">
        <v>10</v>
      </c>
      <c r="K84" s="180">
        <v>4</v>
      </c>
      <c r="L84" s="84"/>
      <c r="M84" s="30" t="s">
        <v>5682</v>
      </c>
      <c r="N84" s="111"/>
      <c r="O84" s="180">
        <v>73</v>
      </c>
      <c r="P84" s="81" t="s">
        <v>26</v>
      </c>
      <c r="Q84" s="81" t="s">
        <v>120</v>
      </c>
      <c r="R84" s="37" t="s">
        <v>5715</v>
      </c>
    </row>
    <row r="85" spans="1:18" x14ac:dyDescent="0.2">
      <c r="A85" s="72">
        <v>69</v>
      </c>
      <c r="B85" s="73"/>
      <c r="C85" s="178" t="s">
        <v>5552</v>
      </c>
      <c r="D85" s="180">
        <v>20</v>
      </c>
      <c r="E85" s="180">
        <v>3</v>
      </c>
      <c r="F85" s="180">
        <v>2012</v>
      </c>
      <c r="G85" s="180">
        <v>4</v>
      </c>
      <c r="H85" s="180">
        <v>12</v>
      </c>
      <c r="I85" s="180">
        <v>2012</v>
      </c>
      <c r="J85" s="180">
        <v>10</v>
      </c>
      <c r="K85" s="180">
        <v>5</v>
      </c>
      <c r="L85" s="84"/>
      <c r="M85" s="30" t="s">
        <v>5682</v>
      </c>
      <c r="N85" s="111"/>
      <c r="O85" s="180">
        <v>106</v>
      </c>
      <c r="P85" s="81" t="s">
        <v>26</v>
      </c>
      <c r="Q85" s="81" t="s">
        <v>120</v>
      </c>
      <c r="R85" s="37" t="s">
        <v>5695</v>
      </c>
    </row>
    <row r="86" spans="1:18" x14ac:dyDescent="0.2">
      <c r="A86" s="18">
        <v>70</v>
      </c>
      <c r="B86" s="73"/>
      <c r="C86" s="178" t="s">
        <v>5553</v>
      </c>
      <c r="D86" s="180">
        <v>0</v>
      </c>
      <c r="E86" s="180">
        <v>0</v>
      </c>
      <c r="F86" s="180">
        <v>2012</v>
      </c>
      <c r="G86" s="180">
        <v>0</v>
      </c>
      <c r="H86" s="180">
        <v>0</v>
      </c>
      <c r="I86" s="180">
        <v>2012</v>
      </c>
      <c r="J86" s="180">
        <v>11</v>
      </c>
      <c r="K86" s="180">
        <v>1</v>
      </c>
      <c r="L86" s="84"/>
      <c r="M86" s="30" t="s">
        <v>5682</v>
      </c>
      <c r="N86" s="111"/>
      <c r="O86" s="180">
        <v>36</v>
      </c>
      <c r="P86" s="81" t="s">
        <v>26</v>
      </c>
      <c r="Q86" s="81" t="s">
        <v>120</v>
      </c>
      <c r="R86" s="37" t="s">
        <v>5715</v>
      </c>
    </row>
    <row r="87" spans="1:18" x14ac:dyDescent="0.2">
      <c r="A87" s="72">
        <v>71</v>
      </c>
      <c r="B87" s="73"/>
      <c r="C87" s="178" t="s">
        <v>5554</v>
      </c>
      <c r="D87" s="180">
        <v>19</v>
      </c>
      <c r="E87" s="180">
        <v>9</v>
      </c>
      <c r="F87" s="180">
        <v>2012</v>
      </c>
      <c r="G87" s="180">
        <v>15</v>
      </c>
      <c r="H87" s="180">
        <v>4</v>
      </c>
      <c r="I87" s="180">
        <v>2012</v>
      </c>
      <c r="J87" s="180">
        <v>11</v>
      </c>
      <c r="K87" s="180">
        <v>2</v>
      </c>
      <c r="L87" s="84"/>
      <c r="M87" s="30" t="s">
        <v>5682</v>
      </c>
      <c r="N87" s="111"/>
      <c r="O87" s="180">
        <v>53</v>
      </c>
      <c r="P87" s="81" t="s">
        <v>26</v>
      </c>
      <c r="Q87" s="81" t="s">
        <v>120</v>
      </c>
      <c r="R87" s="37" t="s">
        <v>5715</v>
      </c>
    </row>
    <row r="88" spans="1:18" x14ac:dyDescent="0.2">
      <c r="A88" s="18">
        <v>72</v>
      </c>
      <c r="B88" s="73"/>
      <c r="C88" s="178" t="s">
        <v>5555</v>
      </c>
      <c r="D88" s="180">
        <v>0</v>
      </c>
      <c r="E88" s="180">
        <v>10</v>
      </c>
      <c r="F88" s="180">
        <v>2012</v>
      </c>
      <c r="G88" s="180">
        <v>0</v>
      </c>
      <c r="H88" s="180">
        <v>11</v>
      </c>
      <c r="I88" s="180">
        <v>2012</v>
      </c>
      <c r="J88" s="180">
        <v>11</v>
      </c>
      <c r="K88" s="180">
        <v>3</v>
      </c>
      <c r="L88" s="84"/>
      <c r="M88" s="30" t="s">
        <v>5682</v>
      </c>
      <c r="N88" s="111"/>
      <c r="O88" s="180">
        <v>29</v>
      </c>
      <c r="P88" s="81" t="s">
        <v>26</v>
      </c>
      <c r="Q88" s="81" t="s">
        <v>120</v>
      </c>
      <c r="R88" s="37" t="s">
        <v>5715</v>
      </c>
    </row>
    <row r="89" spans="1:18" x14ac:dyDescent="0.2">
      <c r="A89" s="72">
        <v>73</v>
      </c>
      <c r="B89" s="73"/>
      <c r="C89" s="178" t="s">
        <v>5556</v>
      </c>
      <c r="D89" s="180">
        <v>23</v>
      </c>
      <c r="E89" s="180">
        <v>3</v>
      </c>
      <c r="F89" s="180">
        <v>2012</v>
      </c>
      <c r="G89" s="180">
        <v>15</v>
      </c>
      <c r="H89" s="180">
        <v>11</v>
      </c>
      <c r="I89" s="180">
        <v>2012</v>
      </c>
      <c r="J89" s="180">
        <v>11</v>
      </c>
      <c r="K89" s="180">
        <v>4</v>
      </c>
      <c r="L89" s="84"/>
      <c r="M89" s="30" t="s">
        <v>5682</v>
      </c>
      <c r="N89" s="111"/>
      <c r="O89" s="180">
        <v>50</v>
      </c>
      <c r="P89" s="81" t="s">
        <v>26</v>
      </c>
      <c r="Q89" s="81" t="s">
        <v>120</v>
      </c>
      <c r="R89" s="37" t="s">
        <v>5715</v>
      </c>
    </row>
    <row r="90" spans="1:18" x14ac:dyDescent="0.2">
      <c r="A90" s="18">
        <v>74</v>
      </c>
      <c r="B90" s="73"/>
      <c r="C90" s="178" t="s">
        <v>5557</v>
      </c>
      <c r="D90" s="180">
        <v>31</v>
      </c>
      <c r="E90" s="180">
        <v>5</v>
      </c>
      <c r="F90" s="180">
        <v>2012</v>
      </c>
      <c r="G90" s="180">
        <v>11</v>
      </c>
      <c r="H90" s="180">
        <v>12</v>
      </c>
      <c r="I90" s="180">
        <v>2012</v>
      </c>
      <c r="J90" s="180">
        <v>11</v>
      </c>
      <c r="K90" s="180">
        <v>5</v>
      </c>
      <c r="L90" s="84"/>
      <c r="M90" s="30" t="s">
        <v>5682</v>
      </c>
      <c r="N90" s="111"/>
      <c r="O90" s="180">
        <v>192</v>
      </c>
      <c r="P90" s="81" t="s">
        <v>26</v>
      </c>
      <c r="Q90" s="81" t="s">
        <v>120</v>
      </c>
      <c r="R90" s="37" t="s">
        <v>5695</v>
      </c>
    </row>
    <row r="91" spans="1:18" x14ac:dyDescent="0.2">
      <c r="A91" s="72">
        <v>75</v>
      </c>
      <c r="B91" s="73"/>
      <c r="C91" s="178" t="s">
        <v>5558</v>
      </c>
      <c r="D91" s="180">
        <v>0</v>
      </c>
      <c r="E91" s="180">
        <v>4</v>
      </c>
      <c r="F91" s="180">
        <v>2012</v>
      </c>
      <c r="G91" s="180">
        <v>0</v>
      </c>
      <c r="H91" s="180">
        <v>5</v>
      </c>
      <c r="I91" s="180">
        <v>2012</v>
      </c>
      <c r="J91" s="180">
        <v>11</v>
      </c>
      <c r="K91" s="180">
        <v>6</v>
      </c>
      <c r="L91" s="84"/>
      <c r="M91" s="30" t="s">
        <v>5682</v>
      </c>
      <c r="N91" s="111"/>
      <c r="O91" s="180">
        <v>17</v>
      </c>
      <c r="P91" s="81" t="s">
        <v>26</v>
      </c>
      <c r="Q91" s="81" t="s">
        <v>120</v>
      </c>
      <c r="R91" s="37" t="s">
        <v>5715</v>
      </c>
    </row>
    <row r="92" spans="1:18" x14ac:dyDescent="0.2">
      <c r="A92" s="18">
        <v>76</v>
      </c>
      <c r="B92" s="73"/>
      <c r="C92" s="179" t="s">
        <v>5559</v>
      </c>
      <c r="D92" s="180">
        <v>9</v>
      </c>
      <c r="E92" s="180">
        <v>1</v>
      </c>
      <c r="F92" s="180">
        <v>2012</v>
      </c>
      <c r="G92" s="180">
        <v>12</v>
      </c>
      <c r="H92" s="180">
        <v>1</v>
      </c>
      <c r="I92" s="180">
        <v>2013</v>
      </c>
      <c r="J92" s="180">
        <v>12</v>
      </c>
      <c r="K92" s="180">
        <v>1</v>
      </c>
      <c r="L92" s="84"/>
      <c r="M92" s="30" t="s">
        <v>5682</v>
      </c>
      <c r="N92" s="111"/>
      <c r="O92" s="180">
        <v>22</v>
      </c>
      <c r="P92" s="81" t="s">
        <v>26</v>
      </c>
      <c r="Q92" s="81" t="s">
        <v>120</v>
      </c>
      <c r="R92" s="37" t="s">
        <v>5715</v>
      </c>
    </row>
    <row r="93" spans="1:18" x14ac:dyDescent="0.2">
      <c r="A93" s="72">
        <v>77</v>
      </c>
      <c r="B93" s="73"/>
      <c r="C93" s="178" t="s">
        <v>5560</v>
      </c>
      <c r="D93" s="180">
        <v>21</v>
      </c>
      <c r="E93" s="180">
        <v>3</v>
      </c>
      <c r="F93" s="180">
        <v>2012</v>
      </c>
      <c r="G93" s="180">
        <v>21</v>
      </c>
      <c r="H93" s="180">
        <v>7</v>
      </c>
      <c r="I93" s="180">
        <v>2012</v>
      </c>
      <c r="J93" s="180">
        <v>12</v>
      </c>
      <c r="K93" s="180">
        <v>2</v>
      </c>
      <c r="L93" s="84"/>
      <c r="M93" s="30" t="s">
        <v>5682</v>
      </c>
      <c r="N93" s="111"/>
      <c r="O93" s="180">
        <v>123</v>
      </c>
      <c r="P93" s="81" t="s">
        <v>26</v>
      </c>
      <c r="Q93" s="81" t="s">
        <v>120</v>
      </c>
      <c r="R93" s="37" t="s">
        <v>5715</v>
      </c>
    </row>
    <row r="94" spans="1:18" x14ac:dyDescent="0.2">
      <c r="A94" s="18">
        <v>78</v>
      </c>
      <c r="B94" s="73"/>
      <c r="C94" s="178" t="s">
        <v>5561</v>
      </c>
      <c r="D94" s="180">
        <v>21</v>
      </c>
      <c r="E94" s="180">
        <v>3</v>
      </c>
      <c r="F94" s="180">
        <v>2012</v>
      </c>
      <c r="G94" s="180">
        <v>15</v>
      </c>
      <c r="H94" s="180">
        <v>1</v>
      </c>
      <c r="I94" s="180">
        <v>2013</v>
      </c>
      <c r="J94" s="180">
        <v>12</v>
      </c>
      <c r="K94" s="180">
        <v>3</v>
      </c>
      <c r="L94" s="84"/>
      <c r="M94" s="30" t="s">
        <v>5682</v>
      </c>
      <c r="N94" s="111"/>
      <c r="O94" s="180">
        <v>73</v>
      </c>
      <c r="P94" s="81" t="s">
        <v>26</v>
      </c>
      <c r="Q94" s="81" t="s">
        <v>120</v>
      </c>
      <c r="R94" s="37" t="s">
        <v>5695</v>
      </c>
    </row>
    <row r="95" spans="1:18" ht="22.5" x14ac:dyDescent="0.2">
      <c r="A95" s="72">
        <v>79</v>
      </c>
      <c r="B95" s="73"/>
      <c r="C95" s="178" t="s">
        <v>5562</v>
      </c>
      <c r="D95" s="180">
        <v>3</v>
      </c>
      <c r="E95" s="180">
        <v>9</v>
      </c>
      <c r="F95" s="180">
        <v>2012</v>
      </c>
      <c r="G95" s="180">
        <v>11</v>
      </c>
      <c r="H95" s="180">
        <v>10</v>
      </c>
      <c r="I95" s="180">
        <v>2012</v>
      </c>
      <c r="J95" s="180">
        <v>12</v>
      </c>
      <c r="K95" s="180">
        <v>4</v>
      </c>
      <c r="L95" s="84"/>
      <c r="M95" s="30" t="s">
        <v>5682</v>
      </c>
      <c r="N95" s="111"/>
      <c r="O95" s="180">
        <v>14</v>
      </c>
      <c r="P95" s="81" t="s">
        <v>26</v>
      </c>
      <c r="Q95" s="81" t="s">
        <v>120</v>
      </c>
      <c r="R95" s="37" t="s">
        <v>5683</v>
      </c>
    </row>
    <row r="96" spans="1:18" ht="22.5" x14ac:dyDescent="0.2">
      <c r="A96" s="18">
        <v>80</v>
      </c>
      <c r="B96" s="73"/>
      <c r="C96" s="178" t="s">
        <v>5563</v>
      </c>
      <c r="D96" s="180">
        <v>10</v>
      </c>
      <c r="E96" s="180">
        <v>1</v>
      </c>
      <c r="F96" s="180">
        <v>2012</v>
      </c>
      <c r="G96" s="180">
        <v>10</v>
      </c>
      <c r="H96" s="180">
        <v>1</v>
      </c>
      <c r="I96" s="180">
        <v>2012</v>
      </c>
      <c r="J96" s="180">
        <v>12</v>
      </c>
      <c r="K96" s="180">
        <v>5</v>
      </c>
      <c r="L96" s="84"/>
      <c r="M96" s="30" t="s">
        <v>5682</v>
      </c>
      <c r="N96" s="111"/>
      <c r="O96" s="180">
        <v>61</v>
      </c>
      <c r="P96" s="81" t="s">
        <v>26</v>
      </c>
      <c r="Q96" s="81" t="s">
        <v>120</v>
      </c>
      <c r="R96" s="37" t="s">
        <v>5715</v>
      </c>
    </row>
    <row r="97" spans="1:18" x14ac:dyDescent="0.2">
      <c r="A97" s="72">
        <v>81</v>
      </c>
      <c r="B97" s="73"/>
      <c r="C97" s="178" t="s">
        <v>5564</v>
      </c>
      <c r="D97" s="180">
        <v>13</v>
      </c>
      <c r="E97" s="180">
        <v>2</v>
      </c>
      <c r="F97" s="180">
        <v>2012</v>
      </c>
      <c r="G97" s="180">
        <v>5</v>
      </c>
      <c r="H97" s="180">
        <v>12</v>
      </c>
      <c r="I97" s="180">
        <v>2012</v>
      </c>
      <c r="J97" s="180">
        <v>13</v>
      </c>
      <c r="K97" s="180">
        <v>1</v>
      </c>
      <c r="L97" s="84"/>
      <c r="M97" s="30" t="s">
        <v>5682</v>
      </c>
      <c r="N97" s="111"/>
      <c r="O97" s="180">
        <v>28</v>
      </c>
      <c r="P97" s="81" t="s">
        <v>26</v>
      </c>
      <c r="Q97" s="81" t="s">
        <v>120</v>
      </c>
      <c r="R97" s="37" t="s">
        <v>5715</v>
      </c>
    </row>
    <row r="98" spans="1:18" x14ac:dyDescent="0.2">
      <c r="A98" s="18">
        <v>82</v>
      </c>
      <c r="B98" s="73"/>
      <c r="C98" s="178" t="s">
        <v>5565</v>
      </c>
      <c r="D98" s="180">
        <v>15</v>
      </c>
      <c r="E98" s="180">
        <v>2</v>
      </c>
      <c r="F98" s="180">
        <v>2012</v>
      </c>
      <c r="G98" s="180">
        <v>15</v>
      </c>
      <c r="H98" s="180">
        <v>2</v>
      </c>
      <c r="I98" s="180">
        <v>2012</v>
      </c>
      <c r="J98" s="180">
        <v>13</v>
      </c>
      <c r="K98" s="180">
        <v>2</v>
      </c>
      <c r="L98" s="84"/>
      <c r="M98" s="30" t="s">
        <v>5682</v>
      </c>
      <c r="N98" s="111"/>
      <c r="O98" s="180">
        <v>9</v>
      </c>
      <c r="P98" s="81" t="s">
        <v>26</v>
      </c>
      <c r="Q98" s="81" t="s">
        <v>120</v>
      </c>
      <c r="R98" s="37" t="s">
        <v>5695</v>
      </c>
    </row>
    <row r="99" spans="1:18" x14ac:dyDescent="0.2">
      <c r="A99" s="72">
        <v>83</v>
      </c>
      <c r="B99" s="73"/>
      <c r="C99" s="178" t="s">
        <v>5566</v>
      </c>
      <c r="D99" s="180">
        <v>26</v>
      </c>
      <c r="E99" s="180">
        <v>4</v>
      </c>
      <c r="F99" s="180">
        <v>2012</v>
      </c>
      <c r="G99" s="180">
        <v>26</v>
      </c>
      <c r="H99" s="180">
        <v>4</v>
      </c>
      <c r="I99" s="180">
        <v>2012</v>
      </c>
      <c r="J99" s="180">
        <v>13</v>
      </c>
      <c r="K99" s="180">
        <v>3</v>
      </c>
      <c r="L99" s="84"/>
      <c r="M99" s="30" t="s">
        <v>5682</v>
      </c>
      <c r="N99" s="111"/>
      <c r="O99" s="180">
        <v>14</v>
      </c>
      <c r="P99" s="81" t="s">
        <v>26</v>
      </c>
      <c r="Q99" s="81" t="s">
        <v>120</v>
      </c>
      <c r="R99" s="37" t="s">
        <v>5715</v>
      </c>
    </row>
    <row r="100" spans="1:18" ht="22.5" x14ac:dyDescent="0.2">
      <c r="A100" s="18">
        <v>84</v>
      </c>
      <c r="B100" s="73"/>
      <c r="C100" s="178" t="s">
        <v>5567</v>
      </c>
      <c r="D100" s="180">
        <v>1</v>
      </c>
      <c r="E100" s="180">
        <v>7</v>
      </c>
      <c r="F100" s="180">
        <v>2012</v>
      </c>
      <c r="G100" s="180">
        <v>30</v>
      </c>
      <c r="H100" s="180">
        <v>10</v>
      </c>
      <c r="I100" s="180">
        <v>2012</v>
      </c>
      <c r="J100" s="180">
        <v>13</v>
      </c>
      <c r="K100" s="180">
        <v>4</v>
      </c>
      <c r="L100" s="84"/>
      <c r="M100" s="30" t="s">
        <v>5682</v>
      </c>
      <c r="N100" s="111"/>
      <c r="O100" s="180">
        <v>20</v>
      </c>
      <c r="P100" s="81" t="s">
        <v>26</v>
      </c>
      <c r="Q100" s="81" t="s">
        <v>120</v>
      </c>
      <c r="R100" s="37" t="s">
        <v>5715</v>
      </c>
    </row>
    <row r="101" spans="1:18" ht="22.5" x14ac:dyDescent="0.2">
      <c r="A101" s="72">
        <v>85</v>
      </c>
      <c r="B101" s="73"/>
      <c r="C101" s="178" t="s">
        <v>5568</v>
      </c>
      <c r="D101" s="180">
        <v>1</v>
      </c>
      <c r="E101" s="180">
        <v>11</v>
      </c>
      <c r="F101" s="180">
        <v>2012</v>
      </c>
      <c r="G101" s="180">
        <v>30</v>
      </c>
      <c r="H101" s="180">
        <v>12</v>
      </c>
      <c r="I101" s="180">
        <v>2012</v>
      </c>
      <c r="J101" s="180">
        <v>13</v>
      </c>
      <c r="K101" s="180">
        <v>5</v>
      </c>
      <c r="L101" s="84"/>
      <c r="M101" s="30" t="s">
        <v>5682</v>
      </c>
      <c r="N101" s="113"/>
      <c r="O101" s="180">
        <v>10</v>
      </c>
      <c r="P101" s="81" t="s">
        <v>26</v>
      </c>
      <c r="Q101" s="81" t="s">
        <v>120</v>
      </c>
      <c r="R101" s="37" t="s">
        <v>5715</v>
      </c>
    </row>
    <row r="102" spans="1:18" x14ac:dyDescent="0.2">
      <c r="A102" s="18">
        <v>86</v>
      </c>
      <c r="B102" s="73"/>
      <c r="C102" s="178" t="s">
        <v>5569</v>
      </c>
      <c r="D102" s="180">
        <v>12</v>
      </c>
      <c r="E102" s="180">
        <v>8</v>
      </c>
      <c r="F102" s="180">
        <v>2011</v>
      </c>
      <c r="G102" s="180">
        <v>23</v>
      </c>
      <c r="H102" s="180">
        <v>12</v>
      </c>
      <c r="I102" s="180">
        <v>2012</v>
      </c>
      <c r="J102" s="180">
        <v>13</v>
      </c>
      <c r="K102" s="180">
        <v>6</v>
      </c>
      <c r="L102" s="84"/>
      <c r="M102" s="30" t="s">
        <v>5682</v>
      </c>
      <c r="N102" s="111"/>
      <c r="O102" s="180">
        <v>61</v>
      </c>
      <c r="P102" s="81" t="s">
        <v>26</v>
      </c>
      <c r="Q102" s="81" t="s">
        <v>120</v>
      </c>
      <c r="R102" s="37" t="s">
        <v>5715</v>
      </c>
    </row>
    <row r="103" spans="1:18" ht="22.5" x14ac:dyDescent="0.2">
      <c r="A103" s="72">
        <v>87</v>
      </c>
      <c r="B103" s="73"/>
      <c r="C103" s="178" t="s">
        <v>5570</v>
      </c>
      <c r="D103" s="180">
        <v>9</v>
      </c>
      <c r="E103" s="180">
        <v>1</v>
      </c>
      <c r="F103" s="180">
        <v>2012</v>
      </c>
      <c r="G103" s="180">
        <v>3</v>
      </c>
      <c r="H103" s="180">
        <v>2</v>
      </c>
      <c r="I103" s="180">
        <v>2012</v>
      </c>
      <c r="J103" s="180">
        <v>14</v>
      </c>
      <c r="K103" s="180">
        <v>1</v>
      </c>
      <c r="L103" s="84"/>
      <c r="M103" s="30" t="s">
        <v>5682</v>
      </c>
      <c r="N103" s="111"/>
      <c r="O103" s="180">
        <v>37</v>
      </c>
      <c r="P103" s="81" t="s">
        <v>26</v>
      </c>
      <c r="Q103" s="81" t="s">
        <v>120</v>
      </c>
      <c r="R103" s="37" t="s">
        <v>5715</v>
      </c>
    </row>
    <row r="104" spans="1:18" x14ac:dyDescent="0.2">
      <c r="A104" s="18">
        <v>88</v>
      </c>
      <c r="B104" s="73"/>
      <c r="C104" s="178" t="s">
        <v>5552</v>
      </c>
      <c r="D104" s="180">
        <v>9</v>
      </c>
      <c r="E104" s="180">
        <v>1</v>
      </c>
      <c r="F104" s="180">
        <v>2012</v>
      </c>
      <c r="G104" s="180">
        <v>8</v>
      </c>
      <c r="H104" s="180">
        <v>2</v>
      </c>
      <c r="I104" s="180">
        <v>2012</v>
      </c>
      <c r="J104" s="180">
        <v>14</v>
      </c>
      <c r="K104" s="180">
        <v>2</v>
      </c>
      <c r="L104" s="84"/>
      <c r="M104" s="30" t="s">
        <v>5682</v>
      </c>
      <c r="N104" s="111"/>
      <c r="O104" s="180">
        <v>12</v>
      </c>
      <c r="P104" s="81" t="s">
        <v>26</v>
      </c>
      <c r="Q104" s="81" t="s">
        <v>120</v>
      </c>
      <c r="R104" s="37" t="s">
        <v>5695</v>
      </c>
    </row>
    <row r="105" spans="1:18" x14ac:dyDescent="0.2">
      <c r="A105" s="72">
        <v>89</v>
      </c>
      <c r="B105" s="73"/>
      <c r="C105" s="178" t="s">
        <v>5571</v>
      </c>
      <c r="D105" s="180">
        <v>11</v>
      </c>
      <c r="E105" s="180">
        <v>1</v>
      </c>
      <c r="F105" s="180">
        <v>2012</v>
      </c>
      <c r="G105" s="180">
        <v>22</v>
      </c>
      <c r="H105" s="180">
        <v>2</v>
      </c>
      <c r="I105" s="180">
        <v>2012</v>
      </c>
      <c r="J105" s="180">
        <v>14</v>
      </c>
      <c r="K105" s="180">
        <v>3</v>
      </c>
      <c r="L105" s="84"/>
      <c r="M105" s="30" t="s">
        <v>5682</v>
      </c>
      <c r="N105" s="111"/>
      <c r="O105" s="180">
        <v>22</v>
      </c>
      <c r="P105" s="81" t="s">
        <v>26</v>
      </c>
      <c r="Q105" s="81" t="s">
        <v>120</v>
      </c>
      <c r="R105" s="37" t="s">
        <v>5715</v>
      </c>
    </row>
    <row r="106" spans="1:18" x14ac:dyDescent="0.2">
      <c r="A106" s="18">
        <v>90</v>
      </c>
      <c r="B106" s="73"/>
      <c r="C106" s="178" t="s">
        <v>5572</v>
      </c>
      <c r="D106" s="180">
        <v>20</v>
      </c>
      <c r="E106" s="180">
        <v>1</v>
      </c>
      <c r="F106" s="180">
        <v>2012</v>
      </c>
      <c r="G106" s="180">
        <v>30</v>
      </c>
      <c r="H106" s="180">
        <v>1</v>
      </c>
      <c r="I106" s="180">
        <v>2012</v>
      </c>
      <c r="J106" s="180">
        <v>14</v>
      </c>
      <c r="K106" s="180">
        <v>4</v>
      </c>
      <c r="L106" s="84"/>
      <c r="M106" s="30" t="s">
        <v>5682</v>
      </c>
      <c r="N106" s="111"/>
      <c r="O106" s="180">
        <v>12</v>
      </c>
      <c r="P106" s="81" t="s">
        <v>26</v>
      </c>
      <c r="Q106" s="81" t="s">
        <v>120</v>
      </c>
      <c r="R106" s="37" t="s">
        <v>5692</v>
      </c>
    </row>
    <row r="107" spans="1:18" ht="22.5" x14ac:dyDescent="0.2">
      <c r="A107" s="72">
        <v>91</v>
      </c>
      <c r="B107" s="73"/>
      <c r="C107" s="178" t="s">
        <v>5573</v>
      </c>
      <c r="D107" s="180">
        <v>24</v>
      </c>
      <c r="E107" s="180">
        <v>1</v>
      </c>
      <c r="F107" s="180">
        <v>2012</v>
      </c>
      <c r="G107" s="180">
        <v>31</v>
      </c>
      <c r="H107" s="180">
        <v>1</v>
      </c>
      <c r="I107" s="180">
        <v>2012</v>
      </c>
      <c r="J107" s="180">
        <v>14</v>
      </c>
      <c r="K107" s="180">
        <v>5</v>
      </c>
      <c r="L107" s="84"/>
      <c r="M107" s="30" t="s">
        <v>5682</v>
      </c>
      <c r="N107" s="111"/>
      <c r="O107" s="180">
        <v>23</v>
      </c>
      <c r="P107" s="81" t="s">
        <v>26</v>
      </c>
      <c r="Q107" s="81" t="s">
        <v>120</v>
      </c>
      <c r="R107" s="37" t="s">
        <v>5715</v>
      </c>
    </row>
    <row r="108" spans="1:18" x14ac:dyDescent="0.2">
      <c r="A108" s="18">
        <v>92</v>
      </c>
      <c r="B108" s="73"/>
      <c r="C108" s="178" t="s">
        <v>5574</v>
      </c>
      <c r="D108" s="180">
        <v>25</v>
      </c>
      <c r="E108" s="180">
        <v>1</v>
      </c>
      <c r="F108" s="180">
        <v>2012</v>
      </c>
      <c r="G108" s="180">
        <v>14</v>
      </c>
      <c r="H108" s="180">
        <v>2</v>
      </c>
      <c r="I108" s="180">
        <v>2012</v>
      </c>
      <c r="J108" s="180">
        <v>14</v>
      </c>
      <c r="K108" s="180">
        <v>6</v>
      </c>
      <c r="L108" s="84"/>
      <c r="M108" s="30" t="s">
        <v>5682</v>
      </c>
      <c r="N108" s="111"/>
      <c r="O108" s="180">
        <v>18</v>
      </c>
      <c r="P108" s="81" t="s">
        <v>26</v>
      </c>
      <c r="Q108" s="81" t="s">
        <v>120</v>
      </c>
      <c r="R108" s="37" t="s">
        <v>5715</v>
      </c>
    </row>
    <row r="109" spans="1:18" x14ac:dyDescent="0.2">
      <c r="A109" s="72">
        <v>93</v>
      </c>
      <c r="B109" s="73"/>
      <c r="C109" s="178" t="s">
        <v>5575</v>
      </c>
      <c r="D109" s="180">
        <v>3</v>
      </c>
      <c r="E109" s="180">
        <v>2</v>
      </c>
      <c r="F109" s="180">
        <v>2012</v>
      </c>
      <c r="G109" s="180">
        <v>15</v>
      </c>
      <c r="H109" s="180">
        <v>6</v>
      </c>
      <c r="I109" s="180">
        <v>2012</v>
      </c>
      <c r="J109" s="180">
        <v>14</v>
      </c>
      <c r="K109" s="180">
        <v>6</v>
      </c>
      <c r="L109" s="84"/>
      <c r="M109" s="30" t="s">
        <v>5682</v>
      </c>
      <c r="N109" s="111"/>
      <c r="O109" s="180">
        <v>19</v>
      </c>
      <c r="P109" s="81" t="s">
        <v>26</v>
      </c>
      <c r="Q109" s="81" t="s">
        <v>120</v>
      </c>
      <c r="R109" s="37" t="s">
        <v>5715</v>
      </c>
    </row>
    <row r="110" spans="1:18" x14ac:dyDescent="0.2">
      <c r="A110" s="18">
        <v>94</v>
      </c>
      <c r="B110" s="73"/>
      <c r="C110" s="178" t="s">
        <v>5576</v>
      </c>
      <c r="D110" s="180">
        <v>4</v>
      </c>
      <c r="E110" s="180">
        <v>4</v>
      </c>
      <c r="F110" s="180">
        <v>2012</v>
      </c>
      <c r="G110" s="180">
        <v>27</v>
      </c>
      <c r="H110" s="180">
        <v>11</v>
      </c>
      <c r="I110" s="180">
        <v>2012</v>
      </c>
      <c r="J110" s="180">
        <v>14</v>
      </c>
      <c r="K110" s="180">
        <v>7</v>
      </c>
      <c r="L110" s="84"/>
      <c r="M110" s="30" t="s">
        <v>5682</v>
      </c>
      <c r="N110" s="111"/>
      <c r="O110" s="180">
        <v>17</v>
      </c>
      <c r="P110" s="81" t="s">
        <v>26</v>
      </c>
      <c r="Q110" s="81" t="s">
        <v>120</v>
      </c>
      <c r="R110" s="37" t="s">
        <v>5695</v>
      </c>
    </row>
    <row r="111" spans="1:18" ht="22.5" x14ac:dyDescent="0.2">
      <c r="A111" s="72">
        <v>95</v>
      </c>
      <c r="B111" s="73"/>
      <c r="C111" s="178" t="s">
        <v>5577</v>
      </c>
      <c r="D111" s="180">
        <v>11</v>
      </c>
      <c r="E111" s="180">
        <v>4</v>
      </c>
      <c r="F111" s="180">
        <v>2012</v>
      </c>
      <c r="G111" s="180">
        <v>27</v>
      </c>
      <c r="H111" s="180">
        <v>11</v>
      </c>
      <c r="I111" s="180">
        <v>2012</v>
      </c>
      <c r="J111" s="180">
        <v>14</v>
      </c>
      <c r="K111" s="180">
        <v>8</v>
      </c>
      <c r="L111" s="84"/>
      <c r="M111" s="30" t="s">
        <v>5682</v>
      </c>
      <c r="N111" s="111"/>
      <c r="O111" s="180">
        <v>82</v>
      </c>
      <c r="P111" s="81" t="s">
        <v>26</v>
      </c>
      <c r="Q111" s="81" t="s">
        <v>120</v>
      </c>
      <c r="R111" s="37" t="s">
        <v>5695</v>
      </c>
    </row>
    <row r="112" spans="1:18" x14ac:dyDescent="0.2">
      <c r="A112" s="18">
        <v>96</v>
      </c>
      <c r="B112" s="73"/>
      <c r="C112" s="178" t="s">
        <v>5578</v>
      </c>
      <c r="D112" s="180">
        <v>31</v>
      </c>
      <c r="E112" s="180">
        <v>8</v>
      </c>
      <c r="F112" s="180">
        <v>2012</v>
      </c>
      <c r="G112" s="180">
        <v>10</v>
      </c>
      <c r="H112" s="180">
        <v>1</v>
      </c>
      <c r="I112" s="180">
        <v>2012</v>
      </c>
      <c r="J112" s="180">
        <v>15</v>
      </c>
      <c r="K112" s="180">
        <v>1</v>
      </c>
      <c r="L112" s="84"/>
      <c r="M112" s="30" t="s">
        <v>5682</v>
      </c>
      <c r="N112" s="111"/>
      <c r="O112" s="180">
        <v>69</v>
      </c>
      <c r="P112" s="81" t="s">
        <v>26</v>
      </c>
      <c r="Q112" s="81" t="s">
        <v>120</v>
      </c>
      <c r="R112" s="37" t="s">
        <v>5715</v>
      </c>
    </row>
    <row r="113" spans="1:18" ht="22.5" x14ac:dyDescent="0.2">
      <c r="A113" s="72">
        <v>97</v>
      </c>
      <c r="B113" s="73"/>
      <c r="C113" s="179" t="s">
        <v>5579</v>
      </c>
      <c r="D113" s="180">
        <v>31</v>
      </c>
      <c r="E113" s="180">
        <v>1</v>
      </c>
      <c r="F113" s="180">
        <v>2011</v>
      </c>
      <c r="G113" s="180">
        <v>31</v>
      </c>
      <c r="H113" s="180">
        <v>1</v>
      </c>
      <c r="I113" s="180">
        <v>2011</v>
      </c>
      <c r="J113" s="180">
        <v>15</v>
      </c>
      <c r="K113" s="180">
        <v>2</v>
      </c>
      <c r="L113" s="84"/>
      <c r="M113" s="30" t="s">
        <v>5682</v>
      </c>
      <c r="N113" s="111"/>
      <c r="O113" s="180">
        <v>19</v>
      </c>
      <c r="P113" s="81" t="s">
        <v>26</v>
      </c>
      <c r="Q113" s="81" t="s">
        <v>120</v>
      </c>
      <c r="R113" s="37" t="s">
        <v>5695</v>
      </c>
    </row>
    <row r="114" spans="1:18" x14ac:dyDescent="0.2">
      <c r="A114" s="18">
        <v>98</v>
      </c>
      <c r="B114" s="73"/>
      <c r="C114" s="178" t="s">
        <v>5580</v>
      </c>
      <c r="D114" s="180">
        <v>23</v>
      </c>
      <c r="E114" s="180">
        <v>6</v>
      </c>
      <c r="F114" s="180">
        <v>2011</v>
      </c>
      <c r="G114" s="180">
        <v>6</v>
      </c>
      <c r="H114" s="180">
        <v>12</v>
      </c>
      <c r="I114" s="180">
        <v>2011</v>
      </c>
      <c r="J114" s="180">
        <v>15</v>
      </c>
      <c r="K114" s="180">
        <v>3</v>
      </c>
      <c r="L114" s="84"/>
      <c r="M114" s="30" t="s">
        <v>5682</v>
      </c>
      <c r="N114" s="111"/>
      <c r="O114" s="180">
        <v>50</v>
      </c>
      <c r="P114" s="81" t="s">
        <v>26</v>
      </c>
      <c r="Q114" s="81" t="s">
        <v>120</v>
      </c>
      <c r="R114" s="37" t="s">
        <v>5695</v>
      </c>
    </row>
    <row r="115" spans="1:18" x14ac:dyDescent="0.2">
      <c r="A115" s="72">
        <v>99</v>
      </c>
      <c r="B115" s="73"/>
      <c r="C115" s="178" t="s">
        <v>5581</v>
      </c>
      <c r="D115" s="180">
        <v>27</v>
      </c>
      <c r="E115" s="180">
        <v>6</v>
      </c>
      <c r="F115" s="180">
        <v>2011</v>
      </c>
      <c r="G115" s="180">
        <v>16</v>
      </c>
      <c r="H115" s="180">
        <v>11</v>
      </c>
      <c r="I115" s="180">
        <v>2011</v>
      </c>
      <c r="J115" s="180">
        <v>15</v>
      </c>
      <c r="K115" s="180">
        <v>4</v>
      </c>
      <c r="L115" s="84"/>
      <c r="M115" s="30" t="s">
        <v>5682</v>
      </c>
      <c r="N115" s="111"/>
      <c r="O115" s="180">
        <v>16</v>
      </c>
      <c r="P115" s="81" t="s">
        <v>26</v>
      </c>
      <c r="Q115" s="81" t="s">
        <v>120</v>
      </c>
      <c r="R115" s="37" t="s">
        <v>5715</v>
      </c>
    </row>
    <row r="116" spans="1:18" x14ac:dyDescent="0.2">
      <c r="A116" s="18">
        <v>100</v>
      </c>
      <c r="B116" s="73"/>
      <c r="C116" s="178" t="s">
        <v>5582</v>
      </c>
      <c r="D116" s="180">
        <v>4</v>
      </c>
      <c r="E116" s="180">
        <v>7</v>
      </c>
      <c r="F116" s="180">
        <v>2011</v>
      </c>
      <c r="G116" s="180">
        <v>21</v>
      </c>
      <c r="H116" s="180">
        <v>11</v>
      </c>
      <c r="I116" s="180">
        <v>2011</v>
      </c>
      <c r="J116" s="180">
        <v>15</v>
      </c>
      <c r="K116" s="180">
        <v>5</v>
      </c>
      <c r="L116" s="84"/>
      <c r="M116" s="30" t="s">
        <v>5682</v>
      </c>
      <c r="N116" s="111"/>
      <c r="O116" s="180">
        <v>27</v>
      </c>
      <c r="P116" s="81" t="s">
        <v>26</v>
      </c>
      <c r="Q116" s="81" t="s">
        <v>120</v>
      </c>
      <c r="R116" s="37" t="s">
        <v>5692</v>
      </c>
    </row>
    <row r="117" spans="1:18" x14ac:dyDescent="0.2">
      <c r="A117" s="72">
        <v>101</v>
      </c>
      <c r="B117" s="73"/>
      <c r="C117" s="178" t="s">
        <v>5583</v>
      </c>
      <c r="D117" s="180">
        <v>23</v>
      </c>
      <c r="E117" s="180">
        <v>8</v>
      </c>
      <c r="F117" s="180">
        <v>2011</v>
      </c>
      <c r="G117" s="180">
        <v>23</v>
      </c>
      <c r="H117" s="180">
        <v>8</v>
      </c>
      <c r="I117" s="180">
        <v>2011</v>
      </c>
      <c r="J117" s="180">
        <v>15</v>
      </c>
      <c r="K117" s="180">
        <v>6</v>
      </c>
      <c r="L117" s="84"/>
      <c r="M117" s="30" t="s">
        <v>5682</v>
      </c>
      <c r="N117" s="113"/>
      <c r="O117" s="180">
        <v>17</v>
      </c>
      <c r="P117" s="81" t="s">
        <v>26</v>
      </c>
      <c r="Q117" s="81" t="s">
        <v>120</v>
      </c>
      <c r="R117" s="37" t="s">
        <v>5715</v>
      </c>
    </row>
    <row r="118" spans="1:18" x14ac:dyDescent="0.2">
      <c r="A118" s="18">
        <v>102</v>
      </c>
      <c r="B118" s="73"/>
      <c r="C118" s="178" t="s">
        <v>5584</v>
      </c>
      <c r="D118" s="180">
        <v>5</v>
      </c>
      <c r="E118" s="180">
        <v>9</v>
      </c>
      <c r="F118" s="180">
        <v>2011</v>
      </c>
      <c r="G118" s="180">
        <v>17</v>
      </c>
      <c r="H118" s="180">
        <v>12</v>
      </c>
      <c r="I118" s="180">
        <v>2011</v>
      </c>
      <c r="J118" s="180">
        <v>16</v>
      </c>
      <c r="K118" s="180">
        <v>1</v>
      </c>
      <c r="L118" s="84"/>
      <c r="M118" s="30" t="s">
        <v>5682</v>
      </c>
      <c r="N118" s="111"/>
      <c r="O118" s="180">
        <v>48</v>
      </c>
      <c r="P118" s="81" t="s">
        <v>26</v>
      </c>
      <c r="Q118" s="81" t="s">
        <v>120</v>
      </c>
      <c r="R118" s="37" t="s">
        <v>5692</v>
      </c>
    </row>
    <row r="119" spans="1:18" ht="22.5" x14ac:dyDescent="0.2">
      <c r="A119" s="72">
        <v>103</v>
      </c>
      <c r="B119" s="73"/>
      <c r="C119" s="178" t="s">
        <v>5585</v>
      </c>
      <c r="D119" s="180">
        <v>27</v>
      </c>
      <c r="E119" s="180">
        <v>1</v>
      </c>
      <c r="F119" s="180">
        <v>2011</v>
      </c>
      <c r="G119" s="180">
        <v>25</v>
      </c>
      <c r="H119" s="180">
        <v>5</v>
      </c>
      <c r="I119" s="180">
        <v>2011</v>
      </c>
      <c r="J119" s="180">
        <v>16</v>
      </c>
      <c r="K119" s="180">
        <v>2</v>
      </c>
      <c r="L119" s="84"/>
      <c r="M119" s="30" t="s">
        <v>5682</v>
      </c>
      <c r="N119" s="114"/>
      <c r="O119" s="180">
        <v>14</v>
      </c>
      <c r="P119" s="81" t="s">
        <v>26</v>
      </c>
      <c r="Q119" s="81" t="s">
        <v>120</v>
      </c>
      <c r="R119" s="37" t="s">
        <v>5715</v>
      </c>
    </row>
    <row r="120" spans="1:18" x14ac:dyDescent="0.2">
      <c r="A120" s="18">
        <v>104</v>
      </c>
      <c r="B120" s="73"/>
      <c r="C120" s="178" t="s">
        <v>5586</v>
      </c>
      <c r="D120" s="180">
        <v>14</v>
      </c>
      <c r="E120" s="180">
        <v>6</v>
      </c>
      <c r="F120" s="180">
        <v>2011</v>
      </c>
      <c r="G120" s="180">
        <v>25</v>
      </c>
      <c r="H120" s="180">
        <v>11</v>
      </c>
      <c r="I120" s="180">
        <v>2011</v>
      </c>
      <c r="J120" s="180">
        <v>16</v>
      </c>
      <c r="K120" s="180">
        <v>3</v>
      </c>
      <c r="L120" s="84"/>
      <c r="M120" s="30" t="s">
        <v>5682</v>
      </c>
      <c r="N120" s="114"/>
      <c r="O120" s="180">
        <v>31</v>
      </c>
      <c r="P120" s="81" t="s">
        <v>26</v>
      </c>
      <c r="Q120" s="81" t="s">
        <v>120</v>
      </c>
      <c r="R120" s="37" t="s">
        <v>5715</v>
      </c>
    </row>
    <row r="121" spans="1:18" x14ac:dyDescent="0.2">
      <c r="A121" s="72">
        <v>105</v>
      </c>
      <c r="B121" s="73"/>
      <c r="C121" s="178" t="s">
        <v>5582</v>
      </c>
      <c r="D121" s="180">
        <v>14</v>
      </c>
      <c r="E121" s="180">
        <v>6</v>
      </c>
      <c r="F121" s="180">
        <v>2011</v>
      </c>
      <c r="G121" s="180">
        <v>31</v>
      </c>
      <c r="H121" s="180">
        <v>8</v>
      </c>
      <c r="I121" s="180">
        <v>2011</v>
      </c>
      <c r="J121" s="180">
        <v>16</v>
      </c>
      <c r="K121" s="180">
        <v>4</v>
      </c>
      <c r="L121" s="84"/>
      <c r="M121" s="30" t="s">
        <v>5682</v>
      </c>
      <c r="N121" s="114"/>
      <c r="O121" s="180">
        <v>200</v>
      </c>
      <c r="P121" s="81" t="s">
        <v>26</v>
      </c>
      <c r="Q121" s="81" t="s">
        <v>120</v>
      </c>
      <c r="R121" s="37" t="s">
        <v>5692</v>
      </c>
    </row>
    <row r="122" spans="1:18" x14ac:dyDescent="0.2">
      <c r="A122" s="18">
        <v>106</v>
      </c>
      <c r="B122" s="73"/>
      <c r="C122" s="178" t="s">
        <v>5587</v>
      </c>
      <c r="D122" s="180">
        <v>10</v>
      </c>
      <c r="E122" s="180">
        <v>6</v>
      </c>
      <c r="F122" s="180">
        <v>2011</v>
      </c>
      <c r="G122" s="180">
        <v>9</v>
      </c>
      <c r="H122" s="180">
        <v>11</v>
      </c>
      <c r="I122" s="180">
        <v>2011</v>
      </c>
      <c r="J122" s="180">
        <v>17</v>
      </c>
      <c r="K122" s="180">
        <v>1</v>
      </c>
      <c r="L122" s="84"/>
      <c r="M122" s="30" t="s">
        <v>5682</v>
      </c>
      <c r="N122" s="114"/>
      <c r="O122" s="180">
        <v>33</v>
      </c>
      <c r="P122" s="81" t="s">
        <v>26</v>
      </c>
      <c r="Q122" s="81" t="s">
        <v>120</v>
      </c>
      <c r="R122" s="216" t="s">
        <v>5715</v>
      </c>
    </row>
    <row r="123" spans="1:18" x14ac:dyDescent="0.2">
      <c r="A123" s="72">
        <v>107</v>
      </c>
      <c r="B123" s="73"/>
      <c r="C123" s="178" t="s">
        <v>5580</v>
      </c>
      <c r="D123" s="180">
        <v>18</v>
      </c>
      <c r="E123" s="180">
        <v>7</v>
      </c>
      <c r="F123" s="180">
        <v>2011</v>
      </c>
      <c r="G123" s="180">
        <v>14</v>
      </c>
      <c r="H123" s="180">
        <v>9</v>
      </c>
      <c r="I123" s="180">
        <v>2011</v>
      </c>
      <c r="J123" s="180">
        <v>17</v>
      </c>
      <c r="K123" s="180">
        <v>2</v>
      </c>
      <c r="L123" s="84"/>
      <c r="M123" s="30" t="s">
        <v>5682</v>
      </c>
      <c r="N123" s="114"/>
      <c r="O123" s="180">
        <v>20</v>
      </c>
      <c r="P123" s="81" t="s">
        <v>26</v>
      </c>
      <c r="Q123" s="81" t="s">
        <v>120</v>
      </c>
      <c r="R123" s="37" t="s">
        <v>5695</v>
      </c>
    </row>
    <row r="124" spans="1:18" x14ac:dyDescent="0.2">
      <c r="A124" s="18">
        <v>108</v>
      </c>
      <c r="B124" s="73"/>
      <c r="C124" s="178" t="s">
        <v>5580</v>
      </c>
      <c r="D124" s="180">
        <v>29</v>
      </c>
      <c r="E124" s="180">
        <v>7</v>
      </c>
      <c r="F124" s="180">
        <v>2011</v>
      </c>
      <c r="G124" s="180">
        <v>29</v>
      </c>
      <c r="H124" s="180">
        <v>7</v>
      </c>
      <c r="I124" s="180">
        <v>2011</v>
      </c>
      <c r="J124" s="180">
        <v>17</v>
      </c>
      <c r="K124" s="180">
        <v>3</v>
      </c>
      <c r="L124" s="84"/>
      <c r="M124" s="30" t="s">
        <v>5682</v>
      </c>
      <c r="N124" s="114"/>
      <c r="O124" s="180">
        <v>2</v>
      </c>
      <c r="P124" s="81" t="s">
        <v>26</v>
      </c>
      <c r="Q124" s="81" t="s">
        <v>120</v>
      </c>
      <c r="R124" s="37" t="s">
        <v>5695</v>
      </c>
    </row>
    <row r="125" spans="1:18" x14ac:dyDescent="0.2">
      <c r="A125" s="72">
        <v>109</v>
      </c>
      <c r="B125" s="73"/>
      <c r="C125" s="178" t="s">
        <v>5588</v>
      </c>
      <c r="D125" s="180">
        <v>4</v>
      </c>
      <c r="E125" s="180">
        <v>8</v>
      </c>
      <c r="F125" s="180">
        <v>2011</v>
      </c>
      <c r="G125" s="180">
        <v>28</v>
      </c>
      <c r="H125" s="180">
        <v>3</v>
      </c>
      <c r="I125" s="180">
        <v>2011</v>
      </c>
      <c r="J125" s="180">
        <v>17</v>
      </c>
      <c r="K125" s="180">
        <v>4</v>
      </c>
      <c r="L125" s="84"/>
      <c r="M125" s="30" t="s">
        <v>5682</v>
      </c>
      <c r="N125" s="114"/>
      <c r="O125" s="180">
        <v>3</v>
      </c>
      <c r="P125" s="81" t="s">
        <v>26</v>
      </c>
      <c r="Q125" s="81" t="s">
        <v>120</v>
      </c>
      <c r="R125" s="37" t="s">
        <v>5695</v>
      </c>
    </row>
    <row r="126" spans="1:18" x14ac:dyDescent="0.2">
      <c r="A126" s="18">
        <v>110</v>
      </c>
      <c r="B126" s="73"/>
      <c r="C126" s="178" t="s">
        <v>5580</v>
      </c>
      <c r="D126" s="180">
        <v>30</v>
      </c>
      <c r="E126" s="180">
        <v>8</v>
      </c>
      <c r="F126" s="180">
        <v>2011</v>
      </c>
      <c r="G126" s="180">
        <v>30</v>
      </c>
      <c r="H126" s="180">
        <v>8</v>
      </c>
      <c r="I126" s="180">
        <v>2011</v>
      </c>
      <c r="J126" s="180">
        <v>17</v>
      </c>
      <c r="K126" s="180">
        <v>5</v>
      </c>
      <c r="L126" s="84"/>
      <c r="M126" s="30" t="s">
        <v>5682</v>
      </c>
      <c r="N126" s="114"/>
      <c r="O126" s="180">
        <v>3</v>
      </c>
      <c r="P126" s="81" t="s">
        <v>26</v>
      </c>
      <c r="Q126" s="81" t="s">
        <v>120</v>
      </c>
      <c r="R126" s="37" t="s">
        <v>5695</v>
      </c>
    </row>
    <row r="127" spans="1:18" ht="22.5" x14ac:dyDescent="0.2">
      <c r="A127" s="72">
        <v>111</v>
      </c>
      <c r="B127" s="73"/>
      <c r="C127" s="178" t="s">
        <v>5589</v>
      </c>
      <c r="D127" s="180">
        <v>4</v>
      </c>
      <c r="E127" s="180">
        <v>9</v>
      </c>
      <c r="F127" s="180">
        <v>2011</v>
      </c>
      <c r="G127" s="180">
        <v>1</v>
      </c>
      <c r="H127" s="180">
        <v>10</v>
      </c>
      <c r="I127" s="180">
        <v>2011</v>
      </c>
      <c r="J127" s="180">
        <v>17</v>
      </c>
      <c r="K127" s="180">
        <v>6</v>
      </c>
      <c r="L127" s="84"/>
      <c r="M127" s="30" t="s">
        <v>5682</v>
      </c>
      <c r="N127" s="114"/>
      <c r="O127" s="180">
        <v>7</v>
      </c>
      <c r="P127" s="81" t="s">
        <v>26</v>
      </c>
      <c r="Q127" s="81" t="s">
        <v>120</v>
      </c>
      <c r="R127" s="216" t="s">
        <v>5715</v>
      </c>
    </row>
    <row r="128" spans="1:18" x14ac:dyDescent="0.2">
      <c r="A128" s="18">
        <v>112</v>
      </c>
      <c r="B128" s="73"/>
      <c r="C128" s="178" t="s">
        <v>5590</v>
      </c>
      <c r="D128" s="180">
        <v>7</v>
      </c>
      <c r="E128" s="180">
        <v>10</v>
      </c>
      <c r="F128" s="180">
        <v>2011</v>
      </c>
      <c r="G128" s="180">
        <v>1</v>
      </c>
      <c r="H128" s="180">
        <v>11</v>
      </c>
      <c r="I128" s="180">
        <v>2011</v>
      </c>
      <c r="J128" s="180">
        <v>17</v>
      </c>
      <c r="K128" s="180">
        <v>7</v>
      </c>
      <c r="L128" s="84"/>
      <c r="M128" s="30" t="s">
        <v>5682</v>
      </c>
      <c r="N128" s="114"/>
      <c r="O128" s="180">
        <v>12</v>
      </c>
      <c r="P128" s="81" t="s">
        <v>26</v>
      </c>
      <c r="Q128" s="81" t="s">
        <v>120</v>
      </c>
      <c r="R128" s="37" t="s">
        <v>5683</v>
      </c>
    </row>
    <row r="129" spans="1:18" x14ac:dyDescent="0.2">
      <c r="A129" s="72">
        <v>113</v>
      </c>
      <c r="B129" s="73"/>
      <c r="C129" s="178" t="s">
        <v>5591</v>
      </c>
      <c r="D129" s="180">
        <v>30</v>
      </c>
      <c r="E129" s="180">
        <v>11</v>
      </c>
      <c r="F129" s="180">
        <v>2013</v>
      </c>
      <c r="G129" s="180">
        <v>11</v>
      </c>
      <c r="H129" s="180">
        <v>12</v>
      </c>
      <c r="I129" s="180">
        <v>2013</v>
      </c>
      <c r="J129" s="180">
        <v>18</v>
      </c>
      <c r="K129" s="180">
        <v>1</v>
      </c>
      <c r="L129" s="84"/>
      <c r="M129" s="30" t="s">
        <v>5682</v>
      </c>
      <c r="N129" s="111"/>
      <c r="O129" s="180">
        <v>164</v>
      </c>
      <c r="P129" s="81" t="s">
        <v>26</v>
      </c>
      <c r="Q129" s="81" t="s">
        <v>120</v>
      </c>
      <c r="R129" s="216" t="s">
        <v>5715</v>
      </c>
    </row>
    <row r="130" spans="1:18" x14ac:dyDescent="0.2">
      <c r="A130" s="18">
        <v>114</v>
      </c>
      <c r="B130" s="73"/>
      <c r="C130" s="178" t="s">
        <v>5592</v>
      </c>
      <c r="D130" s="180">
        <v>1</v>
      </c>
      <c r="E130" s="180">
        <v>2</v>
      </c>
      <c r="F130" s="180">
        <v>2013</v>
      </c>
      <c r="G130" s="180">
        <v>30</v>
      </c>
      <c r="H130" s="180">
        <v>11</v>
      </c>
      <c r="I130" s="180">
        <v>2013</v>
      </c>
      <c r="J130" s="180">
        <v>18</v>
      </c>
      <c r="K130" s="180">
        <v>2</v>
      </c>
      <c r="L130" s="84"/>
      <c r="M130" s="30" t="s">
        <v>5682</v>
      </c>
      <c r="N130" s="114"/>
      <c r="O130" s="180">
        <v>168</v>
      </c>
      <c r="P130" s="81" t="s">
        <v>26</v>
      </c>
      <c r="Q130" s="81" t="s">
        <v>120</v>
      </c>
      <c r="R130" s="216" t="s">
        <v>5715</v>
      </c>
    </row>
    <row r="131" spans="1:18" x14ac:dyDescent="0.2">
      <c r="A131" s="72">
        <v>115</v>
      </c>
      <c r="B131" s="73"/>
      <c r="C131" s="178" t="s">
        <v>5593</v>
      </c>
      <c r="D131" s="180">
        <v>13</v>
      </c>
      <c r="E131" s="180">
        <v>11</v>
      </c>
      <c r="F131" s="180">
        <v>2012</v>
      </c>
      <c r="G131" s="180">
        <v>30</v>
      </c>
      <c r="H131" s="180">
        <v>7</v>
      </c>
      <c r="I131" s="180">
        <v>2013</v>
      </c>
      <c r="J131" s="180">
        <v>18</v>
      </c>
      <c r="K131" s="180">
        <v>3</v>
      </c>
      <c r="L131" s="84"/>
      <c r="M131" s="30" t="s">
        <v>5682</v>
      </c>
      <c r="N131" s="114"/>
      <c r="O131" s="180">
        <v>104</v>
      </c>
      <c r="P131" s="81" t="s">
        <v>26</v>
      </c>
      <c r="Q131" s="81" t="s">
        <v>120</v>
      </c>
      <c r="R131" s="216" t="s">
        <v>5715</v>
      </c>
    </row>
    <row r="132" spans="1:18" x14ac:dyDescent="0.2">
      <c r="A132" s="18">
        <v>116</v>
      </c>
      <c r="B132" s="73"/>
      <c r="C132" s="178" t="s">
        <v>5594</v>
      </c>
      <c r="D132" s="180">
        <v>0</v>
      </c>
      <c r="E132" s="180">
        <v>0</v>
      </c>
      <c r="F132" s="180">
        <v>0</v>
      </c>
      <c r="G132" s="180">
        <v>0</v>
      </c>
      <c r="H132" s="180">
        <v>0</v>
      </c>
      <c r="I132" s="180">
        <v>0</v>
      </c>
      <c r="J132" s="180">
        <v>19</v>
      </c>
      <c r="K132" s="180">
        <v>1</v>
      </c>
      <c r="L132" s="84"/>
      <c r="M132" s="30" t="s">
        <v>5682</v>
      </c>
      <c r="N132" s="114"/>
      <c r="O132" s="180">
        <v>30</v>
      </c>
      <c r="P132" s="81" t="s">
        <v>26</v>
      </c>
      <c r="Q132" s="81" t="s">
        <v>120</v>
      </c>
      <c r="R132" s="178" t="s">
        <v>5715</v>
      </c>
    </row>
    <row r="133" spans="1:18" x14ac:dyDescent="0.2">
      <c r="A133" s="72">
        <v>117</v>
      </c>
      <c r="B133" s="73"/>
      <c r="C133" s="178" t="s">
        <v>5595</v>
      </c>
      <c r="D133" s="180">
        <v>0</v>
      </c>
      <c r="E133" s="180">
        <v>0</v>
      </c>
      <c r="F133" s="180">
        <v>0</v>
      </c>
      <c r="G133" s="180">
        <v>0</v>
      </c>
      <c r="H133" s="180">
        <v>0</v>
      </c>
      <c r="I133" s="180">
        <v>0</v>
      </c>
      <c r="J133" s="180">
        <v>19</v>
      </c>
      <c r="K133" s="180">
        <v>2</v>
      </c>
      <c r="L133" s="84"/>
      <c r="M133" s="30" t="s">
        <v>5682</v>
      </c>
      <c r="N133" s="114"/>
      <c r="O133" s="180">
        <v>37</v>
      </c>
      <c r="P133" s="81" t="s">
        <v>26</v>
      </c>
      <c r="Q133" s="81" t="s">
        <v>120</v>
      </c>
      <c r="R133" s="178" t="s">
        <v>5715</v>
      </c>
    </row>
    <row r="134" spans="1:18" x14ac:dyDescent="0.2">
      <c r="A134" s="18">
        <v>118</v>
      </c>
      <c r="B134" s="73"/>
      <c r="C134" s="179" t="s">
        <v>5596</v>
      </c>
      <c r="D134" s="180">
        <v>0</v>
      </c>
      <c r="E134" s="180">
        <v>0</v>
      </c>
      <c r="F134" s="180">
        <v>0</v>
      </c>
      <c r="G134" s="180">
        <v>0</v>
      </c>
      <c r="H134" s="180">
        <v>0</v>
      </c>
      <c r="I134" s="180">
        <v>0</v>
      </c>
      <c r="J134" s="180">
        <v>19</v>
      </c>
      <c r="K134" s="180">
        <v>3</v>
      </c>
      <c r="L134" s="84"/>
      <c r="M134" s="30" t="s">
        <v>5682</v>
      </c>
      <c r="N134" s="114"/>
      <c r="O134" s="180">
        <v>25</v>
      </c>
      <c r="P134" s="81" t="s">
        <v>26</v>
      </c>
      <c r="Q134" s="81" t="s">
        <v>120</v>
      </c>
      <c r="R134" s="178" t="s">
        <v>5715</v>
      </c>
    </row>
    <row r="135" spans="1:18" x14ac:dyDescent="0.2">
      <c r="A135" s="72">
        <v>119</v>
      </c>
      <c r="B135" s="73"/>
      <c r="C135" s="179" t="s">
        <v>5597</v>
      </c>
      <c r="D135" s="180">
        <v>0</v>
      </c>
      <c r="E135" s="180">
        <v>0</v>
      </c>
      <c r="F135" s="180">
        <v>0</v>
      </c>
      <c r="G135" s="180">
        <v>0</v>
      </c>
      <c r="H135" s="180">
        <v>0</v>
      </c>
      <c r="I135" s="180">
        <v>0</v>
      </c>
      <c r="J135" s="180">
        <v>19</v>
      </c>
      <c r="K135" s="180">
        <v>4</v>
      </c>
      <c r="L135" s="84"/>
      <c r="M135" s="30" t="s">
        <v>5682</v>
      </c>
      <c r="N135" s="114"/>
      <c r="O135" s="180">
        <v>20</v>
      </c>
      <c r="P135" s="81" t="s">
        <v>26</v>
      </c>
      <c r="Q135" s="81" t="s">
        <v>120</v>
      </c>
      <c r="R135" s="178" t="s">
        <v>5715</v>
      </c>
    </row>
    <row r="136" spans="1:18" x14ac:dyDescent="0.2">
      <c r="A136" s="18">
        <v>120</v>
      </c>
      <c r="B136" s="73"/>
      <c r="C136" s="179" t="s">
        <v>5598</v>
      </c>
      <c r="D136" s="180">
        <v>0</v>
      </c>
      <c r="E136" s="180">
        <v>0</v>
      </c>
      <c r="F136" s="180">
        <v>0</v>
      </c>
      <c r="G136" s="180">
        <v>0</v>
      </c>
      <c r="H136" s="180">
        <v>0</v>
      </c>
      <c r="I136" s="180">
        <v>0</v>
      </c>
      <c r="J136" s="180">
        <v>19</v>
      </c>
      <c r="K136" s="180">
        <v>5</v>
      </c>
      <c r="L136" s="84"/>
      <c r="M136" s="30" t="s">
        <v>5682</v>
      </c>
      <c r="N136" s="114"/>
      <c r="O136" s="180">
        <v>17</v>
      </c>
      <c r="P136" s="81" t="s">
        <v>26</v>
      </c>
      <c r="Q136" s="81" t="s">
        <v>120</v>
      </c>
      <c r="R136" s="178" t="s">
        <v>5715</v>
      </c>
    </row>
    <row r="137" spans="1:18" x14ac:dyDescent="0.2">
      <c r="A137" s="72">
        <v>121</v>
      </c>
      <c r="B137" s="73"/>
      <c r="C137" s="178" t="s">
        <v>5599</v>
      </c>
      <c r="D137" s="180">
        <v>1</v>
      </c>
      <c r="E137" s="180">
        <v>10</v>
      </c>
      <c r="F137" s="180">
        <v>2013</v>
      </c>
      <c r="G137" s="180">
        <v>18</v>
      </c>
      <c r="H137" s="180">
        <v>11</v>
      </c>
      <c r="I137" s="180">
        <v>2013</v>
      </c>
      <c r="J137" s="180">
        <v>19</v>
      </c>
      <c r="K137" s="180">
        <v>6</v>
      </c>
      <c r="L137" s="84"/>
      <c r="M137" s="30" t="s">
        <v>5682</v>
      </c>
      <c r="N137" s="114"/>
      <c r="O137" s="180">
        <v>15</v>
      </c>
      <c r="P137" s="81" t="s">
        <v>26</v>
      </c>
      <c r="Q137" s="81" t="s">
        <v>120</v>
      </c>
      <c r="R137" s="216" t="s">
        <v>5715</v>
      </c>
    </row>
    <row r="138" spans="1:18" ht="22.5" x14ac:dyDescent="0.2">
      <c r="A138" s="18">
        <v>122</v>
      </c>
      <c r="B138" s="73"/>
      <c r="C138" s="178" t="s">
        <v>5600</v>
      </c>
      <c r="D138" s="180">
        <v>16</v>
      </c>
      <c r="E138" s="180">
        <v>7</v>
      </c>
      <c r="F138" s="180">
        <v>2012</v>
      </c>
      <c r="G138" s="180">
        <v>1</v>
      </c>
      <c r="H138" s="180">
        <v>11</v>
      </c>
      <c r="I138" s="180">
        <v>2012</v>
      </c>
      <c r="J138" s="180">
        <v>19</v>
      </c>
      <c r="K138" s="180">
        <v>7</v>
      </c>
      <c r="L138" s="84"/>
      <c r="M138" s="30" t="s">
        <v>5682</v>
      </c>
      <c r="N138" s="114"/>
      <c r="O138" s="180">
        <v>35</v>
      </c>
      <c r="P138" s="81" t="s">
        <v>26</v>
      </c>
      <c r="Q138" s="81" t="s">
        <v>120</v>
      </c>
      <c r="R138" s="216" t="s">
        <v>5715</v>
      </c>
    </row>
    <row r="139" spans="1:18" x14ac:dyDescent="0.2">
      <c r="A139" s="72">
        <v>123</v>
      </c>
      <c r="B139" s="73"/>
      <c r="C139" s="178" t="s">
        <v>5601</v>
      </c>
      <c r="D139" s="180">
        <v>0</v>
      </c>
      <c r="E139" s="180">
        <v>0</v>
      </c>
      <c r="F139" s="180">
        <v>2010</v>
      </c>
      <c r="G139" s="180">
        <v>0</v>
      </c>
      <c r="H139" s="180">
        <v>0</v>
      </c>
      <c r="I139" s="180">
        <v>2012</v>
      </c>
      <c r="J139" s="180">
        <v>19</v>
      </c>
      <c r="K139" s="180">
        <v>8</v>
      </c>
      <c r="L139" s="84"/>
      <c r="M139" s="30" t="s">
        <v>5682</v>
      </c>
      <c r="N139" s="114"/>
      <c r="O139" s="180">
        <v>15</v>
      </c>
      <c r="P139" s="81" t="s">
        <v>26</v>
      </c>
      <c r="Q139" s="81" t="s">
        <v>120</v>
      </c>
      <c r="R139" s="178" t="s">
        <v>5715</v>
      </c>
    </row>
    <row r="140" spans="1:18" x14ac:dyDescent="0.2">
      <c r="A140" s="18">
        <v>124</v>
      </c>
      <c r="B140" s="73"/>
      <c r="C140" s="178" t="s">
        <v>5594</v>
      </c>
      <c r="D140" s="180">
        <v>0</v>
      </c>
      <c r="E140" s="180">
        <v>0</v>
      </c>
      <c r="F140" s="180">
        <v>0</v>
      </c>
      <c r="G140" s="180">
        <v>0</v>
      </c>
      <c r="H140" s="180">
        <v>0</v>
      </c>
      <c r="I140" s="180">
        <v>0</v>
      </c>
      <c r="J140" s="180">
        <v>20</v>
      </c>
      <c r="K140" s="180">
        <v>1</v>
      </c>
      <c r="L140" s="84"/>
      <c r="M140" s="30" t="s">
        <v>5682</v>
      </c>
      <c r="N140" s="114"/>
      <c r="O140" s="180">
        <v>90</v>
      </c>
      <c r="P140" s="81" t="s">
        <v>26</v>
      </c>
      <c r="Q140" s="81" t="s">
        <v>120</v>
      </c>
      <c r="R140" s="178" t="s">
        <v>5715</v>
      </c>
    </row>
    <row r="141" spans="1:18" x14ac:dyDescent="0.2">
      <c r="A141" s="72">
        <v>125</v>
      </c>
      <c r="B141" s="73"/>
      <c r="C141" s="178" t="s">
        <v>5602</v>
      </c>
      <c r="D141" s="180">
        <v>0</v>
      </c>
      <c r="E141" s="180">
        <v>0</v>
      </c>
      <c r="F141" s="180">
        <v>0</v>
      </c>
      <c r="G141" s="180">
        <v>0</v>
      </c>
      <c r="H141" s="180">
        <v>0</v>
      </c>
      <c r="I141" s="180">
        <v>0</v>
      </c>
      <c r="J141" s="180">
        <v>20</v>
      </c>
      <c r="K141" s="180">
        <v>2</v>
      </c>
      <c r="L141" s="84"/>
      <c r="M141" s="30" t="s">
        <v>5682</v>
      </c>
      <c r="N141" s="115"/>
      <c r="O141" s="180">
        <v>137</v>
      </c>
      <c r="P141" s="81" t="s">
        <v>26</v>
      </c>
      <c r="Q141" s="81" t="s">
        <v>120</v>
      </c>
      <c r="R141" s="178" t="s">
        <v>5715</v>
      </c>
    </row>
    <row r="142" spans="1:18" x14ac:dyDescent="0.2">
      <c r="A142" s="18">
        <v>126</v>
      </c>
      <c r="B142" s="73"/>
      <c r="C142" s="178" t="s">
        <v>5603</v>
      </c>
      <c r="D142" s="180">
        <v>0</v>
      </c>
      <c r="E142" s="180">
        <v>0</v>
      </c>
      <c r="F142" s="180">
        <v>0</v>
      </c>
      <c r="G142" s="180">
        <v>0</v>
      </c>
      <c r="H142" s="180">
        <v>0</v>
      </c>
      <c r="I142" s="180">
        <v>0</v>
      </c>
      <c r="J142" s="180">
        <v>20</v>
      </c>
      <c r="K142" s="180">
        <v>3</v>
      </c>
      <c r="L142" s="84"/>
      <c r="M142" s="30" t="s">
        <v>5682</v>
      </c>
      <c r="N142" s="115"/>
      <c r="O142" s="180">
        <v>97</v>
      </c>
      <c r="P142" s="81" t="s">
        <v>26</v>
      </c>
      <c r="Q142" s="81" t="s">
        <v>120</v>
      </c>
      <c r="R142" s="178" t="s">
        <v>5715</v>
      </c>
    </row>
    <row r="143" spans="1:18" x14ac:dyDescent="0.2">
      <c r="A143" s="72">
        <v>127</v>
      </c>
      <c r="B143" s="73"/>
      <c r="C143" s="178" t="s">
        <v>5604</v>
      </c>
      <c r="D143" s="180">
        <v>0</v>
      </c>
      <c r="E143" s="180">
        <v>0</v>
      </c>
      <c r="F143" s="180">
        <v>0</v>
      </c>
      <c r="G143" s="180">
        <v>0</v>
      </c>
      <c r="H143" s="180">
        <v>0</v>
      </c>
      <c r="I143" s="180">
        <v>0</v>
      </c>
      <c r="J143" s="180">
        <v>20</v>
      </c>
      <c r="K143" s="180">
        <v>4</v>
      </c>
      <c r="L143" s="84"/>
      <c r="M143" s="30" t="s">
        <v>5682</v>
      </c>
      <c r="N143" s="115"/>
      <c r="O143" s="180">
        <v>40</v>
      </c>
      <c r="P143" s="81" t="s">
        <v>26</v>
      </c>
      <c r="Q143" s="81" t="s">
        <v>120</v>
      </c>
      <c r="R143" s="216" t="s">
        <v>5715</v>
      </c>
    </row>
    <row r="144" spans="1:18" x14ac:dyDescent="0.2">
      <c r="A144" s="18">
        <v>128</v>
      </c>
      <c r="B144" s="73"/>
      <c r="C144" s="178" t="s">
        <v>5605</v>
      </c>
      <c r="D144" s="180">
        <v>0</v>
      </c>
      <c r="E144" s="180">
        <v>0</v>
      </c>
      <c r="F144" s="180">
        <v>0</v>
      </c>
      <c r="G144" s="180">
        <v>0</v>
      </c>
      <c r="H144" s="180">
        <v>0</v>
      </c>
      <c r="I144" s="180">
        <v>0</v>
      </c>
      <c r="J144" s="180">
        <v>21</v>
      </c>
      <c r="K144" s="180"/>
      <c r="L144" s="84"/>
      <c r="M144" s="30" t="s">
        <v>5682</v>
      </c>
      <c r="N144" s="115"/>
      <c r="O144" s="180">
        <v>83</v>
      </c>
      <c r="P144" s="81" t="s">
        <v>26</v>
      </c>
      <c r="Q144" s="81" t="s">
        <v>120</v>
      </c>
      <c r="R144" s="178" t="s">
        <v>5715</v>
      </c>
    </row>
    <row r="145" spans="1:18" x14ac:dyDescent="0.2">
      <c r="A145" s="72">
        <v>129</v>
      </c>
      <c r="B145" s="73"/>
      <c r="C145" s="178" t="s">
        <v>5606</v>
      </c>
      <c r="D145" s="180">
        <v>0</v>
      </c>
      <c r="E145" s="180">
        <v>0</v>
      </c>
      <c r="F145" s="180">
        <v>0</v>
      </c>
      <c r="G145" s="180">
        <v>0</v>
      </c>
      <c r="H145" s="180">
        <v>0</v>
      </c>
      <c r="I145" s="180">
        <v>0</v>
      </c>
      <c r="J145" s="180">
        <v>21</v>
      </c>
      <c r="K145" s="180"/>
      <c r="L145" s="84"/>
      <c r="M145" s="30" t="s">
        <v>5682</v>
      </c>
      <c r="N145" s="115"/>
      <c r="O145" s="180">
        <v>135</v>
      </c>
      <c r="P145" s="81" t="s">
        <v>26</v>
      </c>
      <c r="Q145" s="81" t="s">
        <v>120</v>
      </c>
      <c r="R145" s="178" t="s">
        <v>5715</v>
      </c>
    </row>
    <row r="146" spans="1:18" x14ac:dyDescent="0.2">
      <c r="A146" s="18">
        <v>130</v>
      </c>
      <c r="B146" s="73"/>
      <c r="C146" s="178" t="s">
        <v>5607</v>
      </c>
      <c r="D146" s="180">
        <v>0</v>
      </c>
      <c r="E146" s="180">
        <v>0</v>
      </c>
      <c r="F146" s="180">
        <v>0</v>
      </c>
      <c r="G146" s="180">
        <v>0</v>
      </c>
      <c r="H146" s="180">
        <v>0</v>
      </c>
      <c r="I146" s="180">
        <v>0</v>
      </c>
      <c r="J146" s="180">
        <v>21</v>
      </c>
      <c r="K146" s="180"/>
      <c r="L146" s="84"/>
      <c r="M146" s="30" t="s">
        <v>5682</v>
      </c>
      <c r="N146" s="115"/>
      <c r="O146" s="180">
        <v>65</v>
      </c>
      <c r="P146" s="81" t="s">
        <v>26</v>
      </c>
      <c r="Q146" s="81" t="s">
        <v>120</v>
      </c>
      <c r="R146" s="216" t="s">
        <v>5715</v>
      </c>
    </row>
    <row r="147" spans="1:18" x14ac:dyDescent="0.2">
      <c r="A147" s="72">
        <v>131</v>
      </c>
      <c r="B147" s="73"/>
      <c r="C147" s="178" t="s">
        <v>5608</v>
      </c>
      <c r="D147" s="180">
        <v>0</v>
      </c>
      <c r="E147" s="180">
        <v>0</v>
      </c>
      <c r="F147" s="180">
        <v>0</v>
      </c>
      <c r="G147" s="180">
        <v>0</v>
      </c>
      <c r="H147" s="180">
        <v>0</v>
      </c>
      <c r="I147" s="180">
        <v>0</v>
      </c>
      <c r="J147" s="180">
        <v>21</v>
      </c>
      <c r="K147" s="180"/>
      <c r="L147" s="84"/>
      <c r="M147" s="30" t="s">
        <v>5682</v>
      </c>
      <c r="N147" s="115"/>
      <c r="O147" s="180">
        <v>83</v>
      </c>
      <c r="P147" s="81" t="s">
        <v>26</v>
      </c>
      <c r="Q147" s="81" t="s">
        <v>120</v>
      </c>
      <c r="R147" s="216" t="s">
        <v>5715</v>
      </c>
    </row>
    <row r="148" spans="1:18" ht="18" thickBot="1" x14ac:dyDescent="0.3">
      <c r="A148" s="275" t="s">
        <v>5793</v>
      </c>
      <c r="B148" s="275"/>
      <c r="C148" s="275"/>
      <c r="D148" s="269"/>
      <c r="E148" s="269"/>
      <c r="F148" s="269"/>
      <c r="G148" s="269"/>
      <c r="H148" s="269"/>
      <c r="I148" s="269"/>
      <c r="J148" s="269"/>
      <c r="K148" s="269"/>
      <c r="L148" s="270"/>
      <c r="M148" s="271"/>
      <c r="N148" s="272"/>
      <c r="O148" s="269"/>
      <c r="P148" s="273"/>
      <c r="Q148" s="273"/>
      <c r="R148" s="274"/>
    </row>
    <row r="149" spans="1:18" ht="30.75" customHeight="1" thickBot="1" x14ac:dyDescent="0.3">
      <c r="A149" s="266" t="s">
        <v>5781</v>
      </c>
      <c r="B149" s="267"/>
      <c r="C149" s="267"/>
      <c r="D149" s="267"/>
      <c r="E149" s="267"/>
      <c r="F149" s="267"/>
      <c r="G149" s="267"/>
      <c r="H149" s="267"/>
      <c r="I149" s="267"/>
      <c r="J149" s="267"/>
      <c r="K149" s="267"/>
      <c r="L149" s="267"/>
      <c r="M149" s="267"/>
      <c r="N149" s="267"/>
      <c r="O149" s="267"/>
      <c r="P149" s="267"/>
      <c r="Q149" s="267"/>
      <c r="R149" s="268"/>
    </row>
    <row r="150" spans="1:18" ht="34.5" customHeight="1" x14ac:dyDescent="0.25">
      <c r="A150" s="260" t="s">
        <v>15</v>
      </c>
      <c r="B150" s="258"/>
      <c r="C150" s="125" t="s">
        <v>28</v>
      </c>
      <c r="D150" s="126"/>
      <c r="E150" s="126"/>
      <c r="F150" s="258" t="s">
        <v>16</v>
      </c>
      <c r="G150" s="258"/>
      <c r="H150" s="259" t="s">
        <v>29</v>
      </c>
      <c r="I150" s="259"/>
      <c r="J150" s="259"/>
      <c r="K150" s="259"/>
      <c r="L150" s="259"/>
      <c r="M150" s="126"/>
      <c r="N150" s="126"/>
      <c r="O150" s="258" t="s">
        <v>23</v>
      </c>
      <c r="P150" s="258"/>
      <c r="Q150" s="259"/>
      <c r="R150" s="261"/>
    </row>
    <row r="151" spans="1:18" x14ac:dyDescent="0.25">
      <c r="A151" s="41"/>
      <c r="B151" s="42"/>
      <c r="C151" s="42"/>
      <c r="D151" s="42"/>
      <c r="E151" s="42"/>
      <c r="F151" s="42"/>
      <c r="G151" s="42"/>
      <c r="H151" s="42"/>
      <c r="I151" s="42"/>
      <c r="J151" s="42"/>
      <c r="K151" s="42"/>
      <c r="L151" s="42"/>
      <c r="M151" s="42"/>
      <c r="N151" s="42"/>
      <c r="O151" s="42"/>
      <c r="P151" s="42"/>
      <c r="Q151" s="42"/>
      <c r="R151" s="217"/>
    </row>
    <row r="152" spans="1:18" x14ac:dyDescent="0.25">
      <c r="A152" s="41"/>
      <c r="B152" s="42"/>
      <c r="C152" s="42"/>
      <c r="D152" s="42"/>
      <c r="E152" s="42"/>
      <c r="F152" s="42"/>
      <c r="G152" s="42"/>
      <c r="H152" s="42"/>
      <c r="I152" s="42"/>
      <c r="J152" s="42"/>
      <c r="K152" s="42"/>
      <c r="L152" s="42"/>
      <c r="M152" s="42"/>
      <c r="N152" s="42"/>
      <c r="O152" s="42"/>
      <c r="P152" s="42"/>
      <c r="Q152" s="42"/>
      <c r="R152" s="217"/>
    </row>
    <row r="153" spans="1:18" ht="34.5" x14ac:dyDescent="0.25">
      <c r="A153" s="224" t="s">
        <v>17</v>
      </c>
      <c r="B153" s="225"/>
      <c r="C153" s="40" t="s">
        <v>30</v>
      </c>
      <c r="D153" s="42"/>
      <c r="E153" s="42"/>
      <c r="F153" s="225" t="s">
        <v>17</v>
      </c>
      <c r="G153" s="225"/>
      <c r="H153" s="219" t="s">
        <v>31</v>
      </c>
      <c r="I153" s="219"/>
      <c r="J153" s="219"/>
      <c r="K153" s="219"/>
      <c r="L153" s="219"/>
      <c r="M153" s="42"/>
      <c r="N153" s="42"/>
      <c r="O153" s="225" t="s">
        <v>17</v>
      </c>
      <c r="P153" s="225"/>
      <c r="Q153" s="219"/>
      <c r="R153" s="220"/>
    </row>
    <row r="154" spans="1:18" x14ac:dyDescent="0.25">
      <c r="A154" s="41"/>
      <c r="B154" s="42"/>
      <c r="C154" s="42"/>
      <c r="D154" s="42"/>
      <c r="E154" s="42"/>
      <c r="F154" s="42"/>
      <c r="G154" s="42"/>
      <c r="H154" s="42"/>
      <c r="I154" s="42"/>
      <c r="J154" s="42"/>
      <c r="K154" s="42"/>
      <c r="L154" s="42"/>
      <c r="M154" s="42"/>
      <c r="N154" s="42"/>
      <c r="O154" s="42"/>
      <c r="P154" s="42"/>
      <c r="Q154" s="42"/>
      <c r="R154" s="217"/>
    </row>
    <row r="155" spans="1:18" x14ac:dyDescent="0.25">
      <c r="A155" s="41"/>
      <c r="B155" s="42"/>
      <c r="C155" s="42"/>
      <c r="D155" s="42"/>
      <c r="E155" s="42"/>
      <c r="F155" s="42"/>
      <c r="G155" s="42"/>
      <c r="H155" s="42"/>
      <c r="I155" s="42"/>
      <c r="J155" s="42"/>
      <c r="K155" s="42"/>
      <c r="L155" s="42"/>
      <c r="M155" s="42"/>
      <c r="N155" s="42"/>
      <c r="O155" s="42"/>
      <c r="P155" s="42"/>
      <c r="Q155" s="42"/>
      <c r="R155" s="217"/>
    </row>
    <row r="156" spans="1:18" ht="51.75" x14ac:dyDescent="0.25">
      <c r="A156" s="41" t="s">
        <v>18</v>
      </c>
      <c r="B156" s="42"/>
      <c r="C156" s="40" t="s">
        <v>33</v>
      </c>
      <c r="D156" s="42"/>
      <c r="E156" s="42"/>
      <c r="F156" s="42" t="s">
        <v>18</v>
      </c>
      <c r="G156" s="42"/>
      <c r="H156" s="219" t="s">
        <v>33</v>
      </c>
      <c r="I156" s="219"/>
      <c r="J156" s="219"/>
      <c r="K156" s="219"/>
      <c r="L156" s="219"/>
      <c r="M156" s="42"/>
      <c r="N156" s="42"/>
      <c r="O156" s="42" t="s">
        <v>18</v>
      </c>
      <c r="P156" s="42"/>
      <c r="Q156" s="219"/>
      <c r="R156" s="220"/>
    </row>
    <row r="157" spans="1:18" ht="18" thickBot="1" x14ac:dyDescent="0.3">
      <c r="A157" s="13"/>
      <c r="B157" s="14"/>
      <c r="C157" s="14"/>
      <c r="D157" s="14"/>
      <c r="E157" s="14"/>
      <c r="F157" s="14"/>
      <c r="G157" s="14"/>
      <c r="H157" s="14"/>
      <c r="I157" s="14"/>
      <c r="J157" s="14"/>
      <c r="K157" s="14"/>
      <c r="L157" s="14"/>
      <c r="M157" s="14"/>
      <c r="N157" s="14"/>
      <c r="O157" s="14"/>
      <c r="P157" s="14"/>
      <c r="Q157" s="14"/>
      <c r="R157" s="218"/>
    </row>
  </sheetData>
  <autoFilter ref="A15:R15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autoFilter>
  <mergeCells count="33">
    <mergeCell ref="A148:C148"/>
    <mergeCell ref="A6:R6"/>
    <mergeCell ref="A8:R8"/>
    <mergeCell ref="A10:B10"/>
    <mergeCell ref="C10:N10"/>
    <mergeCell ref="A11:B11"/>
    <mergeCell ref="C11:N11"/>
    <mergeCell ref="A13:B13"/>
    <mergeCell ref="C13:R13"/>
    <mergeCell ref="A15:A16"/>
    <mergeCell ref="B15:B16"/>
    <mergeCell ref="C15:C16"/>
    <mergeCell ref="D15:I15"/>
    <mergeCell ref="J15:N15"/>
    <mergeCell ref="O15:O16"/>
    <mergeCell ref="P15:P16"/>
    <mergeCell ref="Q15:Q16"/>
    <mergeCell ref="H156:L156"/>
    <mergeCell ref="Q156:R156"/>
    <mergeCell ref="R15:R16"/>
    <mergeCell ref="D16:F16"/>
    <mergeCell ref="G16:I16"/>
    <mergeCell ref="A149:R149"/>
    <mergeCell ref="A150:B150"/>
    <mergeCell ref="F150:G150"/>
    <mergeCell ref="H150:L150"/>
    <mergeCell ref="O150:P150"/>
    <mergeCell ref="Q150:R150"/>
    <mergeCell ref="A153:B153"/>
    <mergeCell ref="F153:G153"/>
    <mergeCell ref="H153:L153"/>
    <mergeCell ref="O153:P153"/>
    <mergeCell ref="Q153:R153"/>
  </mergeCells>
  <dataValidations count="1">
    <dataValidation allowBlank="1" showErrorMessage="1" promptTitle="  " sqref="C17:E34"/>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72"/>
  <sheetViews>
    <sheetView tabSelected="1" workbookViewId="0">
      <selection activeCell="I17" sqref="I17"/>
    </sheetView>
  </sheetViews>
  <sheetFormatPr baseColWidth="10" defaultRowHeight="17.25" x14ac:dyDescent="0.25"/>
  <cols>
    <col min="1" max="1" width="9.42578125" style="4" customWidth="1"/>
    <col min="2" max="2" width="8.5703125" style="4" customWidth="1"/>
    <col min="3" max="3" width="36.28515625" style="4" customWidth="1"/>
    <col min="4" max="5" width="5.140625" style="4" customWidth="1"/>
    <col min="6" max="6" width="5.5703125" style="4" customWidth="1"/>
    <col min="7" max="8" width="6.28515625" style="4" customWidth="1"/>
    <col min="9" max="9" width="5.7109375" style="4" customWidth="1"/>
    <col min="10" max="10" width="6.85546875" style="4" customWidth="1"/>
    <col min="11" max="11" width="8.42578125" style="4" customWidth="1"/>
    <col min="12" max="14" width="6.85546875" style="4" customWidth="1"/>
    <col min="15" max="15" width="11.42578125" style="4"/>
    <col min="16" max="16" width="10" style="4" customWidth="1"/>
    <col min="17" max="17" width="12.5703125" style="4" customWidth="1"/>
    <col min="18" max="18" width="24.42578125" style="4" customWidth="1"/>
    <col min="19" max="16384" width="11.42578125" style="4"/>
  </cols>
  <sheetData>
    <row r="1" spans="1:18" s="17" customFormat="1" x14ac:dyDescent="0.25">
      <c r="A1" s="1"/>
      <c r="B1"/>
      <c r="C1" s="1"/>
      <c r="D1" s="1"/>
      <c r="E1" s="1"/>
      <c r="F1" s="3"/>
      <c r="G1" s="3"/>
      <c r="H1" s="3"/>
      <c r="I1" s="3"/>
      <c r="J1" s="3"/>
      <c r="K1" s="3"/>
      <c r="L1" s="3"/>
      <c r="M1" s="3"/>
      <c r="N1" s="3"/>
      <c r="O1" s="3"/>
    </row>
    <row r="2" spans="1:18" s="17" customFormat="1" x14ac:dyDescent="0.25">
      <c r="A2" s="1"/>
      <c r="B2" s="1"/>
      <c r="C2" s="1"/>
      <c r="D2" s="1"/>
      <c r="E2" s="1"/>
      <c r="F2" s="3"/>
      <c r="G2" s="3"/>
      <c r="H2" s="3"/>
      <c r="I2" s="3"/>
      <c r="J2" s="3"/>
      <c r="K2" s="3"/>
      <c r="L2" s="3"/>
      <c r="M2" s="3"/>
      <c r="N2" s="3"/>
      <c r="O2" s="3"/>
    </row>
    <row r="3" spans="1:18" s="17" customFormat="1" x14ac:dyDescent="0.25">
      <c r="A3" s="1"/>
      <c r="B3" s="2"/>
      <c r="C3" s="1"/>
      <c r="D3" s="1"/>
      <c r="E3" s="1"/>
      <c r="F3" s="3"/>
      <c r="G3" s="3"/>
      <c r="H3" s="3"/>
      <c r="I3" s="3"/>
      <c r="J3" s="3"/>
      <c r="K3" s="3"/>
      <c r="L3" s="3"/>
      <c r="M3" s="3"/>
      <c r="N3" s="3"/>
      <c r="O3" s="3"/>
    </row>
    <row r="4" spans="1:18" s="17" customFormat="1" x14ac:dyDescent="0.25">
      <c r="A4" s="1"/>
      <c r="B4" s="2"/>
      <c r="C4" s="1"/>
      <c r="D4" s="1"/>
      <c r="E4" s="1"/>
      <c r="F4" s="3"/>
      <c r="G4" s="3"/>
      <c r="H4" s="3"/>
      <c r="I4" s="3"/>
      <c r="J4" s="3"/>
      <c r="K4" s="3"/>
      <c r="L4" s="3"/>
      <c r="M4" s="3"/>
      <c r="N4" s="3"/>
      <c r="O4" s="3"/>
    </row>
    <row r="5" spans="1:18" s="17" customFormat="1" ht="18" thickBot="1" x14ac:dyDescent="0.3">
      <c r="A5" s="1"/>
      <c r="B5" s="2"/>
      <c r="C5" s="1"/>
      <c r="D5" s="1"/>
      <c r="E5" s="1"/>
      <c r="F5" s="3"/>
      <c r="G5" s="3"/>
      <c r="H5" s="3"/>
      <c r="I5" s="3"/>
      <c r="J5" s="3"/>
      <c r="K5" s="3"/>
      <c r="L5" s="3"/>
      <c r="M5" s="3"/>
      <c r="N5" s="3"/>
      <c r="O5" s="3"/>
    </row>
    <row r="6" spans="1:18" ht="78.75" customHeight="1" thickBot="1" x14ac:dyDescent="0.3">
      <c r="A6" s="240" t="s">
        <v>24</v>
      </c>
      <c r="B6" s="241"/>
      <c r="C6" s="241"/>
      <c r="D6" s="241"/>
      <c r="E6" s="241"/>
      <c r="F6" s="241"/>
      <c r="G6" s="241"/>
      <c r="H6" s="241"/>
      <c r="I6" s="241"/>
      <c r="J6" s="241"/>
      <c r="K6" s="241"/>
      <c r="L6" s="241"/>
      <c r="M6" s="241"/>
      <c r="N6" s="241"/>
      <c r="O6" s="241"/>
      <c r="P6" s="241"/>
      <c r="Q6" s="241"/>
      <c r="R6" s="242"/>
    </row>
    <row r="7" spans="1:18" ht="18" thickBot="1" x14ac:dyDescent="0.3"/>
    <row r="8" spans="1:18" ht="22.5" customHeight="1" thickBot="1" x14ac:dyDescent="0.3">
      <c r="A8" s="234" t="s">
        <v>19</v>
      </c>
      <c r="B8" s="237"/>
      <c r="C8" s="237"/>
      <c r="D8" s="237"/>
      <c r="E8" s="237"/>
      <c r="F8" s="237"/>
      <c r="G8" s="237"/>
      <c r="H8" s="237"/>
      <c r="I8" s="237"/>
      <c r="J8" s="237"/>
      <c r="K8" s="237"/>
      <c r="L8" s="237"/>
      <c r="M8" s="237"/>
      <c r="N8" s="237"/>
      <c r="O8" s="237"/>
      <c r="P8" s="237"/>
      <c r="Q8" s="237"/>
      <c r="R8" s="235"/>
    </row>
    <row r="9" spans="1:18" x14ac:dyDescent="0.25">
      <c r="A9" s="5"/>
      <c r="B9" s="6"/>
      <c r="C9" s="6"/>
      <c r="D9" s="6"/>
      <c r="E9" s="6"/>
      <c r="F9" s="6"/>
      <c r="G9" s="6"/>
      <c r="H9" s="6"/>
      <c r="I9" s="6"/>
      <c r="J9" s="6"/>
      <c r="K9" s="6"/>
      <c r="L9" s="6"/>
      <c r="M9" s="6"/>
      <c r="N9" s="6"/>
      <c r="O9" s="6"/>
      <c r="P9" s="6"/>
      <c r="Q9" s="6"/>
      <c r="R9" s="7"/>
    </row>
    <row r="10" spans="1:18" x14ac:dyDescent="0.25">
      <c r="A10" s="224" t="s">
        <v>20</v>
      </c>
      <c r="B10" s="225"/>
      <c r="C10" s="243" t="s">
        <v>27</v>
      </c>
      <c r="D10" s="243"/>
      <c r="E10" s="243"/>
      <c r="F10" s="243"/>
      <c r="G10" s="243"/>
      <c r="H10" s="243"/>
      <c r="I10" s="243"/>
      <c r="J10" s="243"/>
      <c r="K10" s="243"/>
      <c r="L10" s="243"/>
      <c r="M10" s="243"/>
      <c r="N10" s="243"/>
      <c r="O10" s="8"/>
      <c r="P10" s="8"/>
      <c r="Q10" s="8"/>
      <c r="R10" s="9"/>
    </row>
    <row r="11" spans="1:18" ht="44.25" customHeight="1" x14ac:dyDescent="0.25">
      <c r="A11" s="224" t="s">
        <v>21</v>
      </c>
      <c r="B11" s="225"/>
      <c r="C11" s="244" t="s">
        <v>1715</v>
      </c>
      <c r="D11" s="244"/>
      <c r="E11" s="244"/>
      <c r="F11" s="244"/>
      <c r="G11" s="244"/>
      <c r="H11" s="244"/>
      <c r="I11" s="244"/>
      <c r="J11" s="244"/>
      <c r="K11" s="244"/>
      <c r="L11" s="244"/>
      <c r="M11" s="244"/>
      <c r="N11" s="244"/>
      <c r="O11" s="8"/>
      <c r="P11" s="8"/>
      <c r="Q11" s="8"/>
      <c r="R11" s="9"/>
    </row>
    <row r="12" spans="1:18" x14ac:dyDescent="0.25">
      <c r="A12" s="10"/>
      <c r="B12" s="8"/>
      <c r="C12" s="8"/>
      <c r="D12" s="8"/>
      <c r="E12" s="8"/>
      <c r="F12" s="8"/>
      <c r="G12" s="8"/>
      <c r="H12" s="8"/>
      <c r="I12" s="8"/>
      <c r="J12" s="8"/>
      <c r="K12" s="8"/>
      <c r="L12" s="8"/>
      <c r="M12" s="8"/>
      <c r="N12" s="8"/>
      <c r="O12" s="8"/>
      <c r="P12" s="8"/>
      <c r="Q12" s="8"/>
      <c r="R12" s="9"/>
    </row>
    <row r="13" spans="1:18" ht="41.25" customHeight="1" x14ac:dyDescent="0.25">
      <c r="A13" s="224" t="s">
        <v>22</v>
      </c>
      <c r="B13" s="225"/>
      <c r="C13" s="225" t="s">
        <v>121</v>
      </c>
      <c r="D13" s="225"/>
      <c r="E13" s="225"/>
      <c r="F13" s="225"/>
      <c r="G13" s="225"/>
      <c r="H13" s="225"/>
      <c r="I13" s="225"/>
      <c r="J13" s="225"/>
      <c r="K13" s="225"/>
      <c r="L13" s="225"/>
      <c r="M13" s="225"/>
      <c r="N13" s="225"/>
      <c r="O13" s="225"/>
      <c r="P13" s="225"/>
      <c r="Q13" s="225"/>
      <c r="R13" s="228"/>
    </row>
    <row r="14" spans="1:18" x14ac:dyDescent="0.25">
      <c r="A14" s="10"/>
      <c r="B14" s="8"/>
      <c r="C14" s="8"/>
      <c r="D14" s="8"/>
      <c r="E14" s="8"/>
      <c r="F14" s="8"/>
      <c r="G14" s="8"/>
      <c r="H14" s="8"/>
      <c r="I14" s="8"/>
      <c r="J14" s="8"/>
      <c r="K14" s="8"/>
      <c r="L14" s="8"/>
      <c r="M14" s="8"/>
      <c r="N14" s="8"/>
      <c r="O14" s="8"/>
      <c r="P14" s="8"/>
      <c r="Q14" s="8"/>
      <c r="R14" s="9"/>
    </row>
    <row r="15" spans="1:18" ht="60.75" customHeight="1" x14ac:dyDescent="0.25">
      <c r="A15" s="249" t="s">
        <v>14</v>
      </c>
      <c r="B15" s="248" t="s">
        <v>25</v>
      </c>
      <c r="C15" s="248" t="s">
        <v>0</v>
      </c>
      <c r="D15" s="248" t="s">
        <v>8</v>
      </c>
      <c r="E15" s="248"/>
      <c r="F15" s="248"/>
      <c r="G15" s="248"/>
      <c r="H15" s="248"/>
      <c r="I15" s="248"/>
      <c r="J15" s="248" t="s">
        <v>9</v>
      </c>
      <c r="K15" s="248"/>
      <c r="L15" s="248"/>
      <c r="M15" s="248"/>
      <c r="N15" s="248"/>
      <c r="O15" s="248" t="s">
        <v>13</v>
      </c>
      <c r="P15" s="248" t="s">
        <v>10</v>
      </c>
      <c r="Q15" s="248" t="s">
        <v>11</v>
      </c>
      <c r="R15" s="248" t="s">
        <v>12</v>
      </c>
    </row>
    <row r="16" spans="1:18" ht="33" customHeight="1" x14ac:dyDescent="0.25">
      <c r="A16" s="249"/>
      <c r="B16" s="248"/>
      <c r="C16" s="248"/>
      <c r="D16" s="248" t="s">
        <v>1</v>
      </c>
      <c r="E16" s="248"/>
      <c r="F16" s="248"/>
      <c r="G16" s="248" t="s">
        <v>2</v>
      </c>
      <c r="H16" s="248"/>
      <c r="I16" s="248"/>
      <c r="J16" s="184" t="s">
        <v>3</v>
      </c>
      <c r="K16" s="184" t="s">
        <v>4</v>
      </c>
      <c r="L16" s="184" t="s">
        <v>5</v>
      </c>
      <c r="M16" s="184" t="s">
        <v>6</v>
      </c>
      <c r="N16" s="184" t="s">
        <v>7</v>
      </c>
      <c r="O16" s="248"/>
      <c r="P16" s="248"/>
      <c r="Q16" s="248"/>
      <c r="R16" s="248"/>
    </row>
    <row r="17" spans="1:18" s="23" customFormat="1" ht="17.25" customHeight="1" x14ac:dyDescent="0.2">
      <c r="A17" s="18">
        <v>1</v>
      </c>
      <c r="B17" s="19">
        <v>4000</v>
      </c>
      <c r="C17" s="84" t="s">
        <v>1664</v>
      </c>
      <c r="D17" s="86">
        <v>2</v>
      </c>
      <c r="E17" s="86">
        <v>2</v>
      </c>
      <c r="F17" s="86">
        <v>2011</v>
      </c>
      <c r="G17" s="86">
        <v>21</v>
      </c>
      <c r="H17" s="86">
        <v>7</v>
      </c>
      <c r="I17" s="86">
        <v>2011</v>
      </c>
      <c r="J17" s="84">
        <v>1</v>
      </c>
      <c r="K17" s="84">
        <v>1</v>
      </c>
      <c r="L17" s="21"/>
      <c r="M17" s="30" t="s">
        <v>5682</v>
      </c>
      <c r="N17" s="30"/>
      <c r="O17" s="86">
        <v>100</v>
      </c>
      <c r="P17" s="22" t="s">
        <v>26</v>
      </c>
      <c r="Q17" s="22" t="s">
        <v>5712</v>
      </c>
      <c r="R17" s="29" t="s">
        <v>5683</v>
      </c>
    </row>
    <row r="18" spans="1:18" s="23" customFormat="1" ht="17.25" customHeight="1" x14ac:dyDescent="0.2">
      <c r="A18" s="18">
        <v>2</v>
      </c>
      <c r="B18" s="19">
        <v>4000</v>
      </c>
      <c r="C18" s="84" t="s">
        <v>490</v>
      </c>
      <c r="D18" s="86">
        <v>11</v>
      </c>
      <c r="E18" s="86">
        <v>1</v>
      </c>
      <c r="F18" s="86">
        <v>2011</v>
      </c>
      <c r="G18" s="86">
        <v>20</v>
      </c>
      <c r="H18" s="86">
        <v>12</v>
      </c>
      <c r="I18" s="86">
        <v>2011</v>
      </c>
      <c r="J18" s="84">
        <v>1</v>
      </c>
      <c r="K18" s="84">
        <v>1</v>
      </c>
      <c r="L18" s="21"/>
      <c r="M18" s="30" t="s">
        <v>5682</v>
      </c>
      <c r="N18" s="30"/>
      <c r="O18" s="86">
        <v>150</v>
      </c>
      <c r="P18" s="22" t="s">
        <v>26</v>
      </c>
      <c r="Q18" s="22" t="s">
        <v>5712</v>
      </c>
      <c r="R18" s="29" t="s">
        <v>5683</v>
      </c>
    </row>
    <row r="19" spans="1:18" s="23" customFormat="1" ht="22.5" customHeight="1" x14ac:dyDescent="0.2">
      <c r="A19" s="18">
        <v>3</v>
      </c>
      <c r="B19" s="19">
        <v>4000</v>
      </c>
      <c r="C19" s="84" t="s">
        <v>1665</v>
      </c>
      <c r="D19" s="86">
        <v>12</v>
      </c>
      <c r="E19" s="86">
        <v>1</v>
      </c>
      <c r="F19" s="86">
        <v>2011</v>
      </c>
      <c r="G19" s="86">
        <v>3</v>
      </c>
      <c r="H19" s="86">
        <v>3</v>
      </c>
      <c r="I19" s="86">
        <v>2011</v>
      </c>
      <c r="J19" s="84">
        <v>1</v>
      </c>
      <c r="K19" s="84" t="s">
        <v>1666</v>
      </c>
      <c r="L19" s="21"/>
      <c r="M19" s="30" t="s">
        <v>5682</v>
      </c>
      <c r="N19" s="30"/>
      <c r="O19" s="86">
        <v>139</v>
      </c>
      <c r="P19" s="22" t="s">
        <v>26</v>
      </c>
      <c r="Q19" s="22" t="s">
        <v>5712</v>
      </c>
      <c r="R19" s="29" t="s">
        <v>5683</v>
      </c>
    </row>
    <row r="20" spans="1:18" s="23" customFormat="1" ht="17.25" customHeight="1" x14ac:dyDescent="0.2">
      <c r="A20" s="18">
        <v>4</v>
      </c>
      <c r="B20" s="19">
        <v>4000</v>
      </c>
      <c r="C20" s="84" t="s">
        <v>1665</v>
      </c>
      <c r="D20" s="86">
        <v>13</v>
      </c>
      <c r="E20" s="86">
        <v>5</v>
      </c>
      <c r="F20" s="86">
        <v>2011</v>
      </c>
      <c r="G20" s="86">
        <v>11</v>
      </c>
      <c r="H20" s="86">
        <v>11</v>
      </c>
      <c r="I20" s="86">
        <v>2011</v>
      </c>
      <c r="J20" s="84">
        <v>1</v>
      </c>
      <c r="K20" s="84" t="s">
        <v>1667</v>
      </c>
      <c r="L20" s="22"/>
      <c r="M20" s="30" t="s">
        <v>5682</v>
      </c>
      <c r="N20" s="22"/>
      <c r="O20" s="86">
        <v>131</v>
      </c>
      <c r="P20" s="22" t="s">
        <v>26</v>
      </c>
      <c r="Q20" s="22" t="s">
        <v>5712</v>
      </c>
      <c r="R20" s="29" t="s">
        <v>5683</v>
      </c>
    </row>
    <row r="21" spans="1:18" s="23" customFormat="1" ht="17.25" customHeight="1" x14ac:dyDescent="0.2">
      <c r="A21" s="18">
        <v>5</v>
      </c>
      <c r="B21" s="19">
        <v>4000</v>
      </c>
      <c r="C21" s="84" t="s">
        <v>1665</v>
      </c>
      <c r="D21" s="86">
        <v>21</v>
      </c>
      <c r="E21" s="86">
        <v>11</v>
      </c>
      <c r="F21" s="86">
        <v>2011</v>
      </c>
      <c r="G21" s="86">
        <v>16</v>
      </c>
      <c r="H21" s="86">
        <v>12</v>
      </c>
      <c r="I21" s="86">
        <v>2011</v>
      </c>
      <c r="J21" s="84">
        <v>1</v>
      </c>
      <c r="K21" s="84" t="s">
        <v>1668</v>
      </c>
      <c r="L21" s="22"/>
      <c r="M21" s="30" t="s">
        <v>5682</v>
      </c>
      <c r="N21" s="30"/>
      <c r="O21" s="86">
        <v>64</v>
      </c>
      <c r="P21" s="22" t="s">
        <v>26</v>
      </c>
      <c r="Q21" s="22" t="s">
        <v>5712</v>
      </c>
      <c r="R21" s="29" t="s">
        <v>5683</v>
      </c>
    </row>
    <row r="22" spans="1:18" s="23" customFormat="1" ht="17.25" customHeight="1" x14ac:dyDescent="0.2">
      <c r="A22" s="18">
        <v>6</v>
      </c>
      <c r="B22" s="19">
        <v>4000</v>
      </c>
      <c r="C22" s="84" t="s">
        <v>1669</v>
      </c>
      <c r="D22" s="86">
        <v>8</v>
      </c>
      <c r="E22" s="86">
        <v>4</v>
      </c>
      <c r="F22" s="86">
        <v>2011</v>
      </c>
      <c r="G22" s="86">
        <v>9</v>
      </c>
      <c r="H22" s="86">
        <v>9</v>
      </c>
      <c r="I22" s="86">
        <v>2011</v>
      </c>
      <c r="J22" s="84">
        <v>1</v>
      </c>
      <c r="K22" s="84">
        <v>1</v>
      </c>
      <c r="L22" s="22"/>
      <c r="M22" s="30" t="s">
        <v>5682</v>
      </c>
      <c r="N22" s="30"/>
      <c r="O22" s="86">
        <v>22</v>
      </c>
      <c r="P22" s="22" t="s">
        <v>26</v>
      </c>
      <c r="Q22" s="22" t="s">
        <v>5712</v>
      </c>
      <c r="R22" s="29" t="s">
        <v>5683</v>
      </c>
    </row>
    <row r="23" spans="1:18" s="23" customFormat="1" ht="17.25" customHeight="1" x14ac:dyDescent="0.2">
      <c r="A23" s="18">
        <v>7</v>
      </c>
      <c r="B23" s="19">
        <v>4000</v>
      </c>
      <c r="C23" s="84" t="s">
        <v>1670</v>
      </c>
      <c r="D23" s="86">
        <v>31</v>
      </c>
      <c r="E23" s="86">
        <v>1</v>
      </c>
      <c r="F23" s="86">
        <v>2011</v>
      </c>
      <c r="G23" s="86">
        <v>29</v>
      </c>
      <c r="H23" s="86">
        <v>12</v>
      </c>
      <c r="I23" s="86">
        <v>2011</v>
      </c>
      <c r="J23" s="84">
        <v>1</v>
      </c>
      <c r="K23" s="84">
        <v>1</v>
      </c>
      <c r="L23" s="26"/>
      <c r="M23" s="30" t="s">
        <v>5682</v>
      </c>
      <c r="N23" s="30"/>
      <c r="O23" s="86">
        <v>69</v>
      </c>
      <c r="P23" s="22" t="s">
        <v>26</v>
      </c>
      <c r="Q23" s="22" t="s">
        <v>5712</v>
      </c>
      <c r="R23" s="29" t="s">
        <v>5683</v>
      </c>
    </row>
    <row r="24" spans="1:18" s="23" customFormat="1" ht="17.25" hidden="1" customHeight="1" x14ac:dyDescent="0.2">
      <c r="A24" s="18">
        <v>8</v>
      </c>
      <c r="B24" s="19"/>
      <c r="C24" s="84" t="s">
        <v>1671</v>
      </c>
      <c r="D24" s="86">
        <v>20</v>
      </c>
      <c r="E24" s="86">
        <v>1</v>
      </c>
      <c r="F24" s="86">
        <v>2011</v>
      </c>
      <c r="G24" s="86">
        <v>12</v>
      </c>
      <c r="H24" s="86">
        <v>10</v>
      </c>
      <c r="I24" s="86">
        <v>2011</v>
      </c>
      <c r="J24" s="84">
        <v>1</v>
      </c>
      <c r="K24" s="84" t="s">
        <v>1672</v>
      </c>
      <c r="L24" s="27"/>
      <c r="M24" s="28"/>
      <c r="N24" s="28"/>
      <c r="O24" s="84">
        <v>93</v>
      </c>
      <c r="P24" s="22" t="s">
        <v>26</v>
      </c>
      <c r="Q24" s="22" t="s">
        <v>120</v>
      </c>
      <c r="R24" s="29" t="s">
        <v>5711</v>
      </c>
    </row>
    <row r="25" spans="1:18" ht="17.25" hidden="1" customHeight="1" x14ac:dyDescent="0.2">
      <c r="A25" s="18">
        <v>9</v>
      </c>
      <c r="B25" s="19"/>
      <c r="C25" s="85" t="s">
        <v>1671</v>
      </c>
      <c r="D25" s="86">
        <v>12</v>
      </c>
      <c r="E25" s="86">
        <v>10</v>
      </c>
      <c r="F25" s="86">
        <v>2011</v>
      </c>
      <c r="G25" s="86">
        <v>2</v>
      </c>
      <c r="H25" s="86">
        <v>12</v>
      </c>
      <c r="I25" s="86">
        <v>2011</v>
      </c>
      <c r="J25" s="84">
        <v>1</v>
      </c>
      <c r="K25" s="84" t="s">
        <v>1673</v>
      </c>
      <c r="L25" s="11"/>
      <c r="M25" s="11"/>
      <c r="N25" s="11"/>
      <c r="O25" s="84">
        <v>83</v>
      </c>
      <c r="P25" s="22" t="s">
        <v>26</v>
      </c>
      <c r="Q25" s="22" t="s">
        <v>120</v>
      </c>
      <c r="R25" s="29" t="s">
        <v>5711</v>
      </c>
    </row>
    <row r="26" spans="1:18" ht="17.25" customHeight="1" x14ac:dyDescent="0.2">
      <c r="A26" s="18">
        <v>10</v>
      </c>
      <c r="B26" s="19">
        <v>4000</v>
      </c>
      <c r="C26" s="84" t="s">
        <v>1674</v>
      </c>
      <c r="D26" s="86">
        <v>3</v>
      </c>
      <c r="E26" s="86">
        <v>1</v>
      </c>
      <c r="F26" s="86">
        <v>2011</v>
      </c>
      <c r="G26" s="86">
        <v>30</v>
      </c>
      <c r="H26" s="86">
        <v>11</v>
      </c>
      <c r="I26" s="86">
        <v>2011</v>
      </c>
      <c r="J26" s="84">
        <v>2</v>
      </c>
      <c r="K26" s="84">
        <v>1</v>
      </c>
      <c r="L26" s="11"/>
      <c r="M26" s="30" t="s">
        <v>5682</v>
      </c>
      <c r="N26" s="11"/>
      <c r="O26" s="86">
        <v>85</v>
      </c>
      <c r="P26" s="22" t="s">
        <v>26</v>
      </c>
      <c r="Q26" s="22" t="s">
        <v>5712</v>
      </c>
      <c r="R26" s="29" t="s">
        <v>5683</v>
      </c>
    </row>
    <row r="27" spans="1:18" ht="17.25" customHeight="1" x14ac:dyDescent="0.2">
      <c r="A27" s="18">
        <v>11</v>
      </c>
      <c r="B27" s="19">
        <v>4000</v>
      </c>
      <c r="C27" s="84" t="s">
        <v>1675</v>
      </c>
      <c r="D27" s="86">
        <v>31</v>
      </c>
      <c r="E27" s="86">
        <v>1</v>
      </c>
      <c r="F27" s="86">
        <v>2011</v>
      </c>
      <c r="G27" s="86">
        <v>26</v>
      </c>
      <c r="H27" s="86">
        <v>12</v>
      </c>
      <c r="I27" s="86">
        <v>2011</v>
      </c>
      <c r="J27" s="84">
        <v>2</v>
      </c>
      <c r="K27" s="84">
        <v>1</v>
      </c>
      <c r="L27" s="11"/>
      <c r="M27" s="30" t="s">
        <v>5682</v>
      </c>
      <c r="N27" s="11"/>
      <c r="O27" s="86">
        <v>121</v>
      </c>
      <c r="P27" s="22" t="s">
        <v>26</v>
      </c>
      <c r="Q27" s="22" t="s">
        <v>5712</v>
      </c>
      <c r="R27" s="29" t="s">
        <v>5683</v>
      </c>
    </row>
    <row r="28" spans="1:18" ht="17.25" hidden="1" customHeight="1" x14ac:dyDescent="0.2">
      <c r="A28" s="18">
        <v>12</v>
      </c>
      <c r="B28" s="19"/>
      <c r="C28" s="84" t="s">
        <v>1676</v>
      </c>
      <c r="D28" s="86">
        <v>3</v>
      </c>
      <c r="E28" s="86">
        <v>2</v>
      </c>
      <c r="F28" s="86">
        <v>2011</v>
      </c>
      <c r="G28" s="86">
        <v>8</v>
      </c>
      <c r="H28" s="86">
        <v>11</v>
      </c>
      <c r="I28" s="86">
        <v>2011</v>
      </c>
      <c r="J28" s="84">
        <v>2</v>
      </c>
      <c r="K28" s="84">
        <v>1</v>
      </c>
      <c r="L28" s="11"/>
      <c r="M28" s="11"/>
      <c r="N28" s="11"/>
      <c r="O28" s="84">
        <v>79</v>
      </c>
      <c r="P28" s="22" t="s">
        <v>26</v>
      </c>
      <c r="Q28" s="22" t="s">
        <v>120</v>
      </c>
      <c r="R28" s="190" t="s">
        <v>5683</v>
      </c>
    </row>
    <row r="29" spans="1:18" ht="17.25" hidden="1" customHeight="1" x14ac:dyDescent="0.2">
      <c r="A29" s="18">
        <v>13</v>
      </c>
      <c r="B29" s="19"/>
      <c r="C29" s="84" t="s">
        <v>1677</v>
      </c>
      <c r="D29" s="86">
        <v>14</v>
      </c>
      <c r="E29" s="86">
        <v>1</v>
      </c>
      <c r="F29" s="86">
        <v>2011</v>
      </c>
      <c r="G29" s="86">
        <v>4</v>
      </c>
      <c r="H29" s="86">
        <v>5</v>
      </c>
      <c r="I29" s="86">
        <v>2011</v>
      </c>
      <c r="J29" s="84">
        <v>2</v>
      </c>
      <c r="K29" s="84" t="s">
        <v>1672</v>
      </c>
      <c r="L29" s="11"/>
      <c r="M29" s="11"/>
      <c r="N29" s="11"/>
      <c r="O29" s="84">
        <v>150</v>
      </c>
      <c r="P29" s="22" t="s">
        <v>26</v>
      </c>
      <c r="Q29" s="22" t="s">
        <v>120</v>
      </c>
      <c r="R29" s="190" t="s">
        <v>5683</v>
      </c>
    </row>
    <row r="30" spans="1:18" ht="17.25" hidden="1" customHeight="1" x14ac:dyDescent="0.2">
      <c r="A30" s="18">
        <v>14</v>
      </c>
      <c r="B30" s="19"/>
      <c r="C30" s="84" t="s">
        <v>1678</v>
      </c>
      <c r="D30" s="86">
        <v>4</v>
      </c>
      <c r="E30" s="86">
        <v>5</v>
      </c>
      <c r="F30" s="86">
        <v>2011</v>
      </c>
      <c r="G30" s="86">
        <v>30</v>
      </c>
      <c r="H30" s="86">
        <v>12</v>
      </c>
      <c r="I30" s="86">
        <v>2011</v>
      </c>
      <c r="J30" s="84">
        <v>2</v>
      </c>
      <c r="K30" s="84" t="s">
        <v>1673</v>
      </c>
      <c r="L30" s="11"/>
      <c r="M30" s="11"/>
      <c r="N30" s="11"/>
      <c r="O30" s="84">
        <v>224</v>
      </c>
      <c r="P30" s="22" t="s">
        <v>26</v>
      </c>
      <c r="Q30" s="22" t="s">
        <v>120</v>
      </c>
      <c r="R30" s="190" t="s">
        <v>5683</v>
      </c>
    </row>
    <row r="31" spans="1:18" ht="17.25" hidden="1" customHeight="1" x14ac:dyDescent="0.2">
      <c r="A31" s="18">
        <v>15</v>
      </c>
      <c r="B31" s="19"/>
      <c r="C31" s="84" t="s">
        <v>1679</v>
      </c>
      <c r="D31" s="86">
        <v>18</v>
      </c>
      <c r="E31" s="86">
        <v>1</v>
      </c>
      <c r="F31" s="86">
        <v>2011</v>
      </c>
      <c r="G31" s="86">
        <v>17</v>
      </c>
      <c r="H31" s="86">
        <v>8</v>
      </c>
      <c r="I31" s="86">
        <v>2011</v>
      </c>
      <c r="J31" s="84">
        <v>2</v>
      </c>
      <c r="K31" s="84" t="s">
        <v>1672</v>
      </c>
      <c r="L31" s="11"/>
      <c r="M31" s="11"/>
      <c r="N31" s="11"/>
      <c r="O31" s="84">
        <v>231</v>
      </c>
      <c r="P31" s="22" t="s">
        <v>26</v>
      </c>
      <c r="Q31" s="22" t="s">
        <v>120</v>
      </c>
      <c r="R31" s="190" t="s">
        <v>5683</v>
      </c>
    </row>
    <row r="32" spans="1:18" hidden="1" x14ac:dyDescent="0.2">
      <c r="A32" s="18">
        <v>16</v>
      </c>
      <c r="B32" s="19"/>
      <c r="C32" s="84" t="s">
        <v>1679</v>
      </c>
      <c r="D32" s="86">
        <v>13</v>
      </c>
      <c r="E32" s="86">
        <v>9</v>
      </c>
      <c r="F32" s="86">
        <v>2011</v>
      </c>
      <c r="G32" s="86">
        <v>30</v>
      </c>
      <c r="H32" s="86">
        <v>12</v>
      </c>
      <c r="I32" s="86">
        <v>2011</v>
      </c>
      <c r="J32" s="84">
        <v>2</v>
      </c>
      <c r="K32" s="84" t="s">
        <v>1673</v>
      </c>
      <c r="L32" s="21"/>
      <c r="M32" s="30"/>
      <c r="N32" s="30"/>
      <c r="O32" s="84">
        <v>85</v>
      </c>
      <c r="P32" s="22" t="s">
        <v>26</v>
      </c>
      <c r="Q32" s="22" t="s">
        <v>120</v>
      </c>
      <c r="R32" s="190" t="s">
        <v>5683</v>
      </c>
    </row>
    <row r="33" spans="1:18" ht="24" hidden="1" x14ac:dyDescent="0.2">
      <c r="A33" s="18">
        <v>17</v>
      </c>
      <c r="B33" s="19"/>
      <c r="C33" s="84" t="s">
        <v>1680</v>
      </c>
      <c r="D33" s="86">
        <v>29</v>
      </c>
      <c r="E33" s="86">
        <v>7</v>
      </c>
      <c r="F33" s="86">
        <v>2011</v>
      </c>
      <c r="G33" s="86">
        <v>10</v>
      </c>
      <c r="H33" s="86">
        <v>8</v>
      </c>
      <c r="I33" s="86">
        <v>2011</v>
      </c>
      <c r="J33" s="84">
        <v>3</v>
      </c>
      <c r="K33" s="84" t="s">
        <v>1681</v>
      </c>
      <c r="L33" s="21"/>
      <c r="M33" s="30"/>
      <c r="N33" s="30"/>
      <c r="O33" s="84">
        <v>7</v>
      </c>
      <c r="P33" s="22" t="s">
        <v>26</v>
      </c>
      <c r="Q33" s="22" t="s">
        <v>120</v>
      </c>
      <c r="R33" s="29" t="s">
        <v>5689</v>
      </c>
    </row>
    <row r="34" spans="1:18" ht="24" hidden="1" x14ac:dyDescent="0.2">
      <c r="A34" s="18">
        <v>18</v>
      </c>
      <c r="B34" s="19"/>
      <c r="C34" s="84" t="s">
        <v>1680</v>
      </c>
      <c r="D34" s="86">
        <v>9</v>
      </c>
      <c r="E34" s="86">
        <v>8</v>
      </c>
      <c r="F34" s="86">
        <v>2011</v>
      </c>
      <c r="G34" s="86">
        <v>13</v>
      </c>
      <c r="H34" s="86">
        <v>9</v>
      </c>
      <c r="I34" s="86">
        <v>2011</v>
      </c>
      <c r="J34" s="84">
        <v>3</v>
      </c>
      <c r="K34" s="84" t="s">
        <v>1682</v>
      </c>
      <c r="L34" s="21"/>
      <c r="M34" s="30"/>
      <c r="N34" s="30"/>
      <c r="O34" s="84">
        <v>194</v>
      </c>
      <c r="P34" s="22" t="s">
        <v>26</v>
      </c>
      <c r="Q34" s="22" t="s">
        <v>120</v>
      </c>
      <c r="R34" s="29" t="s">
        <v>5689</v>
      </c>
    </row>
    <row r="35" spans="1:18" ht="24" hidden="1" x14ac:dyDescent="0.2">
      <c r="A35" s="18">
        <v>19</v>
      </c>
      <c r="B35" s="19"/>
      <c r="C35" s="84" t="s">
        <v>1680</v>
      </c>
      <c r="D35" s="86">
        <v>27</v>
      </c>
      <c r="E35" s="86">
        <v>9</v>
      </c>
      <c r="F35" s="86">
        <v>2011</v>
      </c>
      <c r="G35" s="86">
        <v>6</v>
      </c>
      <c r="H35" s="86">
        <v>10</v>
      </c>
      <c r="I35" s="86">
        <v>2011</v>
      </c>
      <c r="J35" s="84">
        <v>3</v>
      </c>
      <c r="K35" s="84" t="s">
        <v>1683</v>
      </c>
      <c r="L35" s="22"/>
      <c r="M35" s="22"/>
      <c r="N35" s="22"/>
      <c r="O35" s="84">
        <v>200</v>
      </c>
      <c r="P35" s="22" t="s">
        <v>26</v>
      </c>
      <c r="Q35" s="22" t="s">
        <v>120</v>
      </c>
      <c r="R35" s="29" t="s">
        <v>5689</v>
      </c>
    </row>
    <row r="36" spans="1:18" ht="24" hidden="1" x14ac:dyDescent="0.2">
      <c r="A36" s="18">
        <v>20</v>
      </c>
      <c r="B36" s="19"/>
      <c r="C36" s="84" t="s">
        <v>1680</v>
      </c>
      <c r="D36" s="86">
        <v>18</v>
      </c>
      <c r="E36" s="86">
        <v>10</v>
      </c>
      <c r="F36" s="86">
        <v>2011</v>
      </c>
      <c r="G36" s="86">
        <v>27</v>
      </c>
      <c r="H36" s="86">
        <v>10</v>
      </c>
      <c r="I36" s="86">
        <v>2011</v>
      </c>
      <c r="J36" s="84">
        <v>3</v>
      </c>
      <c r="K36" s="84" t="s">
        <v>1684</v>
      </c>
      <c r="L36" s="22"/>
      <c r="M36" s="30"/>
      <c r="N36" s="30"/>
      <c r="O36" s="84">
        <v>74</v>
      </c>
      <c r="P36" s="22" t="s">
        <v>26</v>
      </c>
      <c r="Q36" s="22" t="s">
        <v>120</v>
      </c>
      <c r="R36" s="29" t="s">
        <v>5689</v>
      </c>
    </row>
    <row r="37" spans="1:18" hidden="1" x14ac:dyDescent="0.2">
      <c r="A37" s="18">
        <v>21</v>
      </c>
      <c r="B37" s="19"/>
      <c r="C37" s="84" t="s">
        <v>1685</v>
      </c>
      <c r="D37" s="86">
        <v>9</v>
      </c>
      <c r="E37" s="86">
        <v>5</v>
      </c>
      <c r="F37" s="86">
        <v>2011</v>
      </c>
      <c r="G37" s="86">
        <v>21</v>
      </c>
      <c r="H37" s="86">
        <v>12</v>
      </c>
      <c r="I37" s="86">
        <v>2011</v>
      </c>
      <c r="J37" s="84">
        <v>4</v>
      </c>
      <c r="K37" s="84">
        <v>1</v>
      </c>
      <c r="L37" s="22"/>
      <c r="M37" s="30"/>
      <c r="N37" s="30"/>
      <c r="O37" s="84">
        <v>122</v>
      </c>
      <c r="P37" s="22" t="s">
        <v>26</v>
      </c>
      <c r="Q37" s="22" t="s">
        <v>120</v>
      </c>
      <c r="R37" s="29" t="s">
        <v>5689</v>
      </c>
    </row>
    <row r="38" spans="1:18" ht="24" hidden="1" x14ac:dyDescent="0.2">
      <c r="A38" s="18">
        <v>22</v>
      </c>
      <c r="B38" s="19"/>
      <c r="C38" s="84" t="s">
        <v>1686</v>
      </c>
      <c r="D38" s="86">
        <v>15</v>
      </c>
      <c r="E38" s="86">
        <v>5</v>
      </c>
      <c r="F38" s="86">
        <v>2011</v>
      </c>
      <c r="G38" s="86">
        <v>18</v>
      </c>
      <c r="H38" s="86">
        <v>10</v>
      </c>
      <c r="I38" s="86">
        <v>2011</v>
      </c>
      <c r="J38" s="84">
        <v>4</v>
      </c>
      <c r="K38" s="84">
        <v>1</v>
      </c>
      <c r="L38" s="26"/>
      <c r="M38" s="30"/>
      <c r="N38" s="30"/>
      <c r="O38" s="84">
        <v>163</v>
      </c>
      <c r="P38" s="22" t="s">
        <v>26</v>
      </c>
      <c r="Q38" s="22" t="s">
        <v>120</v>
      </c>
      <c r="R38" s="29" t="s">
        <v>5689</v>
      </c>
    </row>
    <row r="39" spans="1:18" hidden="1" x14ac:dyDescent="0.2">
      <c r="A39" s="18">
        <v>23</v>
      </c>
      <c r="B39" s="19"/>
      <c r="C39" s="84" t="s">
        <v>1687</v>
      </c>
      <c r="D39" s="86">
        <v>15</v>
      </c>
      <c r="E39" s="86">
        <v>5</v>
      </c>
      <c r="F39" s="86">
        <v>2011</v>
      </c>
      <c r="G39" s="86">
        <v>14</v>
      </c>
      <c r="H39" s="86">
        <v>12</v>
      </c>
      <c r="I39" s="86">
        <v>2011</v>
      </c>
      <c r="J39" s="84">
        <v>4</v>
      </c>
      <c r="K39" s="84">
        <v>1</v>
      </c>
      <c r="L39" s="27"/>
      <c r="M39" s="28"/>
      <c r="N39" s="28"/>
      <c r="O39" s="84">
        <v>111</v>
      </c>
      <c r="P39" s="22" t="s">
        <v>26</v>
      </c>
      <c r="Q39" s="22" t="s">
        <v>120</v>
      </c>
      <c r="R39" s="29" t="s">
        <v>5689</v>
      </c>
    </row>
    <row r="40" spans="1:18" hidden="1" x14ac:dyDescent="0.2">
      <c r="A40" s="18">
        <v>24</v>
      </c>
      <c r="B40" s="19"/>
      <c r="C40" s="84" t="s">
        <v>1688</v>
      </c>
      <c r="D40" s="86">
        <v>15</v>
      </c>
      <c r="E40" s="86">
        <v>5</v>
      </c>
      <c r="F40" s="86">
        <v>2011</v>
      </c>
      <c r="G40" s="86">
        <v>20</v>
      </c>
      <c r="H40" s="86">
        <v>9</v>
      </c>
      <c r="I40" s="86">
        <v>2011</v>
      </c>
      <c r="J40" s="84">
        <v>4</v>
      </c>
      <c r="K40" s="84">
        <v>1</v>
      </c>
      <c r="L40" s="11"/>
      <c r="M40" s="11"/>
      <c r="N40" s="11"/>
      <c r="O40" s="84">
        <v>110</v>
      </c>
      <c r="P40" s="22" t="s">
        <v>26</v>
      </c>
      <c r="Q40" s="22" t="s">
        <v>120</v>
      </c>
      <c r="R40" s="29" t="s">
        <v>5689</v>
      </c>
    </row>
    <row r="41" spans="1:18" hidden="1" x14ac:dyDescent="0.2">
      <c r="A41" s="18">
        <v>25</v>
      </c>
      <c r="B41" s="19"/>
      <c r="C41" s="84" t="s">
        <v>1689</v>
      </c>
      <c r="D41" s="86">
        <v>30</v>
      </c>
      <c r="E41" s="86">
        <v>8</v>
      </c>
      <c r="F41" s="86">
        <v>2011</v>
      </c>
      <c r="G41" s="86">
        <v>30</v>
      </c>
      <c r="H41" s="86">
        <v>9</v>
      </c>
      <c r="I41" s="86">
        <v>2011</v>
      </c>
      <c r="J41" s="84">
        <v>5</v>
      </c>
      <c r="K41" s="84">
        <v>1</v>
      </c>
      <c r="L41" s="11"/>
      <c r="M41" s="11"/>
      <c r="N41" s="11"/>
      <c r="O41" s="84">
        <v>183</v>
      </c>
      <c r="P41" s="22" t="s">
        <v>26</v>
      </c>
      <c r="Q41" s="22" t="s">
        <v>120</v>
      </c>
      <c r="R41" s="29" t="s">
        <v>5689</v>
      </c>
    </row>
    <row r="42" spans="1:18" hidden="1" x14ac:dyDescent="0.2">
      <c r="A42" s="18">
        <v>26</v>
      </c>
      <c r="B42" s="19"/>
      <c r="C42" s="84" t="s">
        <v>1690</v>
      </c>
      <c r="D42" s="86">
        <v>30</v>
      </c>
      <c r="E42" s="86">
        <v>8</v>
      </c>
      <c r="F42" s="86">
        <v>2011</v>
      </c>
      <c r="G42" s="86">
        <v>16</v>
      </c>
      <c r="H42" s="86">
        <v>11</v>
      </c>
      <c r="I42" s="86">
        <v>2011</v>
      </c>
      <c r="J42" s="84">
        <v>5</v>
      </c>
      <c r="K42" s="84">
        <v>1</v>
      </c>
      <c r="L42" s="11"/>
      <c r="M42" s="11"/>
      <c r="N42" s="11"/>
      <c r="O42" s="84">
        <v>137</v>
      </c>
      <c r="P42" s="22" t="s">
        <v>26</v>
      </c>
      <c r="Q42" s="22" t="s">
        <v>120</v>
      </c>
      <c r="R42" s="29" t="s">
        <v>5689</v>
      </c>
    </row>
    <row r="43" spans="1:18" x14ac:dyDescent="0.2">
      <c r="A43" s="18">
        <v>27</v>
      </c>
      <c r="B43" s="19">
        <v>4000</v>
      </c>
      <c r="C43" s="84" t="s">
        <v>1691</v>
      </c>
      <c r="D43" s="86">
        <v>7</v>
      </c>
      <c r="E43" s="86">
        <v>4</v>
      </c>
      <c r="F43" s="86">
        <v>2011</v>
      </c>
      <c r="G43" s="86">
        <v>11</v>
      </c>
      <c r="H43" s="86">
        <v>6</v>
      </c>
      <c r="I43" s="86">
        <v>2011</v>
      </c>
      <c r="J43" s="84">
        <v>5</v>
      </c>
      <c r="K43" s="84">
        <v>1</v>
      </c>
      <c r="L43" s="11"/>
      <c r="M43" s="30" t="s">
        <v>5682</v>
      </c>
      <c r="N43" s="11"/>
      <c r="O43" s="86">
        <v>259</v>
      </c>
      <c r="P43" s="22" t="s">
        <v>26</v>
      </c>
      <c r="Q43" s="22" t="s">
        <v>5712</v>
      </c>
      <c r="R43" s="29" t="s">
        <v>5683</v>
      </c>
    </row>
    <row r="44" spans="1:18" x14ac:dyDescent="0.2">
      <c r="A44" s="18">
        <v>28</v>
      </c>
      <c r="B44" s="19">
        <v>4000</v>
      </c>
      <c r="C44" s="84" t="s">
        <v>1692</v>
      </c>
      <c r="D44" s="86">
        <v>30</v>
      </c>
      <c r="E44" s="86">
        <v>8</v>
      </c>
      <c r="F44" s="86">
        <v>2011</v>
      </c>
      <c r="G44" s="86">
        <v>28</v>
      </c>
      <c r="H44" s="86">
        <v>9</v>
      </c>
      <c r="I44" s="86">
        <v>2011</v>
      </c>
      <c r="J44" s="84">
        <v>6</v>
      </c>
      <c r="K44" s="84">
        <v>1</v>
      </c>
      <c r="L44" s="11"/>
      <c r="M44" s="30" t="s">
        <v>5682</v>
      </c>
      <c r="N44" s="11"/>
      <c r="O44" s="86">
        <v>26</v>
      </c>
      <c r="P44" s="22" t="s">
        <v>26</v>
      </c>
      <c r="Q44" s="22" t="s">
        <v>5712</v>
      </c>
      <c r="R44" s="29" t="s">
        <v>5683</v>
      </c>
    </row>
    <row r="45" spans="1:18" x14ac:dyDescent="0.2">
      <c r="A45" s="18">
        <v>29</v>
      </c>
      <c r="B45" s="19">
        <v>4000</v>
      </c>
      <c r="C45" s="84" t="s">
        <v>1693</v>
      </c>
      <c r="D45" s="86">
        <v>4</v>
      </c>
      <c r="E45" s="86">
        <v>5</v>
      </c>
      <c r="F45" s="86">
        <v>2011</v>
      </c>
      <c r="G45" s="86">
        <v>4</v>
      </c>
      <c r="H45" s="86">
        <v>5</v>
      </c>
      <c r="I45" s="86">
        <v>2011</v>
      </c>
      <c r="J45" s="84">
        <v>6</v>
      </c>
      <c r="K45" s="84">
        <v>1</v>
      </c>
      <c r="L45" s="11"/>
      <c r="M45" s="30" t="s">
        <v>5682</v>
      </c>
      <c r="N45" s="11"/>
      <c r="O45" s="86">
        <v>202</v>
      </c>
      <c r="P45" s="22" t="s">
        <v>26</v>
      </c>
      <c r="Q45" s="22" t="s">
        <v>5712</v>
      </c>
      <c r="R45" s="29" t="s">
        <v>5683</v>
      </c>
    </row>
    <row r="46" spans="1:18" x14ac:dyDescent="0.2">
      <c r="A46" s="18">
        <v>30</v>
      </c>
      <c r="B46" s="19">
        <v>4000</v>
      </c>
      <c r="C46" s="84" t="s">
        <v>1694</v>
      </c>
      <c r="D46" s="86">
        <v>20</v>
      </c>
      <c r="E46" s="86">
        <v>4</v>
      </c>
      <c r="F46" s="86">
        <v>2011</v>
      </c>
      <c r="G46" s="86">
        <v>1</v>
      </c>
      <c r="H46" s="86">
        <v>11</v>
      </c>
      <c r="I46" s="86">
        <v>2011</v>
      </c>
      <c r="J46" s="84">
        <v>6</v>
      </c>
      <c r="K46" s="84">
        <v>1</v>
      </c>
      <c r="L46" s="11"/>
      <c r="M46" s="30" t="s">
        <v>5682</v>
      </c>
      <c r="N46" s="11"/>
      <c r="O46" s="86">
        <v>135</v>
      </c>
      <c r="P46" s="22" t="s">
        <v>26</v>
      </c>
      <c r="Q46" s="22" t="s">
        <v>5712</v>
      </c>
      <c r="R46" s="29" t="s">
        <v>5683</v>
      </c>
    </row>
    <row r="47" spans="1:18" ht="24" x14ac:dyDescent="0.2">
      <c r="A47" s="18">
        <v>31</v>
      </c>
      <c r="B47" s="19">
        <v>4000</v>
      </c>
      <c r="C47" s="84" t="s">
        <v>1695</v>
      </c>
      <c r="D47" s="86">
        <v>30</v>
      </c>
      <c r="E47" s="86">
        <v>12</v>
      </c>
      <c r="F47" s="86">
        <v>2011</v>
      </c>
      <c r="G47" s="86">
        <v>30</v>
      </c>
      <c r="H47" s="86">
        <v>12</v>
      </c>
      <c r="I47" s="86">
        <v>2011</v>
      </c>
      <c r="J47" s="84">
        <v>6</v>
      </c>
      <c r="K47" s="84" t="s">
        <v>1672</v>
      </c>
      <c r="L47" s="21"/>
      <c r="M47" s="30" t="s">
        <v>5682</v>
      </c>
      <c r="N47" s="30"/>
      <c r="O47" s="86">
        <v>200</v>
      </c>
      <c r="P47" s="22" t="s">
        <v>26</v>
      </c>
      <c r="Q47" s="22" t="s">
        <v>5712</v>
      </c>
      <c r="R47" s="29" t="s">
        <v>5683</v>
      </c>
    </row>
    <row r="48" spans="1:18" ht="24" x14ac:dyDescent="0.2">
      <c r="A48" s="18">
        <v>32</v>
      </c>
      <c r="B48" s="19">
        <v>4000</v>
      </c>
      <c r="C48" s="84" t="s">
        <v>1696</v>
      </c>
      <c r="D48" s="86">
        <v>30</v>
      </c>
      <c r="E48" s="86">
        <v>12</v>
      </c>
      <c r="F48" s="86">
        <v>2011</v>
      </c>
      <c r="G48" s="86">
        <v>11</v>
      </c>
      <c r="H48" s="86">
        <v>1</v>
      </c>
      <c r="I48" s="86">
        <v>2012</v>
      </c>
      <c r="J48" s="84">
        <v>6</v>
      </c>
      <c r="K48" s="84" t="s">
        <v>1673</v>
      </c>
      <c r="L48" s="21"/>
      <c r="M48" s="30" t="s">
        <v>5682</v>
      </c>
      <c r="N48" s="30"/>
      <c r="O48" s="86">
        <v>175</v>
      </c>
      <c r="P48" s="22" t="s">
        <v>26</v>
      </c>
      <c r="Q48" s="22" t="s">
        <v>5712</v>
      </c>
      <c r="R48" s="29" t="s">
        <v>5683</v>
      </c>
    </row>
    <row r="49" spans="1:18" x14ac:dyDescent="0.2">
      <c r="A49" s="18">
        <v>33</v>
      </c>
      <c r="B49" s="19">
        <v>4000</v>
      </c>
      <c r="C49" s="84" t="s">
        <v>1697</v>
      </c>
      <c r="D49" s="86">
        <v>30</v>
      </c>
      <c r="E49" s="86">
        <v>12</v>
      </c>
      <c r="F49" s="86">
        <v>2011</v>
      </c>
      <c r="G49" s="86">
        <v>21</v>
      </c>
      <c r="H49" s="86">
        <v>7</v>
      </c>
      <c r="I49" s="86">
        <v>2011</v>
      </c>
      <c r="J49" s="84">
        <v>7</v>
      </c>
      <c r="K49" s="84">
        <v>1</v>
      </c>
      <c r="L49" s="21"/>
      <c r="M49" s="30" t="s">
        <v>5682</v>
      </c>
      <c r="N49" s="30"/>
      <c r="O49" s="86">
        <v>40</v>
      </c>
      <c r="P49" s="22" t="s">
        <v>26</v>
      </c>
      <c r="Q49" s="22" t="s">
        <v>5712</v>
      </c>
      <c r="R49" s="29" t="s">
        <v>5683</v>
      </c>
    </row>
    <row r="50" spans="1:18" ht="24" x14ac:dyDescent="0.2">
      <c r="A50" s="18">
        <v>34</v>
      </c>
      <c r="B50" s="19">
        <v>4000</v>
      </c>
      <c r="C50" s="84" t="s">
        <v>1698</v>
      </c>
      <c r="D50" s="86">
        <v>5</v>
      </c>
      <c r="E50" s="86">
        <v>5</v>
      </c>
      <c r="F50" s="86">
        <v>2011</v>
      </c>
      <c r="G50" s="86">
        <v>5</v>
      </c>
      <c r="H50" s="86">
        <v>5</v>
      </c>
      <c r="I50" s="86">
        <v>2011</v>
      </c>
      <c r="J50" s="84">
        <v>7</v>
      </c>
      <c r="K50" s="84">
        <v>1</v>
      </c>
      <c r="L50" s="22"/>
      <c r="M50" s="30" t="s">
        <v>5682</v>
      </c>
      <c r="N50" s="22"/>
      <c r="O50" s="86">
        <v>127</v>
      </c>
      <c r="P50" s="22" t="s">
        <v>26</v>
      </c>
      <c r="Q50" s="22" t="s">
        <v>5712</v>
      </c>
      <c r="R50" s="29" t="s">
        <v>5683</v>
      </c>
    </row>
    <row r="51" spans="1:18" ht="24" x14ac:dyDescent="0.2">
      <c r="A51" s="18">
        <v>35</v>
      </c>
      <c r="B51" s="19">
        <v>4000</v>
      </c>
      <c r="C51" s="84" t="s">
        <v>1699</v>
      </c>
      <c r="D51" s="86">
        <v>13</v>
      </c>
      <c r="E51" s="86">
        <v>6</v>
      </c>
      <c r="F51" s="86">
        <v>2011</v>
      </c>
      <c r="G51" s="86">
        <v>30</v>
      </c>
      <c r="H51" s="86">
        <v>11</v>
      </c>
      <c r="I51" s="86">
        <v>2011</v>
      </c>
      <c r="J51" s="84">
        <v>7</v>
      </c>
      <c r="K51" s="84">
        <v>1</v>
      </c>
      <c r="L51" s="22"/>
      <c r="M51" s="30" t="s">
        <v>5682</v>
      </c>
      <c r="N51" s="30"/>
      <c r="O51" s="86">
        <v>128</v>
      </c>
      <c r="P51" s="22" t="s">
        <v>26</v>
      </c>
      <c r="Q51" s="22" t="s">
        <v>5712</v>
      </c>
      <c r="R51" s="29" t="s">
        <v>5683</v>
      </c>
    </row>
    <row r="52" spans="1:18" ht="24" hidden="1" x14ac:dyDescent="0.2">
      <c r="A52" s="18">
        <v>36</v>
      </c>
      <c r="B52" s="19"/>
      <c r="C52" s="84" t="s">
        <v>1700</v>
      </c>
      <c r="D52" s="86">
        <v>5</v>
      </c>
      <c r="E52" s="86">
        <v>12</v>
      </c>
      <c r="F52" s="86">
        <v>2011</v>
      </c>
      <c r="G52" s="86">
        <v>30</v>
      </c>
      <c r="H52" s="86">
        <v>1</v>
      </c>
      <c r="I52" s="86">
        <v>2012</v>
      </c>
      <c r="J52" s="84">
        <v>7</v>
      </c>
      <c r="K52" s="84">
        <v>1</v>
      </c>
      <c r="L52" s="22"/>
      <c r="M52" s="30"/>
      <c r="N52" s="30"/>
      <c r="O52" s="84">
        <v>54</v>
      </c>
      <c r="P52" s="22" t="s">
        <v>26</v>
      </c>
      <c r="Q52" s="22" t="s">
        <v>120</v>
      </c>
      <c r="R52" s="29" t="s">
        <v>5683</v>
      </c>
    </row>
    <row r="53" spans="1:18" x14ac:dyDescent="0.2">
      <c r="A53" s="18">
        <v>37</v>
      </c>
      <c r="B53" s="19">
        <v>4000</v>
      </c>
      <c r="C53" s="84" t="s">
        <v>1701</v>
      </c>
      <c r="D53" s="86">
        <v>17</v>
      </c>
      <c r="E53" s="86">
        <v>5</v>
      </c>
      <c r="F53" s="86">
        <v>2011</v>
      </c>
      <c r="G53" s="86">
        <v>16</v>
      </c>
      <c r="H53" s="86">
        <v>9</v>
      </c>
      <c r="I53" s="86">
        <v>2011</v>
      </c>
      <c r="J53" s="84">
        <v>7</v>
      </c>
      <c r="K53" s="84">
        <v>1</v>
      </c>
      <c r="L53" s="26"/>
      <c r="M53" s="30" t="s">
        <v>5682</v>
      </c>
      <c r="N53" s="30"/>
      <c r="O53" s="86">
        <v>180</v>
      </c>
      <c r="P53" s="22" t="s">
        <v>26</v>
      </c>
      <c r="Q53" s="22" t="s">
        <v>5712</v>
      </c>
      <c r="R53" s="29" t="s">
        <v>5683</v>
      </c>
    </row>
    <row r="54" spans="1:18" x14ac:dyDescent="0.2">
      <c r="A54" s="18">
        <v>38</v>
      </c>
      <c r="B54" s="19">
        <v>4000</v>
      </c>
      <c r="C54" s="84" t="s">
        <v>1702</v>
      </c>
      <c r="D54" s="86">
        <v>3</v>
      </c>
      <c r="E54" s="86">
        <v>12</v>
      </c>
      <c r="F54" s="86">
        <v>2010</v>
      </c>
      <c r="G54" s="86">
        <v>17</v>
      </c>
      <c r="H54" s="86">
        <v>9</v>
      </c>
      <c r="I54" s="86">
        <v>2011</v>
      </c>
      <c r="J54" s="84">
        <v>8</v>
      </c>
      <c r="K54" s="84" t="s">
        <v>1703</v>
      </c>
      <c r="L54" s="27"/>
      <c r="M54" s="30" t="s">
        <v>5682</v>
      </c>
      <c r="N54" s="28"/>
      <c r="O54" s="86">
        <v>137</v>
      </c>
      <c r="P54" s="22" t="s">
        <v>26</v>
      </c>
      <c r="Q54" s="22" t="s">
        <v>5712</v>
      </c>
      <c r="R54" s="29" t="s">
        <v>5683</v>
      </c>
    </row>
    <row r="55" spans="1:18" x14ac:dyDescent="0.2">
      <c r="A55" s="18">
        <v>39</v>
      </c>
      <c r="B55" s="19">
        <v>4000</v>
      </c>
      <c r="C55" s="84" t="s">
        <v>1702</v>
      </c>
      <c r="D55" s="86">
        <v>28</v>
      </c>
      <c r="E55" s="86">
        <v>1</v>
      </c>
      <c r="F55" s="86">
        <v>2010</v>
      </c>
      <c r="G55" s="86">
        <v>14</v>
      </c>
      <c r="H55" s="86">
        <v>7</v>
      </c>
      <c r="I55" s="86">
        <v>2011</v>
      </c>
      <c r="J55" s="84">
        <v>8</v>
      </c>
      <c r="K55" s="84" t="s">
        <v>1704</v>
      </c>
      <c r="L55" s="11"/>
      <c r="M55" s="30" t="s">
        <v>5682</v>
      </c>
      <c r="N55" s="11"/>
      <c r="O55" s="86">
        <v>190</v>
      </c>
      <c r="P55" s="22" t="s">
        <v>26</v>
      </c>
      <c r="Q55" s="22" t="s">
        <v>5712</v>
      </c>
      <c r="R55" s="29" t="s">
        <v>5683</v>
      </c>
    </row>
    <row r="56" spans="1:18" x14ac:dyDescent="0.2">
      <c r="A56" s="18">
        <v>40</v>
      </c>
      <c r="B56" s="19">
        <v>4000</v>
      </c>
      <c r="C56" s="84" t="s">
        <v>1702</v>
      </c>
      <c r="D56" s="86">
        <v>18</v>
      </c>
      <c r="E56" s="86">
        <v>7</v>
      </c>
      <c r="F56" s="86">
        <v>2011</v>
      </c>
      <c r="G56" s="86">
        <v>7</v>
      </c>
      <c r="H56" s="86">
        <v>2</v>
      </c>
      <c r="I56" s="86">
        <v>2012</v>
      </c>
      <c r="J56" s="84">
        <v>8</v>
      </c>
      <c r="K56" s="84" t="s">
        <v>1705</v>
      </c>
      <c r="L56" s="11"/>
      <c r="M56" s="30" t="s">
        <v>5682</v>
      </c>
      <c r="N56" s="11"/>
      <c r="O56" s="86">
        <v>229</v>
      </c>
      <c r="P56" s="22" t="s">
        <v>26</v>
      </c>
      <c r="Q56" s="22" t="s">
        <v>5712</v>
      </c>
      <c r="R56" s="29" t="s">
        <v>5683</v>
      </c>
    </row>
    <row r="57" spans="1:18" x14ac:dyDescent="0.2">
      <c r="A57" s="18">
        <v>41</v>
      </c>
      <c r="B57" s="19">
        <v>4000</v>
      </c>
      <c r="C57" s="84" t="s">
        <v>1706</v>
      </c>
      <c r="D57" s="86">
        <v>28</v>
      </c>
      <c r="E57" s="86">
        <v>2</v>
      </c>
      <c r="F57" s="86">
        <v>2010</v>
      </c>
      <c r="G57" s="86">
        <v>30</v>
      </c>
      <c r="H57" s="86">
        <v>5</v>
      </c>
      <c r="I57" s="86">
        <v>2011</v>
      </c>
      <c r="J57" s="84">
        <v>8</v>
      </c>
      <c r="K57" s="84" t="s">
        <v>1707</v>
      </c>
      <c r="L57" s="11"/>
      <c r="M57" s="30" t="s">
        <v>5682</v>
      </c>
      <c r="N57" s="11"/>
      <c r="O57" s="86">
        <v>109</v>
      </c>
      <c r="P57" s="22" t="s">
        <v>26</v>
      </c>
      <c r="Q57" s="22" t="s">
        <v>5712</v>
      </c>
      <c r="R57" s="29" t="s">
        <v>5683</v>
      </c>
    </row>
    <row r="58" spans="1:18" x14ac:dyDescent="0.2">
      <c r="A58" s="18">
        <v>42</v>
      </c>
      <c r="B58" s="19">
        <v>4000</v>
      </c>
      <c r="C58" s="84" t="s">
        <v>1708</v>
      </c>
      <c r="D58" s="86">
        <v>30</v>
      </c>
      <c r="E58" s="86">
        <v>12</v>
      </c>
      <c r="F58" s="86">
        <v>2010</v>
      </c>
      <c r="G58" s="86">
        <v>27</v>
      </c>
      <c r="H58" s="86">
        <v>12</v>
      </c>
      <c r="I58" s="86">
        <v>2011</v>
      </c>
      <c r="J58" s="84">
        <v>8</v>
      </c>
      <c r="K58" s="84" t="s">
        <v>1709</v>
      </c>
      <c r="L58" s="11"/>
      <c r="M58" s="30" t="s">
        <v>5682</v>
      </c>
      <c r="N58" s="11"/>
      <c r="O58" s="86">
        <v>209</v>
      </c>
      <c r="P58" s="22" t="s">
        <v>26</v>
      </c>
      <c r="Q58" s="22" t="s">
        <v>5712</v>
      </c>
      <c r="R58" s="29" t="s">
        <v>5683</v>
      </c>
    </row>
    <row r="59" spans="1:18" x14ac:dyDescent="0.2">
      <c r="A59" s="25">
        <v>43</v>
      </c>
      <c r="B59" s="19">
        <v>4000</v>
      </c>
      <c r="C59" s="84" t="s">
        <v>1710</v>
      </c>
      <c r="D59" s="86">
        <v>13</v>
      </c>
      <c r="E59" s="86">
        <v>1</v>
      </c>
      <c r="F59" s="86">
        <v>2012</v>
      </c>
      <c r="G59" s="86">
        <v>24</v>
      </c>
      <c r="H59" s="86">
        <v>7</v>
      </c>
      <c r="I59" s="86">
        <v>2012</v>
      </c>
      <c r="J59" s="84">
        <v>8</v>
      </c>
      <c r="K59" s="84" t="s">
        <v>1711</v>
      </c>
      <c r="L59" s="11"/>
      <c r="M59" s="30" t="s">
        <v>5682</v>
      </c>
      <c r="N59" s="11"/>
      <c r="O59" s="86">
        <v>162</v>
      </c>
      <c r="P59" s="22" t="s">
        <v>26</v>
      </c>
      <c r="Q59" s="22" t="s">
        <v>5712</v>
      </c>
      <c r="R59" s="29" t="s">
        <v>5683</v>
      </c>
    </row>
    <row r="60" spans="1:18" x14ac:dyDescent="0.2">
      <c r="A60" s="25">
        <v>44</v>
      </c>
      <c r="B60" s="19">
        <v>4000</v>
      </c>
      <c r="C60" s="84" t="s">
        <v>1710</v>
      </c>
      <c r="D60" s="86">
        <v>23</v>
      </c>
      <c r="E60" s="86">
        <v>8</v>
      </c>
      <c r="F60" s="86">
        <v>2010</v>
      </c>
      <c r="G60" s="86">
        <v>28</v>
      </c>
      <c r="H60" s="86">
        <v>5</v>
      </c>
      <c r="I60" s="86">
        <v>2011</v>
      </c>
      <c r="J60" s="84">
        <v>8</v>
      </c>
      <c r="K60" s="84" t="s">
        <v>1712</v>
      </c>
      <c r="L60" s="11"/>
      <c r="M60" s="30" t="s">
        <v>5682</v>
      </c>
      <c r="N60" s="11"/>
      <c r="O60" s="86">
        <v>186</v>
      </c>
      <c r="P60" s="22" t="s">
        <v>26</v>
      </c>
      <c r="Q60" s="22" t="s">
        <v>5712</v>
      </c>
      <c r="R60" s="29" t="s">
        <v>5683</v>
      </c>
    </row>
    <row r="61" spans="1:18" x14ac:dyDescent="0.2">
      <c r="A61" s="25">
        <v>45</v>
      </c>
      <c r="B61" s="19">
        <v>4000</v>
      </c>
      <c r="C61" s="84" t="s">
        <v>1713</v>
      </c>
      <c r="D61" s="86">
        <v>8</v>
      </c>
      <c r="E61" s="86">
        <v>5</v>
      </c>
      <c r="F61" s="86">
        <v>2012</v>
      </c>
      <c r="G61" s="86">
        <v>5</v>
      </c>
      <c r="H61" s="86">
        <v>6</v>
      </c>
      <c r="I61" s="86">
        <v>2012</v>
      </c>
      <c r="J61" s="84">
        <v>9</v>
      </c>
      <c r="K61" s="84">
        <v>1</v>
      </c>
      <c r="L61" s="11"/>
      <c r="M61" s="30" t="s">
        <v>5682</v>
      </c>
      <c r="N61" s="11"/>
      <c r="O61" s="86">
        <v>193</v>
      </c>
      <c r="P61" s="22" t="s">
        <v>26</v>
      </c>
      <c r="Q61" s="22" t="s">
        <v>5712</v>
      </c>
      <c r="R61" s="29" t="s">
        <v>5683</v>
      </c>
    </row>
    <row r="62" spans="1:18" ht="14.25" customHeight="1" x14ac:dyDescent="0.2">
      <c r="A62" s="25">
        <v>46</v>
      </c>
      <c r="B62" s="19">
        <v>4000</v>
      </c>
      <c r="C62" s="84" t="s">
        <v>1714</v>
      </c>
      <c r="D62" s="86">
        <v>26</v>
      </c>
      <c r="E62" s="86">
        <v>12</v>
      </c>
      <c r="F62" s="86">
        <v>2011</v>
      </c>
      <c r="G62" s="86">
        <v>26</v>
      </c>
      <c r="H62" s="86">
        <v>12</v>
      </c>
      <c r="I62" s="86">
        <v>2011</v>
      </c>
      <c r="J62" s="84">
        <v>9</v>
      </c>
      <c r="K62" s="84">
        <v>1</v>
      </c>
      <c r="L62" s="21"/>
      <c r="M62" s="30" t="s">
        <v>5682</v>
      </c>
      <c r="N62" s="30"/>
      <c r="O62" s="86">
        <v>80</v>
      </c>
      <c r="P62" s="22" t="s">
        <v>26</v>
      </c>
      <c r="Q62" s="22" t="s">
        <v>5712</v>
      </c>
      <c r="R62" s="29" t="s">
        <v>5683</v>
      </c>
    </row>
    <row r="63" spans="1:18" ht="33.75" hidden="1" customHeight="1" x14ac:dyDescent="0.25">
      <c r="A63" s="245" t="s">
        <v>32</v>
      </c>
      <c r="B63" s="246"/>
      <c r="C63" s="246"/>
      <c r="D63" s="246"/>
      <c r="E63" s="246"/>
      <c r="F63" s="246"/>
      <c r="G63" s="246"/>
      <c r="H63" s="246"/>
      <c r="I63" s="246"/>
      <c r="J63" s="246"/>
      <c r="K63" s="246"/>
      <c r="L63" s="246"/>
      <c r="M63" s="246"/>
      <c r="N63" s="246"/>
      <c r="O63" s="246"/>
      <c r="P63" s="246"/>
      <c r="Q63" s="246"/>
      <c r="R63" s="247"/>
    </row>
    <row r="64" spans="1:18" x14ac:dyDescent="0.25">
      <c r="A64" s="283" t="s">
        <v>5793</v>
      </c>
      <c r="B64" s="284"/>
      <c r="C64" s="284"/>
      <c r="D64" s="204"/>
      <c r="E64" s="204"/>
      <c r="F64" s="204"/>
      <c r="G64" s="204"/>
      <c r="H64" s="204"/>
      <c r="I64" s="204"/>
      <c r="J64" s="204"/>
      <c r="K64" s="204"/>
      <c r="L64" s="204"/>
      <c r="M64" s="204"/>
      <c r="N64" s="204"/>
      <c r="O64" s="204"/>
      <c r="P64" s="204"/>
      <c r="Q64" s="204"/>
      <c r="R64" s="205"/>
    </row>
    <row r="65" spans="1:18" ht="47.25" customHeight="1" x14ac:dyDescent="0.25">
      <c r="A65" s="168" t="s">
        <v>15</v>
      </c>
      <c r="B65" s="169"/>
      <c r="C65" s="40" t="s">
        <v>28</v>
      </c>
      <c r="D65" s="42"/>
      <c r="E65" s="42"/>
      <c r="F65" s="225" t="s">
        <v>16</v>
      </c>
      <c r="G65" s="225"/>
      <c r="H65" s="219" t="s">
        <v>29</v>
      </c>
      <c r="I65" s="219"/>
      <c r="J65" s="219"/>
      <c r="K65" s="219"/>
      <c r="L65" s="219"/>
      <c r="M65" s="42"/>
      <c r="N65" s="42"/>
      <c r="O65" s="225" t="s">
        <v>23</v>
      </c>
      <c r="P65" s="225"/>
      <c r="Q65" s="219"/>
      <c r="R65" s="220"/>
    </row>
    <row r="66" spans="1:18" x14ac:dyDescent="0.25">
      <c r="A66" s="41"/>
      <c r="B66" s="42"/>
      <c r="C66" s="42"/>
      <c r="D66" s="42"/>
      <c r="E66" s="42"/>
      <c r="F66" s="42"/>
      <c r="G66" s="42"/>
      <c r="H66" s="42"/>
      <c r="I66" s="42"/>
      <c r="J66" s="42"/>
      <c r="K66" s="42"/>
      <c r="L66" s="42"/>
      <c r="M66" s="42"/>
      <c r="N66" s="42"/>
      <c r="O66" s="42"/>
      <c r="P66" s="42"/>
      <c r="Q66" s="42"/>
      <c r="R66" s="44"/>
    </row>
    <row r="67" spans="1:18" x14ac:dyDescent="0.25">
      <c r="A67" s="41"/>
      <c r="B67" s="42"/>
      <c r="C67" s="42"/>
      <c r="D67" s="42"/>
      <c r="E67" s="42"/>
      <c r="F67" s="42"/>
      <c r="G67" s="42"/>
      <c r="H67" s="42"/>
      <c r="I67" s="42"/>
      <c r="J67" s="42"/>
      <c r="K67" s="42"/>
      <c r="L67" s="42"/>
      <c r="M67" s="42"/>
      <c r="N67" s="42"/>
      <c r="O67" s="42"/>
      <c r="P67" s="42"/>
      <c r="Q67" s="42"/>
      <c r="R67" s="44"/>
    </row>
    <row r="68" spans="1:18" ht="34.5" x14ac:dyDescent="0.25">
      <c r="A68" s="224" t="s">
        <v>17</v>
      </c>
      <c r="B68" s="225"/>
      <c r="C68" s="40" t="s">
        <v>30</v>
      </c>
      <c r="D68" s="42"/>
      <c r="E68" s="42"/>
      <c r="F68" s="225" t="s">
        <v>17</v>
      </c>
      <c r="G68" s="225"/>
      <c r="H68" s="219" t="s">
        <v>31</v>
      </c>
      <c r="I68" s="219"/>
      <c r="J68" s="219"/>
      <c r="K68" s="219"/>
      <c r="L68" s="219"/>
      <c r="M68" s="42"/>
      <c r="N68" s="42"/>
      <c r="O68" s="225" t="s">
        <v>17</v>
      </c>
      <c r="P68" s="225"/>
      <c r="Q68" s="219"/>
      <c r="R68" s="220"/>
    </row>
    <row r="69" spans="1:18" x14ac:dyDescent="0.25">
      <c r="A69" s="41"/>
      <c r="B69" s="42"/>
      <c r="C69" s="42"/>
      <c r="D69" s="42"/>
      <c r="E69" s="42"/>
      <c r="F69" s="42"/>
      <c r="G69" s="42"/>
      <c r="H69" s="42"/>
      <c r="I69" s="42"/>
      <c r="J69" s="42"/>
      <c r="K69" s="42"/>
      <c r="L69" s="42"/>
      <c r="M69" s="42"/>
      <c r="N69" s="42"/>
      <c r="O69" s="42"/>
      <c r="P69" s="42"/>
      <c r="Q69" s="42"/>
      <c r="R69" s="44"/>
    </row>
    <row r="70" spans="1:18" x14ac:dyDescent="0.25">
      <c r="A70" s="41"/>
      <c r="B70" s="42"/>
      <c r="C70" s="42"/>
      <c r="D70" s="42"/>
      <c r="E70" s="42"/>
      <c r="F70" s="42"/>
      <c r="G70" s="42"/>
      <c r="H70" s="42"/>
      <c r="I70" s="42"/>
      <c r="J70" s="42"/>
      <c r="K70" s="42"/>
      <c r="L70" s="42"/>
      <c r="M70" s="42"/>
      <c r="N70" s="42"/>
      <c r="O70" s="42"/>
      <c r="P70" s="42"/>
      <c r="Q70" s="42"/>
      <c r="R70" s="44"/>
    </row>
    <row r="71" spans="1:18" ht="51.75" x14ac:dyDescent="0.25">
      <c r="A71" s="41" t="s">
        <v>18</v>
      </c>
      <c r="B71" s="42"/>
      <c r="C71" s="40" t="s">
        <v>33</v>
      </c>
      <c r="D71" s="42"/>
      <c r="E71" s="42"/>
      <c r="F71" s="42" t="s">
        <v>18</v>
      </c>
      <c r="G71" s="42"/>
      <c r="H71" s="219" t="s">
        <v>33</v>
      </c>
      <c r="I71" s="219"/>
      <c r="J71" s="219"/>
      <c r="K71" s="219"/>
      <c r="L71" s="219"/>
      <c r="M71" s="42"/>
      <c r="N71" s="42"/>
      <c r="O71" s="42" t="s">
        <v>18</v>
      </c>
      <c r="P71" s="42"/>
      <c r="Q71" s="219"/>
      <c r="R71" s="220"/>
    </row>
    <row r="72" spans="1:18" ht="18" thickBot="1" x14ac:dyDescent="0.3">
      <c r="A72" s="13"/>
      <c r="B72" s="14"/>
      <c r="C72" s="14"/>
      <c r="D72" s="14"/>
      <c r="E72" s="14"/>
      <c r="F72" s="14"/>
      <c r="G72" s="14"/>
      <c r="H72" s="14"/>
      <c r="I72" s="14"/>
      <c r="J72" s="14"/>
      <c r="K72" s="14"/>
      <c r="L72" s="14"/>
      <c r="M72" s="14"/>
      <c r="N72" s="14"/>
      <c r="O72" s="14"/>
      <c r="P72" s="14"/>
      <c r="Q72" s="14"/>
      <c r="R72" s="15"/>
    </row>
  </sheetData>
  <autoFilter ref="A15:R65">
    <filterColumn colId="2">
      <filters>
        <filter val="INFORME ACTUALIZACION DE CODIGO ETICO"/>
        <filter val="INFORME AUDITORIA CONVENIO 001/2010"/>
        <filter val="INFORME AUDITORIA ESPECIAL 001/2010"/>
        <filter val="INFORME BAJAS HURTO"/>
        <filter val="INFORME CONVENIO 001/2010 BALANCES"/>
        <filter val="INFORME CONVENIO 001/2010."/>
        <filter val="INFORME COTRALORIA PRESTACION DE SERVICIOS"/>
        <filter val="INFORME DE ACCION SOCIAL 022/4021"/>
        <filter val="INFORME DE JURIDICA"/>
        <filter val="INFORME DE VEDURIAS"/>
        <filter val="INFORME DENUNCIAS DE IDIPRON"/>
        <filter val="INFORME DIRECCION GENERA"/>
        <filter val="INFORME DOUGLAS TRADE"/>
        <filter val="INFORME EJECUCION CONTRATO GAS"/>
        <filter val="INFORME INTEGRAL"/>
        <filter val="INFORME METODOS EDUCATIVOS OPERATIVOS"/>
        <filter val="INFORME PLANEACION"/>
        <filter val="INFORME PROYECTO CONVIVENCIA"/>
        <filter val="INFORME Q.Y.S INCONSISTENCIAS PAGOS"/>
        <filter val="INFORME SUBDIRECCION ADMINISTRATIVA"/>
        <filter val="INFORME SUBDIRECCION DE METODOS EDUCATIVOS"/>
        <filter val="INFORME VEDURIA DISTRITAL"/>
        <filter val="INFORMES METODOS EDUCATIVOS OPERATIVOS"/>
      </filters>
    </filterColumn>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autoFilter>
  <mergeCells count="32">
    <mergeCell ref="R15:R16"/>
    <mergeCell ref="D16:F16"/>
    <mergeCell ref="G16:I16"/>
    <mergeCell ref="D15:I15"/>
    <mergeCell ref="A13:B13"/>
    <mergeCell ref="C13:R13"/>
    <mergeCell ref="A15:A16"/>
    <mergeCell ref="B15:B16"/>
    <mergeCell ref="C15:C16"/>
    <mergeCell ref="J15:N15"/>
    <mergeCell ref="O15:O16"/>
    <mergeCell ref="P15:P16"/>
    <mergeCell ref="Q15:Q16"/>
    <mergeCell ref="A6:R6"/>
    <mergeCell ref="A8:R8"/>
    <mergeCell ref="A10:B10"/>
    <mergeCell ref="C10:N10"/>
    <mergeCell ref="A11:B11"/>
    <mergeCell ref="C11:N11"/>
    <mergeCell ref="H71:L71"/>
    <mergeCell ref="O65:P65"/>
    <mergeCell ref="Q65:R65"/>
    <mergeCell ref="O68:P68"/>
    <mergeCell ref="Q68:R68"/>
    <mergeCell ref="Q71:R71"/>
    <mergeCell ref="A63:R63"/>
    <mergeCell ref="F65:G65"/>
    <mergeCell ref="H65:L65"/>
    <mergeCell ref="F68:G68"/>
    <mergeCell ref="H68:L68"/>
    <mergeCell ref="A68:B68"/>
    <mergeCell ref="A64:C64"/>
  </mergeCells>
  <dataValidations count="1">
    <dataValidation allowBlank="1" showErrorMessage="1" promptTitle="  " sqref="C17:E62"/>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858"/>
  <sheetViews>
    <sheetView topLeftCell="A393" workbookViewId="0">
      <selection activeCell="E863" sqref="E863"/>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192" customWidth="1"/>
    <col min="7" max="7" width="8.42578125" style="192" customWidth="1"/>
    <col min="8" max="10" width="6.85546875" style="4" customWidth="1"/>
    <col min="11" max="11" width="11.42578125" style="4"/>
    <col min="12" max="12" width="10" style="4" customWidth="1"/>
    <col min="13" max="13" width="12.5703125" style="4" customWidth="1"/>
    <col min="14" max="14" width="31.5703125" style="4" customWidth="1"/>
    <col min="15" max="16384" width="11.42578125" style="4"/>
  </cols>
  <sheetData>
    <row r="1" spans="1:14" s="17" customFormat="1" x14ac:dyDescent="0.25">
      <c r="A1" s="1"/>
      <c r="B1"/>
      <c r="C1" s="1"/>
      <c r="D1" s="3"/>
      <c r="E1" s="3"/>
      <c r="F1" s="191"/>
      <c r="G1" s="191"/>
      <c r="H1" s="3"/>
      <c r="I1" s="3"/>
      <c r="J1" s="3"/>
      <c r="K1" s="3"/>
    </row>
    <row r="2" spans="1:14" s="17" customFormat="1" x14ac:dyDescent="0.25">
      <c r="A2" s="1"/>
      <c r="B2" s="1"/>
      <c r="C2" s="1"/>
      <c r="D2" s="3"/>
      <c r="E2" s="3"/>
      <c r="F2" s="191"/>
      <c r="G2" s="191"/>
      <c r="H2" s="3"/>
      <c r="I2" s="3"/>
      <c r="J2" s="3"/>
      <c r="K2" s="3"/>
    </row>
    <row r="3" spans="1:14" s="17" customFormat="1" x14ac:dyDescent="0.25">
      <c r="A3" s="1"/>
      <c r="B3" s="2"/>
      <c r="C3" s="1"/>
      <c r="D3" s="3"/>
      <c r="E3" s="3"/>
      <c r="F3" s="191"/>
      <c r="G3" s="191"/>
      <c r="H3" s="3"/>
      <c r="I3" s="3"/>
      <c r="J3" s="3"/>
      <c r="K3" s="3"/>
    </row>
    <row r="4" spans="1:14" s="17" customFormat="1" x14ac:dyDescent="0.25">
      <c r="A4" s="1"/>
      <c r="B4" s="2"/>
      <c r="C4" s="1"/>
      <c r="D4" s="3"/>
      <c r="E4" s="3"/>
      <c r="F4" s="191"/>
      <c r="G4" s="191"/>
      <c r="H4" s="3"/>
      <c r="I4" s="3"/>
      <c r="J4" s="3"/>
      <c r="K4" s="3"/>
    </row>
    <row r="5" spans="1:14" s="17" customFormat="1" ht="18" thickBot="1" x14ac:dyDescent="0.3">
      <c r="A5" s="1"/>
      <c r="B5" s="2"/>
      <c r="C5" s="1"/>
      <c r="D5" s="3"/>
      <c r="E5" s="3"/>
      <c r="F5" s="191"/>
      <c r="G5" s="191"/>
      <c r="H5" s="3"/>
      <c r="I5" s="3"/>
      <c r="J5" s="3"/>
      <c r="K5" s="3"/>
    </row>
    <row r="6" spans="1:14" ht="78.75" customHeight="1" thickBot="1" x14ac:dyDescent="0.3">
      <c r="A6" s="240" t="s">
        <v>24</v>
      </c>
      <c r="B6" s="241"/>
      <c r="C6" s="241"/>
      <c r="D6" s="241"/>
      <c r="E6" s="241"/>
      <c r="F6" s="251"/>
      <c r="G6" s="25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193"/>
      <c r="G9" s="193"/>
      <c r="H9" s="6"/>
      <c r="I9" s="6"/>
      <c r="J9" s="6"/>
      <c r="K9" s="6"/>
      <c r="L9" s="6"/>
      <c r="M9" s="6"/>
      <c r="N9" s="7"/>
    </row>
    <row r="10" spans="1:14" x14ac:dyDescent="0.25">
      <c r="A10" s="224" t="s">
        <v>20</v>
      </c>
      <c r="B10" s="225"/>
      <c r="C10" s="243" t="s">
        <v>27</v>
      </c>
      <c r="D10" s="243"/>
      <c r="E10" s="243"/>
      <c r="F10" s="252"/>
      <c r="G10" s="252"/>
      <c r="H10" s="243"/>
      <c r="I10" s="243"/>
      <c r="J10" s="243"/>
      <c r="K10" s="8"/>
      <c r="L10" s="8"/>
      <c r="M10" s="8"/>
      <c r="N10" s="9"/>
    </row>
    <row r="11" spans="1:14" ht="44.25" customHeight="1" x14ac:dyDescent="0.25">
      <c r="A11" s="224" t="s">
        <v>21</v>
      </c>
      <c r="B11" s="225"/>
      <c r="C11" s="244" t="s">
        <v>122</v>
      </c>
      <c r="D11" s="244"/>
      <c r="E11" s="244"/>
      <c r="F11" s="253"/>
      <c r="G11" s="253"/>
      <c r="H11" s="244"/>
      <c r="I11" s="244"/>
      <c r="J11" s="244"/>
      <c r="K11" s="8"/>
      <c r="L11" s="8"/>
      <c r="M11" s="8"/>
      <c r="N11" s="9"/>
    </row>
    <row r="12" spans="1:14" x14ac:dyDescent="0.25">
      <c r="A12" s="10"/>
      <c r="B12" s="8"/>
      <c r="C12" s="8"/>
      <c r="D12" s="8"/>
      <c r="E12" s="8"/>
      <c r="F12" s="194"/>
      <c r="G12" s="194"/>
      <c r="H12" s="8"/>
      <c r="I12" s="8"/>
      <c r="J12" s="8"/>
      <c r="K12" s="8"/>
      <c r="L12" s="8"/>
      <c r="M12" s="8"/>
      <c r="N12" s="9"/>
    </row>
    <row r="13" spans="1:14" ht="41.25" customHeight="1" x14ac:dyDescent="0.25">
      <c r="A13" s="224" t="s">
        <v>22</v>
      </c>
      <c r="B13" s="225"/>
      <c r="C13" s="225" t="s">
        <v>121</v>
      </c>
      <c r="D13" s="225"/>
      <c r="E13" s="225"/>
      <c r="F13" s="254"/>
      <c r="G13" s="254"/>
      <c r="H13" s="225"/>
      <c r="I13" s="225"/>
      <c r="J13" s="225"/>
      <c r="K13" s="225"/>
      <c r="L13" s="225"/>
      <c r="M13" s="225"/>
      <c r="N13" s="228"/>
    </row>
    <row r="14" spans="1:14" ht="18" thickBot="1" x14ac:dyDescent="0.3">
      <c r="A14" s="10"/>
      <c r="B14" s="8"/>
      <c r="C14" s="8"/>
      <c r="D14" s="8"/>
      <c r="E14" s="8"/>
      <c r="F14" s="194"/>
      <c r="G14" s="194"/>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hidden="1" x14ac:dyDescent="0.25">
      <c r="A16" s="230"/>
      <c r="B16" s="232"/>
      <c r="C16" s="232"/>
      <c r="D16" s="35" t="s">
        <v>1</v>
      </c>
      <c r="E16" s="35" t="s">
        <v>2</v>
      </c>
      <c r="F16" s="35" t="s">
        <v>3</v>
      </c>
      <c r="G16" s="35" t="s">
        <v>4</v>
      </c>
      <c r="H16" s="35" t="s">
        <v>5</v>
      </c>
      <c r="I16" s="35" t="s">
        <v>6</v>
      </c>
      <c r="J16" s="35" t="s">
        <v>7</v>
      </c>
      <c r="K16" s="232"/>
      <c r="L16" s="232"/>
      <c r="M16" s="232"/>
      <c r="N16" s="227"/>
    </row>
    <row r="17" spans="1:14" s="23" customFormat="1" ht="17.25" hidden="1" customHeight="1" x14ac:dyDescent="0.2">
      <c r="A17" s="18">
        <v>1</v>
      </c>
      <c r="B17" s="19">
        <v>5000</v>
      </c>
      <c r="C17" s="45" t="s">
        <v>123</v>
      </c>
      <c r="D17" s="46">
        <v>38693</v>
      </c>
      <c r="E17" s="46">
        <v>40211</v>
      </c>
      <c r="F17" s="51" t="s">
        <v>548</v>
      </c>
      <c r="G17" s="53" t="s">
        <v>551</v>
      </c>
      <c r="H17" s="21"/>
      <c r="I17" s="30" t="s">
        <v>5682</v>
      </c>
      <c r="J17" s="30"/>
      <c r="K17" s="22"/>
      <c r="L17" s="22" t="s">
        <v>26</v>
      </c>
      <c r="M17" s="22" t="s">
        <v>120</v>
      </c>
      <c r="N17" s="29" t="s">
        <v>5685</v>
      </c>
    </row>
    <row r="18" spans="1:14" s="23" customFormat="1" ht="17.25" hidden="1" customHeight="1" x14ac:dyDescent="0.2">
      <c r="A18" s="18">
        <v>2</v>
      </c>
      <c r="B18" s="19">
        <v>5000</v>
      </c>
      <c r="C18" s="45" t="s">
        <v>124</v>
      </c>
      <c r="D18" s="46">
        <v>38744</v>
      </c>
      <c r="E18" s="46">
        <v>39696</v>
      </c>
      <c r="F18" s="51">
        <v>3</v>
      </c>
      <c r="G18" s="53" t="s">
        <v>116</v>
      </c>
      <c r="H18" s="21"/>
      <c r="I18" s="30" t="s">
        <v>5682</v>
      </c>
      <c r="J18" s="30"/>
      <c r="K18" s="22"/>
      <c r="L18" s="22" t="s">
        <v>26</v>
      </c>
      <c r="M18" s="22" t="s">
        <v>120</v>
      </c>
      <c r="N18" s="29" t="s">
        <v>5685</v>
      </c>
    </row>
    <row r="19" spans="1:14" s="23" customFormat="1" ht="22.5" hidden="1" customHeight="1" x14ac:dyDescent="0.2">
      <c r="A19" s="18">
        <v>3</v>
      </c>
      <c r="B19" s="19">
        <v>5000</v>
      </c>
      <c r="C19" s="45" t="s">
        <v>125</v>
      </c>
      <c r="D19" s="46">
        <v>38454</v>
      </c>
      <c r="E19" s="46">
        <v>38532</v>
      </c>
      <c r="F19" s="51">
        <v>3</v>
      </c>
      <c r="G19" s="53" t="s">
        <v>116</v>
      </c>
      <c r="H19" s="21"/>
      <c r="I19" s="30" t="s">
        <v>5682</v>
      </c>
      <c r="J19" s="30"/>
      <c r="K19" s="22"/>
      <c r="L19" s="22" t="s">
        <v>26</v>
      </c>
      <c r="M19" s="22" t="s">
        <v>120</v>
      </c>
      <c r="N19" s="29" t="s">
        <v>5685</v>
      </c>
    </row>
    <row r="20" spans="1:14" s="23" customFormat="1" ht="17.25" hidden="1" customHeight="1" x14ac:dyDescent="0.2">
      <c r="A20" s="18">
        <v>4</v>
      </c>
      <c r="B20" s="19">
        <v>5000</v>
      </c>
      <c r="C20" s="45" t="s">
        <v>126</v>
      </c>
      <c r="D20" s="46">
        <v>39051</v>
      </c>
      <c r="E20" s="46">
        <v>40052</v>
      </c>
      <c r="F20" s="51">
        <v>3</v>
      </c>
      <c r="G20" s="53" t="s">
        <v>116</v>
      </c>
      <c r="H20" s="22"/>
      <c r="I20" s="30" t="s">
        <v>5682</v>
      </c>
      <c r="J20" s="22"/>
      <c r="K20" s="22"/>
      <c r="L20" s="22" t="s">
        <v>26</v>
      </c>
      <c r="M20" s="22" t="s">
        <v>120</v>
      </c>
      <c r="N20" s="29" t="s">
        <v>5685</v>
      </c>
    </row>
    <row r="21" spans="1:14" s="23" customFormat="1" ht="17.25" hidden="1" customHeight="1" x14ac:dyDescent="0.2">
      <c r="A21" s="18">
        <v>5</v>
      </c>
      <c r="B21" s="19">
        <v>5000</v>
      </c>
      <c r="C21" s="45" t="s">
        <v>127</v>
      </c>
      <c r="D21" s="46">
        <v>39013</v>
      </c>
      <c r="E21" s="46">
        <v>40116</v>
      </c>
      <c r="F21" s="51">
        <v>3</v>
      </c>
      <c r="G21" s="53" t="s">
        <v>117</v>
      </c>
      <c r="H21" s="22"/>
      <c r="I21" s="30" t="s">
        <v>5682</v>
      </c>
      <c r="J21" s="30"/>
      <c r="K21" s="22"/>
      <c r="L21" s="22" t="s">
        <v>26</v>
      </c>
      <c r="M21" s="22" t="s">
        <v>120</v>
      </c>
      <c r="N21" s="29" t="s">
        <v>5685</v>
      </c>
    </row>
    <row r="22" spans="1:14" s="23" customFormat="1" ht="17.25" hidden="1" customHeight="1" x14ac:dyDescent="0.2">
      <c r="A22" s="18">
        <v>6</v>
      </c>
      <c r="B22" s="19">
        <v>5000</v>
      </c>
      <c r="C22" s="45" t="s">
        <v>128</v>
      </c>
      <c r="D22" s="47">
        <v>38981</v>
      </c>
      <c r="E22" s="47">
        <v>40163</v>
      </c>
      <c r="F22" s="51">
        <v>4</v>
      </c>
      <c r="G22" s="53" t="s">
        <v>552</v>
      </c>
      <c r="H22" s="22"/>
      <c r="I22" s="30" t="s">
        <v>5682</v>
      </c>
      <c r="J22" s="30"/>
      <c r="K22" s="22"/>
      <c r="L22" s="22" t="s">
        <v>26</v>
      </c>
      <c r="M22" s="22" t="s">
        <v>120</v>
      </c>
      <c r="N22" s="29" t="s">
        <v>5685</v>
      </c>
    </row>
    <row r="23" spans="1:14" s="23" customFormat="1" ht="17.25" hidden="1" customHeight="1" x14ac:dyDescent="0.2">
      <c r="A23" s="18">
        <v>7</v>
      </c>
      <c r="B23" s="19">
        <v>5000</v>
      </c>
      <c r="C23" s="45" t="s">
        <v>129</v>
      </c>
      <c r="D23" s="47">
        <v>39443</v>
      </c>
      <c r="E23" s="47">
        <v>40059</v>
      </c>
      <c r="F23" s="51">
        <v>5</v>
      </c>
      <c r="G23" s="53" t="s">
        <v>116</v>
      </c>
      <c r="H23" s="26"/>
      <c r="I23" s="30" t="s">
        <v>5682</v>
      </c>
      <c r="J23" s="30"/>
      <c r="K23" s="22"/>
      <c r="L23" s="22" t="s">
        <v>26</v>
      </c>
      <c r="M23" s="22" t="s">
        <v>120</v>
      </c>
      <c r="N23" s="29" t="s">
        <v>5685</v>
      </c>
    </row>
    <row r="24" spans="1:14" s="23" customFormat="1" ht="17.25" hidden="1" customHeight="1" x14ac:dyDescent="0.2">
      <c r="A24" s="18">
        <v>8</v>
      </c>
      <c r="B24" s="19">
        <v>5000</v>
      </c>
      <c r="C24" s="45" t="s">
        <v>130</v>
      </c>
      <c r="D24" s="47">
        <v>39443</v>
      </c>
      <c r="E24" s="47">
        <v>40085</v>
      </c>
      <c r="F24" s="51">
        <v>5</v>
      </c>
      <c r="G24" s="53" t="s">
        <v>117</v>
      </c>
      <c r="H24" s="27"/>
      <c r="I24" s="30" t="s">
        <v>5682</v>
      </c>
      <c r="J24" s="28"/>
      <c r="K24" s="22"/>
      <c r="L24" s="22" t="s">
        <v>26</v>
      </c>
      <c r="M24" s="22" t="s">
        <v>120</v>
      </c>
      <c r="N24" s="29" t="s">
        <v>5685</v>
      </c>
    </row>
    <row r="25" spans="1:14" ht="17.25" hidden="1" customHeight="1" x14ac:dyDescent="0.2">
      <c r="A25" s="18">
        <v>9</v>
      </c>
      <c r="B25" s="19">
        <v>5000</v>
      </c>
      <c r="C25" s="45" t="s">
        <v>131</v>
      </c>
      <c r="D25" s="47">
        <v>39259</v>
      </c>
      <c r="E25" s="47">
        <v>39898</v>
      </c>
      <c r="F25" s="51">
        <v>5</v>
      </c>
      <c r="G25" s="53" t="s">
        <v>119</v>
      </c>
      <c r="H25" s="11"/>
      <c r="I25" s="30" t="s">
        <v>5682</v>
      </c>
      <c r="J25" s="11"/>
      <c r="K25" s="22"/>
      <c r="L25" s="22" t="s">
        <v>26</v>
      </c>
      <c r="M25" s="22" t="s">
        <v>120</v>
      </c>
      <c r="N25" s="29" t="s">
        <v>5685</v>
      </c>
    </row>
    <row r="26" spans="1:14" ht="17.25" hidden="1" customHeight="1" x14ac:dyDescent="0.2">
      <c r="A26" s="18">
        <v>10</v>
      </c>
      <c r="B26" s="19">
        <v>5000</v>
      </c>
      <c r="C26" s="45" t="s">
        <v>132</v>
      </c>
      <c r="D26" s="47">
        <v>39188</v>
      </c>
      <c r="E26" s="47">
        <v>39792</v>
      </c>
      <c r="F26" s="51">
        <v>6</v>
      </c>
      <c r="G26" s="53" t="s">
        <v>117</v>
      </c>
      <c r="H26" s="11"/>
      <c r="I26" s="30" t="s">
        <v>5682</v>
      </c>
      <c r="J26" s="11"/>
      <c r="K26" s="22"/>
      <c r="L26" s="22" t="s">
        <v>26</v>
      </c>
      <c r="M26" s="22" t="s">
        <v>120</v>
      </c>
      <c r="N26" s="29" t="s">
        <v>5685</v>
      </c>
    </row>
    <row r="27" spans="1:14" ht="17.25" hidden="1" customHeight="1" x14ac:dyDescent="0.2">
      <c r="A27" s="18">
        <v>11</v>
      </c>
      <c r="B27" s="19">
        <v>5000</v>
      </c>
      <c r="C27" s="45" t="s">
        <v>133</v>
      </c>
      <c r="D27" s="47">
        <v>39289</v>
      </c>
      <c r="E27" s="47">
        <v>39821</v>
      </c>
      <c r="F27" s="51">
        <v>6</v>
      </c>
      <c r="G27" s="53" t="s">
        <v>117</v>
      </c>
      <c r="H27" s="11"/>
      <c r="I27" s="30" t="s">
        <v>5682</v>
      </c>
      <c r="J27" s="11"/>
      <c r="K27" s="22"/>
      <c r="L27" s="22" t="s">
        <v>26</v>
      </c>
      <c r="M27" s="22" t="s">
        <v>120</v>
      </c>
      <c r="N27" s="29" t="s">
        <v>5685</v>
      </c>
    </row>
    <row r="28" spans="1:14" ht="17.25" hidden="1" customHeight="1" x14ac:dyDescent="0.2">
      <c r="A28" s="18">
        <v>12</v>
      </c>
      <c r="B28" s="19">
        <v>5000</v>
      </c>
      <c r="C28" s="45" t="s">
        <v>134</v>
      </c>
      <c r="D28" s="47">
        <v>39437</v>
      </c>
      <c r="E28" s="47">
        <v>39786</v>
      </c>
      <c r="F28" s="51">
        <v>6</v>
      </c>
      <c r="G28" s="53" t="s">
        <v>116</v>
      </c>
      <c r="H28" s="11"/>
      <c r="I28" s="30" t="s">
        <v>5682</v>
      </c>
      <c r="J28" s="11"/>
      <c r="K28" s="22"/>
      <c r="L28" s="22" t="s">
        <v>26</v>
      </c>
      <c r="M28" s="22" t="s">
        <v>120</v>
      </c>
      <c r="N28" s="29" t="s">
        <v>5685</v>
      </c>
    </row>
    <row r="29" spans="1:14" ht="17.25" hidden="1" customHeight="1" x14ac:dyDescent="0.2">
      <c r="A29" s="18">
        <v>13</v>
      </c>
      <c r="B29" s="19">
        <v>5000</v>
      </c>
      <c r="C29" s="45" t="s">
        <v>135</v>
      </c>
      <c r="D29" s="47">
        <v>39443</v>
      </c>
      <c r="E29" s="47">
        <v>39955</v>
      </c>
      <c r="F29" s="51">
        <v>6</v>
      </c>
      <c r="G29" s="53" t="s">
        <v>116</v>
      </c>
      <c r="H29" s="11"/>
      <c r="I29" s="30" t="s">
        <v>5682</v>
      </c>
      <c r="J29" s="11"/>
      <c r="K29" s="22"/>
      <c r="L29" s="22" t="s">
        <v>26</v>
      </c>
      <c r="M29" s="22" t="s">
        <v>120</v>
      </c>
      <c r="N29" s="29" t="s">
        <v>5685</v>
      </c>
    </row>
    <row r="30" spans="1:14" ht="17.25" hidden="1" customHeight="1" x14ac:dyDescent="0.2">
      <c r="A30" s="18">
        <v>14</v>
      </c>
      <c r="B30" s="19">
        <v>5000</v>
      </c>
      <c r="C30" s="45" t="s">
        <v>136</v>
      </c>
      <c r="D30" s="47">
        <v>39253</v>
      </c>
      <c r="E30" s="47">
        <v>39980</v>
      </c>
      <c r="F30" s="51">
        <v>7</v>
      </c>
      <c r="G30" s="53" t="s">
        <v>553</v>
      </c>
      <c r="H30" s="11"/>
      <c r="I30" s="30" t="s">
        <v>5682</v>
      </c>
      <c r="J30" s="11"/>
      <c r="K30" s="22"/>
      <c r="L30" s="22" t="s">
        <v>26</v>
      </c>
      <c r="M30" s="22" t="s">
        <v>120</v>
      </c>
      <c r="N30" s="29" t="s">
        <v>5685</v>
      </c>
    </row>
    <row r="31" spans="1:14" ht="17.25" hidden="1" customHeight="1" x14ac:dyDescent="0.2">
      <c r="A31" s="18">
        <v>15</v>
      </c>
      <c r="B31" s="19">
        <v>5000</v>
      </c>
      <c r="C31" s="45" t="s">
        <v>137</v>
      </c>
      <c r="D31" s="47">
        <v>39443</v>
      </c>
      <c r="E31" s="47">
        <v>39752</v>
      </c>
      <c r="F31" s="51">
        <v>8</v>
      </c>
      <c r="G31" s="53" t="s">
        <v>117</v>
      </c>
      <c r="H31" s="11"/>
      <c r="I31" s="30" t="s">
        <v>5682</v>
      </c>
      <c r="J31" s="11"/>
      <c r="K31" s="22"/>
      <c r="L31" s="22" t="s">
        <v>26</v>
      </c>
      <c r="M31" s="22" t="s">
        <v>120</v>
      </c>
      <c r="N31" s="29" t="s">
        <v>5685</v>
      </c>
    </row>
    <row r="32" spans="1:14" hidden="1" x14ac:dyDescent="0.2">
      <c r="A32" s="18">
        <v>16</v>
      </c>
      <c r="B32" s="19">
        <v>5000</v>
      </c>
      <c r="C32" s="45" t="s">
        <v>138</v>
      </c>
      <c r="D32" s="47">
        <v>39253</v>
      </c>
      <c r="E32" s="47">
        <v>39798</v>
      </c>
      <c r="F32" s="51">
        <v>8</v>
      </c>
      <c r="G32" s="53" t="s">
        <v>117</v>
      </c>
      <c r="H32" s="21"/>
      <c r="I32" s="30" t="s">
        <v>5682</v>
      </c>
      <c r="J32" s="30"/>
      <c r="K32" s="22"/>
      <c r="L32" s="22" t="s">
        <v>26</v>
      </c>
      <c r="M32" s="22" t="s">
        <v>120</v>
      </c>
      <c r="N32" s="29" t="s">
        <v>5685</v>
      </c>
    </row>
    <row r="33" spans="1:14" hidden="1" x14ac:dyDescent="0.2">
      <c r="A33" s="18">
        <v>17</v>
      </c>
      <c r="B33" s="19">
        <v>5000</v>
      </c>
      <c r="C33" s="45" t="s">
        <v>139</v>
      </c>
      <c r="D33" s="47">
        <v>39436</v>
      </c>
      <c r="E33" s="47">
        <v>39955</v>
      </c>
      <c r="F33" s="51">
        <v>8</v>
      </c>
      <c r="G33" s="53" t="s">
        <v>117</v>
      </c>
      <c r="H33" s="21"/>
      <c r="I33" s="30" t="s">
        <v>5682</v>
      </c>
      <c r="J33" s="30"/>
      <c r="K33" s="22"/>
      <c r="L33" s="22" t="s">
        <v>26</v>
      </c>
      <c r="M33" s="22" t="s">
        <v>120</v>
      </c>
      <c r="N33" s="29" t="s">
        <v>5685</v>
      </c>
    </row>
    <row r="34" spans="1:14" hidden="1" x14ac:dyDescent="0.2">
      <c r="A34" s="18">
        <v>18</v>
      </c>
      <c r="B34" s="19">
        <v>5000</v>
      </c>
      <c r="C34" s="45" t="s">
        <v>140</v>
      </c>
      <c r="D34" s="47">
        <v>39248</v>
      </c>
      <c r="E34" s="47">
        <v>39595</v>
      </c>
      <c r="F34" s="51">
        <v>9</v>
      </c>
      <c r="G34" s="53" t="s">
        <v>119</v>
      </c>
      <c r="H34" s="21"/>
      <c r="I34" s="30" t="s">
        <v>5682</v>
      </c>
      <c r="J34" s="30"/>
      <c r="K34" s="22"/>
      <c r="L34" s="22" t="s">
        <v>26</v>
      </c>
      <c r="M34" s="22" t="s">
        <v>120</v>
      </c>
      <c r="N34" s="29" t="s">
        <v>5685</v>
      </c>
    </row>
    <row r="35" spans="1:14" ht="22.5" hidden="1" x14ac:dyDescent="0.2">
      <c r="A35" s="18">
        <v>19</v>
      </c>
      <c r="B35" s="19">
        <v>5000</v>
      </c>
      <c r="C35" s="45" t="s">
        <v>141</v>
      </c>
      <c r="D35" s="47">
        <v>39258</v>
      </c>
      <c r="E35" s="47">
        <v>39805</v>
      </c>
      <c r="F35" s="51">
        <v>9</v>
      </c>
      <c r="G35" s="53" t="s">
        <v>116</v>
      </c>
      <c r="H35" s="22"/>
      <c r="I35" s="30" t="s">
        <v>5682</v>
      </c>
      <c r="J35" s="22"/>
      <c r="K35" s="22"/>
      <c r="L35" s="22" t="s">
        <v>26</v>
      </c>
      <c r="M35" s="22" t="s">
        <v>120</v>
      </c>
      <c r="N35" s="29" t="s">
        <v>5685</v>
      </c>
    </row>
    <row r="36" spans="1:14" hidden="1" x14ac:dyDescent="0.2">
      <c r="A36" s="18">
        <v>20</v>
      </c>
      <c r="B36" s="19">
        <v>5000</v>
      </c>
      <c r="C36" s="45" t="s">
        <v>142</v>
      </c>
      <c r="D36" s="47">
        <v>39248</v>
      </c>
      <c r="E36" s="47">
        <v>39798</v>
      </c>
      <c r="F36" s="51">
        <v>9</v>
      </c>
      <c r="G36" s="53" t="s">
        <v>119</v>
      </c>
      <c r="H36" s="22"/>
      <c r="I36" s="30" t="s">
        <v>5682</v>
      </c>
      <c r="J36" s="30"/>
      <c r="K36" s="22"/>
      <c r="L36" s="22" t="s">
        <v>26</v>
      </c>
      <c r="M36" s="22" t="s">
        <v>120</v>
      </c>
      <c r="N36" s="29" t="s">
        <v>5685</v>
      </c>
    </row>
    <row r="37" spans="1:14" hidden="1" x14ac:dyDescent="0.2">
      <c r="A37" s="18">
        <v>21</v>
      </c>
      <c r="B37" s="19">
        <v>5000</v>
      </c>
      <c r="C37" s="45" t="s">
        <v>143</v>
      </c>
      <c r="D37" s="47">
        <v>39443</v>
      </c>
      <c r="E37" s="47">
        <v>40213</v>
      </c>
      <c r="F37" s="51">
        <v>10</v>
      </c>
      <c r="G37" s="53" t="s">
        <v>116</v>
      </c>
      <c r="H37" s="22"/>
      <c r="I37" s="30" t="s">
        <v>5682</v>
      </c>
      <c r="J37" s="30"/>
      <c r="K37" s="22"/>
      <c r="L37" s="22" t="s">
        <v>26</v>
      </c>
      <c r="M37" s="22" t="s">
        <v>120</v>
      </c>
      <c r="N37" s="29" t="s">
        <v>5685</v>
      </c>
    </row>
    <row r="38" spans="1:14" hidden="1" x14ac:dyDescent="0.2">
      <c r="A38" s="18">
        <v>22</v>
      </c>
      <c r="B38" s="19">
        <v>5000</v>
      </c>
      <c r="C38" s="45" t="s">
        <v>144</v>
      </c>
      <c r="D38" s="47">
        <v>39259</v>
      </c>
      <c r="E38" s="47">
        <v>39710</v>
      </c>
      <c r="F38" s="51">
        <v>10</v>
      </c>
      <c r="G38" s="53" t="s">
        <v>116</v>
      </c>
      <c r="H38" s="26"/>
      <c r="I38" s="30" t="s">
        <v>5682</v>
      </c>
      <c r="J38" s="30"/>
      <c r="K38" s="22"/>
      <c r="L38" s="22" t="s">
        <v>26</v>
      </c>
      <c r="M38" s="22" t="s">
        <v>120</v>
      </c>
      <c r="N38" s="29" t="s">
        <v>5685</v>
      </c>
    </row>
    <row r="39" spans="1:14" hidden="1" x14ac:dyDescent="0.2">
      <c r="A39" s="18">
        <v>23</v>
      </c>
      <c r="B39" s="19">
        <v>5000</v>
      </c>
      <c r="C39" s="45" t="s">
        <v>145</v>
      </c>
      <c r="D39" s="47">
        <v>39196</v>
      </c>
      <c r="E39" s="47">
        <v>39636</v>
      </c>
      <c r="F39" s="51">
        <v>10</v>
      </c>
      <c r="G39" s="53" t="s">
        <v>117</v>
      </c>
      <c r="H39" s="27"/>
      <c r="I39" s="30" t="s">
        <v>5682</v>
      </c>
      <c r="J39" s="28"/>
      <c r="K39" s="22"/>
      <c r="L39" s="22" t="s">
        <v>26</v>
      </c>
      <c r="M39" s="22" t="s">
        <v>120</v>
      </c>
      <c r="N39" s="29" t="s">
        <v>5685</v>
      </c>
    </row>
    <row r="40" spans="1:14" hidden="1" x14ac:dyDescent="0.2">
      <c r="A40" s="18">
        <v>24</v>
      </c>
      <c r="B40" s="19">
        <v>5000</v>
      </c>
      <c r="C40" s="45" t="s">
        <v>146</v>
      </c>
      <c r="D40" s="47">
        <v>39442</v>
      </c>
      <c r="E40" s="47">
        <v>39605</v>
      </c>
      <c r="F40" s="51">
        <v>10</v>
      </c>
      <c r="G40" s="53" t="s">
        <v>119</v>
      </c>
      <c r="H40" s="11"/>
      <c r="I40" s="30" t="s">
        <v>5682</v>
      </c>
      <c r="J40" s="11"/>
      <c r="K40" s="22"/>
      <c r="L40" s="22" t="s">
        <v>26</v>
      </c>
      <c r="M40" s="22" t="s">
        <v>120</v>
      </c>
      <c r="N40" s="29" t="s">
        <v>5685</v>
      </c>
    </row>
    <row r="41" spans="1:14" hidden="1" x14ac:dyDescent="0.2">
      <c r="A41" s="18">
        <v>25</v>
      </c>
      <c r="B41" s="19">
        <v>5000</v>
      </c>
      <c r="C41" s="45" t="s">
        <v>147</v>
      </c>
      <c r="D41" s="47">
        <v>39167</v>
      </c>
      <c r="E41" s="47">
        <v>39583</v>
      </c>
      <c r="F41" s="51">
        <v>11</v>
      </c>
      <c r="G41" s="53" t="s">
        <v>553</v>
      </c>
      <c r="H41" s="11"/>
      <c r="I41" s="30" t="s">
        <v>5682</v>
      </c>
      <c r="J41" s="11"/>
      <c r="K41" s="22"/>
      <c r="L41" s="22" t="s">
        <v>26</v>
      </c>
      <c r="M41" s="22" t="s">
        <v>120</v>
      </c>
      <c r="N41" s="29" t="s">
        <v>5685</v>
      </c>
    </row>
    <row r="42" spans="1:14" hidden="1" x14ac:dyDescent="0.2">
      <c r="A42" s="18">
        <v>26</v>
      </c>
      <c r="B42" s="19">
        <v>5000</v>
      </c>
      <c r="C42" s="45" t="s">
        <v>148</v>
      </c>
      <c r="D42" s="47">
        <v>39443</v>
      </c>
      <c r="E42" s="47">
        <v>40263</v>
      </c>
      <c r="F42" s="51">
        <v>12</v>
      </c>
      <c r="G42" s="53" t="s">
        <v>116</v>
      </c>
      <c r="H42" s="11"/>
      <c r="I42" s="30" t="s">
        <v>5682</v>
      </c>
      <c r="J42" s="11"/>
      <c r="K42" s="22"/>
      <c r="L42" s="22" t="s">
        <v>26</v>
      </c>
      <c r="M42" s="22" t="s">
        <v>120</v>
      </c>
      <c r="N42" s="29" t="s">
        <v>5685</v>
      </c>
    </row>
    <row r="43" spans="1:14" hidden="1" x14ac:dyDescent="0.2">
      <c r="A43" s="18">
        <v>27</v>
      </c>
      <c r="B43" s="19">
        <v>5000</v>
      </c>
      <c r="C43" s="45" t="s">
        <v>149</v>
      </c>
      <c r="D43" s="47">
        <v>39435</v>
      </c>
      <c r="E43" s="47">
        <v>39752</v>
      </c>
      <c r="F43" s="51">
        <v>12</v>
      </c>
      <c r="G43" s="53" t="s">
        <v>116</v>
      </c>
      <c r="H43" s="11"/>
      <c r="I43" s="30" t="s">
        <v>5682</v>
      </c>
      <c r="J43" s="11"/>
      <c r="K43" s="22"/>
      <c r="L43" s="22" t="s">
        <v>26</v>
      </c>
      <c r="M43" s="22" t="s">
        <v>120</v>
      </c>
      <c r="N43" s="29" t="s">
        <v>5685</v>
      </c>
    </row>
    <row r="44" spans="1:14" hidden="1" x14ac:dyDescent="0.2">
      <c r="A44" s="18">
        <v>28</v>
      </c>
      <c r="B44" s="19">
        <v>5000</v>
      </c>
      <c r="C44" s="45" t="s">
        <v>150</v>
      </c>
      <c r="D44" s="47">
        <v>39435</v>
      </c>
      <c r="E44" s="47">
        <v>39687</v>
      </c>
      <c r="F44" s="51">
        <v>12</v>
      </c>
      <c r="G44" s="53" t="s">
        <v>116</v>
      </c>
      <c r="H44" s="11"/>
      <c r="I44" s="30" t="s">
        <v>5682</v>
      </c>
      <c r="J44" s="11"/>
      <c r="K44" s="22"/>
      <c r="L44" s="22" t="s">
        <v>26</v>
      </c>
      <c r="M44" s="22" t="s">
        <v>120</v>
      </c>
      <c r="N44" s="29" t="s">
        <v>5685</v>
      </c>
    </row>
    <row r="45" spans="1:14" hidden="1" x14ac:dyDescent="0.2">
      <c r="A45" s="18">
        <v>29</v>
      </c>
      <c r="B45" s="19">
        <v>5000</v>
      </c>
      <c r="C45" s="45" t="s">
        <v>151</v>
      </c>
      <c r="D45" s="47">
        <v>39436</v>
      </c>
      <c r="E45" s="47">
        <v>39752</v>
      </c>
      <c r="F45" s="51">
        <v>12</v>
      </c>
      <c r="G45" s="53" t="s">
        <v>119</v>
      </c>
      <c r="H45" s="11"/>
      <c r="I45" s="30" t="s">
        <v>5682</v>
      </c>
      <c r="J45" s="11"/>
      <c r="K45" s="22"/>
      <c r="L45" s="22" t="s">
        <v>26</v>
      </c>
      <c r="M45" s="22" t="s">
        <v>120</v>
      </c>
      <c r="N45" s="29" t="s">
        <v>5685</v>
      </c>
    </row>
    <row r="46" spans="1:14" ht="22.5" hidden="1" x14ac:dyDescent="0.2">
      <c r="A46" s="18">
        <v>30</v>
      </c>
      <c r="B46" s="19">
        <v>5000</v>
      </c>
      <c r="C46" s="45" t="s">
        <v>152</v>
      </c>
      <c r="D46" s="47">
        <v>39442</v>
      </c>
      <c r="E46" s="47">
        <v>39914</v>
      </c>
      <c r="F46" s="51">
        <v>13</v>
      </c>
      <c r="G46" s="53" t="s">
        <v>116</v>
      </c>
      <c r="H46" s="11"/>
      <c r="I46" s="30" t="s">
        <v>5682</v>
      </c>
      <c r="J46" s="11"/>
      <c r="K46" s="22"/>
      <c r="L46" s="22" t="s">
        <v>26</v>
      </c>
      <c r="M46" s="22" t="s">
        <v>120</v>
      </c>
      <c r="N46" s="29" t="s">
        <v>5685</v>
      </c>
    </row>
    <row r="47" spans="1:14" hidden="1" x14ac:dyDescent="0.2">
      <c r="A47" s="18">
        <v>31</v>
      </c>
      <c r="B47" s="19">
        <v>5000</v>
      </c>
      <c r="C47" s="45" t="s">
        <v>153</v>
      </c>
      <c r="D47" s="47">
        <v>39442</v>
      </c>
      <c r="E47" s="47">
        <v>40403</v>
      </c>
      <c r="F47" s="51">
        <v>13</v>
      </c>
      <c r="G47" s="53" t="s">
        <v>119</v>
      </c>
      <c r="H47" s="21"/>
      <c r="I47" s="30" t="s">
        <v>5682</v>
      </c>
      <c r="J47" s="30"/>
      <c r="K47" s="22"/>
      <c r="L47" s="22" t="s">
        <v>26</v>
      </c>
      <c r="M47" s="22" t="s">
        <v>120</v>
      </c>
      <c r="N47" s="29" t="s">
        <v>5685</v>
      </c>
    </row>
    <row r="48" spans="1:14" hidden="1" x14ac:dyDescent="0.2">
      <c r="A48" s="18">
        <v>32</v>
      </c>
      <c r="B48" s="19">
        <v>5000</v>
      </c>
      <c r="C48" s="45" t="s">
        <v>154</v>
      </c>
      <c r="D48" s="47">
        <v>39443</v>
      </c>
      <c r="E48" s="47">
        <v>40828</v>
      </c>
      <c r="F48" s="51">
        <v>13</v>
      </c>
      <c r="G48" s="53" t="s">
        <v>117</v>
      </c>
      <c r="H48" s="21"/>
      <c r="I48" s="30" t="s">
        <v>5682</v>
      </c>
      <c r="J48" s="30"/>
      <c r="K48" s="22"/>
      <c r="L48" s="22" t="s">
        <v>26</v>
      </c>
      <c r="M48" s="22" t="s">
        <v>120</v>
      </c>
      <c r="N48" s="29" t="s">
        <v>5685</v>
      </c>
    </row>
    <row r="49" spans="1:14" hidden="1" x14ac:dyDescent="0.2">
      <c r="A49" s="18">
        <v>33</v>
      </c>
      <c r="B49" s="19">
        <v>5000</v>
      </c>
      <c r="C49" s="45" t="s">
        <v>155</v>
      </c>
      <c r="D49" s="47">
        <v>39238</v>
      </c>
      <c r="E49" s="47">
        <v>39813</v>
      </c>
      <c r="F49" s="51">
        <v>14</v>
      </c>
      <c r="G49" s="53" t="s">
        <v>117</v>
      </c>
      <c r="H49" s="21"/>
      <c r="I49" s="30" t="s">
        <v>5682</v>
      </c>
      <c r="J49" s="30"/>
      <c r="K49" s="22"/>
      <c r="L49" s="22" t="s">
        <v>26</v>
      </c>
      <c r="M49" s="22" t="s">
        <v>120</v>
      </c>
      <c r="N49" s="29" t="s">
        <v>5685</v>
      </c>
    </row>
    <row r="50" spans="1:14" hidden="1" x14ac:dyDescent="0.2">
      <c r="A50" s="18">
        <v>34</v>
      </c>
      <c r="B50" s="19">
        <v>5000</v>
      </c>
      <c r="C50" s="45" t="s">
        <v>156</v>
      </c>
      <c r="D50" s="47">
        <v>39259</v>
      </c>
      <c r="E50" s="47">
        <v>39662</v>
      </c>
      <c r="F50" s="51">
        <v>14</v>
      </c>
      <c r="G50" s="53" t="s">
        <v>116</v>
      </c>
      <c r="H50" s="22"/>
      <c r="I50" s="30" t="s">
        <v>5682</v>
      </c>
      <c r="J50" s="22"/>
      <c r="K50" s="22"/>
      <c r="L50" s="22" t="s">
        <v>26</v>
      </c>
      <c r="M50" s="22" t="s">
        <v>120</v>
      </c>
      <c r="N50" s="29" t="s">
        <v>5685</v>
      </c>
    </row>
    <row r="51" spans="1:14" hidden="1" x14ac:dyDescent="0.2">
      <c r="A51" s="18">
        <v>35</v>
      </c>
      <c r="B51" s="19">
        <v>5000</v>
      </c>
      <c r="C51" s="45" t="s">
        <v>157</v>
      </c>
      <c r="D51" s="47">
        <v>39171</v>
      </c>
      <c r="E51" s="47">
        <v>39626</v>
      </c>
      <c r="F51" s="51">
        <v>14</v>
      </c>
      <c r="G51" s="53" t="s">
        <v>116</v>
      </c>
      <c r="H51" s="22"/>
      <c r="I51" s="30" t="s">
        <v>5682</v>
      </c>
      <c r="J51" s="30"/>
      <c r="K51" s="22"/>
      <c r="L51" s="22" t="s">
        <v>26</v>
      </c>
      <c r="M51" s="22" t="s">
        <v>120</v>
      </c>
      <c r="N51" s="29" t="s">
        <v>5685</v>
      </c>
    </row>
    <row r="52" spans="1:14" ht="22.5" hidden="1" x14ac:dyDescent="0.2">
      <c r="A52" s="18">
        <v>36</v>
      </c>
      <c r="B52" s="19">
        <v>5000</v>
      </c>
      <c r="C52" s="45" t="s">
        <v>158</v>
      </c>
      <c r="D52" s="47">
        <v>39442</v>
      </c>
      <c r="E52" s="47">
        <v>39803</v>
      </c>
      <c r="F52" s="51">
        <v>14</v>
      </c>
      <c r="G52" s="53" t="s">
        <v>116</v>
      </c>
      <c r="H52" s="22"/>
      <c r="I52" s="30" t="s">
        <v>5682</v>
      </c>
      <c r="J52" s="30"/>
      <c r="K52" s="22"/>
      <c r="L52" s="22" t="s">
        <v>26</v>
      </c>
      <c r="M52" s="22" t="s">
        <v>120</v>
      </c>
      <c r="N52" s="29" t="s">
        <v>5685</v>
      </c>
    </row>
    <row r="53" spans="1:14" hidden="1" x14ac:dyDescent="0.2">
      <c r="A53" s="18">
        <v>37</v>
      </c>
      <c r="B53" s="19">
        <v>5000</v>
      </c>
      <c r="C53" s="45" t="s">
        <v>159</v>
      </c>
      <c r="D53" s="47">
        <v>39248</v>
      </c>
      <c r="E53" s="47">
        <v>40288</v>
      </c>
      <c r="F53" s="51">
        <v>14</v>
      </c>
      <c r="G53" s="53" t="s">
        <v>116</v>
      </c>
      <c r="H53" s="26"/>
      <c r="I53" s="30" t="s">
        <v>5682</v>
      </c>
      <c r="J53" s="30"/>
      <c r="K53" s="22"/>
      <c r="L53" s="22" t="s">
        <v>26</v>
      </c>
      <c r="M53" s="22" t="s">
        <v>120</v>
      </c>
      <c r="N53" s="29" t="s">
        <v>5685</v>
      </c>
    </row>
    <row r="54" spans="1:14" hidden="1" x14ac:dyDescent="0.2">
      <c r="A54" s="18">
        <v>38</v>
      </c>
      <c r="B54" s="19">
        <v>5000</v>
      </c>
      <c r="C54" s="45" t="s">
        <v>160</v>
      </c>
      <c r="D54" s="47">
        <v>39248</v>
      </c>
      <c r="E54" s="47">
        <v>39908</v>
      </c>
      <c r="F54" s="51">
        <v>15</v>
      </c>
      <c r="G54" s="53" t="s">
        <v>119</v>
      </c>
      <c r="H54" s="27"/>
      <c r="I54" s="30" t="s">
        <v>5682</v>
      </c>
      <c r="J54" s="28"/>
      <c r="K54" s="22"/>
      <c r="L54" s="22" t="s">
        <v>26</v>
      </c>
      <c r="M54" s="22" t="s">
        <v>120</v>
      </c>
      <c r="N54" s="29" t="s">
        <v>5685</v>
      </c>
    </row>
    <row r="55" spans="1:14" hidden="1" x14ac:dyDescent="0.2">
      <c r="A55" s="18">
        <v>39</v>
      </c>
      <c r="B55" s="19">
        <v>5000</v>
      </c>
      <c r="C55" s="45" t="s">
        <v>161</v>
      </c>
      <c r="D55" s="47">
        <v>39428</v>
      </c>
      <c r="E55" s="47">
        <v>39745</v>
      </c>
      <c r="F55" s="51">
        <v>15</v>
      </c>
      <c r="G55" s="53" t="s">
        <v>554</v>
      </c>
      <c r="H55" s="11"/>
      <c r="I55" s="30" t="s">
        <v>5682</v>
      </c>
      <c r="J55" s="11"/>
      <c r="K55" s="22"/>
      <c r="L55" s="22" t="s">
        <v>26</v>
      </c>
      <c r="M55" s="22" t="s">
        <v>120</v>
      </c>
      <c r="N55" s="29" t="s">
        <v>5685</v>
      </c>
    </row>
    <row r="56" spans="1:14" hidden="1" x14ac:dyDescent="0.2">
      <c r="A56" s="18">
        <v>40</v>
      </c>
      <c r="B56" s="19">
        <v>5000</v>
      </c>
      <c r="C56" s="45" t="s">
        <v>162</v>
      </c>
      <c r="D56" s="47">
        <v>39703</v>
      </c>
      <c r="E56" s="47">
        <v>40016</v>
      </c>
      <c r="F56" s="51">
        <v>16</v>
      </c>
      <c r="G56" s="53" t="s">
        <v>116</v>
      </c>
      <c r="H56" s="11"/>
      <c r="I56" s="30" t="s">
        <v>5682</v>
      </c>
      <c r="J56" s="11"/>
      <c r="K56" s="22"/>
      <c r="L56" s="22" t="s">
        <v>26</v>
      </c>
      <c r="M56" s="22" t="s">
        <v>120</v>
      </c>
      <c r="N56" s="29" t="s">
        <v>5685</v>
      </c>
    </row>
    <row r="57" spans="1:14" hidden="1" x14ac:dyDescent="0.2">
      <c r="A57" s="18">
        <v>41</v>
      </c>
      <c r="B57" s="19">
        <v>5000</v>
      </c>
      <c r="C57" s="45" t="s">
        <v>163</v>
      </c>
      <c r="D57" s="47">
        <v>39659</v>
      </c>
      <c r="E57" s="47">
        <v>40015</v>
      </c>
      <c r="F57" s="51">
        <v>16</v>
      </c>
      <c r="G57" s="53" t="s">
        <v>116</v>
      </c>
      <c r="H57" s="11"/>
      <c r="I57" s="30" t="s">
        <v>5682</v>
      </c>
      <c r="J57" s="11"/>
      <c r="K57" s="22"/>
      <c r="L57" s="22" t="s">
        <v>26</v>
      </c>
      <c r="M57" s="22" t="s">
        <v>120</v>
      </c>
      <c r="N57" s="29" t="s">
        <v>5685</v>
      </c>
    </row>
    <row r="58" spans="1:14" hidden="1" x14ac:dyDescent="0.2">
      <c r="A58" s="18">
        <v>42</v>
      </c>
      <c r="B58" s="19">
        <v>5000</v>
      </c>
      <c r="C58" s="45" t="s">
        <v>164</v>
      </c>
      <c r="D58" s="47">
        <v>39813</v>
      </c>
      <c r="E58" s="47">
        <v>40334</v>
      </c>
      <c r="F58" s="51">
        <v>16</v>
      </c>
      <c r="G58" s="53" t="s">
        <v>116</v>
      </c>
      <c r="H58" s="11"/>
      <c r="I58" s="30" t="s">
        <v>5682</v>
      </c>
      <c r="J58" s="11"/>
      <c r="K58" s="22"/>
      <c r="L58" s="22" t="s">
        <v>26</v>
      </c>
      <c r="M58" s="22" t="s">
        <v>120</v>
      </c>
      <c r="N58" s="29" t="s">
        <v>5685</v>
      </c>
    </row>
    <row r="59" spans="1:14" hidden="1" x14ac:dyDescent="0.2">
      <c r="A59" s="18">
        <v>43</v>
      </c>
      <c r="B59" s="19">
        <v>5000</v>
      </c>
      <c r="C59" s="45" t="s">
        <v>165</v>
      </c>
      <c r="D59" s="47">
        <v>39703</v>
      </c>
      <c r="E59" s="47">
        <v>39975</v>
      </c>
      <c r="F59" s="51">
        <v>16</v>
      </c>
      <c r="G59" s="53" t="s">
        <v>116</v>
      </c>
      <c r="H59" s="11"/>
      <c r="I59" s="30" t="s">
        <v>5682</v>
      </c>
      <c r="J59" s="11"/>
      <c r="K59" s="22"/>
      <c r="L59" s="22" t="s">
        <v>26</v>
      </c>
      <c r="M59" s="22" t="s">
        <v>120</v>
      </c>
      <c r="N59" s="29" t="s">
        <v>5685</v>
      </c>
    </row>
    <row r="60" spans="1:14" hidden="1" x14ac:dyDescent="0.2">
      <c r="A60" s="18">
        <v>44</v>
      </c>
      <c r="B60" s="19">
        <v>5000</v>
      </c>
      <c r="C60" s="45" t="s">
        <v>166</v>
      </c>
      <c r="D60" s="47">
        <v>39783</v>
      </c>
      <c r="E60" s="47">
        <v>40140</v>
      </c>
      <c r="F60" s="51">
        <v>16</v>
      </c>
      <c r="G60" s="53" t="s">
        <v>116</v>
      </c>
      <c r="H60" s="11"/>
      <c r="I60" s="30" t="s">
        <v>5682</v>
      </c>
      <c r="J60" s="11"/>
      <c r="K60" s="22"/>
      <c r="L60" s="22" t="s">
        <v>26</v>
      </c>
      <c r="M60" s="22" t="s">
        <v>120</v>
      </c>
      <c r="N60" s="29" t="s">
        <v>5685</v>
      </c>
    </row>
    <row r="61" spans="1:14" hidden="1" x14ac:dyDescent="0.2">
      <c r="A61" s="18">
        <v>45</v>
      </c>
      <c r="B61" s="19">
        <v>5000</v>
      </c>
      <c r="C61" s="45" t="s">
        <v>167</v>
      </c>
      <c r="D61" s="47">
        <v>39812</v>
      </c>
      <c r="E61" s="47">
        <v>40393</v>
      </c>
      <c r="F61" s="51">
        <v>16</v>
      </c>
      <c r="G61" s="53" t="s">
        <v>116</v>
      </c>
      <c r="H61" s="11"/>
      <c r="I61" s="30" t="s">
        <v>5682</v>
      </c>
      <c r="J61" s="11"/>
      <c r="K61" s="22"/>
      <c r="L61" s="22" t="s">
        <v>26</v>
      </c>
      <c r="M61" s="22" t="s">
        <v>120</v>
      </c>
      <c r="N61" s="29" t="s">
        <v>5685</v>
      </c>
    </row>
    <row r="62" spans="1:14" hidden="1" x14ac:dyDescent="0.2">
      <c r="A62" s="18">
        <v>46</v>
      </c>
      <c r="B62" s="19">
        <v>5000</v>
      </c>
      <c r="C62" s="45" t="s">
        <v>168</v>
      </c>
      <c r="D62" s="47">
        <v>39443</v>
      </c>
      <c r="E62" s="47">
        <v>40182</v>
      </c>
      <c r="F62" s="51" t="s">
        <v>549</v>
      </c>
      <c r="G62" s="53" t="s">
        <v>555</v>
      </c>
      <c r="H62" s="21"/>
      <c r="I62" s="30" t="s">
        <v>5682</v>
      </c>
      <c r="J62" s="30"/>
      <c r="K62" s="22"/>
      <c r="L62" s="22" t="s">
        <v>26</v>
      </c>
      <c r="M62" s="22" t="s">
        <v>120</v>
      </c>
      <c r="N62" s="29" t="s">
        <v>5685</v>
      </c>
    </row>
    <row r="63" spans="1:14" ht="45" hidden="1" x14ac:dyDescent="0.2">
      <c r="A63" s="18">
        <v>47</v>
      </c>
      <c r="B63" s="19">
        <v>5000</v>
      </c>
      <c r="C63" s="45" t="s">
        <v>169</v>
      </c>
      <c r="D63" s="47">
        <v>40214</v>
      </c>
      <c r="E63" s="47">
        <v>40535</v>
      </c>
      <c r="F63" s="51">
        <v>19</v>
      </c>
      <c r="G63" s="53" t="s">
        <v>553</v>
      </c>
      <c r="H63" s="21"/>
      <c r="I63" s="30" t="s">
        <v>5682</v>
      </c>
      <c r="J63" s="30"/>
      <c r="K63" s="22"/>
      <c r="L63" s="22" t="s">
        <v>26</v>
      </c>
      <c r="M63" s="22" t="s">
        <v>120</v>
      </c>
      <c r="N63" s="29" t="s">
        <v>5688</v>
      </c>
    </row>
    <row r="64" spans="1:14" ht="22.5" hidden="1" x14ac:dyDescent="0.2">
      <c r="A64" s="18">
        <v>48</v>
      </c>
      <c r="B64" s="19">
        <v>5000</v>
      </c>
      <c r="C64" s="45" t="s">
        <v>170</v>
      </c>
      <c r="D64" s="47">
        <v>40011</v>
      </c>
      <c r="E64" s="47">
        <v>40583</v>
      </c>
      <c r="F64" s="51">
        <v>20</v>
      </c>
      <c r="G64" s="53" t="s">
        <v>552</v>
      </c>
      <c r="H64" s="21"/>
      <c r="I64" s="30" t="s">
        <v>5682</v>
      </c>
      <c r="J64" s="30"/>
      <c r="K64" s="22"/>
      <c r="L64" s="22" t="s">
        <v>26</v>
      </c>
      <c r="M64" s="22" t="s">
        <v>120</v>
      </c>
      <c r="N64" s="29" t="s">
        <v>5685</v>
      </c>
    </row>
    <row r="65" spans="1:14" ht="22.5" hidden="1" x14ac:dyDescent="0.2">
      <c r="A65" s="18">
        <v>49</v>
      </c>
      <c r="B65" s="19">
        <v>5000</v>
      </c>
      <c r="C65" s="45" t="s">
        <v>171</v>
      </c>
      <c r="D65" s="47">
        <v>40091</v>
      </c>
      <c r="E65" s="47">
        <v>40533</v>
      </c>
      <c r="F65" s="51" t="s">
        <v>550</v>
      </c>
      <c r="G65" s="53" t="s">
        <v>556</v>
      </c>
      <c r="H65" s="22"/>
      <c r="I65" s="30" t="s">
        <v>5682</v>
      </c>
      <c r="J65" s="22"/>
      <c r="K65" s="22"/>
      <c r="L65" s="22" t="s">
        <v>26</v>
      </c>
      <c r="M65" s="22" t="s">
        <v>120</v>
      </c>
      <c r="N65" s="29"/>
    </row>
    <row r="66" spans="1:14" ht="22.5" hidden="1" x14ac:dyDescent="0.2">
      <c r="A66" s="18">
        <v>50</v>
      </c>
      <c r="B66" s="19">
        <v>5000</v>
      </c>
      <c r="C66" s="45" t="s">
        <v>172</v>
      </c>
      <c r="D66" s="47">
        <v>39787</v>
      </c>
      <c r="E66" s="47">
        <v>39981</v>
      </c>
      <c r="F66" s="51">
        <v>23</v>
      </c>
      <c r="G66" s="53" t="s">
        <v>552</v>
      </c>
      <c r="H66" s="22"/>
      <c r="I66" s="30" t="s">
        <v>5682</v>
      </c>
      <c r="J66" s="30"/>
      <c r="K66" s="22"/>
      <c r="L66" s="22" t="s">
        <v>26</v>
      </c>
      <c r="M66" s="22" t="s">
        <v>120</v>
      </c>
      <c r="N66" s="29" t="s">
        <v>5685</v>
      </c>
    </row>
    <row r="67" spans="1:14" ht="22.5" hidden="1" x14ac:dyDescent="0.2">
      <c r="A67" s="18">
        <v>51</v>
      </c>
      <c r="B67" s="19">
        <v>5000</v>
      </c>
      <c r="C67" s="45" t="s">
        <v>173</v>
      </c>
      <c r="D67" s="47">
        <v>39654</v>
      </c>
      <c r="E67" s="47">
        <v>40500</v>
      </c>
      <c r="F67" s="51">
        <v>23</v>
      </c>
      <c r="G67" s="53" t="s">
        <v>116</v>
      </c>
      <c r="H67" s="22"/>
      <c r="I67" s="30" t="s">
        <v>5682</v>
      </c>
      <c r="J67" s="30"/>
      <c r="K67" s="22"/>
      <c r="L67" s="22" t="s">
        <v>26</v>
      </c>
      <c r="M67" s="22" t="s">
        <v>120</v>
      </c>
      <c r="N67" s="29" t="s">
        <v>5685</v>
      </c>
    </row>
    <row r="68" spans="1:14" hidden="1" x14ac:dyDescent="0.2">
      <c r="A68" s="18">
        <v>52</v>
      </c>
      <c r="B68" s="19">
        <v>5000</v>
      </c>
      <c r="C68" s="45" t="s">
        <v>174</v>
      </c>
      <c r="D68" s="47">
        <v>39535</v>
      </c>
      <c r="E68" s="47">
        <v>39947</v>
      </c>
      <c r="F68" s="51">
        <v>24</v>
      </c>
      <c r="G68" s="53" t="s">
        <v>552</v>
      </c>
      <c r="H68" s="26"/>
      <c r="I68" s="30" t="s">
        <v>5682</v>
      </c>
      <c r="J68" s="30"/>
      <c r="K68" s="22"/>
      <c r="L68" s="22" t="s">
        <v>26</v>
      </c>
      <c r="M68" s="22" t="s">
        <v>120</v>
      </c>
      <c r="N68" s="29" t="s">
        <v>5685</v>
      </c>
    </row>
    <row r="69" spans="1:14" ht="22.5" hidden="1" x14ac:dyDescent="0.2">
      <c r="A69" s="18">
        <v>53</v>
      </c>
      <c r="B69" s="19">
        <v>5000</v>
      </c>
      <c r="C69" s="45" t="s">
        <v>175</v>
      </c>
      <c r="D69" s="47">
        <v>39675</v>
      </c>
      <c r="E69" s="47">
        <v>40135</v>
      </c>
      <c r="F69" s="51">
        <v>24</v>
      </c>
      <c r="G69" s="53" t="s">
        <v>116</v>
      </c>
      <c r="H69" s="27"/>
      <c r="I69" s="30" t="s">
        <v>5682</v>
      </c>
      <c r="J69" s="28"/>
      <c r="K69" s="22"/>
      <c r="L69" s="22" t="s">
        <v>26</v>
      </c>
      <c r="M69" s="22" t="s">
        <v>120</v>
      </c>
      <c r="N69" s="29" t="s">
        <v>5685</v>
      </c>
    </row>
    <row r="70" spans="1:14" ht="22.5" hidden="1" x14ac:dyDescent="0.2">
      <c r="A70" s="18">
        <v>54</v>
      </c>
      <c r="B70" s="19">
        <v>5000</v>
      </c>
      <c r="C70" s="45" t="s">
        <v>176</v>
      </c>
      <c r="D70" s="47">
        <v>39259</v>
      </c>
      <c r="E70" s="47">
        <v>39706</v>
      </c>
      <c r="F70" s="51">
        <v>25</v>
      </c>
      <c r="G70" s="53" t="s">
        <v>116</v>
      </c>
      <c r="H70" s="11"/>
      <c r="I70" s="30" t="s">
        <v>5682</v>
      </c>
      <c r="J70" s="11"/>
      <c r="K70" s="22"/>
      <c r="L70" s="22" t="s">
        <v>26</v>
      </c>
      <c r="M70" s="22" t="s">
        <v>120</v>
      </c>
      <c r="N70" s="29" t="s">
        <v>5685</v>
      </c>
    </row>
    <row r="71" spans="1:14" ht="22.5" hidden="1" x14ac:dyDescent="0.2">
      <c r="A71" s="18">
        <v>55</v>
      </c>
      <c r="B71" s="19">
        <v>5000</v>
      </c>
      <c r="C71" s="45" t="s">
        <v>177</v>
      </c>
      <c r="D71" s="47">
        <v>38715</v>
      </c>
      <c r="E71" s="47">
        <v>39492</v>
      </c>
      <c r="F71" s="51">
        <v>25</v>
      </c>
      <c r="G71" s="53" t="s">
        <v>116</v>
      </c>
      <c r="H71" s="11"/>
      <c r="I71" s="30" t="s">
        <v>5682</v>
      </c>
      <c r="J71" s="11"/>
      <c r="K71" s="22"/>
      <c r="L71" s="22" t="s">
        <v>26</v>
      </c>
      <c r="M71" s="22" t="s">
        <v>120</v>
      </c>
      <c r="N71" s="29" t="s">
        <v>5685</v>
      </c>
    </row>
    <row r="72" spans="1:14" hidden="1" x14ac:dyDescent="0.2">
      <c r="A72" s="18">
        <v>56</v>
      </c>
      <c r="B72" s="19">
        <v>5000</v>
      </c>
      <c r="C72" s="45" t="s">
        <v>178</v>
      </c>
      <c r="D72" s="47">
        <v>39077</v>
      </c>
      <c r="E72" s="47">
        <v>39058</v>
      </c>
      <c r="F72" s="51">
        <v>25</v>
      </c>
      <c r="G72" s="53" t="s">
        <v>119</v>
      </c>
      <c r="H72" s="11"/>
      <c r="I72" s="30" t="s">
        <v>5682</v>
      </c>
      <c r="J72" s="11"/>
      <c r="K72" s="22"/>
      <c r="L72" s="22" t="s">
        <v>26</v>
      </c>
      <c r="M72" s="22" t="s">
        <v>120</v>
      </c>
      <c r="N72" s="29" t="s">
        <v>5685</v>
      </c>
    </row>
    <row r="73" spans="1:14" hidden="1" x14ac:dyDescent="0.2">
      <c r="A73" s="18">
        <v>57</v>
      </c>
      <c r="B73" s="19">
        <v>5000</v>
      </c>
      <c r="C73" s="45" t="s">
        <v>179</v>
      </c>
      <c r="D73" s="47">
        <v>39442</v>
      </c>
      <c r="E73" s="47">
        <v>39931</v>
      </c>
      <c r="F73" s="51">
        <v>25</v>
      </c>
      <c r="G73" s="53" t="s">
        <v>119</v>
      </c>
      <c r="H73" s="11"/>
      <c r="I73" s="30" t="s">
        <v>5682</v>
      </c>
      <c r="J73" s="11"/>
      <c r="K73" s="22"/>
      <c r="L73" s="22" t="s">
        <v>26</v>
      </c>
      <c r="M73" s="22" t="s">
        <v>120</v>
      </c>
      <c r="N73" s="29" t="s">
        <v>5685</v>
      </c>
    </row>
    <row r="74" spans="1:14" hidden="1" x14ac:dyDescent="0.2">
      <c r="A74" s="18">
        <v>58</v>
      </c>
      <c r="B74" s="19">
        <v>5000</v>
      </c>
      <c r="C74" s="45" t="s">
        <v>180</v>
      </c>
      <c r="D74" s="47">
        <v>38708</v>
      </c>
      <c r="E74" s="47">
        <v>40554</v>
      </c>
      <c r="F74" s="51">
        <v>25</v>
      </c>
      <c r="G74" s="53" t="s">
        <v>116</v>
      </c>
      <c r="H74" s="11"/>
      <c r="I74" s="30" t="s">
        <v>5682</v>
      </c>
      <c r="J74" s="11"/>
      <c r="K74" s="22"/>
      <c r="L74" s="22" t="s">
        <v>26</v>
      </c>
      <c r="M74" s="22" t="s">
        <v>120</v>
      </c>
      <c r="N74" s="29" t="s">
        <v>5685</v>
      </c>
    </row>
    <row r="75" spans="1:14" hidden="1" x14ac:dyDescent="0.2">
      <c r="A75" s="18">
        <v>59</v>
      </c>
      <c r="B75" s="19">
        <v>5000</v>
      </c>
      <c r="C75" s="45" t="s">
        <v>181</v>
      </c>
      <c r="D75" s="47">
        <v>40129</v>
      </c>
      <c r="E75" s="47">
        <v>40388</v>
      </c>
      <c r="F75" s="51">
        <v>26</v>
      </c>
      <c r="G75" s="53" t="s">
        <v>117</v>
      </c>
      <c r="H75" s="11"/>
      <c r="I75" s="30" t="s">
        <v>5682</v>
      </c>
      <c r="J75" s="11"/>
      <c r="K75" s="22"/>
      <c r="L75" s="22" t="s">
        <v>26</v>
      </c>
      <c r="M75" s="22" t="s">
        <v>120</v>
      </c>
      <c r="N75" s="29" t="s">
        <v>5685</v>
      </c>
    </row>
    <row r="76" spans="1:14" hidden="1" x14ac:dyDescent="0.2">
      <c r="A76" s="18">
        <v>60</v>
      </c>
      <c r="B76" s="19">
        <v>5000</v>
      </c>
      <c r="C76" s="45" t="s">
        <v>182</v>
      </c>
      <c r="D76" s="47">
        <v>38337</v>
      </c>
      <c r="E76" s="47">
        <v>39774</v>
      </c>
      <c r="F76" s="51">
        <v>27</v>
      </c>
      <c r="G76" s="53" t="s">
        <v>116</v>
      </c>
      <c r="H76" s="11"/>
      <c r="I76" s="30" t="s">
        <v>5682</v>
      </c>
      <c r="J76" s="11"/>
      <c r="K76" s="22"/>
      <c r="L76" s="22" t="s">
        <v>26</v>
      </c>
      <c r="M76" s="22" t="s">
        <v>120</v>
      </c>
      <c r="N76" s="29" t="s">
        <v>5685</v>
      </c>
    </row>
    <row r="77" spans="1:14" hidden="1" x14ac:dyDescent="0.2">
      <c r="A77" s="18">
        <v>61</v>
      </c>
      <c r="B77" s="19">
        <v>5000</v>
      </c>
      <c r="C77" s="45" t="s">
        <v>183</v>
      </c>
      <c r="D77" s="47">
        <v>37672</v>
      </c>
      <c r="E77" s="47">
        <v>37734</v>
      </c>
      <c r="F77" s="51">
        <v>27</v>
      </c>
      <c r="G77" s="53" t="s">
        <v>116</v>
      </c>
      <c r="H77" s="21"/>
      <c r="I77" s="30" t="s">
        <v>5682</v>
      </c>
      <c r="J77" s="30"/>
      <c r="K77" s="22"/>
      <c r="L77" s="22" t="s">
        <v>26</v>
      </c>
      <c r="M77" s="22" t="s">
        <v>120</v>
      </c>
      <c r="N77" s="29" t="s">
        <v>5685</v>
      </c>
    </row>
    <row r="78" spans="1:14" hidden="1" x14ac:dyDescent="0.2">
      <c r="A78" s="18">
        <v>62</v>
      </c>
      <c r="B78" s="19">
        <v>5000</v>
      </c>
      <c r="C78" s="45" t="s">
        <v>184</v>
      </c>
      <c r="D78" s="47">
        <v>37204</v>
      </c>
      <c r="E78" s="47">
        <v>37204</v>
      </c>
      <c r="F78" s="51">
        <v>27</v>
      </c>
      <c r="G78" s="53" t="s">
        <v>116</v>
      </c>
      <c r="H78" s="21"/>
      <c r="I78" s="30" t="s">
        <v>5682</v>
      </c>
      <c r="J78" s="30"/>
      <c r="K78" s="22"/>
      <c r="L78" s="22" t="s">
        <v>26</v>
      </c>
      <c r="M78" s="22" t="s">
        <v>120</v>
      </c>
      <c r="N78" s="29" t="s">
        <v>5685</v>
      </c>
    </row>
    <row r="79" spans="1:14" ht="33.75" hidden="1" x14ac:dyDescent="0.2">
      <c r="A79" s="18">
        <v>63</v>
      </c>
      <c r="B79" s="19">
        <v>5000</v>
      </c>
      <c r="C79" s="45" t="s">
        <v>185</v>
      </c>
      <c r="D79" s="47">
        <v>37376</v>
      </c>
      <c r="E79" s="47">
        <v>38005</v>
      </c>
      <c r="F79" s="51">
        <v>27</v>
      </c>
      <c r="G79" s="53" t="s">
        <v>116</v>
      </c>
      <c r="H79" s="21"/>
      <c r="I79" s="30" t="s">
        <v>5682</v>
      </c>
      <c r="J79" s="30"/>
      <c r="K79" s="22"/>
      <c r="L79" s="22" t="s">
        <v>26</v>
      </c>
      <c r="M79" s="22" t="s">
        <v>120</v>
      </c>
      <c r="N79" s="29" t="s">
        <v>5685</v>
      </c>
    </row>
    <row r="80" spans="1:14" ht="22.5" hidden="1" x14ac:dyDescent="0.2">
      <c r="A80" s="18">
        <v>64</v>
      </c>
      <c r="B80" s="19">
        <v>5000</v>
      </c>
      <c r="C80" s="45" t="s">
        <v>186</v>
      </c>
      <c r="D80" s="47">
        <v>37617</v>
      </c>
      <c r="E80" s="47">
        <v>37711</v>
      </c>
      <c r="F80" s="51">
        <v>27</v>
      </c>
      <c r="G80" s="53" t="s">
        <v>116</v>
      </c>
      <c r="H80" s="22"/>
      <c r="I80" s="30" t="s">
        <v>5682</v>
      </c>
      <c r="J80" s="22"/>
      <c r="K80" s="22"/>
      <c r="L80" s="22" t="s">
        <v>26</v>
      </c>
      <c r="M80" s="22" t="s">
        <v>120</v>
      </c>
      <c r="N80" s="29" t="s">
        <v>5685</v>
      </c>
    </row>
    <row r="81" spans="1:14" hidden="1" x14ac:dyDescent="0.2">
      <c r="A81" s="18">
        <v>65</v>
      </c>
      <c r="B81" s="19">
        <v>5000</v>
      </c>
      <c r="C81" s="45" t="s">
        <v>187</v>
      </c>
      <c r="D81" s="47">
        <v>37719</v>
      </c>
      <c r="E81" s="47">
        <v>39042</v>
      </c>
      <c r="F81" s="51">
        <v>27</v>
      </c>
      <c r="G81" s="53" t="s">
        <v>116</v>
      </c>
      <c r="H81" s="22"/>
      <c r="I81" s="30" t="s">
        <v>5682</v>
      </c>
      <c r="J81" s="30"/>
      <c r="K81" s="22"/>
      <c r="L81" s="22" t="s">
        <v>26</v>
      </c>
      <c r="M81" s="22" t="s">
        <v>120</v>
      </c>
      <c r="N81" s="29" t="s">
        <v>5685</v>
      </c>
    </row>
    <row r="82" spans="1:14" ht="22.5" hidden="1" x14ac:dyDescent="0.2">
      <c r="A82" s="18">
        <v>66</v>
      </c>
      <c r="B82" s="19">
        <v>5000</v>
      </c>
      <c r="C82" s="45" t="s">
        <v>188</v>
      </c>
      <c r="D82" s="47">
        <v>37601</v>
      </c>
      <c r="E82" s="47">
        <v>37601</v>
      </c>
      <c r="F82" s="51">
        <v>27</v>
      </c>
      <c r="G82" s="53" t="s">
        <v>116</v>
      </c>
      <c r="H82" s="22"/>
      <c r="I82" s="30" t="s">
        <v>5682</v>
      </c>
      <c r="J82" s="30"/>
      <c r="K82" s="22"/>
      <c r="L82" s="22" t="s">
        <v>26</v>
      </c>
      <c r="M82" s="22" t="s">
        <v>120</v>
      </c>
      <c r="N82" s="29" t="s">
        <v>5685</v>
      </c>
    </row>
    <row r="83" spans="1:14" ht="22.5" hidden="1" x14ac:dyDescent="0.2">
      <c r="A83" s="18">
        <v>67</v>
      </c>
      <c r="B83" s="19">
        <v>5000</v>
      </c>
      <c r="C83" s="45" t="s">
        <v>189</v>
      </c>
      <c r="D83" s="47">
        <v>37987</v>
      </c>
      <c r="E83" s="47">
        <v>39083</v>
      </c>
      <c r="F83" s="51">
        <v>27</v>
      </c>
      <c r="G83" s="53" t="s">
        <v>116</v>
      </c>
      <c r="H83" s="26"/>
      <c r="I83" s="30" t="s">
        <v>5682</v>
      </c>
      <c r="J83" s="30"/>
      <c r="K83" s="22"/>
      <c r="L83" s="22" t="s">
        <v>26</v>
      </c>
      <c r="M83" s="22" t="s">
        <v>120</v>
      </c>
      <c r="N83" s="29" t="s">
        <v>5685</v>
      </c>
    </row>
    <row r="84" spans="1:14" ht="22.5" hidden="1" x14ac:dyDescent="0.2">
      <c r="A84" s="18">
        <v>68</v>
      </c>
      <c r="B84" s="19">
        <v>5000</v>
      </c>
      <c r="C84" s="45" t="s">
        <v>190</v>
      </c>
      <c r="D84" s="47">
        <v>37540</v>
      </c>
      <c r="E84" s="47">
        <v>37858</v>
      </c>
      <c r="F84" s="51">
        <v>27</v>
      </c>
      <c r="G84" s="53" t="s">
        <v>116</v>
      </c>
      <c r="H84" s="27"/>
      <c r="I84" s="30" t="s">
        <v>5682</v>
      </c>
      <c r="J84" s="28"/>
      <c r="K84" s="22"/>
      <c r="L84" s="22" t="s">
        <v>26</v>
      </c>
      <c r="M84" s="22" t="s">
        <v>120</v>
      </c>
      <c r="N84" s="29" t="s">
        <v>5685</v>
      </c>
    </row>
    <row r="85" spans="1:14" hidden="1" x14ac:dyDescent="0.2">
      <c r="A85" s="18">
        <v>69</v>
      </c>
      <c r="B85" s="19">
        <v>5000</v>
      </c>
      <c r="C85" s="45" t="s">
        <v>191</v>
      </c>
      <c r="D85" s="47">
        <v>38777</v>
      </c>
      <c r="E85" s="47">
        <v>40238</v>
      </c>
      <c r="F85" s="51">
        <v>27</v>
      </c>
      <c r="G85" s="53" t="s">
        <v>116</v>
      </c>
      <c r="H85" s="11"/>
      <c r="I85" s="30" t="s">
        <v>5682</v>
      </c>
      <c r="J85" s="11"/>
      <c r="K85" s="22"/>
      <c r="L85" s="22" t="s">
        <v>26</v>
      </c>
      <c r="M85" s="22" t="s">
        <v>120</v>
      </c>
      <c r="N85" s="29" t="s">
        <v>5691</v>
      </c>
    </row>
    <row r="86" spans="1:14" hidden="1" x14ac:dyDescent="0.2">
      <c r="A86" s="18">
        <v>70</v>
      </c>
      <c r="B86" s="19">
        <v>5000</v>
      </c>
      <c r="C86" s="45" t="s">
        <v>192</v>
      </c>
      <c r="D86" s="47">
        <v>39073</v>
      </c>
      <c r="E86" s="47">
        <v>39218</v>
      </c>
      <c r="F86" s="51">
        <v>27</v>
      </c>
      <c r="G86" s="53" t="s">
        <v>116</v>
      </c>
      <c r="H86" s="11"/>
      <c r="I86" s="30" t="s">
        <v>5682</v>
      </c>
      <c r="J86" s="11"/>
      <c r="K86" s="22"/>
      <c r="L86" s="22" t="s">
        <v>26</v>
      </c>
      <c r="M86" s="22" t="s">
        <v>120</v>
      </c>
      <c r="N86" s="12"/>
    </row>
    <row r="87" spans="1:14" hidden="1" x14ac:dyDescent="0.2">
      <c r="A87" s="18">
        <v>71</v>
      </c>
      <c r="B87" s="19">
        <v>5000</v>
      </c>
      <c r="C87" s="45" t="s">
        <v>193</v>
      </c>
      <c r="D87" s="47">
        <v>38672</v>
      </c>
      <c r="E87" s="47">
        <v>39133</v>
      </c>
      <c r="F87" s="51">
        <v>28</v>
      </c>
      <c r="G87" s="53" t="s">
        <v>116</v>
      </c>
      <c r="H87" s="11"/>
      <c r="I87" s="30" t="s">
        <v>5682</v>
      </c>
      <c r="J87" s="11"/>
      <c r="K87" s="22"/>
      <c r="L87" s="22" t="s">
        <v>26</v>
      </c>
      <c r="M87" s="22" t="s">
        <v>120</v>
      </c>
      <c r="N87" s="29" t="s">
        <v>5685</v>
      </c>
    </row>
    <row r="88" spans="1:14" hidden="1" x14ac:dyDescent="0.2">
      <c r="A88" s="18">
        <v>72</v>
      </c>
      <c r="B88" s="19">
        <v>5000</v>
      </c>
      <c r="C88" s="45" t="s">
        <v>194</v>
      </c>
      <c r="D88" s="47">
        <v>38667</v>
      </c>
      <c r="E88" s="47">
        <v>39238</v>
      </c>
      <c r="F88" s="51">
        <v>28</v>
      </c>
      <c r="G88" s="53" t="s">
        <v>117</v>
      </c>
      <c r="H88" s="11"/>
      <c r="I88" s="30" t="s">
        <v>5682</v>
      </c>
      <c r="J88" s="11"/>
      <c r="K88" s="22"/>
      <c r="L88" s="22" t="s">
        <v>26</v>
      </c>
      <c r="M88" s="22" t="s">
        <v>120</v>
      </c>
      <c r="N88" s="29" t="s">
        <v>5685</v>
      </c>
    </row>
    <row r="89" spans="1:14" hidden="1" x14ac:dyDescent="0.2">
      <c r="A89" s="18">
        <v>73</v>
      </c>
      <c r="B89" s="19">
        <v>5000</v>
      </c>
      <c r="C89" s="45" t="s">
        <v>195</v>
      </c>
      <c r="D89" s="47">
        <v>38714</v>
      </c>
      <c r="E89" s="47">
        <v>40165</v>
      </c>
      <c r="F89" s="51">
        <v>28</v>
      </c>
      <c r="G89" s="53" t="s">
        <v>553</v>
      </c>
      <c r="H89" s="11"/>
      <c r="I89" s="30" t="s">
        <v>5682</v>
      </c>
      <c r="J89" s="11"/>
      <c r="K89" s="22"/>
      <c r="L89" s="22" t="s">
        <v>26</v>
      </c>
      <c r="M89" s="22" t="s">
        <v>120</v>
      </c>
      <c r="N89" s="29" t="s">
        <v>5685</v>
      </c>
    </row>
    <row r="90" spans="1:14" hidden="1" x14ac:dyDescent="0.2">
      <c r="A90" s="18">
        <v>74</v>
      </c>
      <c r="B90" s="19">
        <v>5000</v>
      </c>
      <c r="C90" s="45" t="s">
        <v>196</v>
      </c>
      <c r="D90" s="47">
        <v>38743</v>
      </c>
      <c r="E90" s="47">
        <v>38982</v>
      </c>
      <c r="F90" s="51">
        <v>29</v>
      </c>
      <c r="G90" s="53" t="s">
        <v>553</v>
      </c>
      <c r="H90" s="11"/>
      <c r="I90" s="30" t="s">
        <v>5682</v>
      </c>
      <c r="J90" s="11"/>
      <c r="K90" s="22"/>
      <c r="L90" s="22" t="s">
        <v>26</v>
      </c>
      <c r="M90" s="22" t="s">
        <v>120</v>
      </c>
      <c r="N90" s="29" t="s">
        <v>5685</v>
      </c>
    </row>
    <row r="91" spans="1:14" hidden="1" x14ac:dyDescent="0.2">
      <c r="A91" s="18">
        <v>75</v>
      </c>
      <c r="B91" s="19">
        <v>5000</v>
      </c>
      <c r="C91" s="45" t="s">
        <v>197</v>
      </c>
      <c r="D91" s="47">
        <v>38502</v>
      </c>
      <c r="E91" s="47">
        <v>39141</v>
      </c>
      <c r="F91" s="51">
        <v>30</v>
      </c>
      <c r="G91" s="53" t="s">
        <v>116</v>
      </c>
      <c r="H91" s="11"/>
      <c r="I91" s="30" t="s">
        <v>5682</v>
      </c>
      <c r="J91" s="11"/>
      <c r="K91" s="22"/>
      <c r="L91" s="22" t="s">
        <v>26</v>
      </c>
      <c r="M91" s="22" t="s">
        <v>120</v>
      </c>
      <c r="N91" s="29" t="s">
        <v>5685</v>
      </c>
    </row>
    <row r="92" spans="1:14" hidden="1" x14ac:dyDescent="0.2">
      <c r="A92" s="18">
        <v>76</v>
      </c>
      <c r="B92" s="19">
        <v>5000</v>
      </c>
      <c r="C92" s="45" t="s">
        <v>198</v>
      </c>
      <c r="D92" s="47">
        <v>38218</v>
      </c>
      <c r="E92" s="47">
        <v>39685</v>
      </c>
      <c r="F92" s="51">
        <v>30</v>
      </c>
      <c r="G92" s="53" t="s">
        <v>116</v>
      </c>
      <c r="H92" s="21"/>
      <c r="I92" s="30" t="s">
        <v>5682</v>
      </c>
      <c r="J92" s="30"/>
      <c r="K92" s="22"/>
      <c r="L92" s="22" t="s">
        <v>26</v>
      </c>
      <c r="M92" s="22" t="s">
        <v>120</v>
      </c>
      <c r="N92" s="29" t="s">
        <v>5685</v>
      </c>
    </row>
    <row r="93" spans="1:14" hidden="1" x14ac:dyDescent="0.2">
      <c r="A93" s="18">
        <v>77</v>
      </c>
      <c r="B93" s="19">
        <v>5000</v>
      </c>
      <c r="C93" s="45" t="s">
        <v>199</v>
      </c>
      <c r="D93" s="47">
        <v>38699</v>
      </c>
      <c r="E93" s="47">
        <v>38960</v>
      </c>
      <c r="F93" s="51">
        <v>30</v>
      </c>
      <c r="G93" s="53" t="s">
        <v>116</v>
      </c>
      <c r="H93" s="21"/>
      <c r="I93" s="30" t="s">
        <v>5682</v>
      </c>
      <c r="J93" s="30"/>
      <c r="K93" s="22"/>
      <c r="L93" s="22" t="s">
        <v>26</v>
      </c>
      <c r="M93" s="22" t="s">
        <v>120</v>
      </c>
      <c r="N93" s="29" t="s">
        <v>5685</v>
      </c>
    </row>
    <row r="94" spans="1:14" ht="22.5" hidden="1" x14ac:dyDescent="0.2">
      <c r="A94" s="18">
        <v>78</v>
      </c>
      <c r="B94" s="19">
        <v>5000</v>
      </c>
      <c r="C94" s="45" t="s">
        <v>200</v>
      </c>
      <c r="D94" s="47">
        <v>38708</v>
      </c>
      <c r="E94" s="47">
        <v>39196</v>
      </c>
      <c r="F94" s="51">
        <v>30</v>
      </c>
      <c r="G94" s="53" t="s">
        <v>116</v>
      </c>
      <c r="H94" s="21"/>
      <c r="I94" s="30" t="s">
        <v>5682</v>
      </c>
      <c r="J94" s="30"/>
      <c r="K94" s="22"/>
      <c r="L94" s="22" t="s">
        <v>26</v>
      </c>
      <c r="M94" s="22" t="s">
        <v>120</v>
      </c>
      <c r="N94" s="29" t="s">
        <v>5685</v>
      </c>
    </row>
    <row r="95" spans="1:14" ht="22.5" hidden="1" x14ac:dyDescent="0.2">
      <c r="A95" s="18">
        <v>79</v>
      </c>
      <c r="B95" s="19">
        <v>5000</v>
      </c>
      <c r="C95" s="45" t="s">
        <v>201</v>
      </c>
      <c r="D95" s="47">
        <v>38625</v>
      </c>
      <c r="E95" s="47">
        <v>39442</v>
      </c>
      <c r="F95" s="51">
        <v>30</v>
      </c>
      <c r="G95" s="53" t="s">
        <v>117</v>
      </c>
      <c r="H95" s="22"/>
      <c r="I95" s="30" t="s">
        <v>5682</v>
      </c>
      <c r="J95" s="22"/>
      <c r="K95" s="22"/>
      <c r="L95" s="22" t="s">
        <v>26</v>
      </c>
      <c r="M95" s="22" t="s">
        <v>120</v>
      </c>
      <c r="N95" s="29" t="s">
        <v>5685</v>
      </c>
    </row>
    <row r="96" spans="1:14" hidden="1" x14ac:dyDescent="0.2">
      <c r="A96" s="18">
        <v>80</v>
      </c>
      <c r="B96" s="19">
        <v>5000</v>
      </c>
      <c r="C96" s="45" t="s">
        <v>202</v>
      </c>
      <c r="D96" s="47">
        <v>38714</v>
      </c>
      <c r="E96" s="47">
        <v>39538</v>
      </c>
      <c r="F96" s="51">
        <v>30</v>
      </c>
      <c r="G96" s="53" t="s">
        <v>117</v>
      </c>
      <c r="H96" s="22"/>
      <c r="I96" s="30" t="s">
        <v>5682</v>
      </c>
      <c r="J96" s="30"/>
      <c r="K96" s="22"/>
      <c r="L96" s="22" t="s">
        <v>26</v>
      </c>
      <c r="M96" s="22" t="s">
        <v>120</v>
      </c>
      <c r="N96" s="29" t="s">
        <v>5685</v>
      </c>
    </row>
    <row r="97" spans="1:14" ht="22.5" hidden="1" x14ac:dyDescent="0.2">
      <c r="A97" s="18">
        <v>81</v>
      </c>
      <c r="B97" s="19">
        <v>5000</v>
      </c>
      <c r="C97" s="45" t="s">
        <v>203</v>
      </c>
      <c r="D97" s="47">
        <v>36980</v>
      </c>
      <c r="E97" s="47">
        <v>38931</v>
      </c>
      <c r="F97" s="132">
        <v>31</v>
      </c>
      <c r="G97" s="53" t="s">
        <v>116</v>
      </c>
      <c r="H97" s="22"/>
      <c r="I97" s="30" t="s">
        <v>5682</v>
      </c>
      <c r="J97" s="30"/>
      <c r="K97" s="22"/>
      <c r="L97" s="22" t="s">
        <v>26</v>
      </c>
      <c r="M97" s="22" t="s">
        <v>120</v>
      </c>
      <c r="N97" s="29" t="s">
        <v>5695</v>
      </c>
    </row>
    <row r="98" spans="1:14" ht="22.5" hidden="1" x14ac:dyDescent="0.2">
      <c r="A98" s="18">
        <v>82</v>
      </c>
      <c r="B98" s="19">
        <v>5000</v>
      </c>
      <c r="C98" s="45" t="s">
        <v>204</v>
      </c>
      <c r="D98" s="47">
        <v>36797</v>
      </c>
      <c r="E98" s="47">
        <v>40261</v>
      </c>
      <c r="F98" s="51">
        <v>31</v>
      </c>
      <c r="G98" s="53" t="s">
        <v>117</v>
      </c>
      <c r="H98" s="26"/>
      <c r="I98" s="30" t="s">
        <v>5682</v>
      </c>
      <c r="J98" s="30"/>
      <c r="K98" s="22"/>
      <c r="L98" s="22" t="s">
        <v>26</v>
      </c>
      <c r="M98" s="22" t="s">
        <v>120</v>
      </c>
      <c r="N98" s="29" t="s">
        <v>5685</v>
      </c>
    </row>
    <row r="99" spans="1:14" hidden="1" x14ac:dyDescent="0.2">
      <c r="A99" s="18">
        <v>83</v>
      </c>
      <c r="B99" s="19">
        <v>5000</v>
      </c>
      <c r="C99" s="45" t="s">
        <v>205</v>
      </c>
      <c r="D99" s="47">
        <v>38716</v>
      </c>
      <c r="E99" s="47">
        <v>38716</v>
      </c>
      <c r="F99" s="51">
        <v>32</v>
      </c>
      <c r="G99" s="53" t="s">
        <v>116</v>
      </c>
      <c r="H99" s="27"/>
      <c r="I99" s="30" t="s">
        <v>5682</v>
      </c>
      <c r="J99" s="28"/>
      <c r="K99" s="22"/>
      <c r="L99" s="22" t="s">
        <v>26</v>
      </c>
      <c r="M99" s="22" t="s">
        <v>120</v>
      </c>
      <c r="N99" s="29" t="s">
        <v>5685</v>
      </c>
    </row>
    <row r="100" spans="1:14" hidden="1" x14ac:dyDescent="0.2">
      <c r="A100" s="18">
        <v>84</v>
      </c>
      <c r="B100" s="19">
        <v>5000</v>
      </c>
      <c r="C100" s="45" t="s">
        <v>206</v>
      </c>
      <c r="D100" s="47">
        <v>38429</v>
      </c>
      <c r="E100" s="47">
        <v>39442</v>
      </c>
      <c r="F100" s="51">
        <v>32</v>
      </c>
      <c r="G100" s="53" t="s">
        <v>116</v>
      </c>
      <c r="H100" s="11"/>
      <c r="I100" s="30" t="s">
        <v>5682</v>
      </c>
      <c r="J100" s="11"/>
      <c r="K100" s="22"/>
      <c r="L100" s="22" t="s">
        <v>26</v>
      </c>
      <c r="M100" s="22" t="s">
        <v>120</v>
      </c>
      <c r="N100" s="29" t="s">
        <v>5685</v>
      </c>
    </row>
    <row r="101" spans="1:14" hidden="1" x14ac:dyDescent="0.2">
      <c r="A101" s="18">
        <v>85</v>
      </c>
      <c r="B101" s="19">
        <v>5000</v>
      </c>
      <c r="C101" s="45" t="s">
        <v>207</v>
      </c>
      <c r="D101" s="47">
        <v>38462</v>
      </c>
      <c r="E101" s="47">
        <v>38989</v>
      </c>
      <c r="F101" s="51">
        <v>32</v>
      </c>
      <c r="G101" s="53" t="s">
        <v>116</v>
      </c>
      <c r="H101" s="11"/>
      <c r="I101" s="30" t="s">
        <v>5682</v>
      </c>
      <c r="J101" s="11"/>
      <c r="K101" s="22"/>
      <c r="L101" s="22" t="s">
        <v>26</v>
      </c>
      <c r="M101" s="22" t="s">
        <v>120</v>
      </c>
      <c r="N101" s="29" t="s">
        <v>5685</v>
      </c>
    </row>
    <row r="102" spans="1:14" ht="22.5" hidden="1" x14ac:dyDescent="0.2">
      <c r="A102" s="18">
        <v>86</v>
      </c>
      <c r="B102" s="19">
        <v>5000</v>
      </c>
      <c r="C102" s="45" t="s">
        <v>208</v>
      </c>
      <c r="D102" s="47">
        <v>38499</v>
      </c>
      <c r="E102" s="47">
        <v>39599</v>
      </c>
      <c r="F102" s="51">
        <v>32</v>
      </c>
      <c r="G102" s="53" t="s">
        <v>119</v>
      </c>
      <c r="H102" s="11"/>
      <c r="I102" s="30" t="s">
        <v>5682</v>
      </c>
      <c r="J102" s="11"/>
      <c r="K102" s="22"/>
      <c r="L102" s="22" t="s">
        <v>26</v>
      </c>
      <c r="M102" s="22" t="s">
        <v>120</v>
      </c>
      <c r="N102" s="29" t="s">
        <v>5685</v>
      </c>
    </row>
    <row r="103" spans="1:14" hidden="1" x14ac:dyDescent="0.2">
      <c r="A103" s="18">
        <v>87</v>
      </c>
      <c r="B103" s="19">
        <v>5000</v>
      </c>
      <c r="C103" s="45" t="s">
        <v>209</v>
      </c>
      <c r="D103" s="47">
        <v>37222</v>
      </c>
      <c r="E103" s="47">
        <v>37295</v>
      </c>
      <c r="F103" s="51">
        <v>33</v>
      </c>
      <c r="G103" s="53" t="s">
        <v>116</v>
      </c>
      <c r="H103" s="11"/>
      <c r="I103" s="30" t="s">
        <v>5682</v>
      </c>
      <c r="J103" s="11"/>
      <c r="K103" s="22"/>
      <c r="L103" s="22" t="s">
        <v>26</v>
      </c>
      <c r="M103" s="22" t="s">
        <v>120</v>
      </c>
      <c r="N103" s="12"/>
    </row>
    <row r="104" spans="1:14" hidden="1" x14ac:dyDescent="0.2">
      <c r="A104" s="18">
        <v>88</v>
      </c>
      <c r="B104" s="19">
        <v>5000</v>
      </c>
      <c r="C104" s="45" t="s">
        <v>210</v>
      </c>
      <c r="D104" s="47">
        <v>37435</v>
      </c>
      <c r="E104" s="47">
        <v>37516</v>
      </c>
      <c r="F104" s="51">
        <v>33</v>
      </c>
      <c r="G104" s="53" t="s">
        <v>117</v>
      </c>
      <c r="H104" s="11"/>
      <c r="I104" s="30" t="s">
        <v>5682</v>
      </c>
      <c r="J104" s="11"/>
      <c r="K104" s="22"/>
      <c r="L104" s="22" t="s">
        <v>26</v>
      </c>
      <c r="M104" s="22" t="s">
        <v>120</v>
      </c>
      <c r="N104" s="82" t="s">
        <v>5699</v>
      </c>
    </row>
    <row r="105" spans="1:14" hidden="1" x14ac:dyDescent="0.2">
      <c r="A105" s="18">
        <v>89</v>
      </c>
      <c r="B105" s="19">
        <v>5000</v>
      </c>
      <c r="C105" s="45" t="s">
        <v>211</v>
      </c>
      <c r="D105" s="47">
        <v>36845</v>
      </c>
      <c r="E105" s="47">
        <v>36971</v>
      </c>
      <c r="F105" s="51">
        <v>33</v>
      </c>
      <c r="G105" s="53" t="s">
        <v>119</v>
      </c>
      <c r="H105" s="11"/>
      <c r="I105" s="30" t="s">
        <v>5682</v>
      </c>
      <c r="J105" s="11"/>
      <c r="K105" s="22"/>
      <c r="L105" s="22" t="s">
        <v>26</v>
      </c>
      <c r="M105" s="22" t="s">
        <v>120</v>
      </c>
      <c r="N105" s="45"/>
    </row>
    <row r="106" spans="1:14" hidden="1" x14ac:dyDescent="0.2">
      <c r="A106" s="18">
        <v>90</v>
      </c>
      <c r="B106" s="19">
        <v>5000</v>
      </c>
      <c r="C106" s="45" t="s">
        <v>212</v>
      </c>
      <c r="D106" s="47">
        <v>37540</v>
      </c>
      <c r="E106" s="47">
        <v>37967</v>
      </c>
      <c r="F106" s="51">
        <v>33</v>
      </c>
      <c r="G106" s="53" t="s">
        <v>554</v>
      </c>
      <c r="H106" s="11"/>
      <c r="I106" s="30" t="s">
        <v>5682</v>
      </c>
      <c r="J106" s="11"/>
      <c r="K106" s="22"/>
      <c r="L106" s="22" t="s">
        <v>26</v>
      </c>
      <c r="M106" s="22" t="s">
        <v>120</v>
      </c>
      <c r="N106" s="45"/>
    </row>
    <row r="107" spans="1:14" hidden="1" x14ac:dyDescent="0.2">
      <c r="A107" s="18">
        <v>91</v>
      </c>
      <c r="B107" s="19">
        <v>5000</v>
      </c>
      <c r="C107" s="45" t="s">
        <v>213</v>
      </c>
      <c r="D107" s="47">
        <v>35233</v>
      </c>
      <c r="E107" s="47">
        <v>37604</v>
      </c>
      <c r="F107" s="51">
        <v>33</v>
      </c>
      <c r="G107" s="53" t="s">
        <v>552</v>
      </c>
      <c r="H107" s="21"/>
      <c r="I107" s="30" t="s">
        <v>5682</v>
      </c>
      <c r="J107" s="30"/>
      <c r="K107" s="22"/>
      <c r="L107" s="22" t="s">
        <v>26</v>
      </c>
      <c r="M107" s="22" t="s">
        <v>120</v>
      </c>
      <c r="N107" s="45" t="s">
        <v>5714</v>
      </c>
    </row>
    <row r="108" spans="1:14" hidden="1" x14ac:dyDescent="0.2">
      <c r="A108" s="18">
        <v>92</v>
      </c>
      <c r="B108" s="19">
        <v>5000</v>
      </c>
      <c r="C108" s="45" t="s">
        <v>214</v>
      </c>
      <c r="D108" s="47">
        <v>36948</v>
      </c>
      <c r="E108" s="47">
        <v>36981</v>
      </c>
      <c r="F108" s="51">
        <v>33</v>
      </c>
      <c r="G108" s="53" t="s">
        <v>553</v>
      </c>
      <c r="H108" s="21"/>
      <c r="I108" s="30" t="s">
        <v>5682</v>
      </c>
      <c r="J108" s="30"/>
      <c r="K108" s="22"/>
      <c r="L108" s="22" t="s">
        <v>26</v>
      </c>
      <c r="M108" s="22" t="s">
        <v>120</v>
      </c>
      <c r="N108" s="45"/>
    </row>
    <row r="109" spans="1:14" hidden="1" x14ac:dyDescent="0.2">
      <c r="A109" s="18">
        <v>93</v>
      </c>
      <c r="B109" s="19">
        <v>5000</v>
      </c>
      <c r="C109" s="45" t="s">
        <v>215</v>
      </c>
      <c r="D109" s="47">
        <v>34754</v>
      </c>
      <c r="E109" s="47">
        <v>36850</v>
      </c>
      <c r="F109" s="51">
        <v>33</v>
      </c>
      <c r="G109" s="53" t="s">
        <v>557</v>
      </c>
      <c r="H109" s="21"/>
      <c r="I109" s="30" t="s">
        <v>5682</v>
      </c>
      <c r="J109" s="30"/>
      <c r="K109" s="22"/>
      <c r="L109" s="22" t="s">
        <v>26</v>
      </c>
      <c r="M109" s="22" t="s">
        <v>120</v>
      </c>
      <c r="N109" s="45" t="s">
        <v>5714</v>
      </c>
    </row>
    <row r="110" spans="1:14" hidden="1" x14ac:dyDescent="0.2">
      <c r="A110" s="18">
        <v>94</v>
      </c>
      <c r="B110" s="19">
        <v>5000</v>
      </c>
      <c r="C110" s="45" t="s">
        <v>216</v>
      </c>
      <c r="D110" s="47">
        <v>38357</v>
      </c>
      <c r="E110" s="47">
        <v>38357</v>
      </c>
      <c r="F110" s="51">
        <v>33</v>
      </c>
      <c r="G110" s="53" t="s">
        <v>558</v>
      </c>
      <c r="H110" s="22"/>
      <c r="I110" s="30" t="s">
        <v>5682</v>
      </c>
      <c r="J110" s="22"/>
      <c r="K110" s="22"/>
      <c r="L110" s="22" t="s">
        <v>26</v>
      </c>
      <c r="M110" s="22" t="s">
        <v>120</v>
      </c>
      <c r="N110" s="45" t="s">
        <v>5714</v>
      </c>
    </row>
    <row r="111" spans="1:14" hidden="1" x14ac:dyDescent="0.2">
      <c r="A111" s="18">
        <v>95</v>
      </c>
      <c r="B111" s="19">
        <v>5000</v>
      </c>
      <c r="C111" s="45" t="s">
        <v>217</v>
      </c>
      <c r="D111" s="47">
        <v>38153</v>
      </c>
      <c r="E111" s="47">
        <v>38153</v>
      </c>
      <c r="F111" s="51">
        <v>33</v>
      </c>
      <c r="G111" s="53" t="s">
        <v>551</v>
      </c>
      <c r="H111" s="22"/>
      <c r="I111" s="30" t="s">
        <v>5682</v>
      </c>
      <c r="J111" s="30"/>
      <c r="K111" s="22"/>
      <c r="L111" s="22" t="s">
        <v>26</v>
      </c>
      <c r="M111" s="22" t="s">
        <v>120</v>
      </c>
      <c r="N111" s="45"/>
    </row>
    <row r="112" spans="1:14" hidden="1" x14ac:dyDescent="0.2">
      <c r="A112" s="18">
        <v>96</v>
      </c>
      <c r="B112" s="19">
        <v>5000</v>
      </c>
      <c r="C112" s="45" t="s">
        <v>218</v>
      </c>
      <c r="D112" s="47"/>
      <c r="E112" s="47"/>
      <c r="F112" s="51">
        <v>33</v>
      </c>
      <c r="G112" s="53" t="s">
        <v>559</v>
      </c>
      <c r="H112" s="22"/>
      <c r="I112" s="30" t="s">
        <v>5682</v>
      </c>
      <c r="J112" s="30"/>
      <c r="K112" s="22"/>
      <c r="L112" s="22" t="s">
        <v>26</v>
      </c>
      <c r="M112" s="22" t="s">
        <v>120</v>
      </c>
      <c r="N112" s="45"/>
    </row>
    <row r="113" spans="1:14" hidden="1" x14ac:dyDescent="0.2">
      <c r="A113" s="18">
        <v>97</v>
      </c>
      <c r="B113" s="19">
        <v>5000</v>
      </c>
      <c r="C113" s="45" t="s">
        <v>219</v>
      </c>
      <c r="D113" s="47">
        <v>38072</v>
      </c>
      <c r="E113" s="47">
        <v>39595</v>
      </c>
      <c r="F113" s="51">
        <v>33</v>
      </c>
      <c r="G113" s="53" t="s">
        <v>555</v>
      </c>
      <c r="H113" s="26"/>
      <c r="I113" s="30" t="s">
        <v>5682</v>
      </c>
      <c r="J113" s="30"/>
      <c r="K113" s="22"/>
      <c r="L113" s="22" t="s">
        <v>26</v>
      </c>
      <c r="M113" s="22" t="s">
        <v>120</v>
      </c>
      <c r="N113" s="45" t="s">
        <v>5714</v>
      </c>
    </row>
    <row r="114" spans="1:14" x14ac:dyDescent="0.2">
      <c r="A114" s="18">
        <v>98</v>
      </c>
      <c r="B114" s="19">
        <v>5000</v>
      </c>
      <c r="C114" s="45" t="s">
        <v>220</v>
      </c>
      <c r="D114" s="47">
        <v>37398</v>
      </c>
      <c r="E114" s="47">
        <v>37498</v>
      </c>
      <c r="F114" s="51">
        <v>33</v>
      </c>
      <c r="G114" s="53" t="s">
        <v>560</v>
      </c>
      <c r="H114" s="27"/>
      <c r="I114" s="30" t="s">
        <v>5682</v>
      </c>
      <c r="J114" s="28"/>
      <c r="K114" s="22"/>
      <c r="L114" s="22" t="s">
        <v>26</v>
      </c>
      <c r="M114" s="22" t="s">
        <v>120</v>
      </c>
      <c r="N114" s="45" t="s">
        <v>5714</v>
      </c>
    </row>
    <row r="115" spans="1:14" hidden="1" x14ac:dyDescent="0.2">
      <c r="A115" s="18">
        <v>99</v>
      </c>
      <c r="B115" s="19">
        <v>5000</v>
      </c>
      <c r="C115" s="45" t="s">
        <v>221</v>
      </c>
      <c r="D115" s="47">
        <v>38451</v>
      </c>
      <c r="E115" s="47">
        <v>39701</v>
      </c>
      <c r="F115" s="51">
        <v>33</v>
      </c>
      <c r="G115" s="53" t="s">
        <v>561</v>
      </c>
      <c r="H115" s="11"/>
      <c r="I115" s="30" t="s">
        <v>5682</v>
      </c>
      <c r="J115" s="11"/>
      <c r="K115" s="22"/>
      <c r="L115" s="22" t="s">
        <v>26</v>
      </c>
      <c r="M115" s="22" t="s">
        <v>120</v>
      </c>
      <c r="N115" s="45"/>
    </row>
    <row r="116" spans="1:14" hidden="1" x14ac:dyDescent="0.2">
      <c r="A116" s="18">
        <v>100</v>
      </c>
      <c r="B116" s="19">
        <v>5000</v>
      </c>
      <c r="C116" s="45" t="s">
        <v>222</v>
      </c>
      <c r="D116" s="47">
        <v>39701</v>
      </c>
      <c r="E116" s="47">
        <v>40026</v>
      </c>
      <c r="F116" s="51">
        <v>33</v>
      </c>
      <c r="G116" s="53" t="s">
        <v>562</v>
      </c>
      <c r="H116" s="11"/>
      <c r="I116" s="30" t="s">
        <v>5682</v>
      </c>
      <c r="J116" s="11"/>
      <c r="K116" s="22"/>
      <c r="L116" s="22" t="s">
        <v>26</v>
      </c>
      <c r="M116" s="22" t="s">
        <v>120</v>
      </c>
      <c r="N116" s="45"/>
    </row>
    <row r="117" spans="1:14" x14ac:dyDescent="0.2">
      <c r="A117" s="18">
        <v>101</v>
      </c>
      <c r="B117" s="19">
        <v>5000</v>
      </c>
      <c r="C117" s="45" t="s">
        <v>223</v>
      </c>
      <c r="D117" s="47">
        <v>39330</v>
      </c>
      <c r="E117" s="47">
        <v>39374</v>
      </c>
      <c r="F117" s="51">
        <v>33</v>
      </c>
      <c r="G117" s="53" t="s">
        <v>563</v>
      </c>
      <c r="H117" s="11"/>
      <c r="I117" s="30" t="s">
        <v>5682</v>
      </c>
      <c r="J117" s="11"/>
      <c r="K117" s="22"/>
      <c r="L117" s="22" t="s">
        <v>26</v>
      </c>
      <c r="M117" s="22" t="s">
        <v>120</v>
      </c>
      <c r="N117" s="45" t="s">
        <v>5714</v>
      </c>
    </row>
    <row r="118" spans="1:14" hidden="1" x14ac:dyDescent="0.2">
      <c r="A118" s="18">
        <v>102</v>
      </c>
      <c r="B118" s="19">
        <v>5000</v>
      </c>
      <c r="C118" s="45" t="s">
        <v>224</v>
      </c>
      <c r="D118" s="47">
        <v>38649</v>
      </c>
      <c r="E118" s="47">
        <v>38656</v>
      </c>
      <c r="F118" s="51">
        <v>33</v>
      </c>
      <c r="G118" s="53" t="s">
        <v>118</v>
      </c>
      <c r="H118" s="11"/>
      <c r="I118" s="30" t="s">
        <v>5682</v>
      </c>
      <c r="J118" s="11"/>
      <c r="K118" s="22"/>
      <c r="L118" s="22" t="s">
        <v>26</v>
      </c>
      <c r="M118" s="22" t="s">
        <v>120</v>
      </c>
      <c r="N118" s="45"/>
    </row>
    <row r="119" spans="1:14" hidden="1" x14ac:dyDescent="0.2">
      <c r="A119" s="18">
        <v>103</v>
      </c>
      <c r="B119" s="19">
        <v>5000</v>
      </c>
      <c r="C119" s="45" t="s">
        <v>225</v>
      </c>
      <c r="D119" s="47">
        <v>36909</v>
      </c>
      <c r="E119" s="47">
        <v>36909</v>
      </c>
      <c r="F119" s="51">
        <v>33</v>
      </c>
      <c r="G119" s="53" t="s">
        <v>564</v>
      </c>
      <c r="H119" s="11"/>
      <c r="I119" s="30" t="s">
        <v>5682</v>
      </c>
      <c r="J119" s="11"/>
      <c r="K119" s="22"/>
      <c r="L119" s="22" t="s">
        <v>26</v>
      </c>
      <c r="M119" s="22" t="s">
        <v>120</v>
      </c>
      <c r="N119" s="45"/>
    </row>
    <row r="120" spans="1:14" x14ac:dyDescent="0.2">
      <c r="A120" s="18">
        <v>104</v>
      </c>
      <c r="B120" s="19">
        <v>5000</v>
      </c>
      <c r="C120" s="45" t="s">
        <v>226</v>
      </c>
      <c r="D120" s="47">
        <v>36962</v>
      </c>
      <c r="E120" s="47">
        <v>36962</v>
      </c>
      <c r="F120" s="51">
        <v>33</v>
      </c>
      <c r="G120" s="53" t="s">
        <v>565</v>
      </c>
      <c r="H120" s="11"/>
      <c r="I120" s="30" t="s">
        <v>5682</v>
      </c>
      <c r="J120" s="11"/>
      <c r="K120" s="22"/>
      <c r="L120" s="22" t="s">
        <v>26</v>
      </c>
      <c r="M120" s="22" t="s">
        <v>120</v>
      </c>
      <c r="N120" s="45" t="s">
        <v>5714</v>
      </c>
    </row>
    <row r="121" spans="1:14" hidden="1" x14ac:dyDescent="0.2">
      <c r="A121" s="18">
        <v>105</v>
      </c>
      <c r="B121" s="19">
        <v>5000</v>
      </c>
      <c r="C121" s="45" t="s">
        <v>227</v>
      </c>
      <c r="D121" s="47">
        <v>36712</v>
      </c>
      <c r="E121" s="47">
        <v>36966</v>
      </c>
      <c r="F121" s="51">
        <v>33</v>
      </c>
      <c r="G121" s="53" t="s">
        <v>556</v>
      </c>
      <c r="H121" s="11"/>
      <c r="I121" s="30" t="s">
        <v>5682</v>
      </c>
      <c r="J121" s="11"/>
      <c r="K121" s="22"/>
      <c r="L121" s="22" t="s">
        <v>26</v>
      </c>
      <c r="M121" s="22" t="s">
        <v>120</v>
      </c>
      <c r="N121" s="45"/>
    </row>
    <row r="122" spans="1:14" hidden="1" x14ac:dyDescent="0.2">
      <c r="A122" s="18">
        <v>106</v>
      </c>
      <c r="B122" s="19">
        <v>5000</v>
      </c>
      <c r="C122" s="45" t="s">
        <v>228</v>
      </c>
      <c r="D122" s="47">
        <v>36116</v>
      </c>
      <c r="E122" s="47">
        <v>36116</v>
      </c>
      <c r="F122" s="51">
        <v>33</v>
      </c>
      <c r="G122" s="53" t="s">
        <v>566</v>
      </c>
      <c r="H122" s="21"/>
      <c r="I122" s="30" t="s">
        <v>5682</v>
      </c>
      <c r="J122" s="30"/>
      <c r="K122" s="22"/>
      <c r="L122" s="22" t="s">
        <v>26</v>
      </c>
      <c r="M122" s="22" t="s">
        <v>120</v>
      </c>
      <c r="N122" s="45" t="s">
        <v>5714</v>
      </c>
    </row>
    <row r="123" spans="1:14" hidden="1" x14ac:dyDescent="0.2">
      <c r="A123" s="18">
        <v>107</v>
      </c>
      <c r="B123" s="19">
        <v>5000</v>
      </c>
      <c r="C123" s="45" t="s">
        <v>229</v>
      </c>
      <c r="D123" s="47">
        <v>38468</v>
      </c>
      <c r="E123" s="47">
        <v>39701</v>
      </c>
      <c r="F123" s="51">
        <v>33</v>
      </c>
      <c r="G123" s="53" t="s">
        <v>567</v>
      </c>
      <c r="H123" s="21"/>
      <c r="I123" s="30" t="s">
        <v>5682</v>
      </c>
      <c r="J123" s="30"/>
      <c r="K123" s="22"/>
      <c r="L123" s="22" t="s">
        <v>26</v>
      </c>
      <c r="M123" s="22" t="s">
        <v>120</v>
      </c>
      <c r="N123" s="45" t="s">
        <v>5699</v>
      </c>
    </row>
    <row r="124" spans="1:14" hidden="1" x14ac:dyDescent="0.2">
      <c r="A124" s="18">
        <v>108</v>
      </c>
      <c r="B124" s="19">
        <v>5000</v>
      </c>
      <c r="C124" s="45" t="s">
        <v>230</v>
      </c>
      <c r="D124" s="47">
        <v>38468</v>
      </c>
      <c r="E124" s="47">
        <v>38970</v>
      </c>
      <c r="F124" s="51">
        <v>33</v>
      </c>
      <c r="G124" s="53" t="s">
        <v>568</v>
      </c>
      <c r="H124" s="21"/>
      <c r="I124" s="30" t="s">
        <v>5682</v>
      </c>
      <c r="J124" s="30"/>
      <c r="K124" s="22"/>
      <c r="L124" s="22" t="s">
        <v>26</v>
      </c>
      <c r="M124" s="22" t="s">
        <v>120</v>
      </c>
      <c r="N124" s="45"/>
    </row>
    <row r="125" spans="1:14" hidden="1" x14ac:dyDescent="0.2">
      <c r="A125" s="18">
        <v>109</v>
      </c>
      <c r="B125" s="19">
        <v>5000</v>
      </c>
      <c r="C125" s="45" t="s">
        <v>231</v>
      </c>
      <c r="D125" s="47">
        <v>38468</v>
      </c>
      <c r="E125" s="47">
        <v>39701</v>
      </c>
      <c r="F125" s="51">
        <v>33</v>
      </c>
      <c r="G125" s="53" t="s">
        <v>569</v>
      </c>
      <c r="H125" s="22"/>
      <c r="I125" s="30" t="s">
        <v>5682</v>
      </c>
      <c r="J125" s="22"/>
      <c r="K125" s="22"/>
      <c r="L125" s="22" t="s">
        <v>26</v>
      </c>
      <c r="M125" s="22" t="s">
        <v>120</v>
      </c>
      <c r="N125" s="45"/>
    </row>
    <row r="126" spans="1:14" hidden="1" x14ac:dyDescent="0.2">
      <c r="A126" s="18">
        <v>110</v>
      </c>
      <c r="B126" s="19">
        <v>5000</v>
      </c>
      <c r="C126" s="45" t="s">
        <v>232</v>
      </c>
      <c r="D126" s="47">
        <v>37470</v>
      </c>
      <c r="E126" s="47">
        <v>37470</v>
      </c>
      <c r="F126" s="51">
        <v>33</v>
      </c>
      <c r="G126" s="53" t="s">
        <v>570</v>
      </c>
      <c r="H126" s="22"/>
      <c r="I126" s="30" t="s">
        <v>5682</v>
      </c>
      <c r="J126" s="30"/>
      <c r="K126" s="22"/>
      <c r="L126" s="22" t="s">
        <v>26</v>
      </c>
      <c r="M126" s="22" t="s">
        <v>120</v>
      </c>
      <c r="N126" s="45"/>
    </row>
    <row r="127" spans="1:14" hidden="1" x14ac:dyDescent="0.2">
      <c r="A127" s="18">
        <v>111</v>
      </c>
      <c r="B127" s="19">
        <v>5000</v>
      </c>
      <c r="C127" s="45" t="s">
        <v>233</v>
      </c>
      <c r="D127" s="47">
        <v>37749</v>
      </c>
      <c r="E127" s="47">
        <v>37967</v>
      </c>
      <c r="F127" s="51">
        <v>33</v>
      </c>
      <c r="G127" s="53" t="s">
        <v>571</v>
      </c>
      <c r="H127" s="22"/>
      <c r="I127" s="30" t="s">
        <v>5682</v>
      </c>
      <c r="J127" s="30"/>
      <c r="K127" s="22"/>
      <c r="L127" s="22" t="s">
        <v>26</v>
      </c>
      <c r="M127" s="22" t="s">
        <v>120</v>
      </c>
      <c r="N127" s="45"/>
    </row>
    <row r="128" spans="1:14" hidden="1" x14ac:dyDescent="0.2">
      <c r="A128" s="18">
        <v>112</v>
      </c>
      <c r="B128" s="19">
        <v>5000</v>
      </c>
      <c r="C128" s="45" t="s">
        <v>234</v>
      </c>
      <c r="D128" s="47">
        <v>37783</v>
      </c>
      <c r="E128" s="47">
        <v>37783</v>
      </c>
      <c r="F128" s="51">
        <v>33</v>
      </c>
      <c r="G128" s="53" t="s">
        <v>572</v>
      </c>
      <c r="H128" s="26"/>
      <c r="I128" s="30" t="s">
        <v>5682</v>
      </c>
      <c r="J128" s="30"/>
      <c r="K128" s="22"/>
      <c r="L128" s="22" t="s">
        <v>26</v>
      </c>
      <c r="M128" s="22" t="s">
        <v>120</v>
      </c>
      <c r="N128" s="45"/>
    </row>
    <row r="129" spans="1:14" hidden="1" x14ac:dyDescent="0.2">
      <c r="A129" s="18">
        <v>113</v>
      </c>
      <c r="B129" s="19">
        <v>5000</v>
      </c>
      <c r="C129" s="45" t="s">
        <v>235</v>
      </c>
      <c r="D129" s="47">
        <v>36398</v>
      </c>
      <c r="E129" s="47">
        <v>38357</v>
      </c>
      <c r="F129" s="51">
        <v>33</v>
      </c>
      <c r="G129" s="53" t="s">
        <v>573</v>
      </c>
      <c r="H129" s="27"/>
      <c r="I129" s="30" t="s">
        <v>5682</v>
      </c>
      <c r="J129" s="28"/>
      <c r="K129" s="22"/>
      <c r="L129" s="22" t="s">
        <v>26</v>
      </c>
      <c r="M129" s="22" t="s">
        <v>120</v>
      </c>
      <c r="N129" s="45"/>
    </row>
    <row r="130" spans="1:14" hidden="1" x14ac:dyDescent="0.2">
      <c r="A130" s="18">
        <v>114</v>
      </c>
      <c r="B130" s="19">
        <v>5000</v>
      </c>
      <c r="C130" s="45" t="s">
        <v>236</v>
      </c>
      <c r="D130" s="47">
        <v>38127</v>
      </c>
      <c r="E130" s="47">
        <v>38128</v>
      </c>
      <c r="F130" s="51">
        <v>33</v>
      </c>
      <c r="G130" s="53" t="s">
        <v>574</v>
      </c>
      <c r="H130" s="21"/>
      <c r="I130" s="30" t="s">
        <v>5682</v>
      </c>
      <c r="J130" s="30"/>
      <c r="K130" s="22"/>
      <c r="L130" s="22" t="s">
        <v>26</v>
      </c>
      <c r="M130" s="22" t="s">
        <v>120</v>
      </c>
      <c r="N130" s="45"/>
    </row>
    <row r="131" spans="1:14" hidden="1" x14ac:dyDescent="0.2">
      <c r="A131" s="18">
        <v>115</v>
      </c>
      <c r="B131" s="19">
        <v>5000</v>
      </c>
      <c r="C131" s="45" t="s">
        <v>237</v>
      </c>
      <c r="D131" s="47">
        <v>38316</v>
      </c>
      <c r="E131" s="47">
        <v>38321</v>
      </c>
      <c r="F131" s="51">
        <v>33</v>
      </c>
      <c r="G131" s="53" t="s">
        <v>575</v>
      </c>
      <c r="H131" s="21"/>
      <c r="I131" s="30" t="s">
        <v>5682</v>
      </c>
      <c r="J131" s="30"/>
      <c r="K131" s="22"/>
      <c r="L131" s="22" t="s">
        <v>26</v>
      </c>
      <c r="M131" s="22" t="s">
        <v>120</v>
      </c>
      <c r="N131" s="45"/>
    </row>
    <row r="132" spans="1:14" hidden="1" x14ac:dyDescent="0.2">
      <c r="A132" s="18">
        <v>116</v>
      </c>
      <c r="B132" s="19">
        <v>5000</v>
      </c>
      <c r="C132" s="45" t="s">
        <v>238</v>
      </c>
      <c r="D132" s="47">
        <v>29678</v>
      </c>
      <c r="E132" s="47">
        <v>37427</v>
      </c>
      <c r="F132" s="51">
        <v>33</v>
      </c>
      <c r="G132" s="53" t="s">
        <v>576</v>
      </c>
      <c r="H132" s="21"/>
      <c r="I132" s="30" t="s">
        <v>5682</v>
      </c>
      <c r="J132" s="30"/>
      <c r="K132" s="22"/>
      <c r="L132" s="22" t="s">
        <v>26</v>
      </c>
      <c r="M132" s="22" t="s">
        <v>120</v>
      </c>
      <c r="N132" s="45"/>
    </row>
    <row r="133" spans="1:14" hidden="1" x14ac:dyDescent="0.2">
      <c r="A133" s="18">
        <v>117</v>
      </c>
      <c r="B133" s="19">
        <v>5000</v>
      </c>
      <c r="C133" s="45" t="s">
        <v>239</v>
      </c>
      <c r="D133" s="47">
        <v>36167</v>
      </c>
      <c r="E133" s="47">
        <v>37809</v>
      </c>
      <c r="F133" s="51">
        <v>33</v>
      </c>
      <c r="G133" s="53" t="s">
        <v>577</v>
      </c>
      <c r="H133" s="22"/>
      <c r="I133" s="30" t="s">
        <v>5682</v>
      </c>
      <c r="J133" s="22"/>
      <c r="K133" s="22"/>
      <c r="L133" s="22" t="s">
        <v>26</v>
      </c>
      <c r="M133" s="22" t="s">
        <v>120</v>
      </c>
      <c r="N133" s="45"/>
    </row>
    <row r="134" spans="1:14" hidden="1" x14ac:dyDescent="0.2">
      <c r="A134" s="18">
        <v>118</v>
      </c>
      <c r="B134" s="19">
        <v>5000</v>
      </c>
      <c r="C134" s="45" t="s">
        <v>240</v>
      </c>
      <c r="D134" s="47">
        <v>34618</v>
      </c>
      <c r="E134" s="47" t="s">
        <v>542</v>
      </c>
      <c r="F134" s="51">
        <v>33</v>
      </c>
      <c r="G134" s="53" t="s">
        <v>578</v>
      </c>
      <c r="H134" s="22"/>
      <c r="I134" s="30" t="s">
        <v>5682</v>
      </c>
      <c r="J134" s="30"/>
      <c r="K134" s="22"/>
      <c r="L134" s="22" t="s">
        <v>26</v>
      </c>
      <c r="M134" s="22" t="s">
        <v>120</v>
      </c>
      <c r="N134" s="45"/>
    </row>
    <row r="135" spans="1:14" hidden="1" x14ac:dyDescent="0.2">
      <c r="A135" s="18">
        <v>119</v>
      </c>
      <c r="B135" s="19">
        <v>5000</v>
      </c>
      <c r="C135" s="45" t="s">
        <v>241</v>
      </c>
      <c r="D135" s="47">
        <v>34618</v>
      </c>
      <c r="E135" s="47">
        <v>36439</v>
      </c>
      <c r="F135" s="51">
        <v>33</v>
      </c>
      <c r="G135" s="53" t="s">
        <v>579</v>
      </c>
      <c r="H135" s="22"/>
      <c r="I135" s="30" t="s">
        <v>5682</v>
      </c>
      <c r="J135" s="30"/>
      <c r="K135" s="22"/>
      <c r="L135" s="22" t="s">
        <v>26</v>
      </c>
      <c r="M135" s="22" t="s">
        <v>120</v>
      </c>
      <c r="N135" s="45"/>
    </row>
    <row r="136" spans="1:14" hidden="1" x14ac:dyDescent="0.2">
      <c r="A136" s="18">
        <v>120</v>
      </c>
      <c r="B136" s="19">
        <v>5000</v>
      </c>
      <c r="C136" s="45" t="s">
        <v>242</v>
      </c>
      <c r="D136" s="47">
        <v>37743</v>
      </c>
      <c r="E136" s="47">
        <v>37743</v>
      </c>
      <c r="F136" s="51">
        <v>33</v>
      </c>
      <c r="G136" s="53" t="s">
        <v>580</v>
      </c>
      <c r="H136" s="26"/>
      <c r="I136" s="30" t="s">
        <v>5682</v>
      </c>
      <c r="J136" s="30"/>
      <c r="K136" s="22"/>
      <c r="L136" s="22" t="s">
        <v>26</v>
      </c>
      <c r="M136" s="22" t="s">
        <v>120</v>
      </c>
      <c r="N136" s="45"/>
    </row>
    <row r="137" spans="1:14" hidden="1" x14ac:dyDescent="0.2">
      <c r="A137" s="18">
        <v>121</v>
      </c>
      <c r="B137" s="19">
        <v>5000</v>
      </c>
      <c r="C137" s="45" t="s">
        <v>243</v>
      </c>
      <c r="D137" s="47">
        <v>35019</v>
      </c>
      <c r="E137" s="47">
        <v>37547</v>
      </c>
      <c r="F137" s="51">
        <v>33</v>
      </c>
      <c r="G137" s="53" t="s">
        <v>581</v>
      </c>
      <c r="H137" s="27"/>
      <c r="I137" s="30" t="s">
        <v>5682</v>
      </c>
      <c r="J137" s="28"/>
      <c r="K137" s="22"/>
      <c r="L137" s="22" t="s">
        <v>26</v>
      </c>
      <c r="M137" s="22" t="s">
        <v>120</v>
      </c>
      <c r="N137" s="45" t="s">
        <v>5714</v>
      </c>
    </row>
    <row r="138" spans="1:14" hidden="1" x14ac:dyDescent="0.2">
      <c r="A138" s="18">
        <v>122</v>
      </c>
      <c r="B138" s="19">
        <v>5000</v>
      </c>
      <c r="C138" s="45" t="s">
        <v>244</v>
      </c>
      <c r="D138" s="47">
        <v>37628</v>
      </c>
      <c r="E138" s="47">
        <v>37632</v>
      </c>
      <c r="F138" s="51">
        <v>33</v>
      </c>
      <c r="G138" s="53" t="s">
        <v>582</v>
      </c>
      <c r="H138" s="11"/>
      <c r="I138" s="30" t="s">
        <v>5682</v>
      </c>
      <c r="J138" s="11"/>
      <c r="K138" s="22"/>
      <c r="L138" s="22" t="s">
        <v>26</v>
      </c>
      <c r="M138" s="22" t="s">
        <v>120</v>
      </c>
      <c r="N138" s="45"/>
    </row>
    <row r="139" spans="1:14" hidden="1" x14ac:dyDescent="0.2">
      <c r="A139" s="18">
        <v>123</v>
      </c>
      <c r="B139" s="19">
        <v>5000</v>
      </c>
      <c r="C139" s="45" t="s">
        <v>245</v>
      </c>
      <c r="D139" s="47">
        <v>35253</v>
      </c>
      <c r="E139" s="47">
        <v>38530</v>
      </c>
      <c r="F139" s="51">
        <v>33</v>
      </c>
      <c r="G139" s="53" t="s">
        <v>583</v>
      </c>
      <c r="H139" s="11"/>
      <c r="I139" s="30" t="s">
        <v>5682</v>
      </c>
      <c r="J139" s="11"/>
      <c r="K139" s="22"/>
      <c r="L139" s="22" t="s">
        <v>26</v>
      </c>
      <c r="M139" s="22" t="s">
        <v>120</v>
      </c>
      <c r="N139" s="45" t="s">
        <v>5714</v>
      </c>
    </row>
    <row r="140" spans="1:14" x14ac:dyDescent="0.2">
      <c r="A140" s="18">
        <v>124</v>
      </c>
      <c r="B140" s="19">
        <v>5000</v>
      </c>
      <c r="C140" s="45" t="s">
        <v>246</v>
      </c>
      <c r="D140" s="47">
        <v>37985</v>
      </c>
      <c r="E140" s="47">
        <v>38659</v>
      </c>
      <c r="F140" s="51">
        <v>33</v>
      </c>
      <c r="G140" s="53" t="s">
        <v>584</v>
      </c>
      <c r="H140" s="11"/>
      <c r="I140" s="30" t="s">
        <v>5682</v>
      </c>
      <c r="J140" s="11"/>
      <c r="K140" s="22"/>
      <c r="L140" s="22" t="s">
        <v>26</v>
      </c>
      <c r="M140" s="22" t="s">
        <v>120</v>
      </c>
      <c r="N140" s="45" t="s">
        <v>5714</v>
      </c>
    </row>
    <row r="141" spans="1:14" hidden="1" x14ac:dyDescent="0.2">
      <c r="A141" s="18">
        <v>125</v>
      </c>
      <c r="B141" s="19">
        <v>5000</v>
      </c>
      <c r="C141" s="45" t="s">
        <v>247</v>
      </c>
      <c r="D141" s="47">
        <v>38468</v>
      </c>
      <c r="E141" s="47">
        <v>39701</v>
      </c>
      <c r="F141" s="51">
        <v>33</v>
      </c>
      <c r="G141" s="53" t="s">
        <v>585</v>
      </c>
      <c r="H141" s="11"/>
      <c r="I141" s="30" t="s">
        <v>5682</v>
      </c>
      <c r="J141" s="11"/>
      <c r="K141" s="22"/>
      <c r="L141" s="22" t="s">
        <v>26</v>
      </c>
      <c r="M141" s="22" t="s">
        <v>120</v>
      </c>
      <c r="N141" s="45" t="s">
        <v>5714</v>
      </c>
    </row>
    <row r="142" spans="1:14" hidden="1" x14ac:dyDescent="0.2">
      <c r="A142" s="18">
        <v>126</v>
      </c>
      <c r="B142" s="19">
        <v>5000</v>
      </c>
      <c r="C142" s="45" t="s">
        <v>248</v>
      </c>
      <c r="D142" s="47">
        <v>38468</v>
      </c>
      <c r="E142" s="47">
        <v>39701</v>
      </c>
      <c r="F142" s="51">
        <v>33</v>
      </c>
      <c r="G142" s="53" t="s">
        <v>586</v>
      </c>
      <c r="H142" s="11"/>
      <c r="I142" s="30" t="s">
        <v>5682</v>
      </c>
      <c r="J142" s="11"/>
      <c r="K142" s="22"/>
      <c r="L142" s="22" t="s">
        <v>26</v>
      </c>
      <c r="M142" s="22" t="s">
        <v>120</v>
      </c>
      <c r="N142" s="45"/>
    </row>
    <row r="143" spans="1:14" hidden="1" x14ac:dyDescent="0.2">
      <c r="A143" s="18">
        <v>127</v>
      </c>
      <c r="B143" s="19">
        <v>5000</v>
      </c>
      <c r="C143" s="45" t="s">
        <v>249</v>
      </c>
      <c r="D143" s="47">
        <v>29853</v>
      </c>
      <c r="E143" s="47">
        <v>37122</v>
      </c>
      <c r="F143" s="51">
        <v>33</v>
      </c>
      <c r="G143" s="53" t="s">
        <v>587</v>
      </c>
      <c r="H143" s="11"/>
      <c r="I143" s="30" t="s">
        <v>5682</v>
      </c>
      <c r="J143" s="11"/>
      <c r="K143" s="22"/>
      <c r="L143" s="22" t="s">
        <v>26</v>
      </c>
      <c r="M143" s="22" t="s">
        <v>120</v>
      </c>
      <c r="N143" s="45"/>
    </row>
    <row r="144" spans="1:14" hidden="1" x14ac:dyDescent="0.2">
      <c r="A144" s="18">
        <v>128</v>
      </c>
      <c r="B144" s="19">
        <v>5000</v>
      </c>
      <c r="C144" s="45" t="s">
        <v>250</v>
      </c>
      <c r="D144" s="47">
        <v>23187</v>
      </c>
      <c r="E144" s="47">
        <v>38828</v>
      </c>
      <c r="F144" s="51">
        <v>33</v>
      </c>
      <c r="G144" s="53" t="s">
        <v>588</v>
      </c>
      <c r="H144" s="11"/>
      <c r="I144" s="30" t="s">
        <v>5682</v>
      </c>
      <c r="J144" s="11"/>
      <c r="K144" s="22"/>
      <c r="L144" s="22" t="s">
        <v>26</v>
      </c>
      <c r="M144" s="22" t="s">
        <v>120</v>
      </c>
      <c r="N144" s="45" t="s">
        <v>5699</v>
      </c>
    </row>
    <row r="145" spans="1:14" hidden="1" x14ac:dyDescent="0.2">
      <c r="A145" s="18">
        <v>129</v>
      </c>
      <c r="B145" s="19">
        <v>5000</v>
      </c>
      <c r="C145" s="45" t="s">
        <v>251</v>
      </c>
      <c r="D145" s="47">
        <v>38093</v>
      </c>
      <c r="E145" s="47">
        <v>38127</v>
      </c>
      <c r="F145" s="51">
        <v>33</v>
      </c>
      <c r="G145" s="53" t="s">
        <v>589</v>
      </c>
      <c r="H145" s="21"/>
      <c r="I145" s="30" t="s">
        <v>5682</v>
      </c>
      <c r="J145" s="30"/>
      <c r="K145" s="22"/>
      <c r="L145" s="22" t="s">
        <v>26</v>
      </c>
      <c r="M145" s="22" t="s">
        <v>120</v>
      </c>
      <c r="N145" s="45"/>
    </row>
    <row r="146" spans="1:14" hidden="1" x14ac:dyDescent="0.2">
      <c r="A146" s="18">
        <v>130</v>
      </c>
      <c r="B146" s="19">
        <v>5000</v>
      </c>
      <c r="C146" s="45" t="s">
        <v>252</v>
      </c>
      <c r="D146" s="47">
        <v>37497</v>
      </c>
      <c r="E146" s="47">
        <v>38643</v>
      </c>
      <c r="F146" s="51">
        <v>33</v>
      </c>
      <c r="G146" s="53" t="s">
        <v>590</v>
      </c>
      <c r="H146" s="21"/>
      <c r="I146" s="30" t="s">
        <v>5682</v>
      </c>
      <c r="J146" s="30"/>
      <c r="K146" s="22"/>
      <c r="L146" s="22" t="s">
        <v>26</v>
      </c>
      <c r="M146" s="22" t="s">
        <v>120</v>
      </c>
      <c r="N146" s="45"/>
    </row>
    <row r="147" spans="1:14" hidden="1" x14ac:dyDescent="0.2">
      <c r="A147" s="18">
        <v>131</v>
      </c>
      <c r="B147" s="19">
        <v>5000</v>
      </c>
      <c r="C147" s="45" t="s">
        <v>253</v>
      </c>
      <c r="D147" s="47">
        <v>37740</v>
      </c>
      <c r="E147" s="47">
        <v>39731</v>
      </c>
      <c r="F147" s="51">
        <v>33</v>
      </c>
      <c r="G147" s="53" t="s">
        <v>591</v>
      </c>
      <c r="H147" s="21"/>
      <c r="I147" s="30" t="s">
        <v>5682</v>
      </c>
      <c r="J147" s="30"/>
      <c r="K147" s="22"/>
      <c r="L147" s="22" t="s">
        <v>26</v>
      </c>
      <c r="M147" s="22" t="s">
        <v>120</v>
      </c>
      <c r="N147" s="45" t="s">
        <v>5714</v>
      </c>
    </row>
    <row r="148" spans="1:14" hidden="1" x14ac:dyDescent="0.2">
      <c r="A148" s="18">
        <v>132</v>
      </c>
      <c r="B148" s="19">
        <v>5000</v>
      </c>
      <c r="C148" s="45" t="s">
        <v>254</v>
      </c>
      <c r="D148" s="47">
        <v>37550</v>
      </c>
      <c r="E148" s="47">
        <v>37550</v>
      </c>
      <c r="F148" s="51">
        <v>33</v>
      </c>
      <c r="G148" s="53" t="s">
        <v>592</v>
      </c>
      <c r="H148" s="22"/>
      <c r="I148" s="30" t="s">
        <v>5682</v>
      </c>
      <c r="J148" s="22"/>
      <c r="K148" s="22"/>
      <c r="L148" s="22" t="s">
        <v>26</v>
      </c>
      <c r="M148" s="22" t="s">
        <v>120</v>
      </c>
      <c r="N148" s="45" t="s">
        <v>5699</v>
      </c>
    </row>
    <row r="149" spans="1:14" hidden="1" x14ac:dyDescent="0.2">
      <c r="A149" s="18">
        <v>133</v>
      </c>
      <c r="B149" s="19">
        <v>5000</v>
      </c>
      <c r="C149" s="45" t="s">
        <v>255</v>
      </c>
      <c r="D149" s="47">
        <v>37890</v>
      </c>
      <c r="E149" s="47" t="s">
        <v>543</v>
      </c>
      <c r="F149" s="51">
        <v>33</v>
      </c>
      <c r="G149" s="53" t="s">
        <v>593</v>
      </c>
      <c r="H149" s="22"/>
      <c r="I149" s="30" t="s">
        <v>5682</v>
      </c>
      <c r="J149" s="30"/>
      <c r="K149" s="22"/>
      <c r="L149" s="22" t="s">
        <v>26</v>
      </c>
      <c r="M149" s="22" t="s">
        <v>120</v>
      </c>
      <c r="N149" s="45"/>
    </row>
    <row r="150" spans="1:14" hidden="1" x14ac:dyDescent="0.2">
      <c r="A150" s="18">
        <v>134</v>
      </c>
      <c r="B150" s="19">
        <v>5000</v>
      </c>
      <c r="C150" s="45" t="s">
        <v>256</v>
      </c>
      <c r="D150" s="47"/>
      <c r="E150" s="47"/>
      <c r="F150" s="51">
        <v>33</v>
      </c>
      <c r="G150" s="53" t="s">
        <v>594</v>
      </c>
      <c r="H150" s="22"/>
      <c r="I150" s="30" t="s">
        <v>5682</v>
      </c>
      <c r="J150" s="30"/>
      <c r="K150" s="22"/>
      <c r="L150" s="22" t="s">
        <v>26</v>
      </c>
      <c r="M150" s="22" t="s">
        <v>120</v>
      </c>
      <c r="N150" s="45"/>
    </row>
    <row r="151" spans="1:14" hidden="1" x14ac:dyDescent="0.2">
      <c r="A151" s="18">
        <v>135</v>
      </c>
      <c r="B151" s="19">
        <v>5000</v>
      </c>
      <c r="C151" s="45" t="s">
        <v>257</v>
      </c>
      <c r="D151" s="47">
        <v>38093</v>
      </c>
      <c r="E151" s="47">
        <v>39701</v>
      </c>
      <c r="F151" s="51">
        <v>33</v>
      </c>
      <c r="G151" s="53" t="s">
        <v>595</v>
      </c>
      <c r="H151" s="26"/>
      <c r="I151" s="30" t="s">
        <v>5682</v>
      </c>
      <c r="J151" s="30"/>
      <c r="K151" s="22"/>
      <c r="L151" s="22" t="s">
        <v>26</v>
      </c>
      <c r="M151" s="22" t="s">
        <v>120</v>
      </c>
      <c r="N151" s="45"/>
    </row>
    <row r="152" spans="1:14" hidden="1" x14ac:dyDescent="0.2">
      <c r="A152" s="18">
        <v>136</v>
      </c>
      <c r="B152" s="19">
        <v>5000</v>
      </c>
      <c r="C152" s="45" t="s">
        <v>258</v>
      </c>
      <c r="D152" s="47">
        <v>38127</v>
      </c>
      <c r="E152" s="47">
        <v>39701</v>
      </c>
      <c r="F152" s="51">
        <v>33</v>
      </c>
      <c r="G152" s="53" t="s">
        <v>596</v>
      </c>
      <c r="H152" s="27"/>
      <c r="I152" s="30" t="s">
        <v>5682</v>
      </c>
      <c r="J152" s="28"/>
      <c r="K152" s="22"/>
      <c r="L152" s="22" t="s">
        <v>26</v>
      </c>
      <c r="M152" s="22" t="s">
        <v>120</v>
      </c>
      <c r="N152" s="45"/>
    </row>
    <row r="153" spans="1:14" hidden="1" x14ac:dyDescent="0.2">
      <c r="A153" s="18">
        <v>137</v>
      </c>
      <c r="B153" s="19">
        <v>5000</v>
      </c>
      <c r="C153" s="45" t="s">
        <v>259</v>
      </c>
      <c r="D153" s="47">
        <v>35818</v>
      </c>
      <c r="E153" s="47">
        <v>39701</v>
      </c>
      <c r="F153" s="51">
        <v>33</v>
      </c>
      <c r="G153" s="53" t="s">
        <v>597</v>
      </c>
      <c r="H153" s="11"/>
      <c r="I153" s="30" t="s">
        <v>5682</v>
      </c>
      <c r="J153" s="11"/>
      <c r="K153" s="22"/>
      <c r="L153" s="22" t="s">
        <v>26</v>
      </c>
      <c r="M153" s="22" t="s">
        <v>120</v>
      </c>
      <c r="N153" s="45"/>
    </row>
    <row r="154" spans="1:14" hidden="1" x14ac:dyDescent="0.2">
      <c r="A154" s="18">
        <v>138</v>
      </c>
      <c r="B154" s="19">
        <v>5000</v>
      </c>
      <c r="C154" s="45" t="s">
        <v>260</v>
      </c>
      <c r="D154" s="47">
        <v>37736</v>
      </c>
      <c r="E154" s="47">
        <v>39701</v>
      </c>
      <c r="F154" s="51">
        <v>33</v>
      </c>
      <c r="G154" s="53" t="s">
        <v>598</v>
      </c>
      <c r="H154" s="11"/>
      <c r="I154" s="30" t="s">
        <v>5682</v>
      </c>
      <c r="J154" s="11"/>
      <c r="K154" s="22"/>
      <c r="L154" s="22" t="s">
        <v>26</v>
      </c>
      <c r="M154" s="22" t="s">
        <v>120</v>
      </c>
      <c r="N154" s="45"/>
    </row>
    <row r="155" spans="1:14" hidden="1" x14ac:dyDescent="0.2">
      <c r="A155" s="18">
        <v>139</v>
      </c>
      <c r="B155" s="19">
        <v>5000</v>
      </c>
      <c r="C155" s="45" t="s">
        <v>261</v>
      </c>
      <c r="D155" s="47">
        <v>38127</v>
      </c>
      <c r="E155" s="47">
        <v>39701</v>
      </c>
      <c r="F155" s="51">
        <v>33</v>
      </c>
      <c r="G155" s="53" t="s">
        <v>599</v>
      </c>
      <c r="H155" s="11"/>
      <c r="I155" s="30" t="s">
        <v>5682</v>
      </c>
      <c r="J155" s="11"/>
      <c r="K155" s="22"/>
      <c r="L155" s="22" t="s">
        <v>26</v>
      </c>
      <c r="M155" s="22" t="s">
        <v>120</v>
      </c>
      <c r="N155" s="45"/>
    </row>
    <row r="156" spans="1:14" hidden="1" x14ac:dyDescent="0.2">
      <c r="A156" s="18">
        <v>140</v>
      </c>
      <c r="B156" s="19">
        <v>5000</v>
      </c>
      <c r="C156" s="45" t="s">
        <v>262</v>
      </c>
      <c r="D156" s="47">
        <v>36489</v>
      </c>
      <c r="E156" s="47">
        <v>39701</v>
      </c>
      <c r="F156" s="51">
        <v>33</v>
      </c>
      <c r="G156" s="53" t="s">
        <v>600</v>
      </c>
      <c r="H156" s="11"/>
      <c r="I156" s="30" t="s">
        <v>5682</v>
      </c>
      <c r="J156" s="11"/>
      <c r="K156" s="22"/>
      <c r="L156" s="22" t="s">
        <v>26</v>
      </c>
      <c r="M156" s="22" t="s">
        <v>120</v>
      </c>
      <c r="N156" s="45" t="s">
        <v>5699</v>
      </c>
    </row>
    <row r="157" spans="1:14" hidden="1" x14ac:dyDescent="0.2">
      <c r="A157" s="18">
        <v>141</v>
      </c>
      <c r="B157" s="19">
        <v>5000</v>
      </c>
      <c r="C157" s="45" t="s">
        <v>263</v>
      </c>
      <c r="D157" s="47">
        <v>34296</v>
      </c>
      <c r="E157" s="47">
        <v>36458</v>
      </c>
      <c r="F157" s="51">
        <v>33</v>
      </c>
      <c r="G157" s="53" t="s">
        <v>601</v>
      </c>
      <c r="H157" s="11"/>
      <c r="I157" s="30" t="s">
        <v>5682</v>
      </c>
      <c r="J157" s="11"/>
      <c r="K157" s="22"/>
      <c r="L157" s="22" t="s">
        <v>26</v>
      </c>
      <c r="M157" s="22" t="s">
        <v>120</v>
      </c>
      <c r="N157" s="45"/>
    </row>
    <row r="158" spans="1:14" hidden="1" x14ac:dyDescent="0.2">
      <c r="A158" s="18">
        <v>142</v>
      </c>
      <c r="B158" s="19">
        <v>5000</v>
      </c>
      <c r="C158" s="45" t="s">
        <v>264</v>
      </c>
      <c r="D158" s="47">
        <v>37595</v>
      </c>
      <c r="E158" s="47">
        <v>37595</v>
      </c>
      <c r="F158" s="51">
        <v>33</v>
      </c>
      <c r="G158" s="53" t="s">
        <v>602</v>
      </c>
      <c r="H158" s="11"/>
      <c r="I158" s="30" t="s">
        <v>5682</v>
      </c>
      <c r="J158" s="11"/>
      <c r="K158" s="22"/>
      <c r="L158" s="22" t="s">
        <v>26</v>
      </c>
      <c r="M158" s="22" t="s">
        <v>120</v>
      </c>
      <c r="N158" s="45"/>
    </row>
    <row r="159" spans="1:14" hidden="1" x14ac:dyDescent="0.2">
      <c r="A159" s="18">
        <v>143</v>
      </c>
      <c r="B159" s="19">
        <v>5000</v>
      </c>
      <c r="C159" s="45" t="s">
        <v>265</v>
      </c>
      <c r="D159" s="47">
        <v>38468</v>
      </c>
      <c r="E159" s="47">
        <v>39701</v>
      </c>
      <c r="F159" s="51">
        <v>33</v>
      </c>
      <c r="G159" s="53" t="s">
        <v>603</v>
      </c>
      <c r="H159" s="11"/>
      <c r="I159" s="30" t="s">
        <v>5682</v>
      </c>
      <c r="J159" s="11"/>
      <c r="K159" s="22"/>
      <c r="L159" s="22" t="s">
        <v>26</v>
      </c>
      <c r="M159" s="22" t="s">
        <v>120</v>
      </c>
      <c r="N159" s="45" t="s">
        <v>5699</v>
      </c>
    </row>
    <row r="160" spans="1:14" hidden="1" x14ac:dyDescent="0.2">
      <c r="A160" s="18">
        <v>144</v>
      </c>
      <c r="B160" s="19">
        <v>5000</v>
      </c>
      <c r="C160" s="45" t="s">
        <v>266</v>
      </c>
      <c r="D160" s="47">
        <v>38468</v>
      </c>
      <c r="E160" s="47">
        <v>39701</v>
      </c>
      <c r="F160" s="51">
        <v>33</v>
      </c>
      <c r="G160" s="53" t="s">
        <v>604</v>
      </c>
      <c r="H160" s="21"/>
      <c r="I160" s="30" t="s">
        <v>5682</v>
      </c>
      <c r="J160" s="30"/>
      <c r="K160" s="22"/>
      <c r="L160" s="22" t="s">
        <v>26</v>
      </c>
      <c r="M160" s="22" t="s">
        <v>120</v>
      </c>
      <c r="N160" s="45" t="s">
        <v>5714</v>
      </c>
    </row>
    <row r="161" spans="1:14" hidden="1" x14ac:dyDescent="0.2">
      <c r="A161" s="18">
        <v>145</v>
      </c>
      <c r="B161" s="19">
        <v>5000</v>
      </c>
      <c r="C161" s="45" t="s">
        <v>267</v>
      </c>
      <c r="D161" s="47">
        <v>37334</v>
      </c>
      <c r="E161" s="47">
        <v>37334</v>
      </c>
      <c r="F161" s="51">
        <v>33</v>
      </c>
      <c r="G161" s="53" t="s">
        <v>605</v>
      </c>
      <c r="H161" s="21"/>
      <c r="I161" s="30" t="s">
        <v>5682</v>
      </c>
      <c r="J161" s="30"/>
      <c r="K161" s="22"/>
      <c r="L161" s="22" t="s">
        <v>26</v>
      </c>
      <c r="M161" s="22" t="s">
        <v>120</v>
      </c>
      <c r="N161" s="45" t="s">
        <v>5714</v>
      </c>
    </row>
    <row r="162" spans="1:14" x14ac:dyDescent="0.2">
      <c r="A162" s="18">
        <v>146</v>
      </c>
      <c r="B162" s="19">
        <v>5000</v>
      </c>
      <c r="C162" s="45" t="s">
        <v>268</v>
      </c>
      <c r="D162" s="47">
        <v>37636</v>
      </c>
      <c r="E162" s="47">
        <v>37636</v>
      </c>
      <c r="F162" s="51">
        <v>33</v>
      </c>
      <c r="G162" s="53" t="s">
        <v>606</v>
      </c>
      <c r="H162" s="21"/>
      <c r="I162" s="30" t="s">
        <v>5682</v>
      </c>
      <c r="J162" s="30"/>
      <c r="K162" s="22"/>
      <c r="L162" s="22" t="s">
        <v>26</v>
      </c>
      <c r="M162" s="22" t="s">
        <v>120</v>
      </c>
      <c r="N162" s="45" t="s">
        <v>5714</v>
      </c>
    </row>
    <row r="163" spans="1:14" hidden="1" x14ac:dyDescent="0.2">
      <c r="A163" s="18">
        <v>147</v>
      </c>
      <c r="B163" s="19">
        <v>5000</v>
      </c>
      <c r="C163" s="45" t="s">
        <v>269</v>
      </c>
      <c r="D163" s="47">
        <v>29941</v>
      </c>
      <c r="E163" s="47" t="s">
        <v>544</v>
      </c>
      <c r="F163" s="51">
        <v>33</v>
      </c>
      <c r="G163" s="53" t="s">
        <v>607</v>
      </c>
      <c r="H163" s="22"/>
      <c r="I163" s="30" t="s">
        <v>5682</v>
      </c>
      <c r="J163" s="22"/>
      <c r="K163" s="22"/>
      <c r="L163" s="22" t="s">
        <v>26</v>
      </c>
      <c r="M163" s="22" t="s">
        <v>120</v>
      </c>
      <c r="N163" s="45"/>
    </row>
    <row r="164" spans="1:14" hidden="1" x14ac:dyDescent="0.2">
      <c r="A164" s="18">
        <v>148</v>
      </c>
      <c r="B164" s="19">
        <v>5000</v>
      </c>
      <c r="C164" s="45" t="s">
        <v>270</v>
      </c>
      <c r="D164" s="47">
        <v>35277</v>
      </c>
      <c r="E164" s="47">
        <v>37967</v>
      </c>
      <c r="F164" s="51">
        <v>33</v>
      </c>
      <c r="G164" s="53" t="s">
        <v>608</v>
      </c>
      <c r="H164" s="22"/>
      <c r="I164" s="30" t="s">
        <v>5682</v>
      </c>
      <c r="J164" s="30"/>
      <c r="K164" s="22"/>
      <c r="L164" s="22" t="s">
        <v>26</v>
      </c>
      <c r="M164" s="22" t="s">
        <v>120</v>
      </c>
      <c r="N164" s="45"/>
    </row>
    <row r="165" spans="1:14" hidden="1" x14ac:dyDescent="0.2">
      <c r="A165" s="18">
        <v>149</v>
      </c>
      <c r="B165" s="19">
        <v>5000</v>
      </c>
      <c r="C165" s="45" t="s">
        <v>271</v>
      </c>
      <c r="D165" s="47">
        <v>36314</v>
      </c>
      <c r="E165" s="47">
        <v>37522</v>
      </c>
      <c r="F165" s="51">
        <v>33</v>
      </c>
      <c r="G165" s="53" t="s">
        <v>609</v>
      </c>
      <c r="H165" s="22"/>
      <c r="I165" s="30" t="s">
        <v>5682</v>
      </c>
      <c r="J165" s="30"/>
      <c r="K165" s="22"/>
      <c r="L165" s="22" t="s">
        <v>26</v>
      </c>
      <c r="M165" s="22" t="s">
        <v>120</v>
      </c>
      <c r="N165" s="45"/>
    </row>
    <row r="166" spans="1:14" hidden="1" x14ac:dyDescent="0.2">
      <c r="A166" s="18">
        <v>150</v>
      </c>
      <c r="B166" s="19">
        <v>5000</v>
      </c>
      <c r="C166" s="45" t="s">
        <v>272</v>
      </c>
      <c r="D166" s="47">
        <v>30839</v>
      </c>
      <c r="E166" s="47">
        <v>37550</v>
      </c>
      <c r="F166" s="51">
        <v>33</v>
      </c>
      <c r="G166" s="53" t="s">
        <v>610</v>
      </c>
      <c r="H166" s="26"/>
      <c r="I166" s="30" t="s">
        <v>5682</v>
      </c>
      <c r="J166" s="30"/>
      <c r="K166" s="22"/>
      <c r="L166" s="22" t="s">
        <v>26</v>
      </c>
      <c r="M166" s="22" t="s">
        <v>120</v>
      </c>
      <c r="N166" s="45"/>
    </row>
    <row r="167" spans="1:14" hidden="1" x14ac:dyDescent="0.2">
      <c r="A167" s="18">
        <v>151</v>
      </c>
      <c r="B167" s="19">
        <v>5000</v>
      </c>
      <c r="C167" s="45" t="s">
        <v>273</v>
      </c>
      <c r="D167" s="48">
        <v>39742</v>
      </c>
      <c r="E167" s="48">
        <v>39860</v>
      </c>
      <c r="F167" s="52">
        <v>34</v>
      </c>
      <c r="G167" s="54">
        <v>42036</v>
      </c>
      <c r="H167" s="27"/>
      <c r="I167" s="30" t="s">
        <v>5682</v>
      </c>
      <c r="J167" s="28"/>
      <c r="K167" s="22"/>
      <c r="L167" s="22" t="s">
        <v>26</v>
      </c>
      <c r="M167" s="22" t="s">
        <v>120</v>
      </c>
      <c r="N167" s="45" t="s">
        <v>5683</v>
      </c>
    </row>
    <row r="168" spans="1:14" hidden="1" x14ac:dyDescent="0.2">
      <c r="A168" s="18">
        <v>152</v>
      </c>
      <c r="B168" s="19">
        <v>5000</v>
      </c>
      <c r="C168" s="45" t="s">
        <v>273</v>
      </c>
      <c r="D168" s="48">
        <v>39742</v>
      </c>
      <c r="E168" s="48">
        <v>39959</v>
      </c>
      <c r="F168" s="52">
        <v>34</v>
      </c>
      <c r="G168" s="54">
        <v>42037</v>
      </c>
      <c r="H168" s="11"/>
      <c r="I168" s="30" t="s">
        <v>5682</v>
      </c>
      <c r="J168" s="11"/>
      <c r="K168" s="22"/>
      <c r="L168" s="22" t="s">
        <v>26</v>
      </c>
      <c r="M168" s="22" t="s">
        <v>120</v>
      </c>
      <c r="N168" s="45" t="s">
        <v>5683</v>
      </c>
    </row>
    <row r="169" spans="1:14" hidden="1" x14ac:dyDescent="0.2">
      <c r="A169" s="18">
        <v>153</v>
      </c>
      <c r="B169" s="19">
        <v>5000</v>
      </c>
      <c r="C169" s="45" t="s">
        <v>274</v>
      </c>
      <c r="D169" s="48">
        <v>40273</v>
      </c>
      <c r="E169" s="48">
        <v>40296</v>
      </c>
      <c r="F169" s="52">
        <v>34</v>
      </c>
      <c r="G169" s="54">
        <v>42005</v>
      </c>
      <c r="H169" s="11"/>
      <c r="I169" s="30" t="s">
        <v>5682</v>
      </c>
      <c r="J169" s="11"/>
      <c r="K169" s="22"/>
      <c r="L169" s="22" t="s">
        <v>26</v>
      </c>
      <c r="M169" s="22" t="s">
        <v>120</v>
      </c>
      <c r="N169" s="45" t="s">
        <v>5683</v>
      </c>
    </row>
    <row r="170" spans="1:14" hidden="1" x14ac:dyDescent="0.2">
      <c r="A170" s="18">
        <v>154</v>
      </c>
      <c r="B170" s="19">
        <v>5000</v>
      </c>
      <c r="C170" s="45" t="s">
        <v>275</v>
      </c>
      <c r="D170" s="48">
        <v>38512</v>
      </c>
      <c r="E170" s="48">
        <v>38512</v>
      </c>
      <c r="F170" s="52">
        <v>35</v>
      </c>
      <c r="G170" s="54">
        <v>42005</v>
      </c>
      <c r="H170" s="11"/>
      <c r="I170" s="30" t="s">
        <v>5682</v>
      </c>
      <c r="J170" s="11"/>
      <c r="K170" s="22"/>
      <c r="L170" s="22" t="s">
        <v>26</v>
      </c>
      <c r="M170" s="22" t="s">
        <v>120</v>
      </c>
      <c r="N170" s="45"/>
    </row>
    <row r="171" spans="1:14" hidden="1" x14ac:dyDescent="0.2">
      <c r="A171" s="18">
        <v>155</v>
      </c>
      <c r="B171" s="19">
        <v>5000</v>
      </c>
      <c r="C171" s="45" t="s">
        <v>276</v>
      </c>
      <c r="D171" s="48">
        <v>38516</v>
      </c>
      <c r="E171" s="48">
        <v>38924</v>
      </c>
      <c r="F171" s="52">
        <v>35</v>
      </c>
      <c r="G171" s="54">
        <v>42005</v>
      </c>
      <c r="H171" s="11"/>
      <c r="I171" s="30" t="s">
        <v>5682</v>
      </c>
      <c r="J171" s="11"/>
      <c r="K171" s="22"/>
      <c r="L171" s="22" t="s">
        <v>26</v>
      </c>
      <c r="M171" s="22" t="s">
        <v>120</v>
      </c>
      <c r="N171" s="45"/>
    </row>
    <row r="172" spans="1:14" hidden="1" x14ac:dyDescent="0.2">
      <c r="A172" s="18">
        <v>156</v>
      </c>
      <c r="B172" s="19">
        <v>5000</v>
      </c>
      <c r="C172" s="45" t="s">
        <v>277</v>
      </c>
      <c r="D172" s="48" t="s">
        <v>545</v>
      </c>
      <c r="E172" s="48" t="s">
        <v>545</v>
      </c>
      <c r="F172" s="52">
        <v>35</v>
      </c>
      <c r="G172" s="54">
        <v>42005</v>
      </c>
      <c r="H172" s="11"/>
      <c r="I172" s="30" t="s">
        <v>5682</v>
      </c>
      <c r="J172" s="11"/>
      <c r="K172" s="22"/>
      <c r="L172" s="22" t="s">
        <v>26</v>
      </c>
      <c r="M172" s="22" t="s">
        <v>120</v>
      </c>
      <c r="N172" s="45" t="s">
        <v>5702</v>
      </c>
    </row>
    <row r="173" spans="1:14" hidden="1" x14ac:dyDescent="0.2">
      <c r="A173" s="18">
        <v>157</v>
      </c>
      <c r="B173" s="19">
        <v>5000</v>
      </c>
      <c r="C173" s="45" t="s">
        <v>278</v>
      </c>
      <c r="D173" s="48">
        <v>38512</v>
      </c>
      <c r="E173" s="48">
        <v>38924</v>
      </c>
      <c r="F173" s="52">
        <v>35</v>
      </c>
      <c r="G173" s="54">
        <v>42005</v>
      </c>
      <c r="H173" s="11"/>
      <c r="I173" s="30" t="s">
        <v>5682</v>
      </c>
      <c r="J173" s="11"/>
      <c r="K173" s="22"/>
      <c r="L173" s="22" t="s">
        <v>26</v>
      </c>
      <c r="M173" s="22" t="s">
        <v>120</v>
      </c>
      <c r="N173" s="45"/>
    </row>
    <row r="174" spans="1:14" hidden="1" x14ac:dyDescent="0.2">
      <c r="A174" s="18">
        <v>158</v>
      </c>
      <c r="B174" s="19">
        <v>5000</v>
      </c>
      <c r="C174" s="45" t="s">
        <v>279</v>
      </c>
      <c r="D174" s="48">
        <v>38391</v>
      </c>
      <c r="E174" s="48">
        <v>38576</v>
      </c>
      <c r="F174" s="52">
        <v>35</v>
      </c>
      <c r="G174" s="54">
        <v>42005</v>
      </c>
      <c r="H174" s="11"/>
      <c r="I174" s="30" t="s">
        <v>5682</v>
      </c>
      <c r="J174" s="11"/>
      <c r="K174" s="22"/>
      <c r="L174" s="22" t="s">
        <v>26</v>
      </c>
      <c r="M174" s="22" t="s">
        <v>120</v>
      </c>
      <c r="N174" s="45"/>
    </row>
    <row r="175" spans="1:14" hidden="1" x14ac:dyDescent="0.2">
      <c r="A175" s="18">
        <v>159</v>
      </c>
      <c r="B175" s="19">
        <v>5000</v>
      </c>
      <c r="C175" s="45" t="s">
        <v>280</v>
      </c>
      <c r="D175" s="48">
        <v>36794</v>
      </c>
      <c r="E175" s="48">
        <v>36963</v>
      </c>
      <c r="F175" s="52">
        <v>35</v>
      </c>
      <c r="G175" s="54">
        <v>42005</v>
      </c>
      <c r="H175" s="21"/>
      <c r="I175" s="30" t="s">
        <v>5682</v>
      </c>
      <c r="J175" s="30"/>
      <c r="K175" s="22"/>
      <c r="L175" s="22" t="s">
        <v>26</v>
      </c>
      <c r="M175" s="22" t="s">
        <v>120</v>
      </c>
      <c r="N175" s="45"/>
    </row>
    <row r="176" spans="1:14" hidden="1" x14ac:dyDescent="0.2">
      <c r="A176" s="18">
        <v>160</v>
      </c>
      <c r="B176" s="19">
        <v>5000</v>
      </c>
      <c r="C176" s="45" t="s">
        <v>281</v>
      </c>
      <c r="D176" s="48">
        <v>38048</v>
      </c>
      <c r="E176" s="48">
        <v>38924</v>
      </c>
      <c r="F176" s="52">
        <v>35</v>
      </c>
      <c r="G176" s="54">
        <v>42005</v>
      </c>
      <c r="H176" s="21"/>
      <c r="I176" s="30" t="s">
        <v>5682</v>
      </c>
      <c r="J176" s="30"/>
      <c r="K176" s="22"/>
      <c r="L176" s="22" t="s">
        <v>26</v>
      </c>
      <c r="M176" s="22" t="s">
        <v>120</v>
      </c>
      <c r="N176" s="45"/>
    </row>
    <row r="177" spans="1:14" hidden="1" x14ac:dyDescent="0.2">
      <c r="A177" s="18">
        <v>161</v>
      </c>
      <c r="B177" s="19">
        <v>5000</v>
      </c>
      <c r="C177" s="45" t="s">
        <v>282</v>
      </c>
      <c r="D177" s="48">
        <v>38516</v>
      </c>
      <c r="E177" s="48">
        <v>38516</v>
      </c>
      <c r="F177" s="52">
        <v>35</v>
      </c>
      <c r="G177" s="54">
        <v>42005</v>
      </c>
      <c r="H177" s="21"/>
      <c r="I177" s="30" t="s">
        <v>5682</v>
      </c>
      <c r="J177" s="30"/>
      <c r="K177" s="22"/>
      <c r="L177" s="22" t="s">
        <v>26</v>
      </c>
      <c r="M177" s="22" t="s">
        <v>120</v>
      </c>
      <c r="N177" s="45"/>
    </row>
    <row r="178" spans="1:14" hidden="1" x14ac:dyDescent="0.2">
      <c r="A178" s="18">
        <v>162</v>
      </c>
      <c r="B178" s="19">
        <v>5000</v>
      </c>
      <c r="C178" s="45" t="s">
        <v>283</v>
      </c>
      <c r="D178" s="48">
        <v>37893</v>
      </c>
      <c r="E178" s="48">
        <v>38170</v>
      </c>
      <c r="F178" s="52">
        <v>35</v>
      </c>
      <c r="G178" s="54">
        <v>42005</v>
      </c>
      <c r="H178" s="22"/>
      <c r="I178" s="30" t="s">
        <v>5682</v>
      </c>
      <c r="J178" s="22"/>
      <c r="K178" s="22"/>
      <c r="L178" s="22" t="s">
        <v>26</v>
      </c>
      <c r="M178" s="22" t="s">
        <v>120</v>
      </c>
      <c r="N178" s="45"/>
    </row>
    <row r="179" spans="1:14" hidden="1" x14ac:dyDescent="0.2">
      <c r="A179" s="18">
        <v>163</v>
      </c>
      <c r="B179" s="19">
        <v>5000</v>
      </c>
      <c r="C179" s="45" t="s">
        <v>284</v>
      </c>
      <c r="D179" s="48">
        <v>39143</v>
      </c>
      <c r="E179" s="48">
        <v>39783</v>
      </c>
      <c r="F179" s="52">
        <v>35</v>
      </c>
      <c r="G179" s="54">
        <v>42005</v>
      </c>
      <c r="H179" s="22"/>
      <c r="I179" s="30" t="s">
        <v>5682</v>
      </c>
      <c r="J179" s="30"/>
      <c r="K179" s="22"/>
      <c r="L179" s="22" t="s">
        <v>26</v>
      </c>
      <c r="M179" s="22" t="s">
        <v>120</v>
      </c>
      <c r="N179" s="45"/>
    </row>
    <row r="180" spans="1:14" hidden="1" x14ac:dyDescent="0.2">
      <c r="A180" s="18">
        <v>164</v>
      </c>
      <c r="B180" s="19">
        <v>5000</v>
      </c>
      <c r="C180" s="45" t="s">
        <v>285</v>
      </c>
      <c r="D180" s="48">
        <v>39408</v>
      </c>
      <c r="E180" s="48">
        <v>39713</v>
      </c>
      <c r="F180" s="52">
        <v>35</v>
      </c>
      <c r="G180" s="54">
        <v>42005</v>
      </c>
      <c r="H180" s="22"/>
      <c r="I180" s="30" t="s">
        <v>5682</v>
      </c>
      <c r="J180" s="30"/>
      <c r="K180" s="22"/>
      <c r="L180" s="22" t="s">
        <v>26</v>
      </c>
      <c r="M180" s="22" t="s">
        <v>120</v>
      </c>
      <c r="N180" s="45"/>
    </row>
    <row r="181" spans="1:14" hidden="1" x14ac:dyDescent="0.2">
      <c r="A181" s="18">
        <v>165</v>
      </c>
      <c r="B181" s="19">
        <v>5000</v>
      </c>
      <c r="C181" s="45" t="s">
        <v>286</v>
      </c>
      <c r="D181" s="48">
        <v>39031</v>
      </c>
      <c r="E181" s="48">
        <v>39618</v>
      </c>
      <c r="F181" s="39">
        <v>35</v>
      </c>
      <c r="G181" s="54">
        <v>42005</v>
      </c>
      <c r="H181" s="26"/>
      <c r="I181" s="30" t="s">
        <v>5682</v>
      </c>
      <c r="J181" s="30"/>
      <c r="K181" s="22"/>
      <c r="L181" s="22" t="s">
        <v>26</v>
      </c>
      <c r="M181" s="22" t="s">
        <v>120</v>
      </c>
      <c r="N181" s="45" t="s">
        <v>5683</v>
      </c>
    </row>
    <row r="182" spans="1:14" hidden="1" x14ac:dyDescent="0.2">
      <c r="A182" s="18">
        <v>166</v>
      </c>
      <c r="B182" s="19">
        <v>5000</v>
      </c>
      <c r="C182" s="45" t="s">
        <v>287</v>
      </c>
      <c r="D182" s="48">
        <v>39470</v>
      </c>
      <c r="E182" s="48">
        <v>39637</v>
      </c>
      <c r="F182" s="52">
        <v>35</v>
      </c>
      <c r="G182" s="54">
        <v>42005</v>
      </c>
      <c r="H182" s="27"/>
      <c r="I182" s="30" t="s">
        <v>5682</v>
      </c>
      <c r="J182" s="28"/>
      <c r="K182" s="22"/>
      <c r="L182" s="22" t="s">
        <v>26</v>
      </c>
      <c r="M182" s="22" t="s">
        <v>120</v>
      </c>
      <c r="N182" s="45" t="s">
        <v>5683</v>
      </c>
    </row>
    <row r="183" spans="1:14" hidden="1" x14ac:dyDescent="0.2">
      <c r="A183" s="18">
        <v>167</v>
      </c>
      <c r="B183" s="19">
        <v>5000</v>
      </c>
      <c r="C183" s="45" t="s">
        <v>288</v>
      </c>
      <c r="D183" s="48">
        <v>39574</v>
      </c>
      <c r="E183" s="48">
        <v>39713</v>
      </c>
      <c r="F183" s="52">
        <v>35</v>
      </c>
      <c r="G183" s="54">
        <v>42005</v>
      </c>
      <c r="H183" s="11"/>
      <c r="I183" s="30" t="s">
        <v>5682</v>
      </c>
      <c r="J183" s="11"/>
      <c r="K183" s="22"/>
      <c r="L183" s="22" t="s">
        <v>26</v>
      </c>
      <c r="M183" s="22" t="s">
        <v>120</v>
      </c>
      <c r="N183" s="45"/>
    </row>
    <row r="184" spans="1:14" ht="22.5" hidden="1" x14ac:dyDescent="0.2">
      <c r="A184" s="18">
        <v>168</v>
      </c>
      <c r="B184" s="19">
        <v>5000</v>
      </c>
      <c r="C184" s="45" t="s">
        <v>289</v>
      </c>
      <c r="D184" s="48">
        <v>39476</v>
      </c>
      <c r="E184" s="48">
        <v>39491</v>
      </c>
      <c r="F184" s="52">
        <v>35</v>
      </c>
      <c r="G184" s="54">
        <v>42005</v>
      </c>
      <c r="H184" s="11"/>
      <c r="I184" s="30" t="s">
        <v>5682</v>
      </c>
      <c r="J184" s="11"/>
      <c r="K184" s="22"/>
      <c r="L184" s="22" t="s">
        <v>26</v>
      </c>
      <c r="M184" s="22" t="s">
        <v>120</v>
      </c>
      <c r="N184" s="45"/>
    </row>
    <row r="185" spans="1:14" hidden="1" x14ac:dyDescent="0.2">
      <c r="A185" s="18">
        <v>169</v>
      </c>
      <c r="B185" s="19">
        <v>5000</v>
      </c>
      <c r="C185" s="45" t="s">
        <v>290</v>
      </c>
      <c r="D185" s="48">
        <v>38983</v>
      </c>
      <c r="E185" s="48">
        <v>39113</v>
      </c>
      <c r="F185" s="52">
        <v>35</v>
      </c>
      <c r="G185" s="54">
        <v>42005</v>
      </c>
      <c r="H185" s="11"/>
      <c r="I185" s="30" t="s">
        <v>5682</v>
      </c>
      <c r="J185" s="11"/>
      <c r="K185" s="22"/>
      <c r="L185" s="22" t="s">
        <v>26</v>
      </c>
      <c r="M185" s="22" t="s">
        <v>120</v>
      </c>
      <c r="N185" s="45"/>
    </row>
    <row r="186" spans="1:14" hidden="1" x14ac:dyDescent="0.2">
      <c r="A186" s="18">
        <v>170</v>
      </c>
      <c r="B186" s="19">
        <v>5000</v>
      </c>
      <c r="C186" s="45" t="s">
        <v>291</v>
      </c>
      <c r="D186" s="48">
        <v>38883</v>
      </c>
      <c r="E186" s="48">
        <v>38986</v>
      </c>
      <c r="F186" s="52">
        <v>35</v>
      </c>
      <c r="G186" s="54">
        <v>42005</v>
      </c>
      <c r="H186" s="11"/>
      <c r="I186" s="30" t="s">
        <v>5682</v>
      </c>
      <c r="J186" s="11"/>
      <c r="K186" s="22"/>
      <c r="L186" s="22" t="s">
        <v>26</v>
      </c>
      <c r="M186" s="22" t="s">
        <v>120</v>
      </c>
      <c r="N186" s="45"/>
    </row>
    <row r="187" spans="1:14" hidden="1" x14ac:dyDescent="0.2">
      <c r="A187" s="18">
        <v>171</v>
      </c>
      <c r="B187" s="19">
        <v>5000</v>
      </c>
      <c r="C187" s="45" t="s">
        <v>292</v>
      </c>
      <c r="D187" s="48">
        <v>38840</v>
      </c>
      <c r="E187" s="48">
        <v>38859</v>
      </c>
      <c r="F187" s="39">
        <v>35</v>
      </c>
      <c r="G187" s="54">
        <v>42005</v>
      </c>
      <c r="H187" s="11"/>
      <c r="I187" s="30" t="s">
        <v>5682</v>
      </c>
      <c r="J187" s="11"/>
      <c r="K187" s="22"/>
      <c r="L187" s="22" t="s">
        <v>26</v>
      </c>
      <c r="M187" s="22" t="s">
        <v>120</v>
      </c>
      <c r="N187" s="45" t="s">
        <v>5683</v>
      </c>
    </row>
    <row r="188" spans="1:14" hidden="1" x14ac:dyDescent="0.2">
      <c r="A188" s="18">
        <v>172</v>
      </c>
      <c r="B188" s="19">
        <v>5000</v>
      </c>
      <c r="C188" s="45" t="s">
        <v>293</v>
      </c>
      <c r="D188" s="48">
        <v>39499</v>
      </c>
      <c r="E188" s="48">
        <v>39499</v>
      </c>
      <c r="F188" s="52">
        <v>35</v>
      </c>
      <c r="G188" s="54">
        <v>42005</v>
      </c>
      <c r="H188" s="11"/>
      <c r="I188" s="30" t="s">
        <v>5682</v>
      </c>
      <c r="J188" s="11"/>
      <c r="K188" s="22"/>
      <c r="L188" s="22" t="s">
        <v>26</v>
      </c>
      <c r="M188" s="22" t="s">
        <v>120</v>
      </c>
      <c r="N188" s="45"/>
    </row>
    <row r="189" spans="1:14" hidden="1" x14ac:dyDescent="0.2">
      <c r="A189" s="18">
        <v>173</v>
      </c>
      <c r="B189" s="19">
        <v>5000</v>
      </c>
      <c r="C189" s="45" t="s">
        <v>294</v>
      </c>
      <c r="D189" s="48">
        <v>39465</v>
      </c>
      <c r="E189" s="48">
        <v>39464</v>
      </c>
      <c r="F189" s="52">
        <v>35</v>
      </c>
      <c r="G189" s="54">
        <v>42005</v>
      </c>
      <c r="H189" s="11"/>
      <c r="I189" s="30" t="s">
        <v>5682</v>
      </c>
      <c r="J189" s="11"/>
      <c r="K189" s="22"/>
      <c r="L189" s="22" t="s">
        <v>26</v>
      </c>
      <c r="M189" s="22" t="s">
        <v>120</v>
      </c>
      <c r="N189" s="45"/>
    </row>
    <row r="190" spans="1:14" hidden="1" x14ac:dyDescent="0.2">
      <c r="A190" s="18">
        <v>174</v>
      </c>
      <c r="B190" s="19">
        <v>5000</v>
      </c>
      <c r="C190" s="45" t="s">
        <v>295</v>
      </c>
      <c r="D190" s="48">
        <v>39813</v>
      </c>
      <c r="E190" s="48">
        <v>39855</v>
      </c>
      <c r="F190" s="52">
        <v>35</v>
      </c>
      <c r="G190" s="54">
        <v>42005</v>
      </c>
      <c r="H190" s="21"/>
      <c r="I190" s="30" t="s">
        <v>5682</v>
      </c>
      <c r="J190" s="30"/>
      <c r="K190" s="22"/>
      <c r="L190" s="22" t="s">
        <v>26</v>
      </c>
      <c r="M190" s="22" t="s">
        <v>120</v>
      </c>
      <c r="N190" s="45"/>
    </row>
    <row r="191" spans="1:14" ht="22.5" hidden="1" x14ac:dyDescent="0.2">
      <c r="A191" s="18">
        <v>175</v>
      </c>
      <c r="B191" s="19">
        <v>5000</v>
      </c>
      <c r="C191" s="45" t="s">
        <v>296</v>
      </c>
      <c r="D191" s="48">
        <v>36956</v>
      </c>
      <c r="E191" s="48">
        <v>37307</v>
      </c>
      <c r="F191" s="52">
        <v>35</v>
      </c>
      <c r="G191" s="54">
        <v>42005</v>
      </c>
      <c r="H191" s="21"/>
      <c r="I191" s="30" t="s">
        <v>5682</v>
      </c>
      <c r="J191" s="30"/>
      <c r="K191" s="22"/>
      <c r="L191" s="22" t="s">
        <v>26</v>
      </c>
      <c r="M191" s="22" t="s">
        <v>120</v>
      </c>
      <c r="N191" s="45"/>
    </row>
    <row r="192" spans="1:14" hidden="1" x14ac:dyDescent="0.2">
      <c r="A192" s="18">
        <v>176</v>
      </c>
      <c r="B192" s="19">
        <v>5000</v>
      </c>
      <c r="C192" s="45" t="s">
        <v>297</v>
      </c>
      <c r="D192" s="48" t="s">
        <v>545</v>
      </c>
      <c r="E192" s="48" t="s">
        <v>545</v>
      </c>
      <c r="F192" s="52">
        <v>35</v>
      </c>
      <c r="G192" s="54">
        <v>42005</v>
      </c>
      <c r="H192" s="21"/>
      <c r="I192" s="30" t="s">
        <v>5682</v>
      </c>
      <c r="J192" s="30"/>
      <c r="K192" s="22"/>
      <c r="L192" s="22" t="s">
        <v>26</v>
      </c>
      <c r="M192" s="22" t="s">
        <v>120</v>
      </c>
      <c r="N192" s="45"/>
    </row>
    <row r="193" spans="1:14" hidden="1" x14ac:dyDescent="0.2">
      <c r="A193" s="18">
        <v>177</v>
      </c>
      <c r="B193" s="19">
        <v>5000</v>
      </c>
      <c r="C193" s="45" t="s">
        <v>298</v>
      </c>
      <c r="D193" s="48">
        <v>39702</v>
      </c>
      <c r="E193" s="48">
        <v>39742</v>
      </c>
      <c r="F193" s="52">
        <v>35</v>
      </c>
      <c r="G193" s="54">
        <v>42005</v>
      </c>
      <c r="H193" s="22"/>
      <c r="I193" s="30" t="s">
        <v>5682</v>
      </c>
      <c r="J193" s="22"/>
      <c r="K193" s="22"/>
      <c r="L193" s="22" t="s">
        <v>26</v>
      </c>
      <c r="M193" s="22" t="s">
        <v>120</v>
      </c>
      <c r="N193" s="45"/>
    </row>
    <row r="194" spans="1:14" hidden="1" x14ac:dyDescent="0.2">
      <c r="A194" s="18">
        <v>178</v>
      </c>
      <c r="B194" s="19">
        <v>5000</v>
      </c>
      <c r="C194" s="45" t="s">
        <v>299</v>
      </c>
      <c r="D194" s="48">
        <v>39156</v>
      </c>
      <c r="E194" s="48">
        <v>39156</v>
      </c>
      <c r="F194" s="52">
        <v>35</v>
      </c>
      <c r="G194" s="54">
        <v>42005</v>
      </c>
      <c r="H194" s="22"/>
      <c r="I194" s="30" t="s">
        <v>5682</v>
      </c>
      <c r="J194" s="30"/>
      <c r="K194" s="22"/>
      <c r="L194" s="22" t="s">
        <v>26</v>
      </c>
      <c r="M194" s="22" t="s">
        <v>120</v>
      </c>
      <c r="N194" s="45"/>
    </row>
    <row r="195" spans="1:14" ht="22.5" hidden="1" x14ac:dyDescent="0.2">
      <c r="A195" s="18">
        <v>179</v>
      </c>
      <c r="B195" s="19">
        <v>5000</v>
      </c>
      <c r="C195" s="45" t="s">
        <v>300</v>
      </c>
      <c r="D195" s="48" t="s">
        <v>546</v>
      </c>
      <c r="E195" s="48" t="s">
        <v>546</v>
      </c>
      <c r="F195" s="52">
        <v>36</v>
      </c>
      <c r="G195" s="54">
        <v>42005</v>
      </c>
      <c r="H195" s="22"/>
      <c r="I195" s="30" t="s">
        <v>5682</v>
      </c>
      <c r="J195" s="30"/>
      <c r="K195" s="22"/>
      <c r="L195" s="22" t="s">
        <v>26</v>
      </c>
      <c r="M195" s="22" t="s">
        <v>120</v>
      </c>
      <c r="N195" s="45" t="s">
        <v>5691</v>
      </c>
    </row>
    <row r="196" spans="1:14" hidden="1" x14ac:dyDescent="0.2">
      <c r="A196" s="18">
        <v>180</v>
      </c>
      <c r="B196" s="19">
        <v>5000</v>
      </c>
      <c r="C196" s="45" t="s">
        <v>301</v>
      </c>
      <c r="D196" s="47" t="s">
        <v>106</v>
      </c>
      <c r="E196" s="47" t="s">
        <v>106</v>
      </c>
      <c r="F196" s="51">
        <v>36</v>
      </c>
      <c r="G196" s="53" t="s">
        <v>611</v>
      </c>
      <c r="H196" s="26"/>
      <c r="I196" s="30" t="s">
        <v>5682</v>
      </c>
      <c r="J196" s="30"/>
      <c r="K196" s="22"/>
      <c r="L196" s="22" t="s">
        <v>26</v>
      </c>
      <c r="M196" s="22" t="s">
        <v>120</v>
      </c>
      <c r="N196" s="45"/>
    </row>
    <row r="197" spans="1:14" hidden="1" x14ac:dyDescent="0.2">
      <c r="A197" s="18">
        <v>181</v>
      </c>
      <c r="B197" s="19">
        <v>5000</v>
      </c>
      <c r="C197" s="45" t="s">
        <v>302</v>
      </c>
      <c r="D197" s="47">
        <v>38615</v>
      </c>
      <c r="E197" s="47">
        <v>40575</v>
      </c>
      <c r="F197" s="51">
        <v>36</v>
      </c>
      <c r="G197" s="53" t="s">
        <v>611</v>
      </c>
      <c r="H197" s="27"/>
      <c r="I197" s="30" t="s">
        <v>5682</v>
      </c>
      <c r="J197" s="28"/>
      <c r="K197" s="22"/>
      <c r="L197" s="22" t="s">
        <v>26</v>
      </c>
      <c r="M197" s="22" t="s">
        <v>120</v>
      </c>
      <c r="N197" s="45" t="s">
        <v>5695</v>
      </c>
    </row>
    <row r="198" spans="1:14" hidden="1" x14ac:dyDescent="0.2">
      <c r="A198" s="18">
        <v>182</v>
      </c>
      <c r="B198" s="19">
        <v>5000</v>
      </c>
      <c r="C198" s="45" t="s">
        <v>303</v>
      </c>
      <c r="D198" s="47">
        <v>39845</v>
      </c>
      <c r="E198" s="47">
        <v>40849</v>
      </c>
      <c r="F198" s="51">
        <v>36</v>
      </c>
      <c r="G198" s="53" t="s">
        <v>611</v>
      </c>
      <c r="H198" s="11"/>
      <c r="I198" s="30" t="s">
        <v>5682</v>
      </c>
      <c r="J198" s="11"/>
      <c r="K198" s="22"/>
      <c r="L198" s="22" t="s">
        <v>26</v>
      </c>
      <c r="M198" s="22" t="s">
        <v>120</v>
      </c>
      <c r="N198" s="45"/>
    </row>
    <row r="199" spans="1:14" hidden="1" x14ac:dyDescent="0.2">
      <c r="A199" s="18">
        <v>183</v>
      </c>
      <c r="B199" s="19">
        <v>5000</v>
      </c>
      <c r="C199" s="45" t="s">
        <v>303</v>
      </c>
      <c r="D199" s="47">
        <v>40309</v>
      </c>
      <c r="E199" s="47">
        <v>40450</v>
      </c>
      <c r="F199" s="51">
        <v>36</v>
      </c>
      <c r="G199" s="53" t="s">
        <v>611</v>
      </c>
      <c r="H199" s="11"/>
      <c r="I199" s="30" t="s">
        <v>5682</v>
      </c>
      <c r="J199" s="11"/>
      <c r="K199" s="22"/>
      <c r="L199" s="22" t="s">
        <v>26</v>
      </c>
      <c r="M199" s="22" t="s">
        <v>120</v>
      </c>
      <c r="N199" s="45"/>
    </row>
    <row r="200" spans="1:14" hidden="1" x14ac:dyDescent="0.2">
      <c r="A200" s="18">
        <v>184</v>
      </c>
      <c r="B200" s="19">
        <v>5000</v>
      </c>
      <c r="C200" s="45" t="s">
        <v>304</v>
      </c>
      <c r="D200" s="47">
        <v>39485</v>
      </c>
      <c r="E200" s="47">
        <v>39237</v>
      </c>
      <c r="F200" s="51">
        <v>37</v>
      </c>
      <c r="G200" s="53" t="s">
        <v>611</v>
      </c>
      <c r="H200" s="11"/>
      <c r="I200" s="30" t="s">
        <v>5682</v>
      </c>
      <c r="J200" s="11"/>
      <c r="K200" s="22"/>
      <c r="L200" s="22" t="s">
        <v>26</v>
      </c>
      <c r="M200" s="22" t="s">
        <v>120</v>
      </c>
      <c r="N200" s="45"/>
    </row>
    <row r="201" spans="1:14" hidden="1" x14ac:dyDescent="0.2">
      <c r="A201" s="18">
        <v>185</v>
      </c>
      <c r="B201" s="19">
        <v>5000</v>
      </c>
      <c r="C201" s="45" t="s">
        <v>304</v>
      </c>
      <c r="D201" s="47">
        <v>39125</v>
      </c>
      <c r="E201" s="47" t="s">
        <v>95</v>
      </c>
      <c r="F201" s="51">
        <v>37</v>
      </c>
      <c r="G201" s="53"/>
      <c r="H201" s="11"/>
      <c r="I201" s="30" t="s">
        <v>5682</v>
      </c>
      <c r="J201" s="11"/>
      <c r="K201" s="22"/>
      <c r="L201" s="22" t="s">
        <v>26</v>
      </c>
      <c r="M201" s="22" t="s">
        <v>120</v>
      </c>
      <c r="N201" s="45"/>
    </row>
    <row r="202" spans="1:14" hidden="1" x14ac:dyDescent="0.2">
      <c r="A202" s="18">
        <v>186</v>
      </c>
      <c r="B202" s="19">
        <v>5000</v>
      </c>
      <c r="C202" s="45" t="s">
        <v>304</v>
      </c>
      <c r="D202" s="47" t="s">
        <v>92</v>
      </c>
      <c r="E202" s="47" t="s">
        <v>92</v>
      </c>
      <c r="F202" s="51">
        <v>37</v>
      </c>
      <c r="G202" s="53"/>
      <c r="H202" s="11"/>
      <c r="I202" s="30" t="s">
        <v>5682</v>
      </c>
      <c r="J202" s="11"/>
      <c r="K202" s="22"/>
      <c r="L202" s="22" t="s">
        <v>26</v>
      </c>
      <c r="M202" s="22" t="s">
        <v>120</v>
      </c>
      <c r="N202" s="45"/>
    </row>
    <row r="203" spans="1:14" hidden="1" x14ac:dyDescent="0.2">
      <c r="A203" s="18">
        <v>187</v>
      </c>
      <c r="B203" s="19">
        <v>5000</v>
      </c>
      <c r="C203" s="45" t="s">
        <v>305</v>
      </c>
      <c r="D203" s="47">
        <v>39192</v>
      </c>
      <c r="E203" s="47" t="s">
        <v>95</v>
      </c>
      <c r="F203" s="51">
        <v>37</v>
      </c>
      <c r="G203" s="53" t="s">
        <v>611</v>
      </c>
      <c r="H203" s="11"/>
      <c r="I203" s="30" t="s">
        <v>5682</v>
      </c>
      <c r="J203" s="11"/>
      <c r="K203" s="22"/>
      <c r="L203" s="22" t="s">
        <v>26</v>
      </c>
      <c r="M203" s="22" t="s">
        <v>120</v>
      </c>
      <c r="N203" s="82" t="s">
        <v>5683</v>
      </c>
    </row>
    <row r="204" spans="1:14" hidden="1" x14ac:dyDescent="0.2">
      <c r="A204" s="18">
        <v>188</v>
      </c>
      <c r="B204" s="19">
        <v>5000</v>
      </c>
      <c r="C204" s="45" t="s">
        <v>306</v>
      </c>
      <c r="D204" s="47">
        <v>38861</v>
      </c>
      <c r="E204" s="47" t="s">
        <v>92</v>
      </c>
      <c r="F204" s="51">
        <v>38</v>
      </c>
      <c r="G204" s="53" t="s">
        <v>611</v>
      </c>
      <c r="H204" s="11"/>
      <c r="I204" s="30" t="s">
        <v>5682</v>
      </c>
      <c r="J204" s="11"/>
      <c r="K204" s="22"/>
      <c r="L204" s="22" t="s">
        <v>26</v>
      </c>
      <c r="M204" s="22" t="s">
        <v>120</v>
      </c>
      <c r="N204" s="45"/>
    </row>
    <row r="205" spans="1:14" x14ac:dyDescent="0.2">
      <c r="A205" s="18">
        <v>189</v>
      </c>
      <c r="B205" s="19">
        <v>5000</v>
      </c>
      <c r="C205" s="45" t="s">
        <v>307</v>
      </c>
      <c r="D205" s="47">
        <v>39335</v>
      </c>
      <c r="E205" s="47">
        <v>39366</v>
      </c>
      <c r="F205" s="51">
        <v>38</v>
      </c>
      <c r="G205" s="53" t="s">
        <v>611</v>
      </c>
      <c r="H205" s="21"/>
      <c r="I205" s="30" t="s">
        <v>5682</v>
      </c>
      <c r="J205" s="30"/>
      <c r="K205" s="22"/>
      <c r="L205" s="22" t="s">
        <v>26</v>
      </c>
      <c r="M205" s="22" t="s">
        <v>120</v>
      </c>
      <c r="N205" s="45" t="s">
        <v>5704</v>
      </c>
    </row>
    <row r="206" spans="1:14" hidden="1" x14ac:dyDescent="0.2">
      <c r="A206" s="18">
        <v>190</v>
      </c>
      <c r="B206" s="19">
        <v>5000</v>
      </c>
      <c r="C206" s="45" t="s">
        <v>308</v>
      </c>
      <c r="D206" s="47">
        <v>39836</v>
      </c>
      <c r="E206" s="47">
        <v>39961</v>
      </c>
      <c r="F206" s="51">
        <v>38</v>
      </c>
      <c r="G206" s="53" t="s">
        <v>611</v>
      </c>
      <c r="H206" s="21"/>
      <c r="I206" s="30" t="s">
        <v>5682</v>
      </c>
      <c r="J206" s="30"/>
      <c r="K206" s="22"/>
      <c r="L206" s="22" t="s">
        <v>26</v>
      </c>
      <c r="M206" s="22" t="s">
        <v>120</v>
      </c>
      <c r="N206" s="45"/>
    </row>
    <row r="207" spans="1:14" hidden="1" x14ac:dyDescent="0.2">
      <c r="A207" s="18">
        <v>191</v>
      </c>
      <c r="B207" s="19">
        <v>5000</v>
      </c>
      <c r="C207" s="45" t="s">
        <v>309</v>
      </c>
      <c r="D207" s="47">
        <v>35656</v>
      </c>
      <c r="E207" s="47">
        <v>39198</v>
      </c>
      <c r="F207" s="51">
        <v>38</v>
      </c>
      <c r="G207" s="53" t="s">
        <v>611</v>
      </c>
      <c r="H207" s="21"/>
      <c r="I207" s="30" t="s">
        <v>5682</v>
      </c>
      <c r="J207" s="30"/>
      <c r="K207" s="22"/>
      <c r="L207" s="22" t="s">
        <v>26</v>
      </c>
      <c r="M207" s="22" t="s">
        <v>120</v>
      </c>
      <c r="N207" s="45"/>
    </row>
    <row r="208" spans="1:14" hidden="1" x14ac:dyDescent="0.2">
      <c r="A208" s="18">
        <v>192</v>
      </c>
      <c r="B208" s="19">
        <v>5000</v>
      </c>
      <c r="C208" s="45" t="s">
        <v>310</v>
      </c>
      <c r="D208" s="47">
        <v>38814</v>
      </c>
      <c r="E208" s="47">
        <v>38814</v>
      </c>
      <c r="F208" s="51">
        <v>39</v>
      </c>
      <c r="G208" s="53" t="s">
        <v>611</v>
      </c>
      <c r="H208" s="22"/>
      <c r="I208" s="30" t="s">
        <v>5682</v>
      </c>
      <c r="J208" s="22"/>
      <c r="K208" s="22"/>
      <c r="L208" s="22" t="s">
        <v>26</v>
      </c>
      <c r="M208" s="22" t="s">
        <v>120</v>
      </c>
      <c r="N208" s="45"/>
    </row>
    <row r="209" spans="1:14" hidden="1" x14ac:dyDescent="0.2">
      <c r="A209" s="18">
        <v>193</v>
      </c>
      <c r="B209" s="19">
        <v>5000</v>
      </c>
      <c r="C209" s="45" t="s">
        <v>311</v>
      </c>
      <c r="D209" s="47">
        <v>39538</v>
      </c>
      <c r="E209" s="47">
        <v>40064</v>
      </c>
      <c r="F209" s="51">
        <v>39</v>
      </c>
      <c r="G209" s="53" t="s">
        <v>611</v>
      </c>
      <c r="H209" s="22"/>
      <c r="I209" s="30" t="s">
        <v>5682</v>
      </c>
      <c r="J209" s="30"/>
      <c r="K209" s="22"/>
      <c r="L209" s="22" t="s">
        <v>26</v>
      </c>
      <c r="M209" s="22" t="s">
        <v>120</v>
      </c>
      <c r="N209" s="45"/>
    </row>
    <row r="210" spans="1:14" hidden="1" x14ac:dyDescent="0.2">
      <c r="A210" s="18">
        <v>194</v>
      </c>
      <c r="B210" s="19">
        <v>5000</v>
      </c>
      <c r="C210" s="45" t="s">
        <v>312</v>
      </c>
      <c r="D210" s="47">
        <v>39423</v>
      </c>
      <c r="E210" s="47">
        <v>40568</v>
      </c>
      <c r="F210" s="51">
        <v>39</v>
      </c>
      <c r="G210" s="53" t="s">
        <v>611</v>
      </c>
      <c r="H210" s="22"/>
      <c r="I210" s="30" t="s">
        <v>5682</v>
      </c>
      <c r="J210" s="30"/>
      <c r="K210" s="22"/>
      <c r="L210" s="22" t="s">
        <v>26</v>
      </c>
      <c r="M210" s="22" t="s">
        <v>120</v>
      </c>
      <c r="N210" s="45"/>
    </row>
    <row r="211" spans="1:14" hidden="1" x14ac:dyDescent="0.2">
      <c r="A211" s="18">
        <v>195</v>
      </c>
      <c r="B211" s="19">
        <v>5000</v>
      </c>
      <c r="C211" s="45" t="s">
        <v>313</v>
      </c>
      <c r="D211" s="47">
        <v>39940</v>
      </c>
      <c r="E211" s="47">
        <v>40645</v>
      </c>
      <c r="F211" s="51">
        <v>40</v>
      </c>
      <c r="G211" s="53" t="s">
        <v>611</v>
      </c>
      <c r="H211" s="26"/>
      <c r="I211" s="30" t="s">
        <v>5682</v>
      </c>
      <c r="J211" s="30"/>
      <c r="K211" s="22"/>
      <c r="L211" s="22" t="s">
        <v>26</v>
      </c>
      <c r="M211" s="22" t="s">
        <v>120</v>
      </c>
      <c r="N211" s="45"/>
    </row>
    <row r="212" spans="1:14" hidden="1" x14ac:dyDescent="0.2">
      <c r="A212" s="18">
        <v>196</v>
      </c>
      <c r="B212" s="19">
        <v>5000</v>
      </c>
      <c r="C212" s="45" t="s">
        <v>314</v>
      </c>
      <c r="D212" s="47">
        <v>39934</v>
      </c>
      <c r="E212" s="47">
        <v>40529</v>
      </c>
      <c r="F212" s="51">
        <v>40</v>
      </c>
      <c r="G212" s="53" t="s">
        <v>611</v>
      </c>
      <c r="H212" s="27"/>
      <c r="I212" s="30" t="s">
        <v>5682</v>
      </c>
      <c r="J212" s="28"/>
      <c r="K212" s="22"/>
      <c r="L212" s="22" t="s">
        <v>26</v>
      </c>
      <c r="M212" s="22" t="s">
        <v>120</v>
      </c>
      <c r="N212" s="45"/>
    </row>
    <row r="213" spans="1:14" hidden="1" x14ac:dyDescent="0.2">
      <c r="A213" s="18">
        <v>197</v>
      </c>
      <c r="B213" s="19">
        <v>5000</v>
      </c>
      <c r="C213" s="45" t="s">
        <v>315</v>
      </c>
      <c r="D213" s="47">
        <v>39857</v>
      </c>
      <c r="E213" s="47">
        <v>40725</v>
      </c>
      <c r="F213" s="51">
        <v>40</v>
      </c>
      <c r="G213" s="53" t="s">
        <v>611</v>
      </c>
      <c r="H213" s="11"/>
      <c r="I213" s="30" t="s">
        <v>5682</v>
      </c>
      <c r="J213" s="11"/>
      <c r="K213" s="22"/>
      <c r="L213" s="22" t="s">
        <v>26</v>
      </c>
      <c r="M213" s="22" t="s">
        <v>120</v>
      </c>
      <c r="N213" s="45"/>
    </row>
    <row r="214" spans="1:14" hidden="1" x14ac:dyDescent="0.2">
      <c r="A214" s="18">
        <v>198</v>
      </c>
      <c r="B214" s="19">
        <v>5000</v>
      </c>
      <c r="C214" s="45" t="s">
        <v>316</v>
      </c>
      <c r="D214" s="47" t="s">
        <v>97</v>
      </c>
      <c r="E214" s="47" t="s">
        <v>97</v>
      </c>
      <c r="F214" s="51">
        <v>41</v>
      </c>
      <c r="G214" s="53"/>
      <c r="H214" s="11"/>
      <c r="I214" s="30" t="s">
        <v>5682</v>
      </c>
      <c r="J214" s="11"/>
      <c r="K214" s="22"/>
      <c r="L214" s="22" t="s">
        <v>26</v>
      </c>
      <c r="M214" s="22" t="s">
        <v>120</v>
      </c>
      <c r="N214" s="45"/>
    </row>
    <row r="215" spans="1:14" hidden="1" x14ac:dyDescent="0.2">
      <c r="A215" s="18">
        <v>199</v>
      </c>
      <c r="B215" s="19">
        <v>5000</v>
      </c>
      <c r="C215" s="45" t="s">
        <v>317</v>
      </c>
      <c r="D215" s="47" t="s">
        <v>106</v>
      </c>
      <c r="E215" s="47" t="s">
        <v>106</v>
      </c>
      <c r="F215" s="51">
        <v>41</v>
      </c>
      <c r="G215" s="53"/>
      <c r="H215" s="11"/>
      <c r="I215" s="30" t="s">
        <v>5682</v>
      </c>
      <c r="J215" s="11"/>
      <c r="K215" s="22"/>
      <c r="L215" s="22" t="s">
        <v>26</v>
      </c>
      <c r="M215" s="22" t="s">
        <v>120</v>
      </c>
      <c r="N215" s="45"/>
    </row>
    <row r="216" spans="1:14" hidden="1" x14ac:dyDescent="0.2">
      <c r="A216" s="18">
        <v>200</v>
      </c>
      <c r="B216" s="19">
        <v>5000</v>
      </c>
      <c r="C216" s="45" t="s">
        <v>317</v>
      </c>
      <c r="D216" s="47" t="s">
        <v>106</v>
      </c>
      <c r="E216" s="47" t="s">
        <v>106</v>
      </c>
      <c r="F216" s="51">
        <v>41</v>
      </c>
      <c r="G216" s="53"/>
      <c r="H216" s="11"/>
      <c r="I216" s="30" t="s">
        <v>5682</v>
      </c>
      <c r="J216" s="11"/>
      <c r="K216" s="22"/>
      <c r="L216" s="22" t="s">
        <v>26</v>
      </c>
      <c r="M216" s="22" t="s">
        <v>120</v>
      </c>
      <c r="N216" s="45"/>
    </row>
    <row r="217" spans="1:14" hidden="1" x14ac:dyDescent="0.2">
      <c r="A217" s="18">
        <v>201</v>
      </c>
      <c r="B217" s="19">
        <v>5000</v>
      </c>
      <c r="C217" s="45" t="s">
        <v>318</v>
      </c>
      <c r="D217" s="47" t="s">
        <v>108</v>
      </c>
      <c r="E217" s="47" t="s">
        <v>108</v>
      </c>
      <c r="F217" s="51">
        <v>41</v>
      </c>
      <c r="G217" s="53"/>
      <c r="H217" s="11"/>
      <c r="I217" s="30" t="s">
        <v>5682</v>
      </c>
      <c r="J217" s="11"/>
      <c r="K217" s="22"/>
      <c r="L217" s="22" t="s">
        <v>26</v>
      </c>
      <c r="M217" s="22" t="s">
        <v>120</v>
      </c>
      <c r="N217" s="45"/>
    </row>
    <row r="218" spans="1:14" hidden="1" x14ac:dyDescent="0.2">
      <c r="A218" s="18">
        <v>202</v>
      </c>
      <c r="B218" s="19">
        <v>5000</v>
      </c>
      <c r="C218" s="45" t="s">
        <v>318</v>
      </c>
      <c r="D218" s="47" t="s">
        <v>108</v>
      </c>
      <c r="E218" s="47" t="s">
        <v>108</v>
      </c>
      <c r="F218" s="51">
        <v>41</v>
      </c>
      <c r="G218" s="53" t="s">
        <v>611</v>
      </c>
      <c r="H218" s="11"/>
      <c r="I218" s="30" t="s">
        <v>5682</v>
      </c>
      <c r="J218" s="11"/>
      <c r="K218" s="22"/>
      <c r="L218" s="22" t="s">
        <v>26</v>
      </c>
      <c r="M218" s="22" t="s">
        <v>120</v>
      </c>
      <c r="N218" s="45"/>
    </row>
    <row r="219" spans="1:14" hidden="1" x14ac:dyDescent="0.2">
      <c r="A219" s="18">
        <v>203</v>
      </c>
      <c r="B219" s="19">
        <v>5000</v>
      </c>
      <c r="C219" s="45" t="s">
        <v>319</v>
      </c>
      <c r="D219" s="49">
        <v>35431</v>
      </c>
      <c r="E219" s="47">
        <v>36646</v>
      </c>
      <c r="F219" s="51">
        <v>42</v>
      </c>
      <c r="G219" s="53"/>
      <c r="H219" s="11"/>
      <c r="I219" s="30" t="s">
        <v>5682</v>
      </c>
      <c r="J219" s="11"/>
      <c r="K219" s="22"/>
      <c r="L219" s="22" t="s">
        <v>26</v>
      </c>
      <c r="M219" s="22" t="s">
        <v>120</v>
      </c>
      <c r="N219" s="45"/>
    </row>
    <row r="220" spans="1:14" hidden="1" x14ac:dyDescent="0.2">
      <c r="A220" s="18">
        <v>204</v>
      </c>
      <c r="B220" s="19">
        <v>5000</v>
      </c>
      <c r="C220" s="45" t="s">
        <v>319</v>
      </c>
      <c r="D220" s="47">
        <v>40025</v>
      </c>
      <c r="E220" s="47">
        <v>40049</v>
      </c>
      <c r="F220" s="51">
        <v>42</v>
      </c>
      <c r="G220" s="53" t="s">
        <v>611</v>
      </c>
      <c r="H220" s="21"/>
      <c r="I220" s="30" t="s">
        <v>5682</v>
      </c>
      <c r="J220" s="30"/>
      <c r="K220" s="22"/>
      <c r="L220" s="22" t="s">
        <v>26</v>
      </c>
      <c r="M220" s="22" t="s">
        <v>120</v>
      </c>
      <c r="N220" s="45"/>
    </row>
    <row r="221" spans="1:14" hidden="1" x14ac:dyDescent="0.2">
      <c r="A221" s="18">
        <v>205</v>
      </c>
      <c r="B221" s="19">
        <v>5000</v>
      </c>
      <c r="C221" s="45" t="s">
        <v>320</v>
      </c>
      <c r="D221" s="47">
        <v>39757</v>
      </c>
      <c r="E221" s="47">
        <v>40381</v>
      </c>
      <c r="F221" s="51">
        <v>43</v>
      </c>
      <c r="G221" s="53" t="s">
        <v>611</v>
      </c>
      <c r="H221" s="21"/>
      <c r="I221" s="30" t="s">
        <v>5682</v>
      </c>
      <c r="J221" s="30"/>
      <c r="K221" s="22"/>
      <c r="L221" s="22" t="s">
        <v>26</v>
      </c>
      <c r="M221" s="22" t="s">
        <v>120</v>
      </c>
      <c r="N221" s="45" t="s">
        <v>5695</v>
      </c>
    </row>
    <row r="222" spans="1:14" hidden="1" x14ac:dyDescent="0.2">
      <c r="A222" s="18">
        <v>206</v>
      </c>
      <c r="B222" s="19">
        <v>5000</v>
      </c>
      <c r="C222" s="45" t="s">
        <v>321</v>
      </c>
      <c r="D222" s="47">
        <v>37538</v>
      </c>
      <c r="E222" s="47">
        <v>40606</v>
      </c>
      <c r="F222" s="51">
        <v>43</v>
      </c>
      <c r="G222" s="53" t="s">
        <v>611</v>
      </c>
      <c r="H222" s="21"/>
      <c r="I222" s="30" t="s">
        <v>5682</v>
      </c>
      <c r="J222" s="30"/>
      <c r="K222" s="22"/>
      <c r="L222" s="22" t="s">
        <v>26</v>
      </c>
      <c r="M222" s="22" t="s">
        <v>120</v>
      </c>
      <c r="N222" s="45" t="s">
        <v>5695</v>
      </c>
    </row>
    <row r="223" spans="1:14" hidden="1" x14ac:dyDescent="0.2">
      <c r="A223" s="18">
        <v>207</v>
      </c>
      <c r="B223" s="19">
        <v>5000</v>
      </c>
      <c r="C223" s="45" t="s">
        <v>322</v>
      </c>
      <c r="D223" s="47" t="s">
        <v>106</v>
      </c>
      <c r="E223" s="47" t="s">
        <v>106</v>
      </c>
      <c r="F223" s="51">
        <v>43</v>
      </c>
      <c r="G223" s="53"/>
      <c r="H223" s="22"/>
      <c r="I223" s="30" t="s">
        <v>5682</v>
      </c>
      <c r="J223" s="22"/>
      <c r="K223" s="22"/>
      <c r="L223" s="22" t="s">
        <v>26</v>
      </c>
      <c r="M223" s="22" t="s">
        <v>120</v>
      </c>
      <c r="N223" s="45" t="s">
        <v>5683</v>
      </c>
    </row>
    <row r="224" spans="1:14" hidden="1" x14ac:dyDescent="0.2">
      <c r="A224" s="18">
        <v>208</v>
      </c>
      <c r="B224" s="19">
        <v>5000</v>
      </c>
      <c r="C224" s="45" t="s">
        <v>323</v>
      </c>
      <c r="D224" s="47">
        <v>40634</v>
      </c>
      <c r="E224" s="47">
        <v>40634</v>
      </c>
      <c r="F224" s="132">
        <v>44</v>
      </c>
      <c r="G224" s="53" t="s">
        <v>611</v>
      </c>
      <c r="H224" s="22"/>
      <c r="I224" s="30" t="s">
        <v>5682</v>
      </c>
      <c r="J224" s="30"/>
      <c r="K224" s="22"/>
      <c r="L224" s="22" t="s">
        <v>26</v>
      </c>
      <c r="M224" s="22" t="s">
        <v>120</v>
      </c>
      <c r="N224" s="45" t="s">
        <v>5695</v>
      </c>
    </row>
    <row r="225" spans="1:14" hidden="1" x14ac:dyDescent="0.2">
      <c r="A225" s="18">
        <v>209</v>
      </c>
      <c r="B225" s="19">
        <v>5000</v>
      </c>
      <c r="C225" s="45" t="s">
        <v>324</v>
      </c>
      <c r="D225" s="47">
        <v>40638</v>
      </c>
      <c r="E225" s="47">
        <v>40898</v>
      </c>
      <c r="F225" s="51">
        <v>44</v>
      </c>
      <c r="G225" s="53" t="s">
        <v>611</v>
      </c>
      <c r="H225" s="22"/>
      <c r="I225" s="30" t="s">
        <v>5682</v>
      </c>
      <c r="J225" s="30"/>
      <c r="K225" s="22"/>
      <c r="L225" s="22" t="s">
        <v>26</v>
      </c>
      <c r="M225" s="22" t="s">
        <v>120</v>
      </c>
      <c r="N225" s="45" t="s">
        <v>5696</v>
      </c>
    </row>
    <row r="226" spans="1:14" hidden="1" x14ac:dyDescent="0.2">
      <c r="A226" s="18">
        <v>210</v>
      </c>
      <c r="B226" s="19">
        <v>5000</v>
      </c>
      <c r="C226" s="45" t="s">
        <v>325</v>
      </c>
      <c r="D226" s="47">
        <v>40179</v>
      </c>
      <c r="E226" s="47">
        <v>40439</v>
      </c>
      <c r="F226" s="132">
        <v>44</v>
      </c>
      <c r="G226" s="53" t="s">
        <v>611</v>
      </c>
      <c r="H226" s="26"/>
      <c r="I226" s="30" t="s">
        <v>5682</v>
      </c>
      <c r="J226" s="30"/>
      <c r="K226" s="22"/>
      <c r="L226" s="22" t="s">
        <v>26</v>
      </c>
      <c r="M226" s="22" t="s">
        <v>120</v>
      </c>
      <c r="N226" s="45" t="s">
        <v>5695</v>
      </c>
    </row>
    <row r="227" spans="1:14" hidden="1" x14ac:dyDescent="0.2">
      <c r="A227" s="18">
        <v>211</v>
      </c>
      <c r="B227" s="19">
        <v>5000</v>
      </c>
      <c r="C227" s="45" t="s">
        <v>326</v>
      </c>
      <c r="D227" s="47"/>
      <c r="E227" s="47">
        <v>40543</v>
      </c>
      <c r="F227" s="51">
        <v>44</v>
      </c>
      <c r="G227" s="53" t="s">
        <v>611</v>
      </c>
      <c r="H227" s="27"/>
      <c r="I227" s="30" t="s">
        <v>5682</v>
      </c>
      <c r="J227" s="28"/>
      <c r="K227" s="22"/>
      <c r="L227" s="22" t="s">
        <v>26</v>
      </c>
      <c r="M227" s="22" t="s">
        <v>120</v>
      </c>
      <c r="N227" s="45" t="s">
        <v>5696</v>
      </c>
    </row>
    <row r="228" spans="1:14" hidden="1" x14ac:dyDescent="0.2">
      <c r="A228" s="18">
        <v>212</v>
      </c>
      <c r="B228" s="19">
        <v>5000</v>
      </c>
      <c r="C228" s="45" t="s">
        <v>327</v>
      </c>
      <c r="D228" s="47">
        <v>40312</v>
      </c>
      <c r="E228" s="47">
        <v>40263</v>
      </c>
      <c r="F228" s="51">
        <v>45</v>
      </c>
      <c r="G228" s="53" t="s">
        <v>611</v>
      </c>
      <c r="H228" s="11"/>
      <c r="I228" s="30" t="s">
        <v>5682</v>
      </c>
      <c r="J228" s="11"/>
      <c r="K228" s="22"/>
      <c r="L228" s="22" t="s">
        <v>26</v>
      </c>
      <c r="M228" s="22" t="s">
        <v>120</v>
      </c>
      <c r="N228" s="45"/>
    </row>
    <row r="229" spans="1:14" hidden="1" x14ac:dyDescent="0.2">
      <c r="A229" s="18">
        <v>213</v>
      </c>
      <c r="B229" s="19">
        <v>5000</v>
      </c>
      <c r="C229" s="45" t="s">
        <v>328</v>
      </c>
      <c r="D229" s="47">
        <v>40244</v>
      </c>
      <c r="E229" s="47">
        <v>40792</v>
      </c>
      <c r="F229" s="51">
        <v>45</v>
      </c>
      <c r="G229" s="53" t="s">
        <v>611</v>
      </c>
      <c r="H229" s="11"/>
      <c r="I229" s="30" t="s">
        <v>5682</v>
      </c>
      <c r="J229" s="11"/>
      <c r="K229" s="22"/>
      <c r="L229" s="22" t="s">
        <v>26</v>
      </c>
      <c r="M229" s="22" t="s">
        <v>120</v>
      </c>
      <c r="N229" s="45" t="s">
        <v>5714</v>
      </c>
    </row>
    <row r="230" spans="1:14" hidden="1" x14ac:dyDescent="0.2">
      <c r="A230" s="18">
        <v>214</v>
      </c>
      <c r="B230" s="19">
        <v>5000</v>
      </c>
      <c r="C230" s="45" t="s">
        <v>329</v>
      </c>
      <c r="D230" s="47">
        <v>40477</v>
      </c>
      <c r="E230" s="47">
        <v>40540</v>
      </c>
      <c r="F230" s="51">
        <v>45</v>
      </c>
      <c r="G230" s="53" t="s">
        <v>611</v>
      </c>
      <c r="H230" s="11"/>
      <c r="I230" s="30" t="s">
        <v>5682</v>
      </c>
      <c r="J230" s="11"/>
      <c r="K230" s="22"/>
      <c r="L230" s="22" t="s">
        <v>26</v>
      </c>
      <c r="M230" s="22" t="s">
        <v>120</v>
      </c>
      <c r="N230" s="45" t="s">
        <v>5714</v>
      </c>
    </row>
    <row r="231" spans="1:14" hidden="1" x14ac:dyDescent="0.2">
      <c r="A231" s="18">
        <v>215</v>
      </c>
      <c r="B231" s="19">
        <v>5000</v>
      </c>
      <c r="C231" s="45" t="s">
        <v>330</v>
      </c>
      <c r="D231" s="47">
        <v>40262</v>
      </c>
      <c r="E231" s="47">
        <v>40570</v>
      </c>
      <c r="F231" s="51">
        <v>45</v>
      </c>
      <c r="G231" s="53" t="s">
        <v>611</v>
      </c>
      <c r="H231" s="11"/>
      <c r="I231" s="30" t="s">
        <v>5682</v>
      </c>
      <c r="J231" s="11"/>
      <c r="K231" s="22"/>
      <c r="L231" s="22" t="s">
        <v>26</v>
      </c>
      <c r="M231" s="22" t="s">
        <v>120</v>
      </c>
      <c r="N231" s="45"/>
    </row>
    <row r="232" spans="1:14" hidden="1" x14ac:dyDescent="0.2">
      <c r="A232" s="18">
        <v>216</v>
      </c>
      <c r="B232" s="19">
        <v>5000</v>
      </c>
      <c r="C232" s="45" t="s">
        <v>331</v>
      </c>
      <c r="D232" s="47">
        <v>40541</v>
      </c>
      <c r="E232" s="47">
        <v>40644</v>
      </c>
      <c r="F232" s="51">
        <v>45</v>
      </c>
      <c r="G232" s="53" t="s">
        <v>611</v>
      </c>
      <c r="H232" s="11"/>
      <c r="I232" s="30" t="s">
        <v>5682</v>
      </c>
      <c r="J232" s="11"/>
      <c r="K232" s="22"/>
      <c r="L232" s="22" t="s">
        <v>26</v>
      </c>
      <c r="M232" s="22" t="s">
        <v>120</v>
      </c>
      <c r="N232" s="45"/>
    </row>
    <row r="233" spans="1:14" hidden="1" x14ac:dyDescent="0.2">
      <c r="A233" s="18">
        <v>217</v>
      </c>
      <c r="B233" s="19">
        <v>5000</v>
      </c>
      <c r="C233" s="45" t="s">
        <v>332</v>
      </c>
      <c r="D233" s="47">
        <v>40247</v>
      </c>
      <c r="E233" s="47">
        <v>40675</v>
      </c>
      <c r="F233" s="51">
        <v>45</v>
      </c>
      <c r="G233" s="53" t="s">
        <v>611</v>
      </c>
      <c r="H233" s="11"/>
      <c r="I233" s="30" t="s">
        <v>5682</v>
      </c>
      <c r="J233" s="11"/>
      <c r="K233" s="22"/>
      <c r="L233" s="22" t="s">
        <v>26</v>
      </c>
      <c r="M233" s="22" t="s">
        <v>120</v>
      </c>
      <c r="N233" s="45" t="s">
        <v>5714</v>
      </c>
    </row>
    <row r="234" spans="1:14" hidden="1" x14ac:dyDescent="0.2">
      <c r="A234" s="18">
        <v>218</v>
      </c>
      <c r="B234" s="19">
        <v>5000</v>
      </c>
      <c r="C234" s="45" t="s">
        <v>333</v>
      </c>
      <c r="D234" s="47">
        <v>40216</v>
      </c>
      <c r="E234" s="47">
        <v>40669</v>
      </c>
      <c r="F234" s="51">
        <v>45</v>
      </c>
      <c r="G234" s="53" t="s">
        <v>611</v>
      </c>
      <c r="H234" s="11"/>
      <c r="I234" s="30" t="s">
        <v>5682</v>
      </c>
      <c r="J234" s="11"/>
      <c r="K234" s="22"/>
      <c r="L234" s="22" t="s">
        <v>26</v>
      </c>
      <c r="M234" s="22" t="s">
        <v>120</v>
      </c>
      <c r="N234" s="45"/>
    </row>
    <row r="235" spans="1:14" hidden="1" x14ac:dyDescent="0.2">
      <c r="A235" s="18">
        <v>219</v>
      </c>
      <c r="B235" s="19">
        <v>5000</v>
      </c>
      <c r="C235" s="45" t="s">
        <v>334</v>
      </c>
      <c r="D235" s="47">
        <v>40456</v>
      </c>
      <c r="E235" s="47">
        <v>40703</v>
      </c>
      <c r="F235" s="51">
        <v>46</v>
      </c>
      <c r="G235" s="53" t="s">
        <v>611</v>
      </c>
      <c r="H235" s="21"/>
      <c r="I235" s="30" t="s">
        <v>5682</v>
      </c>
      <c r="J235" s="30"/>
      <c r="K235" s="22"/>
      <c r="L235" s="22" t="s">
        <v>26</v>
      </c>
      <c r="M235" s="22" t="s">
        <v>120</v>
      </c>
      <c r="N235" s="45"/>
    </row>
    <row r="236" spans="1:14" hidden="1" x14ac:dyDescent="0.2">
      <c r="A236" s="18">
        <v>220</v>
      </c>
      <c r="B236" s="19">
        <v>5000</v>
      </c>
      <c r="C236" s="45" t="s">
        <v>335</v>
      </c>
      <c r="D236" s="47">
        <v>40283</v>
      </c>
      <c r="E236" s="47">
        <v>40519</v>
      </c>
      <c r="F236" s="51">
        <v>46</v>
      </c>
      <c r="G236" s="53" t="s">
        <v>611</v>
      </c>
      <c r="H236" s="21"/>
      <c r="I236" s="30" t="s">
        <v>5682</v>
      </c>
      <c r="J236" s="30"/>
      <c r="K236" s="22"/>
      <c r="L236" s="22" t="s">
        <v>26</v>
      </c>
      <c r="M236" s="22" t="s">
        <v>120</v>
      </c>
      <c r="N236" s="45"/>
    </row>
    <row r="237" spans="1:14" hidden="1" x14ac:dyDescent="0.2">
      <c r="A237" s="18">
        <v>221</v>
      </c>
      <c r="B237" s="19">
        <v>5000</v>
      </c>
      <c r="C237" s="45" t="s">
        <v>336</v>
      </c>
      <c r="D237" s="47">
        <v>40540</v>
      </c>
      <c r="E237" s="47">
        <v>40624</v>
      </c>
      <c r="F237" s="51">
        <v>46</v>
      </c>
      <c r="G237" s="53" t="s">
        <v>611</v>
      </c>
      <c r="H237" s="21"/>
      <c r="I237" s="30" t="s">
        <v>5682</v>
      </c>
      <c r="J237" s="30"/>
      <c r="K237" s="22"/>
      <c r="L237" s="22" t="s">
        <v>26</v>
      </c>
      <c r="M237" s="22" t="s">
        <v>120</v>
      </c>
      <c r="N237" s="45"/>
    </row>
    <row r="238" spans="1:14" hidden="1" x14ac:dyDescent="0.2">
      <c r="A238" s="18">
        <v>222</v>
      </c>
      <c r="B238" s="19">
        <v>5000</v>
      </c>
      <c r="C238" s="45" t="s">
        <v>337</v>
      </c>
      <c r="D238" s="47">
        <v>40532</v>
      </c>
      <c r="E238" s="47">
        <v>40665</v>
      </c>
      <c r="F238" s="51">
        <v>46</v>
      </c>
      <c r="G238" s="53" t="s">
        <v>611</v>
      </c>
      <c r="H238" s="22"/>
      <c r="I238" s="30" t="s">
        <v>5682</v>
      </c>
      <c r="J238" s="22"/>
      <c r="K238" s="22"/>
      <c r="L238" s="22" t="s">
        <v>26</v>
      </c>
      <c r="M238" s="22" t="s">
        <v>120</v>
      </c>
      <c r="N238" s="45" t="s">
        <v>5714</v>
      </c>
    </row>
    <row r="239" spans="1:14" hidden="1" x14ac:dyDescent="0.2">
      <c r="A239" s="18">
        <v>223</v>
      </c>
      <c r="B239" s="19">
        <v>5000</v>
      </c>
      <c r="C239" s="45" t="s">
        <v>338</v>
      </c>
      <c r="D239" s="47">
        <v>40540</v>
      </c>
      <c r="E239" s="47">
        <v>40639</v>
      </c>
      <c r="F239" s="51">
        <v>46</v>
      </c>
      <c r="G239" s="53" t="s">
        <v>611</v>
      </c>
      <c r="H239" s="22"/>
      <c r="I239" s="30" t="s">
        <v>5682</v>
      </c>
      <c r="J239" s="30"/>
      <c r="K239" s="22"/>
      <c r="L239" s="22" t="s">
        <v>26</v>
      </c>
      <c r="M239" s="22" t="s">
        <v>120</v>
      </c>
      <c r="N239" s="45" t="s">
        <v>5714</v>
      </c>
    </row>
    <row r="240" spans="1:14" hidden="1" x14ac:dyDescent="0.2">
      <c r="A240" s="18">
        <v>224</v>
      </c>
      <c r="B240" s="19">
        <v>5000</v>
      </c>
      <c r="C240" s="45" t="s">
        <v>339</v>
      </c>
      <c r="D240" s="47">
        <v>40540</v>
      </c>
      <c r="E240" s="47">
        <v>40668</v>
      </c>
      <c r="F240" s="51">
        <v>46</v>
      </c>
      <c r="G240" s="53" t="s">
        <v>611</v>
      </c>
      <c r="H240" s="22"/>
      <c r="I240" s="30" t="s">
        <v>5682</v>
      </c>
      <c r="J240" s="30"/>
      <c r="K240" s="22"/>
      <c r="L240" s="22" t="s">
        <v>26</v>
      </c>
      <c r="M240" s="22" t="s">
        <v>120</v>
      </c>
      <c r="N240" s="45"/>
    </row>
    <row r="241" spans="1:14" hidden="1" x14ac:dyDescent="0.2">
      <c r="A241" s="18">
        <v>225</v>
      </c>
      <c r="B241" s="19">
        <v>5000</v>
      </c>
      <c r="C241" s="45" t="s">
        <v>340</v>
      </c>
      <c r="D241" s="47">
        <v>37745</v>
      </c>
      <c r="E241" s="47">
        <v>40139</v>
      </c>
      <c r="F241" s="51">
        <v>47</v>
      </c>
      <c r="G241" s="53" t="s">
        <v>611</v>
      </c>
      <c r="H241" s="26"/>
      <c r="I241" s="30" t="s">
        <v>5682</v>
      </c>
      <c r="J241" s="30"/>
      <c r="K241" s="22"/>
      <c r="L241" s="22" t="s">
        <v>26</v>
      </c>
      <c r="M241" s="22" t="s">
        <v>120</v>
      </c>
      <c r="N241" s="82" t="s">
        <v>5711</v>
      </c>
    </row>
    <row r="242" spans="1:14" hidden="1" x14ac:dyDescent="0.2">
      <c r="A242" s="18">
        <v>226</v>
      </c>
      <c r="B242" s="19">
        <v>5000</v>
      </c>
      <c r="C242" s="45" t="s">
        <v>340</v>
      </c>
      <c r="D242" s="47">
        <v>40224</v>
      </c>
      <c r="E242" s="47">
        <v>40674</v>
      </c>
      <c r="F242" s="51">
        <v>47</v>
      </c>
      <c r="G242" s="53" t="s">
        <v>611</v>
      </c>
      <c r="H242" s="27"/>
      <c r="I242" s="30" t="s">
        <v>5682</v>
      </c>
      <c r="J242" s="28"/>
      <c r="K242" s="22"/>
      <c r="L242" s="22" t="s">
        <v>26</v>
      </c>
      <c r="M242" s="22" t="s">
        <v>120</v>
      </c>
      <c r="N242" s="82" t="s">
        <v>5711</v>
      </c>
    </row>
    <row r="243" spans="1:14" hidden="1" x14ac:dyDescent="0.2">
      <c r="A243" s="18">
        <v>227</v>
      </c>
      <c r="B243" s="19">
        <v>5000</v>
      </c>
      <c r="C243" s="45" t="s">
        <v>341</v>
      </c>
      <c r="D243" s="47">
        <v>39479</v>
      </c>
      <c r="E243" s="47">
        <v>40200</v>
      </c>
      <c r="F243" s="51">
        <v>48</v>
      </c>
      <c r="G243" s="53" t="s">
        <v>611</v>
      </c>
      <c r="H243" s="21"/>
      <c r="I243" s="30" t="s">
        <v>5682</v>
      </c>
      <c r="J243" s="30"/>
      <c r="K243" s="22"/>
      <c r="L243" s="22" t="s">
        <v>26</v>
      </c>
      <c r="M243" s="22" t="s">
        <v>120</v>
      </c>
      <c r="N243" s="45"/>
    </row>
    <row r="244" spans="1:14" hidden="1" x14ac:dyDescent="0.2">
      <c r="A244" s="18">
        <v>228</v>
      </c>
      <c r="B244" s="19">
        <v>5000</v>
      </c>
      <c r="C244" s="45" t="s">
        <v>342</v>
      </c>
      <c r="D244" s="47">
        <v>40030</v>
      </c>
      <c r="E244" s="47">
        <v>40051</v>
      </c>
      <c r="F244" s="51">
        <v>48</v>
      </c>
      <c r="G244" s="53" t="s">
        <v>611</v>
      </c>
      <c r="H244" s="21"/>
      <c r="I244" s="30" t="s">
        <v>5682</v>
      </c>
      <c r="J244" s="30"/>
      <c r="K244" s="22"/>
      <c r="L244" s="22" t="s">
        <v>26</v>
      </c>
      <c r="M244" s="22" t="s">
        <v>120</v>
      </c>
      <c r="N244" s="45"/>
    </row>
    <row r="245" spans="1:14" hidden="1" x14ac:dyDescent="0.2">
      <c r="A245" s="18">
        <v>229</v>
      </c>
      <c r="B245" s="19">
        <v>5000</v>
      </c>
      <c r="C245" s="45" t="s">
        <v>343</v>
      </c>
      <c r="D245" s="47" t="s">
        <v>92</v>
      </c>
      <c r="E245" s="47">
        <v>40128</v>
      </c>
      <c r="F245" s="51">
        <v>48</v>
      </c>
      <c r="G245" s="53" t="s">
        <v>611</v>
      </c>
      <c r="H245" s="21"/>
      <c r="I245" s="30" t="s">
        <v>5682</v>
      </c>
      <c r="J245" s="30"/>
      <c r="K245" s="22"/>
      <c r="L245" s="22" t="s">
        <v>26</v>
      </c>
      <c r="M245" s="22" t="s">
        <v>120</v>
      </c>
      <c r="N245" s="45"/>
    </row>
    <row r="246" spans="1:14" hidden="1" x14ac:dyDescent="0.2">
      <c r="A246" s="18">
        <v>230</v>
      </c>
      <c r="B246" s="19">
        <v>5000</v>
      </c>
      <c r="C246" s="45" t="s">
        <v>344</v>
      </c>
      <c r="D246" s="47" t="s">
        <v>92</v>
      </c>
      <c r="E246" s="47">
        <v>40351</v>
      </c>
      <c r="F246" s="51">
        <v>48</v>
      </c>
      <c r="G246" s="53" t="s">
        <v>611</v>
      </c>
      <c r="H246" s="22"/>
      <c r="I246" s="30" t="s">
        <v>5682</v>
      </c>
      <c r="J246" s="22"/>
      <c r="K246" s="22"/>
      <c r="L246" s="22" t="s">
        <v>26</v>
      </c>
      <c r="M246" s="22" t="s">
        <v>120</v>
      </c>
      <c r="N246" s="45"/>
    </row>
    <row r="247" spans="1:14" hidden="1" x14ac:dyDescent="0.2">
      <c r="A247" s="18">
        <v>231</v>
      </c>
      <c r="B247" s="19">
        <v>5000</v>
      </c>
      <c r="C247" s="45" t="s">
        <v>345</v>
      </c>
      <c r="D247" s="47">
        <v>39127</v>
      </c>
      <c r="E247" s="47">
        <v>39169</v>
      </c>
      <c r="F247" s="51">
        <v>48</v>
      </c>
      <c r="G247" s="53" t="s">
        <v>611</v>
      </c>
      <c r="H247" s="22"/>
      <c r="I247" s="30" t="s">
        <v>5682</v>
      </c>
      <c r="J247" s="30"/>
      <c r="K247" s="22"/>
      <c r="L247" s="22" t="s">
        <v>26</v>
      </c>
      <c r="M247" s="22" t="s">
        <v>120</v>
      </c>
      <c r="N247" s="45" t="s">
        <v>5711</v>
      </c>
    </row>
    <row r="248" spans="1:14" hidden="1" x14ac:dyDescent="0.2">
      <c r="A248" s="18">
        <v>232</v>
      </c>
      <c r="B248" s="19">
        <v>5000</v>
      </c>
      <c r="C248" s="45" t="s">
        <v>346</v>
      </c>
      <c r="D248" s="47" t="s">
        <v>92</v>
      </c>
      <c r="E248" s="47">
        <v>40000</v>
      </c>
      <c r="F248" s="51">
        <v>48</v>
      </c>
      <c r="G248" s="53" t="s">
        <v>611</v>
      </c>
      <c r="H248" s="22"/>
      <c r="I248" s="30" t="s">
        <v>5682</v>
      </c>
      <c r="J248" s="30"/>
      <c r="K248" s="22"/>
      <c r="L248" s="22" t="s">
        <v>26</v>
      </c>
      <c r="M248" s="22" t="s">
        <v>120</v>
      </c>
      <c r="N248" s="45"/>
    </row>
    <row r="249" spans="1:14" hidden="1" x14ac:dyDescent="0.2">
      <c r="A249" s="18">
        <v>233</v>
      </c>
      <c r="B249" s="19">
        <v>5000</v>
      </c>
      <c r="C249" s="45" t="s">
        <v>347</v>
      </c>
      <c r="D249" s="47">
        <v>39757</v>
      </c>
      <c r="E249" s="47">
        <v>37208</v>
      </c>
      <c r="F249" s="51">
        <v>48</v>
      </c>
      <c r="G249" s="53" t="s">
        <v>611</v>
      </c>
      <c r="H249" s="26"/>
      <c r="I249" s="30" t="s">
        <v>5682</v>
      </c>
      <c r="J249" s="30"/>
      <c r="K249" s="22"/>
      <c r="L249" s="22" t="s">
        <v>26</v>
      </c>
      <c r="M249" s="22" t="s">
        <v>120</v>
      </c>
      <c r="N249" s="45"/>
    </row>
    <row r="250" spans="1:14" hidden="1" x14ac:dyDescent="0.2">
      <c r="A250" s="18">
        <v>234</v>
      </c>
      <c r="B250" s="19">
        <v>5000</v>
      </c>
      <c r="C250" s="45" t="s">
        <v>348</v>
      </c>
      <c r="D250" s="47">
        <v>40287</v>
      </c>
      <c r="E250" s="47">
        <v>40658</v>
      </c>
      <c r="F250" s="51">
        <v>49</v>
      </c>
      <c r="G250" s="53" t="s">
        <v>611</v>
      </c>
      <c r="H250" s="27"/>
      <c r="I250" s="30" t="s">
        <v>5682</v>
      </c>
      <c r="J250" s="28"/>
      <c r="K250" s="22"/>
      <c r="L250" s="22" t="s">
        <v>26</v>
      </c>
      <c r="M250" s="22" t="s">
        <v>120</v>
      </c>
      <c r="N250" s="45"/>
    </row>
    <row r="251" spans="1:14" hidden="1" x14ac:dyDescent="0.2">
      <c r="A251" s="18">
        <v>235</v>
      </c>
      <c r="B251" s="19">
        <v>5000</v>
      </c>
      <c r="C251" s="45" t="s">
        <v>349</v>
      </c>
      <c r="D251" s="47">
        <v>40463</v>
      </c>
      <c r="E251" s="47">
        <v>40647</v>
      </c>
      <c r="F251" s="51">
        <v>49</v>
      </c>
      <c r="G251" s="53" t="s">
        <v>611</v>
      </c>
      <c r="H251" s="11"/>
      <c r="I251" s="30" t="s">
        <v>5682</v>
      </c>
      <c r="J251" s="11"/>
      <c r="K251" s="22"/>
      <c r="L251" s="22" t="s">
        <v>26</v>
      </c>
      <c r="M251" s="22" t="s">
        <v>120</v>
      </c>
      <c r="N251" s="45"/>
    </row>
    <row r="252" spans="1:14" hidden="1" x14ac:dyDescent="0.2">
      <c r="A252" s="18">
        <v>236</v>
      </c>
      <c r="B252" s="19">
        <v>5000</v>
      </c>
      <c r="C252" s="45" t="s">
        <v>350</v>
      </c>
      <c r="D252" s="47">
        <v>40287</v>
      </c>
      <c r="E252" s="47">
        <v>40647</v>
      </c>
      <c r="F252" s="51">
        <v>49</v>
      </c>
      <c r="G252" s="53" t="s">
        <v>611</v>
      </c>
      <c r="H252" s="11"/>
      <c r="I252" s="30" t="s">
        <v>5682</v>
      </c>
      <c r="J252" s="11"/>
      <c r="K252" s="22"/>
      <c r="L252" s="22" t="s">
        <v>26</v>
      </c>
      <c r="M252" s="22" t="s">
        <v>120</v>
      </c>
      <c r="N252" s="45"/>
    </row>
    <row r="253" spans="1:14" hidden="1" x14ac:dyDescent="0.2">
      <c r="A253" s="18">
        <v>237</v>
      </c>
      <c r="B253" s="19">
        <v>5000</v>
      </c>
      <c r="C253" s="45" t="s">
        <v>341</v>
      </c>
      <c r="D253" s="47">
        <v>40140</v>
      </c>
      <c r="E253" s="47">
        <v>40652</v>
      </c>
      <c r="F253" s="51">
        <v>49</v>
      </c>
      <c r="G253" s="53" t="s">
        <v>611</v>
      </c>
      <c r="H253" s="11"/>
      <c r="I253" s="30" t="s">
        <v>5682</v>
      </c>
      <c r="J253" s="11"/>
      <c r="K253" s="22"/>
      <c r="L253" s="22" t="s">
        <v>26</v>
      </c>
      <c r="M253" s="22" t="s">
        <v>120</v>
      </c>
      <c r="N253" s="45"/>
    </row>
    <row r="254" spans="1:14" hidden="1" x14ac:dyDescent="0.2">
      <c r="A254" s="18">
        <v>238</v>
      </c>
      <c r="B254" s="19">
        <v>5000</v>
      </c>
      <c r="C254" s="45" t="s">
        <v>351</v>
      </c>
      <c r="D254" s="47">
        <v>39616</v>
      </c>
      <c r="E254" s="47">
        <v>40184</v>
      </c>
      <c r="F254" s="51">
        <v>49</v>
      </c>
      <c r="G254" s="53" t="s">
        <v>611</v>
      </c>
      <c r="H254" s="11"/>
      <c r="I254" s="30" t="s">
        <v>5682</v>
      </c>
      <c r="J254" s="11"/>
      <c r="K254" s="22"/>
      <c r="L254" s="22" t="s">
        <v>26</v>
      </c>
      <c r="M254" s="22" t="s">
        <v>120</v>
      </c>
      <c r="N254" s="45"/>
    </row>
    <row r="255" spans="1:14" hidden="1" x14ac:dyDescent="0.2">
      <c r="A255" s="18">
        <v>239</v>
      </c>
      <c r="B255" s="19">
        <v>5000</v>
      </c>
      <c r="C255" s="45" t="s">
        <v>352</v>
      </c>
      <c r="D255" s="47">
        <v>40252</v>
      </c>
      <c r="E255" s="47">
        <v>40703</v>
      </c>
      <c r="F255" s="51">
        <v>49</v>
      </c>
      <c r="G255" s="53" t="s">
        <v>611</v>
      </c>
      <c r="H255" s="11"/>
      <c r="I255" s="30" t="s">
        <v>5682</v>
      </c>
      <c r="J255" s="11"/>
      <c r="K255" s="22"/>
      <c r="L255" s="22" t="s">
        <v>26</v>
      </c>
      <c r="M255" s="22" t="s">
        <v>120</v>
      </c>
      <c r="N255" s="45"/>
    </row>
    <row r="256" spans="1:14" hidden="1" x14ac:dyDescent="0.2">
      <c r="A256" s="18">
        <v>240</v>
      </c>
      <c r="B256" s="19">
        <v>5000</v>
      </c>
      <c r="C256" s="45" t="s">
        <v>347</v>
      </c>
      <c r="D256" s="47">
        <v>37190</v>
      </c>
      <c r="E256" s="47">
        <v>39841</v>
      </c>
      <c r="F256" s="51">
        <v>50</v>
      </c>
      <c r="G256" s="53" t="s">
        <v>612</v>
      </c>
      <c r="H256" s="11"/>
      <c r="I256" s="30" t="s">
        <v>5682</v>
      </c>
      <c r="J256" s="11"/>
      <c r="K256" s="22"/>
      <c r="L256" s="22" t="s">
        <v>26</v>
      </c>
      <c r="M256" s="22" t="s">
        <v>120</v>
      </c>
      <c r="N256" s="45"/>
    </row>
    <row r="257" spans="1:14" hidden="1" x14ac:dyDescent="0.2">
      <c r="A257" s="18">
        <v>241</v>
      </c>
      <c r="B257" s="19">
        <v>5000</v>
      </c>
      <c r="C257" s="45" t="s">
        <v>347</v>
      </c>
      <c r="D257" s="47">
        <v>39961</v>
      </c>
      <c r="E257" s="47">
        <v>39975</v>
      </c>
      <c r="F257" s="51">
        <v>50</v>
      </c>
      <c r="G257" s="53" t="s">
        <v>613</v>
      </c>
      <c r="H257" s="11"/>
      <c r="I257" s="30" t="s">
        <v>5682</v>
      </c>
      <c r="J257" s="11"/>
      <c r="K257" s="22"/>
      <c r="L257" s="22" t="s">
        <v>26</v>
      </c>
      <c r="M257" s="22" t="s">
        <v>120</v>
      </c>
      <c r="N257" s="45"/>
    </row>
    <row r="258" spans="1:14" hidden="1" x14ac:dyDescent="0.2">
      <c r="A258" s="18">
        <v>242</v>
      </c>
      <c r="B258" s="19">
        <v>5000</v>
      </c>
      <c r="C258" s="45" t="s">
        <v>353</v>
      </c>
      <c r="D258" s="47">
        <v>39154</v>
      </c>
      <c r="E258" s="47">
        <v>39435</v>
      </c>
      <c r="F258" s="51">
        <v>50</v>
      </c>
      <c r="G258" s="53" t="s">
        <v>611</v>
      </c>
      <c r="H258" s="21"/>
      <c r="I258" s="30" t="s">
        <v>5682</v>
      </c>
      <c r="J258" s="30"/>
      <c r="K258" s="22"/>
      <c r="L258" s="22" t="s">
        <v>26</v>
      </c>
      <c r="M258" s="22" t="s">
        <v>120</v>
      </c>
      <c r="N258" s="45"/>
    </row>
    <row r="259" spans="1:14" hidden="1" x14ac:dyDescent="0.2">
      <c r="A259" s="18">
        <v>243</v>
      </c>
      <c r="B259" s="19">
        <v>5000</v>
      </c>
      <c r="C259" s="45" t="s">
        <v>354</v>
      </c>
      <c r="D259" s="47">
        <v>39643</v>
      </c>
      <c r="E259" s="47">
        <v>40431</v>
      </c>
      <c r="F259" s="51">
        <v>50</v>
      </c>
      <c r="G259" s="53" t="s">
        <v>611</v>
      </c>
      <c r="H259" s="21"/>
      <c r="I259" s="30" t="s">
        <v>5682</v>
      </c>
      <c r="J259" s="30"/>
      <c r="K259" s="22"/>
      <c r="L259" s="22" t="s">
        <v>26</v>
      </c>
      <c r="M259" s="22" t="s">
        <v>120</v>
      </c>
      <c r="N259" s="45"/>
    </row>
    <row r="260" spans="1:14" hidden="1" x14ac:dyDescent="0.2">
      <c r="A260" s="18">
        <v>244</v>
      </c>
      <c r="B260" s="19">
        <v>5000</v>
      </c>
      <c r="C260" s="45" t="s">
        <v>341</v>
      </c>
      <c r="D260" s="47">
        <v>38880</v>
      </c>
      <c r="E260" s="47">
        <v>39801</v>
      </c>
      <c r="F260" s="51">
        <v>50</v>
      </c>
      <c r="G260" s="53" t="s">
        <v>611</v>
      </c>
      <c r="H260" s="21"/>
      <c r="I260" s="30" t="s">
        <v>5682</v>
      </c>
      <c r="J260" s="30"/>
      <c r="K260" s="22"/>
      <c r="L260" s="22" t="s">
        <v>26</v>
      </c>
      <c r="M260" s="22" t="s">
        <v>120</v>
      </c>
      <c r="N260" s="45"/>
    </row>
    <row r="261" spans="1:14" hidden="1" x14ac:dyDescent="0.2">
      <c r="A261" s="18">
        <v>245</v>
      </c>
      <c r="B261" s="19">
        <v>5000</v>
      </c>
      <c r="C261" s="45" t="s">
        <v>355</v>
      </c>
      <c r="D261" s="47">
        <v>39053</v>
      </c>
      <c r="E261" s="47">
        <v>40134</v>
      </c>
      <c r="F261" s="51">
        <v>50</v>
      </c>
      <c r="G261" s="53" t="s">
        <v>611</v>
      </c>
      <c r="H261" s="22"/>
      <c r="I261" s="30" t="s">
        <v>5682</v>
      </c>
      <c r="J261" s="22"/>
      <c r="K261" s="22"/>
      <c r="L261" s="22" t="s">
        <v>26</v>
      </c>
      <c r="M261" s="22" t="s">
        <v>120</v>
      </c>
      <c r="N261" s="45"/>
    </row>
    <row r="262" spans="1:14" hidden="1" x14ac:dyDescent="0.2">
      <c r="A262" s="18">
        <v>246</v>
      </c>
      <c r="B262" s="19">
        <v>5000</v>
      </c>
      <c r="C262" s="45" t="s">
        <v>356</v>
      </c>
      <c r="D262" s="47">
        <v>40122</v>
      </c>
      <c r="E262" s="47">
        <v>40130</v>
      </c>
      <c r="F262" s="51">
        <v>50</v>
      </c>
      <c r="G262" s="53" t="s">
        <v>611</v>
      </c>
      <c r="H262" s="22"/>
      <c r="I262" s="30" t="s">
        <v>5682</v>
      </c>
      <c r="J262" s="30"/>
      <c r="K262" s="22"/>
      <c r="L262" s="22" t="s">
        <v>26</v>
      </c>
      <c r="M262" s="22" t="s">
        <v>120</v>
      </c>
      <c r="N262" s="45"/>
    </row>
    <row r="263" spans="1:14" hidden="1" x14ac:dyDescent="0.2">
      <c r="A263" s="18">
        <v>247</v>
      </c>
      <c r="B263" s="19">
        <v>5000</v>
      </c>
      <c r="C263" s="45" t="s">
        <v>341</v>
      </c>
      <c r="D263" s="47">
        <v>40011</v>
      </c>
      <c r="E263" s="47">
        <v>40498</v>
      </c>
      <c r="F263" s="51">
        <v>51</v>
      </c>
      <c r="G263" s="53" t="s">
        <v>612</v>
      </c>
      <c r="H263" s="22"/>
      <c r="I263" s="30" t="s">
        <v>5682</v>
      </c>
      <c r="J263" s="30"/>
      <c r="K263" s="22"/>
      <c r="L263" s="22" t="s">
        <v>26</v>
      </c>
      <c r="M263" s="22" t="s">
        <v>120</v>
      </c>
      <c r="N263" s="45"/>
    </row>
    <row r="264" spans="1:14" hidden="1" x14ac:dyDescent="0.2">
      <c r="A264" s="18">
        <v>248</v>
      </c>
      <c r="B264" s="19">
        <v>5000</v>
      </c>
      <c r="C264" s="45" t="s">
        <v>341</v>
      </c>
      <c r="D264" s="47">
        <v>40504</v>
      </c>
      <c r="E264" s="47">
        <v>40564</v>
      </c>
      <c r="F264" s="51">
        <v>51</v>
      </c>
      <c r="G264" s="53" t="s">
        <v>613</v>
      </c>
      <c r="H264" s="26"/>
      <c r="I264" s="30" t="s">
        <v>5682</v>
      </c>
      <c r="J264" s="30"/>
      <c r="K264" s="22"/>
      <c r="L264" s="22" t="s">
        <v>26</v>
      </c>
      <c r="M264" s="22" t="s">
        <v>120</v>
      </c>
      <c r="N264" s="45"/>
    </row>
    <row r="265" spans="1:14" hidden="1" x14ac:dyDescent="0.2">
      <c r="A265" s="18">
        <v>249</v>
      </c>
      <c r="B265" s="19">
        <v>5000</v>
      </c>
      <c r="C265" s="45" t="s">
        <v>357</v>
      </c>
      <c r="D265" s="47">
        <v>39699</v>
      </c>
      <c r="E265" s="47">
        <v>40684</v>
      </c>
      <c r="F265" s="51">
        <v>51</v>
      </c>
      <c r="G265" s="53" t="s">
        <v>611</v>
      </c>
      <c r="H265" s="27"/>
      <c r="I265" s="30" t="s">
        <v>5682</v>
      </c>
      <c r="J265" s="28"/>
      <c r="K265" s="22"/>
      <c r="L265" s="22" t="s">
        <v>26</v>
      </c>
      <c r="M265" s="22" t="s">
        <v>120</v>
      </c>
      <c r="N265" s="45"/>
    </row>
    <row r="266" spans="1:14" hidden="1" x14ac:dyDescent="0.2">
      <c r="A266" s="18">
        <v>250</v>
      </c>
      <c r="B266" s="19">
        <v>5000</v>
      </c>
      <c r="C266" s="45" t="s">
        <v>358</v>
      </c>
      <c r="D266" s="47">
        <v>39757</v>
      </c>
      <c r="E266" s="47">
        <v>40665</v>
      </c>
      <c r="F266" s="51">
        <v>51</v>
      </c>
      <c r="G266" s="53" t="s">
        <v>611</v>
      </c>
      <c r="H266" s="11"/>
      <c r="I266" s="30" t="s">
        <v>5682</v>
      </c>
      <c r="J266" s="11"/>
      <c r="K266" s="22"/>
      <c r="L266" s="22" t="s">
        <v>26</v>
      </c>
      <c r="M266" s="22" t="s">
        <v>120</v>
      </c>
      <c r="N266" s="45"/>
    </row>
    <row r="267" spans="1:14" hidden="1" x14ac:dyDescent="0.2">
      <c r="A267" s="18">
        <v>251</v>
      </c>
      <c r="B267" s="19">
        <v>5000</v>
      </c>
      <c r="C267" s="45" t="s">
        <v>350</v>
      </c>
      <c r="D267" s="47">
        <v>39759</v>
      </c>
      <c r="E267" s="47">
        <v>39966</v>
      </c>
      <c r="F267" s="51">
        <v>51</v>
      </c>
      <c r="G267" s="53" t="s">
        <v>611</v>
      </c>
      <c r="H267" s="11"/>
      <c r="I267" s="30" t="s">
        <v>5682</v>
      </c>
      <c r="J267" s="11"/>
      <c r="K267" s="22"/>
      <c r="L267" s="22" t="s">
        <v>26</v>
      </c>
      <c r="M267" s="22" t="s">
        <v>120</v>
      </c>
      <c r="N267" s="45"/>
    </row>
    <row r="268" spans="1:14" hidden="1" x14ac:dyDescent="0.2">
      <c r="A268" s="18">
        <v>252</v>
      </c>
      <c r="B268" s="19">
        <v>5000</v>
      </c>
      <c r="C268" s="45" t="s">
        <v>359</v>
      </c>
      <c r="D268" s="47">
        <v>39141</v>
      </c>
      <c r="E268" s="47">
        <v>39321</v>
      </c>
      <c r="F268" s="51">
        <v>51</v>
      </c>
      <c r="G268" s="53" t="s">
        <v>611</v>
      </c>
      <c r="H268" s="11"/>
      <c r="I268" s="30" t="s">
        <v>5682</v>
      </c>
      <c r="J268" s="11"/>
      <c r="K268" s="22"/>
      <c r="L268" s="22" t="s">
        <v>26</v>
      </c>
      <c r="M268" s="22" t="s">
        <v>120</v>
      </c>
      <c r="N268" s="45"/>
    </row>
    <row r="269" spans="1:14" hidden="1" x14ac:dyDescent="0.2">
      <c r="A269" s="18">
        <v>253</v>
      </c>
      <c r="B269" s="19">
        <v>5000</v>
      </c>
      <c r="C269" s="45" t="s">
        <v>360</v>
      </c>
      <c r="D269" s="47">
        <v>39359</v>
      </c>
      <c r="E269" s="47">
        <v>40757</v>
      </c>
      <c r="F269" s="51">
        <v>51</v>
      </c>
      <c r="G269" s="53" t="s">
        <v>611</v>
      </c>
      <c r="H269" s="11"/>
      <c r="I269" s="30" t="s">
        <v>5682</v>
      </c>
      <c r="J269" s="11"/>
      <c r="K269" s="22"/>
      <c r="L269" s="22" t="s">
        <v>26</v>
      </c>
      <c r="M269" s="22" t="s">
        <v>120</v>
      </c>
      <c r="N269" s="45"/>
    </row>
    <row r="270" spans="1:14" hidden="1" x14ac:dyDescent="0.2">
      <c r="A270" s="18">
        <v>254</v>
      </c>
      <c r="B270" s="19">
        <v>5000</v>
      </c>
      <c r="C270" s="45" t="s">
        <v>361</v>
      </c>
      <c r="D270" s="47">
        <v>40667</v>
      </c>
      <c r="E270" s="47">
        <v>40781</v>
      </c>
      <c r="F270" s="51">
        <v>52</v>
      </c>
      <c r="G270" s="53" t="s">
        <v>611</v>
      </c>
      <c r="H270" s="11"/>
      <c r="I270" s="30" t="s">
        <v>5682</v>
      </c>
      <c r="J270" s="11"/>
      <c r="K270" s="22"/>
      <c r="L270" s="22" t="s">
        <v>26</v>
      </c>
      <c r="M270" s="22" t="s">
        <v>120</v>
      </c>
      <c r="N270" s="45"/>
    </row>
    <row r="271" spans="1:14" hidden="1" x14ac:dyDescent="0.2">
      <c r="A271" s="18">
        <v>255</v>
      </c>
      <c r="B271" s="19">
        <v>5000</v>
      </c>
      <c r="C271" s="45" t="s">
        <v>361</v>
      </c>
      <c r="D271" s="47">
        <v>40693</v>
      </c>
      <c r="E271" s="47">
        <v>40793</v>
      </c>
      <c r="F271" s="51">
        <v>52</v>
      </c>
      <c r="G271" s="53" t="s">
        <v>611</v>
      </c>
      <c r="H271" s="11"/>
      <c r="I271" s="30" t="s">
        <v>5682</v>
      </c>
      <c r="J271" s="11"/>
      <c r="K271" s="22"/>
      <c r="L271" s="22" t="s">
        <v>26</v>
      </c>
      <c r="M271" s="22" t="s">
        <v>120</v>
      </c>
      <c r="N271" s="45"/>
    </row>
    <row r="272" spans="1:14" hidden="1" x14ac:dyDescent="0.2">
      <c r="A272" s="18">
        <v>256</v>
      </c>
      <c r="B272" s="19">
        <v>5000</v>
      </c>
      <c r="C272" s="45" t="s">
        <v>361</v>
      </c>
      <c r="D272" s="47">
        <v>40800</v>
      </c>
      <c r="E272" s="47">
        <v>40910</v>
      </c>
      <c r="F272" s="51">
        <v>52</v>
      </c>
      <c r="G272" s="53" t="s">
        <v>611</v>
      </c>
      <c r="H272" s="11"/>
      <c r="I272" s="30" t="s">
        <v>5682</v>
      </c>
      <c r="J272" s="11"/>
      <c r="K272" s="22"/>
      <c r="L272" s="22" t="s">
        <v>26</v>
      </c>
      <c r="M272" s="22" t="s">
        <v>120</v>
      </c>
      <c r="N272" s="45"/>
    </row>
    <row r="273" spans="1:14" hidden="1" x14ac:dyDescent="0.2">
      <c r="A273" s="18">
        <v>257</v>
      </c>
      <c r="B273" s="19">
        <v>5000</v>
      </c>
      <c r="C273" s="45" t="s">
        <v>361</v>
      </c>
      <c r="D273" s="47">
        <v>40682</v>
      </c>
      <c r="E273" s="47">
        <v>40682</v>
      </c>
      <c r="F273" s="51">
        <v>53</v>
      </c>
      <c r="G273" s="53" t="s">
        <v>611</v>
      </c>
      <c r="H273" s="21"/>
      <c r="I273" s="30" t="s">
        <v>5682</v>
      </c>
      <c r="J273" s="30"/>
      <c r="K273" s="22"/>
      <c r="L273" s="22" t="s">
        <v>26</v>
      </c>
      <c r="M273" s="22" t="s">
        <v>120</v>
      </c>
      <c r="N273" s="45"/>
    </row>
    <row r="274" spans="1:14" hidden="1" x14ac:dyDescent="0.2">
      <c r="A274" s="18">
        <v>258</v>
      </c>
      <c r="B274" s="19">
        <v>5000</v>
      </c>
      <c r="C274" s="45" t="s">
        <v>361</v>
      </c>
      <c r="D274" s="47">
        <v>40630</v>
      </c>
      <c r="E274" s="47">
        <v>40564</v>
      </c>
      <c r="F274" s="51">
        <v>53</v>
      </c>
      <c r="G274" s="53" t="s">
        <v>611</v>
      </c>
      <c r="H274" s="21"/>
      <c r="I274" s="30" t="s">
        <v>5682</v>
      </c>
      <c r="J274" s="30"/>
      <c r="K274" s="22"/>
      <c r="L274" s="22" t="s">
        <v>26</v>
      </c>
      <c r="M274" s="22" t="s">
        <v>120</v>
      </c>
      <c r="N274" s="45"/>
    </row>
    <row r="275" spans="1:14" hidden="1" x14ac:dyDescent="0.2">
      <c r="A275" s="18">
        <v>259</v>
      </c>
      <c r="B275" s="19">
        <v>5000</v>
      </c>
      <c r="C275" s="45" t="s">
        <v>361</v>
      </c>
      <c r="D275" s="47">
        <v>40535</v>
      </c>
      <c r="E275" s="47">
        <v>40630</v>
      </c>
      <c r="F275" s="51">
        <v>53</v>
      </c>
      <c r="G275" s="53" t="s">
        <v>611</v>
      </c>
      <c r="H275" s="21"/>
      <c r="I275" s="30" t="s">
        <v>5682</v>
      </c>
      <c r="J275" s="30"/>
      <c r="K275" s="22"/>
      <c r="L275" s="22" t="s">
        <v>26</v>
      </c>
      <c r="M275" s="22" t="s">
        <v>120</v>
      </c>
      <c r="N275" s="45"/>
    </row>
    <row r="276" spans="1:14" hidden="1" x14ac:dyDescent="0.2">
      <c r="A276" s="18">
        <v>260</v>
      </c>
      <c r="B276" s="19">
        <v>5000</v>
      </c>
      <c r="C276" s="45" t="s">
        <v>361</v>
      </c>
      <c r="D276" s="47">
        <v>40680</v>
      </c>
      <c r="E276" s="47">
        <v>40682</v>
      </c>
      <c r="F276" s="51">
        <v>53</v>
      </c>
      <c r="G276" s="53" t="s">
        <v>611</v>
      </c>
      <c r="H276" s="22"/>
      <c r="I276" s="30" t="s">
        <v>5682</v>
      </c>
      <c r="J276" s="22"/>
      <c r="K276" s="22"/>
      <c r="L276" s="22" t="s">
        <v>26</v>
      </c>
      <c r="M276" s="22" t="s">
        <v>120</v>
      </c>
      <c r="N276" s="45"/>
    </row>
    <row r="277" spans="1:14" hidden="1" x14ac:dyDescent="0.2">
      <c r="A277" s="18">
        <v>261</v>
      </c>
      <c r="B277" s="19">
        <v>5000</v>
      </c>
      <c r="C277" s="45" t="s">
        <v>361</v>
      </c>
      <c r="D277" s="47">
        <v>40682</v>
      </c>
      <c r="E277" s="47">
        <v>40682</v>
      </c>
      <c r="F277" s="51">
        <v>54</v>
      </c>
      <c r="G277" s="53" t="s">
        <v>611</v>
      </c>
      <c r="H277" s="22"/>
      <c r="I277" s="30" t="s">
        <v>5682</v>
      </c>
      <c r="J277" s="30"/>
      <c r="K277" s="22"/>
      <c r="L277" s="22" t="s">
        <v>26</v>
      </c>
      <c r="M277" s="22" t="s">
        <v>120</v>
      </c>
      <c r="N277" s="45"/>
    </row>
    <row r="278" spans="1:14" hidden="1" x14ac:dyDescent="0.2">
      <c r="A278" s="18">
        <v>262</v>
      </c>
      <c r="B278" s="19">
        <v>5000</v>
      </c>
      <c r="C278" s="45" t="s">
        <v>361</v>
      </c>
      <c r="D278" s="47">
        <v>40179</v>
      </c>
      <c r="E278" s="47">
        <v>40188</v>
      </c>
      <c r="F278" s="51">
        <v>54</v>
      </c>
      <c r="G278" s="53" t="s">
        <v>611</v>
      </c>
      <c r="H278" s="22"/>
      <c r="I278" s="30" t="s">
        <v>5682</v>
      </c>
      <c r="J278" s="30"/>
      <c r="K278" s="22"/>
      <c r="L278" s="22" t="s">
        <v>26</v>
      </c>
      <c r="M278" s="22" t="s">
        <v>120</v>
      </c>
      <c r="N278" s="45"/>
    </row>
    <row r="279" spans="1:14" hidden="1" x14ac:dyDescent="0.2">
      <c r="A279" s="18">
        <v>263</v>
      </c>
      <c r="B279" s="19">
        <v>5000</v>
      </c>
      <c r="C279" s="45" t="s">
        <v>361</v>
      </c>
      <c r="D279" s="47">
        <v>40735</v>
      </c>
      <c r="E279" s="47">
        <v>40911</v>
      </c>
      <c r="F279" s="51">
        <v>54</v>
      </c>
      <c r="G279" s="53" t="s">
        <v>611</v>
      </c>
      <c r="H279" s="26"/>
      <c r="I279" s="30" t="s">
        <v>5682</v>
      </c>
      <c r="J279" s="30"/>
      <c r="K279" s="22"/>
      <c r="L279" s="22" t="s">
        <v>26</v>
      </c>
      <c r="M279" s="22" t="s">
        <v>120</v>
      </c>
      <c r="N279" s="45"/>
    </row>
    <row r="280" spans="1:14" hidden="1" x14ac:dyDescent="0.2">
      <c r="A280" s="18">
        <v>264</v>
      </c>
      <c r="B280" s="19">
        <v>5000</v>
      </c>
      <c r="C280" s="45" t="s">
        <v>361</v>
      </c>
      <c r="D280" s="47">
        <v>40725</v>
      </c>
      <c r="E280" s="47">
        <v>40827</v>
      </c>
      <c r="F280" s="51">
        <v>54</v>
      </c>
      <c r="G280" s="53" t="s">
        <v>611</v>
      </c>
      <c r="H280" s="27"/>
      <c r="I280" s="30" t="s">
        <v>5682</v>
      </c>
      <c r="J280" s="28"/>
      <c r="K280" s="22"/>
      <c r="L280" s="22" t="s">
        <v>26</v>
      </c>
      <c r="M280" s="22" t="s">
        <v>120</v>
      </c>
      <c r="N280" s="45"/>
    </row>
    <row r="281" spans="1:14" hidden="1" x14ac:dyDescent="0.2">
      <c r="A281" s="18">
        <v>265</v>
      </c>
      <c r="B281" s="19">
        <v>5000</v>
      </c>
      <c r="C281" s="45" t="s">
        <v>361</v>
      </c>
      <c r="D281" s="47">
        <v>40483</v>
      </c>
      <c r="E281" s="47">
        <v>40575</v>
      </c>
      <c r="F281" s="51">
        <v>54</v>
      </c>
      <c r="G281" s="53" t="s">
        <v>611</v>
      </c>
      <c r="H281" s="11"/>
      <c r="I281" s="30" t="s">
        <v>5682</v>
      </c>
      <c r="J281" s="11"/>
      <c r="K281" s="22"/>
      <c r="L281" s="22" t="s">
        <v>26</v>
      </c>
      <c r="M281" s="22" t="s">
        <v>120</v>
      </c>
      <c r="N281" s="45"/>
    </row>
    <row r="282" spans="1:14" hidden="1" x14ac:dyDescent="0.2">
      <c r="A282" s="18">
        <v>266</v>
      </c>
      <c r="B282" s="19">
        <v>5000</v>
      </c>
      <c r="C282" s="45" t="s">
        <v>361</v>
      </c>
      <c r="D282" s="50">
        <v>35479</v>
      </c>
      <c r="E282" s="47">
        <v>35704</v>
      </c>
      <c r="F282" s="51">
        <v>55</v>
      </c>
      <c r="G282" s="53" t="s">
        <v>611</v>
      </c>
      <c r="H282" s="11"/>
      <c r="I282" s="30" t="s">
        <v>5682</v>
      </c>
      <c r="J282" s="11"/>
      <c r="K282" s="22"/>
      <c r="L282" s="22" t="s">
        <v>26</v>
      </c>
      <c r="M282" s="22" t="s">
        <v>120</v>
      </c>
      <c r="N282" s="45"/>
    </row>
    <row r="283" spans="1:14" hidden="1" x14ac:dyDescent="0.2">
      <c r="A283" s="18">
        <v>267</v>
      </c>
      <c r="B283" s="19">
        <v>5000</v>
      </c>
      <c r="C283" s="45" t="s">
        <v>361</v>
      </c>
      <c r="D283" s="47">
        <v>35818</v>
      </c>
      <c r="E283" s="47">
        <v>36874</v>
      </c>
      <c r="F283" s="51">
        <v>55</v>
      </c>
      <c r="G283" s="53" t="s">
        <v>611</v>
      </c>
      <c r="H283" s="11"/>
      <c r="I283" s="30" t="s">
        <v>5682</v>
      </c>
      <c r="J283" s="11"/>
      <c r="K283" s="22"/>
      <c r="L283" s="22" t="s">
        <v>26</v>
      </c>
      <c r="M283" s="22" t="s">
        <v>120</v>
      </c>
      <c r="N283" s="45"/>
    </row>
    <row r="284" spans="1:14" hidden="1" x14ac:dyDescent="0.2">
      <c r="A284" s="18">
        <v>268</v>
      </c>
      <c r="B284" s="19">
        <v>5000</v>
      </c>
      <c r="C284" s="45" t="s">
        <v>361</v>
      </c>
      <c r="D284" s="47">
        <v>40886</v>
      </c>
      <c r="E284" s="47">
        <v>40939</v>
      </c>
      <c r="F284" s="51">
        <v>55</v>
      </c>
      <c r="G284" s="53" t="s">
        <v>611</v>
      </c>
      <c r="H284" s="11"/>
      <c r="I284" s="30" t="s">
        <v>5682</v>
      </c>
      <c r="J284" s="11"/>
      <c r="K284" s="22"/>
      <c r="L284" s="22" t="s">
        <v>26</v>
      </c>
      <c r="M284" s="22" t="s">
        <v>120</v>
      </c>
      <c r="N284" s="45"/>
    </row>
    <row r="285" spans="1:14" hidden="1" x14ac:dyDescent="0.2">
      <c r="A285" s="18">
        <v>269</v>
      </c>
      <c r="B285" s="19">
        <v>5000</v>
      </c>
      <c r="C285" s="45" t="s">
        <v>361</v>
      </c>
      <c r="D285" s="47">
        <v>38637</v>
      </c>
      <c r="E285" s="47">
        <v>38805</v>
      </c>
      <c r="F285" s="51">
        <v>56</v>
      </c>
      <c r="G285" s="53" t="s">
        <v>611</v>
      </c>
      <c r="H285" s="11"/>
      <c r="I285" s="30" t="s">
        <v>5682</v>
      </c>
      <c r="J285" s="11"/>
      <c r="K285" s="22"/>
      <c r="L285" s="22" t="s">
        <v>26</v>
      </c>
      <c r="M285" s="22" t="s">
        <v>120</v>
      </c>
      <c r="N285" s="45"/>
    </row>
    <row r="286" spans="1:14" hidden="1" x14ac:dyDescent="0.2">
      <c r="A286" s="18">
        <v>270</v>
      </c>
      <c r="B286" s="19">
        <v>5000</v>
      </c>
      <c r="C286" s="45" t="s">
        <v>361</v>
      </c>
      <c r="D286" s="47">
        <v>38806</v>
      </c>
      <c r="E286" s="47">
        <v>38932</v>
      </c>
      <c r="F286" s="51">
        <v>56</v>
      </c>
      <c r="G286" s="53" t="s">
        <v>611</v>
      </c>
      <c r="H286" s="11"/>
      <c r="I286" s="30" t="s">
        <v>5682</v>
      </c>
      <c r="J286" s="11"/>
      <c r="K286" s="22"/>
      <c r="L286" s="22" t="s">
        <v>26</v>
      </c>
      <c r="M286" s="22" t="s">
        <v>120</v>
      </c>
      <c r="N286" s="45"/>
    </row>
    <row r="287" spans="1:14" hidden="1" x14ac:dyDescent="0.2">
      <c r="A287" s="18">
        <v>271</v>
      </c>
      <c r="B287" s="19">
        <v>5000</v>
      </c>
      <c r="C287" s="45" t="s">
        <v>361</v>
      </c>
      <c r="D287" s="47">
        <v>40441</v>
      </c>
      <c r="E287" s="47">
        <v>40907</v>
      </c>
      <c r="F287" s="51">
        <v>57</v>
      </c>
      <c r="G287" s="53" t="s">
        <v>611</v>
      </c>
      <c r="H287" s="11"/>
      <c r="I287" s="30" t="s">
        <v>5682</v>
      </c>
      <c r="J287" s="11"/>
      <c r="K287" s="22"/>
      <c r="L287" s="22" t="s">
        <v>26</v>
      </c>
      <c r="M287" s="22" t="s">
        <v>120</v>
      </c>
      <c r="N287" s="45"/>
    </row>
    <row r="288" spans="1:14" hidden="1" x14ac:dyDescent="0.2">
      <c r="A288" s="18">
        <v>272</v>
      </c>
      <c r="B288" s="19">
        <v>5000</v>
      </c>
      <c r="C288" s="45" t="s">
        <v>361</v>
      </c>
      <c r="D288" s="47">
        <v>40907</v>
      </c>
      <c r="E288" s="47">
        <v>40913</v>
      </c>
      <c r="F288" s="51">
        <v>57</v>
      </c>
      <c r="G288" s="53" t="s">
        <v>611</v>
      </c>
      <c r="H288" s="21"/>
      <c r="I288" s="30" t="s">
        <v>5682</v>
      </c>
      <c r="J288" s="30"/>
      <c r="K288" s="22"/>
      <c r="L288" s="22" t="s">
        <v>26</v>
      </c>
      <c r="M288" s="22" t="s">
        <v>120</v>
      </c>
      <c r="N288" s="45"/>
    </row>
    <row r="289" spans="1:14" hidden="1" x14ac:dyDescent="0.2">
      <c r="A289" s="18">
        <v>273</v>
      </c>
      <c r="B289" s="19">
        <v>5000</v>
      </c>
      <c r="C289" s="45" t="s">
        <v>361</v>
      </c>
      <c r="D289" s="47">
        <v>38196</v>
      </c>
      <c r="E289" s="47">
        <v>40897</v>
      </c>
      <c r="F289" s="51">
        <v>57</v>
      </c>
      <c r="G289" s="53" t="s">
        <v>611</v>
      </c>
      <c r="H289" s="21"/>
      <c r="I289" s="30" t="s">
        <v>5682</v>
      </c>
      <c r="J289" s="30"/>
      <c r="K289" s="22"/>
      <c r="L289" s="22" t="s">
        <v>26</v>
      </c>
      <c r="M289" s="22" t="s">
        <v>120</v>
      </c>
      <c r="N289" s="45"/>
    </row>
    <row r="290" spans="1:14" hidden="1" x14ac:dyDescent="0.2">
      <c r="A290" s="18">
        <v>274</v>
      </c>
      <c r="B290" s="19">
        <v>5000</v>
      </c>
      <c r="C290" s="45" t="s">
        <v>361</v>
      </c>
      <c r="D290" s="47">
        <v>40594</v>
      </c>
      <c r="E290" s="47">
        <v>40675</v>
      </c>
      <c r="F290" s="51">
        <v>58</v>
      </c>
      <c r="G290" s="53" t="s">
        <v>611</v>
      </c>
      <c r="H290" s="21"/>
      <c r="I290" s="30" t="s">
        <v>5682</v>
      </c>
      <c r="J290" s="30"/>
      <c r="K290" s="22"/>
      <c r="L290" s="22" t="s">
        <v>26</v>
      </c>
      <c r="M290" s="22" t="s">
        <v>120</v>
      </c>
      <c r="N290" s="45"/>
    </row>
    <row r="291" spans="1:14" hidden="1" x14ac:dyDescent="0.2">
      <c r="A291" s="18">
        <v>275</v>
      </c>
      <c r="B291" s="19">
        <v>5000</v>
      </c>
      <c r="C291" s="45" t="s">
        <v>361</v>
      </c>
      <c r="D291" s="47">
        <v>40680</v>
      </c>
      <c r="E291" s="47">
        <v>40693</v>
      </c>
      <c r="F291" s="51">
        <v>58</v>
      </c>
      <c r="G291" s="53" t="s">
        <v>611</v>
      </c>
      <c r="H291" s="22"/>
      <c r="I291" s="30" t="s">
        <v>5682</v>
      </c>
      <c r="J291" s="22"/>
      <c r="K291" s="22"/>
      <c r="L291" s="22" t="s">
        <v>26</v>
      </c>
      <c r="M291" s="22" t="s">
        <v>120</v>
      </c>
      <c r="N291" s="45"/>
    </row>
    <row r="292" spans="1:14" hidden="1" x14ac:dyDescent="0.2">
      <c r="A292" s="18">
        <v>276</v>
      </c>
      <c r="B292" s="19">
        <v>5000</v>
      </c>
      <c r="C292" s="45" t="s">
        <v>361</v>
      </c>
      <c r="D292" s="47">
        <v>40703</v>
      </c>
      <c r="E292" s="47">
        <v>40886</v>
      </c>
      <c r="F292" s="51">
        <v>58</v>
      </c>
      <c r="G292" s="53" t="s">
        <v>611</v>
      </c>
      <c r="H292" s="22"/>
      <c r="I292" s="30" t="s">
        <v>5682</v>
      </c>
      <c r="J292" s="30"/>
      <c r="K292" s="22"/>
      <c r="L292" s="22" t="s">
        <v>26</v>
      </c>
      <c r="M292" s="22" t="s">
        <v>120</v>
      </c>
      <c r="N292" s="45"/>
    </row>
    <row r="293" spans="1:14" hidden="1" x14ac:dyDescent="0.2">
      <c r="A293" s="18">
        <v>277</v>
      </c>
      <c r="B293" s="19">
        <v>5000</v>
      </c>
      <c r="C293" s="45" t="s">
        <v>361</v>
      </c>
      <c r="D293" s="47">
        <v>40508</v>
      </c>
      <c r="E293" s="47">
        <v>40682</v>
      </c>
      <c r="F293" s="51">
        <v>59</v>
      </c>
      <c r="G293" s="53" t="s">
        <v>611</v>
      </c>
      <c r="H293" s="22"/>
      <c r="I293" s="30" t="s">
        <v>5682</v>
      </c>
      <c r="J293" s="30"/>
      <c r="K293" s="22"/>
      <c r="L293" s="22" t="s">
        <v>26</v>
      </c>
      <c r="M293" s="22" t="s">
        <v>120</v>
      </c>
      <c r="N293" s="45"/>
    </row>
    <row r="294" spans="1:14" hidden="1" x14ac:dyDescent="0.2">
      <c r="A294" s="18">
        <v>278</v>
      </c>
      <c r="B294" s="19">
        <v>5000</v>
      </c>
      <c r="C294" s="45" t="s">
        <v>361</v>
      </c>
      <c r="D294" s="47">
        <v>40686</v>
      </c>
      <c r="E294" s="47">
        <v>40758</v>
      </c>
      <c r="F294" s="51">
        <v>59</v>
      </c>
      <c r="G294" s="53" t="s">
        <v>611</v>
      </c>
      <c r="H294" s="26"/>
      <c r="I294" s="30" t="s">
        <v>5682</v>
      </c>
      <c r="J294" s="30"/>
      <c r="K294" s="22"/>
      <c r="L294" s="22" t="s">
        <v>26</v>
      </c>
      <c r="M294" s="22" t="s">
        <v>120</v>
      </c>
      <c r="N294" s="45"/>
    </row>
    <row r="295" spans="1:14" hidden="1" x14ac:dyDescent="0.2">
      <c r="A295" s="18">
        <v>279</v>
      </c>
      <c r="B295" s="19">
        <v>5000</v>
      </c>
      <c r="C295" s="45" t="s">
        <v>361</v>
      </c>
      <c r="D295" s="47">
        <v>40758</v>
      </c>
      <c r="E295" s="47">
        <v>40868</v>
      </c>
      <c r="F295" s="51">
        <v>59</v>
      </c>
      <c r="G295" s="53" t="s">
        <v>611</v>
      </c>
      <c r="H295" s="27"/>
      <c r="I295" s="30" t="s">
        <v>5682</v>
      </c>
      <c r="J295" s="28"/>
      <c r="K295" s="22"/>
      <c r="L295" s="22" t="s">
        <v>26</v>
      </c>
      <c r="M295" s="22" t="s">
        <v>120</v>
      </c>
      <c r="N295" s="45"/>
    </row>
    <row r="296" spans="1:14" hidden="1" x14ac:dyDescent="0.2">
      <c r="A296" s="18">
        <v>280</v>
      </c>
      <c r="B296" s="19">
        <v>5000</v>
      </c>
      <c r="C296" s="45" t="s">
        <v>361</v>
      </c>
      <c r="D296" s="47">
        <v>40050</v>
      </c>
      <c r="E296" s="47">
        <v>40736</v>
      </c>
      <c r="F296" s="51">
        <v>60</v>
      </c>
      <c r="G296" s="53" t="s">
        <v>611</v>
      </c>
      <c r="H296" s="11"/>
      <c r="I296" s="30" t="s">
        <v>5682</v>
      </c>
      <c r="J296" s="11"/>
      <c r="K296" s="22"/>
      <c r="L296" s="22" t="s">
        <v>26</v>
      </c>
      <c r="M296" s="22" t="s">
        <v>120</v>
      </c>
      <c r="N296" s="45"/>
    </row>
    <row r="297" spans="1:14" hidden="1" x14ac:dyDescent="0.2">
      <c r="A297" s="18">
        <v>281</v>
      </c>
      <c r="B297" s="19">
        <v>5000</v>
      </c>
      <c r="C297" s="45" t="s">
        <v>361</v>
      </c>
      <c r="D297" s="47">
        <v>40309</v>
      </c>
      <c r="E297" s="47">
        <v>40645</v>
      </c>
      <c r="F297" s="51">
        <v>60</v>
      </c>
      <c r="G297" s="53" t="s">
        <v>612</v>
      </c>
      <c r="H297" s="11"/>
      <c r="I297" s="30" t="s">
        <v>5682</v>
      </c>
      <c r="J297" s="11"/>
      <c r="K297" s="22"/>
      <c r="L297" s="22" t="s">
        <v>26</v>
      </c>
      <c r="M297" s="22" t="s">
        <v>120</v>
      </c>
      <c r="N297" s="45"/>
    </row>
    <row r="298" spans="1:14" hidden="1" x14ac:dyDescent="0.2">
      <c r="A298" s="18">
        <v>282</v>
      </c>
      <c r="B298" s="19">
        <v>5000</v>
      </c>
      <c r="C298" s="45" t="s">
        <v>361</v>
      </c>
      <c r="D298" s="47">
        <v>40675</v>
      </c>
      <c r="E298" s="47">
        <v>40875</v>
      </c>
      <c r="F298" s="51">
        <v>60</v>
      </c>
      <c r="G298" s="53" t="s">
        <v>613</v>
      </c>
      <c r="H298" s="11"/>
      <c r="I298" s="30" t="s">
        <v>5682</v>
      </c>
      <c r="J298" s="11"/>
      <c r="K298" s="22"/>
      <c r="L298" s="22" t="s">
        <v>26</v>
      </c>
      <c r="M298" s="22" t="s">
        <v>120</v>
      </c>
      <c r="N298" s="45"/>
    </row>
    <row r="299" spans="1:14" hidden="1" x14ac:dyDescent="0.2">
      <c r="A299" s="18">
        <v>283</v>
      </c>
      <c r="B299" s="19">
        <v>5000</v>
      </c>
      <c r="C299" s="45" t="s">
        <v>361</v>
      </c>
      <c r="D299" s="47">
        <v>40515</v>
      </c>
      <c r="E299" s="47">
        <v>40714</v>
      </c>
      <c r="F299" s="51">
        <v>61</v>
      </c>
      <c r="G299" s="53" t="s">
        <v>611</v>
      </c>
      <c r="H299" s="11"/>
      <c r="I299" s="30" t="s">
        <v>5682</v>
      </c>
      <c r="J299" s="11"/>
      <c r="K299" s="22"/>
      <c r="L299" s="22" t="s">
        <v>26</v>
      </c>
      <c r="M299" s="22" t="s">
        <v>120</v>
      </c>
      <c r="N299" s="45"/>
    </row>
    <row r="300" spans="1:14" hidden="1" x14ac:dyDescent="0.2">
      <c r="A300" s="18">
        <v>284</v>
      </c>
      <c r="B300" s="19">
        <v>5000</v>
      </c>
      <c r="C300" s="45" t="s">
        <v>361</v>
      </c>
      <c r="D300" s="47">
        <v>40681</v>
      </c>
      <c r="E300" s="47">
        <v>40681</v>
      </c>
      <c r="F300" s="51">
        <v>61</v>
      </c>
      <c r="G300" s="53" t="s">
        <v>614</v>
      </c>
      <c r="H300" s="11"/>
      <c r="I300" s="30" t="s">
        <v>5682</v>
      </c>
      <c r="J300" s="11"/>
      <c r="K300" s="22"/>
      <c r="L300" s="22" t="s">
        <v>26</v>
      </c>
      <c r="M300" s="22" t="s">
        <v>120</v>
      </c>
      <c r="N300" s="45"/>
    </row>
    <row r="301" spans="1:14" hidden="1" x14ac:dyDescent="0.2">
      <c r="A301" s="18">
        <v>285</v>
      </c>
      <c r="B301" s="19">
        <v>5000</v>
      </c>
      <c r="C301" s="45" t="s">
        <v>361</v>
      </c>
      <c r="D301" s="47">
        <v>40681</v>
      </c>
      <c r="E301" s="47">
        <v>40757</v>
      </c>
      <c r="F301" s="51">
        <v>61</v>
      </c>
      <c r="G301" s="53" t="s">
        <v>615</v>
      </c>
      <c r="H301" s="11"/>
      <c r="I301" s="30" t="s">
        <v>5682</v>
      </c>
      <c r="J301" s="11"/>
      <c r="K301" s="22"/>
      <c r="L301" s="22" t="s">
        <v>26</v>
      </c>
      <c r="M301" s="22" t="s">
        <v>120</v>
      </c>
      <c r="N301" s="45"/>
    </row>
    <row r="302" spans="1:14" hidden="1" x14ac:dyDescent="0.2">
      <c r="A302" s="18">
        <v>286</v>
      </c>
      <c r="B302" s="19">
        <v>5000</v>
      </c>
      <c r="C302" s="45" t="s">
        <v>361</v>
      </c>
      <c r="D302" s="47">
        <v>40746</v>
      </c>
      <c r="E302" s="47">
        <v>40893</v>
      </c>
      <c r="F302" s="51">
        <v>61</v>
      </c>
      <c r="G302" s="53" t="s">
        <v>616</v>
      </c>
      <c r="H302" s="11"/>
      <c r="I302" s="30" t="s">
        <v>5682</v>
      </c>
      <c r="J302" s="11"/>
      <c r="K302" s="22"/>
      <c r="L302" s="22" t="s">
        <v>26</v>
      </c>
      <c r="M302" s="22" t="s">
        <v>120</v>
      </c>
      <c r="N302" s="45"/>
    </row>
    <row r="303" spans="1:14" hidden="1" x14ac:dyDescent="0.2">
      <c r="A303" s="18">
        <v>287</v>
      </c>
      <c r="B303" s="19">
        <v>5000</v>
      </c>
      <c r="C303" s="45" t="s">
        <v>361</v>
      </c>
      <c r="D303" s="47">
        <v>39143</v>
      </c>
      <c r="E303" s="47">
        <v>40399</v>
      </c>
      <c r="F303" s="51">
        <v>62</v>
      </c>
      <c r="G303" s="53" t="s">
        <v>611</v>
      </c>
      <c r="H303" s="21"/>
      <c r="I303" s="30" t="s">
        <v>5682</v>
      </c>
      <c r="J303" s="30"/>
      <c r="K303" s="22"/>
      <c r="L303" s="22" t="s">
        <v>26</v>
      </c>
      <c r="M303" s="22" t="s">
        <v>120</v>
      </c>
      <c r="N303" s="45"/>
    </row>
    <row r="304" spans="1:14" hidden="1" x14ac:dyDescent="0.2">
      <c r="A304" s="18">
        <v>288</v>
      </c>
      <c r="B304" s="19">
        <v>5000</v>
      </c>
      <c r="C304" s="45" t="s">
        <v>361</v>
      </c>
      <c r="D304" s="47">
        <v>39329</v>
      </c>
      <c r="E304" s="47">
        <v>40840</v>
      </c>
      <c r="F304" s="51">
        <v>62</v>
      </c>
      <c r="G304" s="53" t="s">
        <v>611</v>
      </c>
      <c r="H304" s="21"/>
      <c r="I304" s="30" t="s">
        <v>5682</v>
      </c>
      <c r="J304" s="30"/>
      <c r="K304" s="22"/>
      <c r="L304" s="22" t="s">
        <v>26</v>
      </c>
      <c r="M304" s="22" t="s">
        <v>120</v>
      </c>
      <c r="N304" s="45"/>
    </row>
    <row r="305" spans="1:14" hidden="1" x14ac:dyDescent="0.2">
      <c r="A305" s="18">
        <v>289</v>
      </c>
      <c r="B305" s="19">
        <v>5000</v>
      </c>
      <c r="C305" s="45" t="s">
        <v>361</v>
      </c>
      <c r="D305" s="47">
        <v>39874</v>
      </c>
      <c r="E305" s="47">
        <v>40899</v>
      </c>
      <c r="F305" s="51">
        <v>62</v>
      </c>
      <c r="G305" s="53" t="s">
        <v>611</v>
      </c>
      <c r="H305" s="21"/>
      <c r="I305" s="30" t="s">
        <v>5682</v>
      </c>
      <c r="J305" s="30"/>
      <c r="K305" s="22"/>
      <c r="L305" s="22" t="s">
        <v>26</v>
      </c>
      <c r="M305" s="22" t="s">
        <v>120</v>
      </c>
      <c r="N305" s="45"/>
    </row>
    <row r="306" spans="1:14" hidden="1" x14ac:dyDescent="0.2">
      <c r="A306" s="18">
        <v>290</v>
      </c>
      <c r="B306" s="19">
        <v>5000</v>
      </c>
      <c r="C306" s="45" t="s">
        <v>361</v>
      </c>
      <c r="D306" s="47">
        <v>40487</v>
      </c>
      <c r="E306" s="47">
        <v>40855</v>
      </c>
      <c r="F306" s="51">
        <v>62</v>
      </c>
      <c r="G306" s="53" t="s">
        <v>611</v>
      </c>
      <c r="H306" s="22"/>
      <c r="I306" s="30" t="s">
        <v>5682</v>
      </c>
      <c r="J306" s="22"/>
      <c r="K306" s="22"/>
      <c r="L306" s="22" t="s">
        <v>26</v>
      </c>
      <c r="M306" s="22" t="s">
        <v>120</v>
      </c>
      <c r="N306" s="45"/>
    </row>
    <row r="307" spans="1:14" hidden="1" x14ac:dyDescent="0.2">
      <c r="A307" s="18">
        <v>291</v>
      </c>
      <c r="B307" s="19">
        <v>5000</v>
      </c>
      <c r="C307" s="45" t="s">
        <v>361</v>
      </c>
      <c r="D307" s="47">
        <v>40491</v>
      </c>
      <c r="E307" s="47">
        <v>40717</v>
      </c>
      <c r="F307" s="51">
        <v>63</v>
      </c>
      <c r="G307" s="53" t="s">
        <v>611</v>
      </c>
      <c r="H307" s="22"/>
      <c r="I307" s="30" t="s">
        <v>5682</v>
      </c>
      <c r="J307" s="30"/>
      <c r="K307" s="22"/>
      <c r="L307" s="22" t="s">
        <v>26</v>
      </c>
      <c r="M307" s="22" t="s">
        <v>120</v>
      </c>
      <c r="N307" s="45"/>
    </row>
    <row r="308" spans="1:14" hidden="1" x14ac:dyDescent="0.2">
      <c r="A308" s="18">
        <v>292</v>
      </c>
      <c r="B308" s="19">
        <v>5000</v>
      </c>
      <c r="C308" s="45" t="s">
        <v>361</v>
      </c>
      <c r="D308" s="47">
        <v>40722</v>
      </c>
      <c r="E308" s="47">
        <v>40724</v>
      </c>
      <c r="F308" s="51">
        <v>63</v>
      </c>
      <c r="G308" s="53" t="s">
        <v>611</v>
      </c>
      <c r="H308" s="22"/>
      <c r="I308" s="30" t="s">
        <v>5682</v>
      </c>
      <c r="J308" s="30"/>
      <c r="K308" s="22"/>
      <c r="L308" s="22" t="s">
        <v>26</v>
      </c>
      <c r="M308" s="22" t="s">
        <v>120</v>
      </c>
      <c r="N308" s="45"/>
    </row>
    <row r="309" spans="1:14" hidden="1" x14ac:dyDescent="0.2">
      <c r="A309" s="18">
        <v>293</v>
      </c>
      <c r="B309" s="19">
        <v>5000</v>
      </c>
      <c r="C309" s="45" t="s">
        <v>361</v>
      </c>
      <c r="D309" s="47">
        <v>38819</v>
      </c>
      <c r="E309" s="47">
        <v>40903</v>
      </c>
      <c r="F309" s="51">
        <v>63</v>
      </c>
      <c r="G309" s="53" t="s">
        <v>611</v>
      </c>
      <c r="H309" s="26"/>
      <c r="I309" s="30" t="s">
        <v>5682</v>
      </c>
      <c r="J309" s="30"/>
      <c r="K309" s="22"/>
      <c r="L309" s="22" t="s">
        <v>26</v>
      </c>
      <c r="M309" s="22" t="s">
        <v>120</v>
      </c>
      <c r="N309" s="45"/>
    </row>
    <row r="310" spans="1:14" hidden="1" x14ac:dyDescent="0.2">
      <c r="A310" s="18">
        <v>294</v>
      </c>
      <c r="B310" s="19">
        <v>5000</v>
      </c>
      <c r="C310" s="45" t="s">
        <v>361</v>
      </c>
      <c r="D310" s="47">
        <v>40396</v>
      </c>
      <c r="E310" s="47">
        <v>40466</v>
      </c>
      <c r="F310" s="51">
        <v>63</v>
      </c>
      <c r="G310" s="53" t="s">
        <v>611</v>
      </c>
      <c r="H310" s="27"/>
      <c r="I310" s="30" t="s">
        <v>5682</v>
      </c>
      <c r="J310" s="28"/>
      <c r="K310" s="22"/>
      <c r="L310" s="22" t="s">
        <v>26</v>
      </c>
      <c r="M310" s="22" t="s">
        <v>120</v>
      </c>
      <c r="N310" s="45"/>
    </row>
    <row r="311" spans="1:14" hidden="1" x14ac:dyDescent="0.2">
      <c r="A311" s="18">
        <v>295</v>
      </c>
      <c r="B311" s="19">
        <v>5000</v>
      </c>
      <c r="C311" s="45" t="s">
        <v>361</v>
      </c>
      <c r="D311" s="47">
        <v>40281</v>
      </c>
      <c r="E311" s="47">
        <v>40543</v>
      </c>
      <c r="F311" s="51">
        <v>64</v>
      </c>
      <c r="G311" s="53" t="s">
        <v>611</v>
      </c>
      <c r="H311" s="11"/>
      <c r="I311" s="30" t="s">
        <v>5682</v>
      </c>
      <c r="J311" s="11"/>
      <c r="K311" s="22"/>
      <c r="L311" s="22" t="s">
        <v>26</v>
      </c>
      <c r="M311" s="22" t="s">
        <v>120</v>
      </c>
      <c r="N311" s="45"/>
    </row>
    <row r="312" spans="1:14" hidden="1" x14ac:dyDescent="0.2">
      <c r="A312" s="18">
        <v>296</v>
      </c>
      <c r="B312" s="19">
        <v>5000</v>
      </c>
      <c r="C312" s="45" t="s">
        <v>361</v>
      </c>
      <c r="D312" s="47">
        <v>39721</v>
      </c>
      <c r="E312" s="47">
        <v>39976</v>
      </c>
      <c r="F312" s="51">
        <v>64</v>
      </c>
      <c r="G312" s="53" t="s">
        <v>611</v>
      </c>
      <c r="H312" s="11"/>
      <c r="I312" s="30" t="s">
        <v>5682</v>
      </c>
      <c r="J312" s="11"/>
      <c r="K312" s="22"/>
      <c r="L312" s="22" t="s">
        <v>26</v>
      </c>
      <c r="M312" s="22" t="s">
        <v>120</v>
      </c>
      <c r="N312" s="45"/>
    </row>
    <row r="313" spans="1:14" hidden="1" x14ac:dyDescent="0.2">
      <c r="A313" s="18">
        <v>297</v>
      </c>
      <c r="B313" s="19">
        <v>5000</v>
      </c>
      <c r="C313" s="45" t="s">
        <v>361</v>
      </c>
      <c r="D313" s="47">
        <v>39478</v>
      </c>
      <c r="E313" s="47">
        <v>39812</v>
      </c>
      <c r="F313" s="51">
        <v>64</v>
      </c>
      <c r="G313" s="53" t="s">
        <v>611</v>
      </c>
      <c r="H313" s="11"/>
      <c r="I313" s="30" t="s">
        <v>5682</v>
      </c>
      <c r="J313" s="11"/>
      <c r="K313" s="22"/>
      <c r="L313" s="22" t="s">
        <v>26</v>
      </c>
      <c r="M313" s="22" t="s">
        <v>120</v>
      </c>
      <c r="N313" s="45"/>
    </row>
    <row r="314" spans="1:14" hidden="1" x14ac:dyDescent="0.2">
      <c r="A314" s="18">
        <v>298</v>
      </c>
      <c r="B314" s="19">
        <v>5000</v>
      </c>
      <c r="C314" s="45" t="s">
        <v>361</v>
      </c>
      <c r="D314" s="47">
        <v>39904</v>
      </c>
      <c r="E314" s="47">
        <v>39904</v>
      </c>
      <c r="F314" s="51">
        <v>65</v>
      </c>
      <c r="G314" s="53" t="s">
        <v>611</v>
      </c>
      <c r="H314" s="11"/>
      <c r="I314" s="30" t="s">
        <v>5682</v>
      </c>
      <c r="J314" s="11"/>
      <c r="K314" s="22"/>
      <c r="L314" s="22" t="s">
        <v>26</v>
      </c>
      <c r="M314" s="22" t="s">
        <v>120</v>
      </c>
      <c r="N314" s="45"/>
    </row>
    <row r="315" spans="1:14" hidden="1" x14ac:dyDescent="0.2">
      <c r="A315" s="18">
        <v>299</v>
      </c>
      <c r="B315" s="19">
        <v>5000</v>
      </c>
      <c r="C315" s="45" t="s">
        <v>361</v>
      </c>
      <c r="D315" s="47">
        <v>39364</v>
      </c>
      <c r="E315" s="47">
        <v>40063</v>
      </c>
      <c r="F315" s="51">
        <v>65</v>
      </c>
      <c r="G315" s="53" t="s">
        <v>611</v>
      </c>
      <c r="H315" s="11"/>
      <c r="I315" s="30" t="s">
        <v>5682</v>
      </c>
      <c r="J315" s="11"/>
      <c r="K315" s="22"/>
      <c r="L315" s="22" t="s">
        <v>26</v>
      </c>
      <c r="M315" s="22" t="s">
        <v>120</v>
      </c>
      <c r="N315" s="45"/>
    </row>
    <row r="316" spans="1:14" hidden="1" x14ac:dyDescent="0.2">
      <c r="A316" s="18">
        <v>300</v>
      </c>
      <c r="B316" s="19">
        <v>5000</v>
      </c>
      <c r="C316" s="45" t="s">
        <v>361</v>
      </c>
      <c r="D316" s="47">
        <v>40192</v>
      </c>
      <c r="E316" s="47">
        <v>40638</v>
      </c>
      <c r="F316" s="51">
        <v>65</v>
      </c>
      <c r="G316" s="53" t="s">
        <v>611</v>
      </c>
      <c r="H316" s="11"/>
      <c r="I316" s="30" t="s">
        <v>5682</v>
      </c>
      <c r="J316" s="11"/>
      <c r="K316" s="22"/>
      <c r="L316" s="22" t="s">
        <v>26</v>
      </c>
      <c r="M316" s="22" t="s">
        <v>120</v>
      </c>
      <c r="N316" s="45"/>
    </row>
    <row r="317" spans="1:14" hidden="1" x14ac:dyDescent="0.2">
      <c r="A317" s="18">
        <v>301</v>
      </c>
      <c r="B317" s="19">
        <v>5000</v>
      </c>
      <c r="C317" s="45" t="s">
        <v>361</v>
      </c>
      <c r="D317" s="47">
        <v>37420</v>
      </c>
      <c r="E317" s="47">
        <v>40289</v>
      </c>
      <c r="F317" s="51">
        <v>66</v>
      </c>
      <c r="G317" s="53" t="s">
        <v>612</v>
      </c>
      <c r="H317" s="11"/>
      <c r="I317" s="30" t="s">
        <v>5682</v>
      </c>
      <c r="J317" s="11"/>
      <c r="K317" s="22"/>
      <c r="L317" s="22" t="s">
        <v>26</v>
      </c>
      <c r="M317" s="22" t="s">
        <v>120</v>
      </c>
      <c r="N317" s="45"/>
    </row>
    <row r="318" spans="1:14" hidden="1" x14ac:dyDescent="0.2">
      <c r="A318" s="18">
        <v>302</v>
      </c>
      <c r="B318" s="19">
        <v>5000</v>
      </c>
      <c r="C318" s="45" t="s">
        <v>361</v>
      </c>
      <c r="D318" s="47">
        <v>40235</v>
      </c>
      <c r="E318" s="47">
        <v>40899</v>
      </c>
      <c r="F318" s="51">
        <v>66</v>
      </c>
      <c r="G318" s="53" t="s">
        <v>613</v>
      </c>
      <c r="H318" s="21"/>
      <c r="I318" s="30" t="s">
        <v>5682</v>
      </c>
      <c r="J318" s="30"/>
      <c r="K318" s="22"/>
      <c r="L318" s="22" t="s">
        <v>26</v>
      </c>
      <c r="M318" s="22" t="s">
        <v>120</v>
      </c>
      <c r="N318" s="45"/>
    </row>
    <row r="319" spans="1:14" hidden="1" x14ac:dyDescent="0.2">
      <c r="A319" s="18">
        <v>303</v>
      </c>
      <c r="B319" s="19">
        <v>5000</v>
      </c>
      <c r="C319" s="45" t="s">
        <v>361</v>
      </c>
      <c r="D319" s="47">
        <v>39394</v>
      </c>
      <c r="E319" s="47">
        <v>40837</v>
      </c>
      <c r="F319" s="51">
        <v>66</v>
      </c>
      <c r="G319" s="53" t="s">
        <v>611</v>
      </c>
      <c r="H319" s="21"/>
      <c r="I319" s="30" t="s">
        <v>5682</v>
      </c>
      <c r="J319" s="30"/>
      <c r="K319" s="22"/>
      <c r="L319" s="22" t="s">
        <v>26</v>
      </c>
      <c r="M319" s="22" t="s">
        <v>120</v>
      </c>
      <c r="N319" s="45"/>
    </row>
    <row r="320" spans="1:14" hidden="1" x14ac:dyDescent="0.2">
      <c r="A320" s="18">
        <v>304</v>
      </c>
      <c r="B320" s="19">
        <v>5000</v>
      </c>
      <c r="C320" s="45" t="s">
        <v>361</v>
      </c>
      <c r="D320" s="47">
        <v>39541</v>
      </c>
      <c r="E320" s="47">
        <v>40703</v>
      </c>
      <c r="F320" s="51">
        <v>67</v>
      </c>
      <c r="G320" s="53" t="s">
        <v>611</v>
      </c>
      <c r="H320" s="21"/>
      <c r="I320" s="30" t="s">
        <v>5682</v>
      </c>
      <c r="J320" s="30"/>
      <c r="K320" s="22"/>
      <c r="L320" s="22" t="s">
        <v>26</v>
      </c>
      <c r="M320" s="22" t="s">
        <v>120</v>
      </c>
      <c r="N320" s="45"/>
    </row>
    <row r="321" spans="1:14" hidden="1" x14ac:dyDescent="0.2">
      <c r="A321" s="18">
        <v>305</v>
      </c>
      <c r="B321" s="19">
        <v>5000</v>
      </c>
      <c r="C321" s="45" t="s">
        <v>361</v>
      </c>
      <c r="D321" s="47">
        <v>40746</v>
      </c>
      <c r="E321" s="47">
        <v>40828</v>
      </c>
      <c r="F321" s="51">
        <v>67</v>
      </c>
      <c r="G321" s="53" t="s">
        <v>611</v>
      </c>
      <c r="H321" s="22"/>
      <c r="I321" s="30" t="s">
        <v>5682</v>
      </c>
      <c r="J321" s="22"/>
      <c r="K321" s="22"/>
      <c r="L321" s="22" t="s">
        <v>26</v>
      </c>
      <c r="M321" s="22" t="s">
        <v>120</v>
      </c>
      <c r="N321" s="45"/>
    </row>
    <row r="322" spans="1:14" hidden="1" x14ac:dyDescent="0.2">
      <c r="A322" s="18">
        <v>306</v>
      </c>
      <c r="B322" s="19">
        <v>5000</v>
      </c>
      <c r="C322" s="45" t="s">
        <v>361</v>
      </c>
      <c r="D322" s="47">
        <v>40837</v>
      </c>
      <c r="E322" s="47">
        <v>40907</v>
      </c>
      <c r="F322" s="51">
        <v>67</v>
      </c>
      <c r="G322" s="53" t="s">
        <v>611</v>
      </c>
      <c r="H322" s="22"/>
      <c r="I322" s="30" t="s">
        <v>5682</v>
      </c>
      <c r="J322" s="30"/>
      <c r="K322" s="22"/>
      <c r="L322" s="22" t="s">
        <v>26</v>
      </c>
      <c r="M322" s="22" t="s">
        <v>120</v>
      </c>
      <c r="N322" s="45"/>
    </row>
    <row r="323" spans="1:14" hidden="1" x14ac:dyDescent="0.2">
      <c r="A323" s="18">
        <v>307</v>
      </c>
      <c r="B323" s="19">
        <v>5000</v>
      </c>
      <c r="C323" s="45" t="s">
        <v>361</v>
      </c>
      <c r="D323" s="47">
        <v>38839</v>
      </c>
      <c r="E323" s="47">
        <v>39181</v>
      </c>
      <c r="F323" s="51">
        <v>68</v>
      </c>
      <c r="G323" s="53" t="s">
        <v>611</v>
      </c>
      <c r="H323" s="22"/>
      <c r="I323" s="30" t="s">
        <v>5682</v>
      </c>
      <c r="J323" s="30"/>
      <c r="K323" s="22"/>
      <c r="L323" s="22" t="s">
        <v>26</v>
      </c>
      <c r="M323" s="22" t="s">
        <v>120</v>
      </c>
      <c r="N323" s="45"/>
    </row>
    <row r="324" spans="1:14" hidden="1" x14ac:dyDescent="0.2">
      <c r="A324" s="18">
        <v>308</v>
      </c>
      <c r="B324" s="19">
        <v>5000</v>
      </c>
      <c r="C324" s="45" t="s">
        <v>361</v>
      </c>
      <c r="D324" s="47">
        <v>40266</v>
      </c>
      <c r="E324" s="47">
        <v>40266</v>
      </c>
      <c r="F324" s="51">
        <v>68</v>
      </c>
      <c r="G324" s="53" t="s">
        <v>611</v>
      </c>
      <c r="H324" s="26"/>
      <c r="I324" s="30" t="s">
        <v>5682</v>
      </c>
      <c r="J324" s="30"/>
      <c r="K324" s="22"/>
      <c r="L324" s="22" t="s">
        <v>26</v>
      </c>
      <c r="M324" s="22" t="s">
        <v>120</v>
      </c>
      <c r="N324" s="45"/>
    </row>
    <row r="325" spans="1:14" hidden="1" x14ac:dyDescent="0.2">
      <c r="A325" s="18">
        <v>309</v>
      </c>
      <c r="B325" s="19">
        <v>5000</v>
      </c>
      <c r="C325" s="45" t="s">
        <v>361</v>
      </c>
      <c r="D325" s="47">
        <v>40612</v>
      </c>
      <c r="E325" s="47">
        <v>40662</v>
      </c>
      <c r="F325" s="51">
        <v>68</v>
      </c>
      <c r="G325" s="53" t="s">
        <v>611</v>
      </c>
      <c r="H325" s="27"/>
      <c r="I325" s="30" t="s">
        <v>5682</v>
      </c>
      <c r="J325" s="28"/>
      <c r="K325" s="22"/>
      <c r="L325" s="22" t="s">
        <v>26</v>
      </c>
      <c r="M325" s="22" t="s">
        <v>120</v>
      </c>
      <c r="N325" s="45"/>
    </row>
    <row r="326" spans="1:14" hidden="1" x14ac:dyDescent="0.2">
      <c r="A326" s="18">
        <v>310</v>
      </c>
      <c r="B326" s="19">
        <v>5000</v>
      </c>
      <c r="C326" s="45" t="s">
        <v>361</v>
      </c>
      <c r="D326" s="47">
        <v>40749</v>
      </c>
      <c r="E326" s="47">
        <v>40749</v>
      </c>
      <c r="F326" s="51">
        <v>69</v>
      </c>
      <c r="G326" s="53" t="s">
        <v>612</v>
      </c>
      <c r="H326" s="11"/>
      <c r="I326" s="30" t="s">
        <v>5682</v>
      </c>
      <c r="J326" s="11"/>
      <c r="K326" s="22"/>
      <c r="L326" s="22" t="s">
        <v>26</v>
      </c>
      <c r="M326" s="22" t="s">
        <v>120</v>
      </c>
      <c r="N326" s="45"/>
    </row>
    <row r="327" spans="1:14" hidden="1" x14ac:dyDescent="0.2">
      <c r="A327" s="18">
        <v>311</v>
      </c>
      <c r="B327" s="19">
        <v>5000</v>
      </c>
      <c r="C327" s="45" t="s">
        <v>361</v>
      </c>
      <c r="D327" s="47">
        <v>40750</v>
      </c>
      <c r="E327" s="47">
        <v>40750</v>
      </c>
      <c r="F327" s="51">
        <v>69</v>
      </c>
      <c r="G327" s="53" t="s">
        <v>613</v>
      </c>
      <c r="H327" s="11"/>
      <c r="I327" s="30" t="s">
        <v>5682</v>
      </c>
      <c r="J327" s="11"/>
      <c r="K327" s="22"/>
      <c r="L327" s="22" t="s">
        <v>26</v>
      </c>
      <c r="M327" s="22" t="s">
        <v>120</v>
      </c>
      <c r="N327" s="45"/>
    </row>
    <row r="328" spans="1:14" hidden="1" x14ac:dyDescent="0.2">
      <c r="A328" s="18">
        <v>312</v>
      </c>
      <c r="B328" s="19">
        <v>5000</v>
      </c>
      <c r="C328" s="45" t="s">
        <v>361</v>
      </c>
      <c r="D328" s="47">
        <v>39153</v>
      </c>
      <c r="E328" s="47">
        <v>39385</v>
      </c>
      <c r="F328" s="51">
        <v>70</v>
      </c>
      <c r="G328" s="53" t="s">
        <v>611</v>
      </c>
      <c r="H328" s="11"/>
      <c r="I328" s="30" t="s">
        <v>5682</v>
      </c>
      <c r="J328" s="11"/>
      <c r="K328" s="22"/>
      <c r="L328" s="22" t="s">
        <v>26</v>
      </c>
      <c r="M328" s="22" t="s">
        <v>120</v>
      </c>
      <c r="N328" s="45"/>
    </row>
    <row r="329" spans="1:14" hidden="1" x14ac:dyDescent="0.2">
      <c r="A329" s="18">
        <v>313</v>
      </c>
      <c r="B329" s="19">
        <v>5000</v>
      </c>
      <c r="C329" s="45" t="s">
        <v>361</v>
      </c>
      <c r="D329" s="47">
        <v>39750</v>
      </c>
      <c r="E329" s="47">
        <v>39750</v>
      </c>
      <c r="F329" s="51">
        <v>70</v>
      </c>
      <c r="G329" s="53" t="s">
        <v>611</v>
      </c>
      <c r="H329" s="11"/>
      <c r="I329" s="30" t="s">
        <v>5682</v>
      </c>
      <c r="J329" s="11"/>
      <c r="K329" s="22"/>
      <c r="L329" s="22" t="s">
        <v>26</v>
      </c>
      <c r="M329" s="22" t="s">
        <v>120</v>
      </c>
      <c r="N329" s="45"/>
    </row>
    <row r="330" spans="1:14" hidden="1" x14ac:dyDescent="0.2">
      <c r="A330" s="18">
        <v>314</v>
      </c>
      <c r="B330" s="19">
        <v>5000</v>
      </c>
      <c r="C330" s="45" t="s">
        <v>361</v>
      </c>
      <c r="D330" s="47">
        <v>39868</v>
      </c>
      <c r="E330" s="47">
        <v>40178</v>
      </c>
      <c r="F330" s="51">
        <v>70</v>
      </c>
      <c r="G330" s="53" t="s">
        <v>611</v>
      </c>
      <c r="H330" s="11"/>
      <c r="I330" s="30" t="s">
        <v>5682</v>
      </c>
      <c r="J330" s="11"/>
      <c r="K330" s="22"/>
      <c r="L330" s="22" t="s">
        <v>26</v>
      </c>
      <c r="M330" s="22" t="s">
        <v>120</v>
      </c>
      <c r="N330" s="45"/>
    </row>
    <row r="331" spans="1:14" hidden="1" x14ac:dyDescent="0.2">
      <c r="A331" s="18">
        <v>315</v>
      </c>
      <c r="B331" s="19">
        <v>5000</v>
      </c>
      <c r="C331" s="45" t="s">
        <v>361</v>
      </c>
      <c r="D331" s="47">
        <v>40453</v>
      </c>
      <c r="E331" s="47">
        <v>40247</v>
      </c>
      <c r="F331" s="51">
        <v>71</v>
      </c>
      <c r="G331" s="53" t="s">
        <v>614</v>
      </c>
      <c r="H331" s="11"/>
      <c r="I331" s="30" t="s">
        <v>5682</v>
      </c>
      <c r="J331" s="11"/>
      <c r="K331" s="22"/>
      <c r="L331" s="22" t="s">
        <v>26</v>
      </c>
      <c r="M331" s="22" t="s">
        <v>120</v>
      </c>
      <c r="N331" s="45"/>
    </row>
    <row r="332" spans="1:14" hidden="1" x14ac:dyDescent="0.2">
      <c r="A332" s="18">
        <v>316</v>
      </c>
      <c r="B332" s="19">
        <v>5000</v>
      </c>
      <c r="C332" s="45" t="s">
        <v>361</v>
      </c>
      <c r="D332" s="47">
        <v>40254</v>
      </c>
      <c r="E332" s="47">
        <v>40318</v>
      </c>
      <c r="F332" s="51">
        <v>71</v>
      </c>
      <c r="G332" s="53" t="s">
        <v>615</v>
      </c>
      <c r="H332" s="11"/>
      <c r="I332" s="30" t="s">
        <v>5682</v>
      </c>
      <c r="J332" s="11"/>
      <c r="K332" s="22"/>
      <c r="L332" s="22" t="s">
        <v>26</v>
      </c>
      <c r="M332" s="22" t="s">
        <v>120</v>
      </c>
      <c r="N332" s="45"/>
    </row>
    <row r="333" spans="1:14" hidden="1" x14ac:dyDescent="0.2">
      <c r="A333" s="18">
        <v>317</v>
      </c>
      <c r="B333" s="19">
        <v>5000</v>
      </c>
      <c r="C333" s="45" t="s">
        <v>361</v>
      </c>
      <c r="D333" s="47">
        <v>40326</v>
      </c>
      <c r="E333" s="47">
        <v>40592</v>
      </c>
      <c r="F333" s="51">
        <v>71</v>
      </c>
      <c r="G333" s="53" t="s">
        <v>616</v>
      </c>
      <c r="H333" s="21"/>
      <c r="I333" s="30" t="s">
        <v>5682</v>
      </c>
      <c r="J333" s="30"/>
      <c r="K333" s="22"/>
      <c r="L333" s="22" t="s">
        <v>26</v>
      </c>
      <c r="M333" s="22" t="s">
        <v>120</v>
      </c>
      <c r="N333" s="45"/>
    </row>
    <row r="334" spans="1:14" hidden="1" x14ac:dyDescent="0.2">
      <c r="A334" s="18">
        <v>318</v>
      </c>
      <c r="B334" s="19">
        <v>5000</v>
      </c>
      <c r="C334" s="45" t="s">
        <v>361</v>
      </c>
      <c r="D334" s="47">
        <v>39053</v>
      </c>
      <c r="E334" s="47">
        <v>39289</v>
      </c>
      <c r="F334" s="51">
        <v>72</v>
      </c>
      <c r="G334" s="53" t="s">
        <v>614</v>
      </c>
      <c r="H334" s="21"/>
      <c r="I334" s="30" t="s">
        <v>5682</v>
      </c>
      <c r="J334" s="30"/>
      <c r="K334" s="22"/>
      <c r="L334" s="22" t="s">
        <v>26</v>
      </c>
      <c r="M334" s="22" t="s">
        <v>120</v>
      </c>
      <c r="N334" s="45"/>
    </row>
    <row r="335" spans="1:14" hidden="1" x14ac:dyDescent="0.2">
      <c r="A335" s="18">
        <v>319</v>
      </c>
      <c r="B335" s="19">
        <v>5000</v>
      </c>
      <c r="C335" s="45" t="s">
        <v>361</v>
      </c>
      <c r="D335" s="50">
        <v>39405</v>
      </c>
      <c r="E335" s="47">
        <v>39833</v>
      </c>
      <c r="F335" s="51">
        <v>72</v>
      </c>
      <c r="G335" s="53" t="s">
        <v>615</v>
      </c>
      <c r="H335" s="21"/>
      <c r="I335" s="30" t="s">
        <v>5682</v>
      </c>
      <c r="J335" s="30"/>
      <c r="K335" s="22"/>
      <c r="L335" s="22" t="s">
        <v>26</v>
      </c>
      <c r="M335" s="22" t="s">
        <v>120</v>
      </c>
      <c r="N335" s="45"/>
    </row>
    <row r="336" spans="1:14" hidden="1" x14ac:dyDescent="0.2">
      <c r="A336" s="18">
        <v>320</v>
      </c>
      <c r="B336" s="19">
        <v>5000</v>
      </c>
      <c r="C336" s="45" t="s">
        <v>361</v>
      </c>
      <c r="D336" s="47">
        <v>39836</v>
      </c>
      <c r="E336" s="47">
        <v>39836</v>
      </c>
      <c r="F336" s="51">
        <v>72</v>
      </c>
      <c r="G336" s="53" t="s">
        <v>616</v>
      </c>
      <c r="H336" s="22"/>
      <c r="I336" s="30" t="s">
        <v>5682</v>
      </c>
      <c r="J336" s="22"/>
      <c r="K336" s="22"/>
      <c r="L336" s="22" t="s">
        <v>26</v>
      </c>
      <c r="M336" s="22" t="s">
        <v>120</v>
      </c>
      <c r="N336" s="45"/>
    </row>
    <row r="337" spans="1:14" hidden="1" x14ac:dyDescent="0.2">
      <c r="A337" s="18">
        <v>321</v>
      </c>
      <c r="B337" s="19">
        <v>5000</v>
      </c>
      <c r="C337" s="45" t="s">
        <v>361</v>
      </c>
      <c r="D337" s="47">
        <v>40393</v>
      </c>
      <c r="E337" s="47">
        <v>40438</v>
      </c>
      <c r="F337" s="51">
        <v>73</v>
      </c>
      <c r="G337" s="53" t="s">
        <v>614</v>
      </c>
      <c r="H337" s="22"/>
      <c r="I337" s="30" t="s">
        <v>5682</v>
      </c>
      <c r="J337" s="30"/>
      <c r="K337" s="22"/>
      <c r="L337" s="22" t="s">
        <v>26</v>
      </c>
      <c r="M337" s="22" t="s">
        <v>120</v>
      </c>
      <c r="N337" s="45"/>
    </row>
    <row r="338" spans="1:14" hidden="1" x14ac:dyDescent="0.2">
      <c r="A338" s="18">
        <v>322</v>
      </c>
      <c r="B338" s="19">
        <v>5000</v>
      </c>
      <c r="C338" s="45" t="s">
        <v>361</v>
      </c>
      <c r="D338" s="47">
        <v>40190</v>
      </c>
      <c r="E338" s="47">
        <v>40382</v>
      </c>
      <c r="F338" s="51">
        <v>73</v>
      </c>
      <c r="G338" s="53" t="s">
        <v>615</v>
      </c>
      <c r="H338" s="22"/>
      <c r="I338" s="30" t="s">
        <v>5682</v>
      </c>
      <c r="J338" s="30"/>
      <c r="K338" s="22"/>
      <c r="L338" s="22" t="s">
        <v>26</v>
      </c>
      <c r="M338" s="22" t="s">
        <v>120</v>
      </c>
      <c r="N338" s="45"/>
    </row>
    <row r="339" spans="1:14" hidden="1" x14ac:dyDescent="0.2">
      <c r="A339" s="18">
        <v>323</v>
      </c>
      <c r="B339" s="19">
        <v>5000</v>
      </c>
      <c r="C339" s="45" t="s">
        <v>361</v>
      </c>
      <c r="D339" s="47">
        <v>39904</v>
      </c>
      <c r="E339" s="47">
        <v>40162</v>
      </c>
      <c r="F339" s="51">
        <v>73</v>
      </c>
      <c r="G339" s="53" t="s">
        <v>616</v>
      </c>
      <c r="H339" s="26"/>
      <c r="I339" s="30" t="s">
        <v>5682</v>
      </c>
      <c r="J339" s="30"/>
      <c r="K339" s="22"/>
      <c r="L339" s="22" t="s">
        <v>26</v>
      </c>
      <c r="M339" s="22" t="s">
        <v>120</v>
      </c>
      <c r="N339" s="45"/>
    </row>
    <row r="340" spans="1:14" hidden="1" x14ac:dyDescent="0.2">
      <c r="A340" s="18">
        <v>324</v>
      </c>
      <c r="B340" s="19">
        <v>5000</v>
      </c>
      <c r="C340" s="45" t="s">
        <v>361</v>
      </c>
      <c r="D340" s="47">
        <v>40438</v>
      </c>
      <c r="E340" s="47">
        <v>40919</v>
      </c>
      <c r="F340" s="36">
        <v>74</v>
      </c>
      <c r="G340" s="53" t="s">
        <v>612</v>
      </c>
      <c r="H340" s="27"/>
      <c r="I340" s="30" t="s">
        <v>5682</v>
      </c>
      <c r="J340" s="28"/>
      <c r="K340" s="22"/>
      <c r="L340" s="22" t="s">
        <v>26</v>
      </c>
      <c r="M340" s="22" t="s">
        <v>120</v>
      </c>
      <c r="N340" s="45"/>
    </row>
    <row r="341" spans="1:14" hidden="1" x14ac:dyDescent="0.2">
      <c r="A341" s="18">
        <v>325</v>
      </c>
      <c r="B341" s="19">
        <v>5000</v>
      </c>
      <c r="C341" s="45" t="s">
        <v>361</v>
      </c>
      <c r="D341" s="47">
        <v>40508</v>
      </c>
      <c r="E341" s="47">
        <v>40508</v>
      </c>
      <c r="F341" s="51">
        <v>74</v>
      </c>
      <c r="G341" s="53" t="s">
        <v>613</v>
      </c>
      <c r="H341" s="11"/>
      <c r="I341" s="30" t="s">
        <v>5682</v>
      </c>
      <c r="J341" s="11"/>
      <c r="K341" s="22"/>
      <c r="L341" s="22" t="s">
        <v>26</v>
      </c>
      <c r="M341" s="22" t="s">
        <v>120</v>
      </c>
      <c r="N341" s="45"/>
    </row>
    <row r="342" spans="1:14" hidden="1" x14ac:dyDescent="0.2">
      <c r="A342" s="18">
        <v>326</v>
      </c>
      <c r="B342" s="19">
        <v>5000</v>
      </c>
      <c r="C342" s="45" t="s">
        <v>361</v>
      </c>
      <c r="D342" s="47">
        <v>40281</v>
      </c>
      <c r="E342" s="47">
        <v>39324</v>
      </c>
      <c r="F342" s="51">
        <v>75</v>
      </c>
      <c r="G342" s="53" t="s">
        <v>617</v>
      </c>
      <c r="H342" s="11"/>
      <c r="I342" s="30" t="s">
        <v>5682</v>
      </c>
      <c r="J342" s="11"/>
      <c r="K342" s="22"/>
      <c r="L342" s="22" t="s">
        <v>26</v>
      </c>
      <c r="M342" s="22" t="s">
        <v>120</v>
      </c>
      <c r="N342" s="45"/>
    </row>
    <row r="343" spans="1:14" hidden="1" x14ac:dyDescent="0.2">
      <c r="A343" s="18">
        <v>327</v>
      </c>
      <c r="B343" s="19">
        <v>5000</v>
      </c>
      <c r="C343" s="45" t="s">
        <v>361</v>
      </c>
      <c r="D343" s="47">
        <v>39468</v>
      </c>
      <c r="E343" s="47">
        <v>40078</v>
      </c>
      <c r="F343" s="51">
        <v>75</v>
      </c>
      <c r="G343" s="53" t="s">
        <v>618</v>
      </c>
      <c r="H343" s="11"/>
      <c r="I343" s="30" t="s">
        <v>5682</v>
      </c>
      <c r="J343" s="11"/>
      <c r="K343" s="22"/>
      <c r="L343" s="22" t="s">
        <v>26</v>
      </c>
      <c r="M343" s="22" t="s">
        <v>120</v>
      </c>
      <c r="N343" s="45"/>
    </row>
    <row r="344" spans="1:14" hidden="1" x14ac:dyDescent="0.2">
      <c r="A344" s="18">
        <v>328</v>
      </c>
      <c r="B344" s="19">
        <v>5000</v>
      </c>
      <c r="C344" s="45" t="s">
        <v>361</v>
      </c>
      <c r="D344" s="47">
        <v>40149</v>
      </c>
      <c r="E344" s="47">
        <v>40261</v>
      </c>
      <c r="F344" s="51">
        <v>76</v>
      </c>
      <c r="G344" s="53" t="s">
        <v>619</v>
      </c>
      <c r="H344" s="11"/>
      <c r="I344" s="30" t="s">
        <v>5682</v>
      </c>
      <c r="J344" s="11"/>
      <c r="K344" s="22"/>
      <c r="L344" s="22" t="s">
        <v>26</v>
      </c>
      <c r="M344" s="22" t="s">
        <v>120</v>
      </c>
      <c r="N344" s="45"/>
    </row>
    <row r="345" spans="1:14" hidden="1" x14ac:dyDescent="0.2">
      <c r="A345" s="18">
        <v>329</v>
      </c>
      <c r="B345" s="19">
        <v>5000</v>
      </c>
      <c r="C345" s="45" t="s">
        <v>361</v>
      </c>
      <c r="D345" s="47">
        <v>40303</v>
      </c>
      <c r="E345" s="47">
        <v>40610</v>
      </c>
      <c r="F345" s="51">
        <v>76</v>
      </c>
      <c r="G345" s="53" t="s">
        <v>620</v>
      </c>
      <c r="H345" s="11"/>
      <c r="I345" s="30" t="s">
        <v>5682</v>
      </c>
      <c r="J345" s="11"/>
      <c r="K345" s="22"/>
      <c r="L345" s="22" t="s">
        <v>26</v>
      </c>
      <c r="M345" s="22" t="s">
        <v>120</v>
      </c>
      <c r="N345" s="45"/>
    </row>
    <row r="346" spans="1:14" hidden="1" x14ac:dyDescent="0.2">
      <c r="A346" s="18">
        <v>330</v>
      </c>
      <c r="B346" s="19">
        <v>5000</v>
      </c>
      <c r="C346" s="45" t="s">
        <v>361</v>
      </c>
      <c r="D346" s="47">
        <v>40675</v>
      </c>
      <c r="E346" s="47">
        <v>40710</v>
      </c>
      <c r="F346" s="36">
        <v>77</v>
      </c>
      <c r="G346" s="53" t="s">
        <v>621</v>
      </c>
      <c r="H346" s="11"/>
      <c r="I346" s="30" t="s">
        <v>5682</v>
      </c>
      <c r="J346" s="11"/>
      <c r="K346" s="22"/>
      <c r="L346" s="22" t="s">
        <v>26</v>
      </c>
      <c r="M346" s="22" t="s">
        <v>120</v>
      </c>
      <c r="N346" s="45"/>
    </row>
    <row r="347" spans="1:14" hidden="1" x14ac:dyDescent="0.2">
      <c r="A347" s="18">
        <v>331</v>
      </c>
      <c r="B347" s="19">
        <v>5000</v>
      </c>
      <c r="C347" s="45" t="s">
        <v>361</v>
      </c>
      <c r="D347" s="47">
        <v>40724</v>
      </c>
      <c r="E347" s="47">
        <v>40749</v>
      </c>
      <c r="F347" s="51">
        <v>77</v>
      </c>
      <c r="G347" s="53" t="s">
        <v>622</v>
      </c>
      <c r="H347" s="11"/>
      <c r="I347" s="30" t="s">
        <v>5682</v>
      </c>
      <c r="J347" s="11"/>
      <c r="K347" s="22"/>
      <c r="L347" s="22" t="s">
        <v>26</v>
      </c>
      <c r="M347" s="22" t="s">
        <v>120</v>
      </c>
      <c r="N347" s="45"/>
    </row>
    <row r="348" spans="1:14" hidden="1" x14ac:dyDescent="0.2">
      <c r="A348" s="18">
        <v>332</v>
      </c>
      <c r="B348" s="19">
        <v>5000</v>
      </c>
      <c r="C348" s="45" t="s">
        <v>361</v>
      </c>
      <c r="D348" s="47">
        <v>40753</v>
      </c>
      <c r="E348" s="47">
        <v>40771</v>
      </c>
      <c r="F348" s="51">
        <v>78</v>
      </c>
      <c r="G348" s="53" t="s">
        <v>623</v>
      </c>
      <c r="H348" s="21"/>
      <c r="I348" s="30" t="s">
        <v>5682</v>
      </c>
      <c r="J348" s="30"/>
      <c r="K348" s="22"/>
      <c r="L348" s="22" t="s">
        <v>26</v>
      </c>
      <c r="M348" s="22" t="s">
        <v>120</v>
      </c>
      <c r="N348" s="45"/>
    </row>
    <row r="349" spans="1:14" hidden="1" x14ac:dyDescent="0.2">
      <c r="A349" s="18">
        <v>333</v>
      </c>
      <c r="B349" s="19">
        <v>5000</v>
      </c>
      <c r="C349" s="45" t="s">
        <v>361</v>
      </c>
      <c r="D349" s="47">
        <v>40771</v>
      </c>
      <c r="E349" s="47">
        <v>40781</v>
      </c>
      <c r="F349" s="51">
        <v>78</v>
      </c>
      <c r="G349" s="53" t="s">
        <v>624</v>
      </c>
      <c r="H349" s="21"/>
      <c r="I349" s="30" t="s">
        <v>5682</v>
      </c>
      <c r="J349" s="30"/>
      <c r="K349" s="22"/>
      <c r="L349" s="22" t="s">
        <v>26</v>
      </c>
      <c r="M349" s="22" t="s">
        <v>120</v>
      </c>
      <c r="N349" s="45"/>
    </row>
    <row r="350" spans="1:14" hidden="1" x14ac:dyDescent="0.2">
      <c r="A350" s="18">
        <v>334</v>
      </c>
      <c r="B350" s="19">
        <v>5000</v>
      </c>
      <c r="C350" s="45" t="s">
        <v>361</v>
      </c>
      <c r="D350" s="47">
        <v>40784</v>
      </c>
      <c r="E350" s="47">
        <v>40784</v>
      </c>
      <c r="F350" s="51">
        <v>79</v>
      </c>
      <c r="G350" s="53" t="s">
        <v>625</v>
      </c>
      <c r="H350" s="21"/>
      <c r="I350" s="30" t="s">
        <v>5682</v>
      </c>
      <c r="J350" s="30"/>
      <c r="K350" s="22"/>
      <c r="L350" s="22" t="s">
        <v>26</v>
      </c>
      <c r="M350" s="22" t="s">
        <v>120</v>
      </c>
      <c r="N350" s="45"/>
    </row>
    <row r="351" spans="1:14" hidden="1" x14ac:dyDescent="0.2">
      <c r="A351" s="18">
        <v>335</v>
      </c>
      <c r="B351" s="19">
        <v>5000</v>
      </c>
      <c r="C351" s="45" t="s">
        <v>361</v>
      </c>
      <c r="D351" s="47">
        <v>40787</v>
      </c>
      <c r="E351" s="47">
        <v>40912</v>
      </c>
      <c r="F351" s="51">
        <v>79</v>
      </c>
      <c r="G351" s="53" t="s">
        <v>626</v>
      </c>
      <c r="H351" s="22"/>
      <c r="I351" s="30" t="s">
        <v>5682</v>
      </c>
      <c r="J351" s="22"/>
      <c r="K351" s="22"/>
      <c r="L351" s="22" t="s">
        <v>26</v>
      </c>
      <c r="M351" s="22" t="s">
        <v>120</v>
      </c>
      <c r="N351" s="45"/>
    </row>
    <row r="352" spans="1:14" hidden="1" x14ac:dyDescent="0.2">
      <c r="A352" s="18">
        <v>336</v>
      </c>
      <c r="B352" s="19">
        <v>5000</v>
      </c>
      <c r="C352" s="45" t="s">
        <v>361</v>
      </c>
      <c r="D352" s="47">
        <v>40504</v>
      </c>
      <c r="E352" s="47">
        <v>40542</v>
      </c>
      <c r="F352" s="51">
        <v>80</v>
      </c>
      <c r="G352" s="53" t="s">
        <v>627</v>
      </c>
      <c r="H352" s="22"/>
      <c r="I352" s="30" t="s">
        <v>5682</v>
      </c>
      <c r="J352" s="30"/>
      <c r="K352" s="22"/>
      <c r="L352" s="22" t="s">
        <v>26</v>
      </c>
      <c r="M352" s="22" t="s">
        <v>120</v>
      </c>
      <c r="N352" s="45"/>
    </row>
    <row r="353" spans="1:14" hidden="1" x14ac:dyDescent="0.2">
      <c r="A353" s="18">
        <v>337</v>
      </c>
      <c r="B353" s="19">
        <v>5000</v>
      </c>
      <c r="C353" s="45" t="s">
        <v>361</v>
      </c>
      <c r="D353" s="47">
        <v>38455</v>
      </c>
      <c r="E353" s="47">
        <v>40471</v>
      </c>
      <c r="F353" s="51">
        <v>80</v>
      </c>
      <c r="G353" s="53" t="s">
        <v>628</v>
      </c>
      <c r="H353" s="22"/>
      <c r="I353" s="30" t="s">
        <v>5682</v>
      </c>
      <c r="J353" s="30"/>
      <c r="K353" s="22"/>
      <c r="L353" s="22" t="s">
        <v>26</v>
      </c>
      <c r="M353" s="22" t="s">
        <v>120</v>
      </c>
      <c r="N353" s="45"/>
    </row>
    <row r="354" spans="1:14" hidden="1" x14ac:dyDescent="0.2">
      <c r="A354" s="18">
        <v>338</v>
      </c>
      <c r="B354" s="19">
        <v>5000</v>
      </c>
      <c r="C354" s="45" t="s">
        <v>361</v>
      </c>
      <c r="D354" s="47">
        <v>40546</v>
      </c>
      <c r="E354" s="47">
        <v>40763</v>
      </c>
      <c r="F354" s="51">
        <v>81</v>
      </c>
      <c r="G354" s="53" t="s">
        <v>629</v>
      </c>
      <c r="H354" s="26"/>
      <c r="I354" s="30" t="s">
        <v>5682</v>
      </c>
      <c r="J354" s="30"/>
      <c r="K354" s="22"/>
      <c r="L354" s="22" t="s">
        <v>26</v>
      </c>
      <c r="M354" s="22" t="s">
        <v>120</v>
      </c>
      <c r="N354" s="45"/>
    </row>
    <row r="355" spans="1:14" hidden="1" x14ac:dyDescent="0.2">
      <c r="A355" s="18">
        <v>339</v>
      </c>
      <c r="B355" s="19">
        <v>5000</v>
      </c>
      <c r="C355" s="45" t="s">
        <v>361</v>
      </c>
      <c r="D355" s="47">
        <v>40766</v>
      </c>
      <c r="E355" s="47">
        <v>40872</v>
      </c>
      <c r="F355" s="51">
        <v>81</v>
      </c>
      <c r="G355" s="53" t="s">
        <v>630</v>
      </c>
      <c r="H355" s="27"/>
      <c r="I355" s="30" t="s">
        <v>5682</v>
      </c>
      <c r="J355" s="28"/>
      <c r="K355" s="22"/>
      <c r="L355" s="22" t="s">
        <v>26</v>
      </c>
      <c r="M355" s="22" t="s">
        <v>120</v>
      </c>
      <c r="N355" s="45"/>
    </row>
    <row r="356" spans="1:14" hidden="1" x14ac:dyDescent="0.2">
      <c r="A356" s="18">
        <v>340</v>
      </c>
      <c r="B356" s="19">
        <v>5000</v>
      </c>
      <c r="C356" s="45" t="s">
        <v>361</v>
      </c>
      <c r="D356" s="47">
        <v>39546</v>
      </c>
      <c r="E356" s="47">
        <v>40435</v>
      </c>
      <c r="F356" s="51">
        <v>82</v>
      </c>
      <c r="G356" s="53" t="s">
        <v>627</v>
      </c>
      <c r="H356" s="21"/>
      <c r="I356" s="30" t="s">
        <v>5682</v>
      </c>
      <c r="J356" s="30"/>
      <c r="K356" s="22"/>
      <c r="L356" s="22" t="s">
        <v>26</v>
      </c>
      <c r="M356" s="22" t="s">
        <v>120</v>
      </c>
      <c r="N356" s="45"/>
    </row>
    <row r="357" spans="1:14" hidden="1" x14ac:dyDescent="0.2">
      <c r="A357" s="18">
        <v>341</v>
      </c>
      <c r="B357" s="19">
        <v>5000</v>
      </c>
      <c r="C357" s="45" t="s">
        <v>361</v>
      </c>
      <c r="D357" s="47">
        <v>40484</v>
      </c>
      <c r="E357" s="47">
        <v>40598</v>
      </c>
      <c r="F357" s="51">
        <v>82</v>
      </c>
      <c r="G357" s="53" t="s">
        <v>628</v>
      </c>
      <c r="H357" s="21"/>
      <c r="I357" s="30" t="s">
        <v>5682</v>
      </c>
      <c r="J357" s="30"/>
      <c r="K357" s="22"/>
      <c r="L357" s="22" t="s">
        <v>26</v>
      </c>
      <c r="M357" s="22" t="s">
        <v>120</v>
      </c>
      <c r="N357" s="45"/>
    </row>
    <row r="358" spans="1:14" hidden="1" x14ac:dyDescent="0.2">
      <c r="A358" s="18">
        <v>342</v>
      </c>
      <c r="B358" s="19">
        <v>5000</v>
      </c>
      <c r="C358" s="45" t="s">
        <v>361</v>
      </c>
      <c r="D358" s="47">
        <v>40609</v>
      </c>
      <c r="E358" s="47">
        <v>40432</v>
      </c>
      <c r="F358" s="51">
        <v>83</v>
      </c>
      <c r="G358" s="53" t="s">
        <v>629</v>
      </c>
      <c r="H358" s="21"/>
      <c r="I358" s="30" t="s">
        <v>5682</v>
      </c>
      <c r="J358" s="30"/>
      <c r="K358" s="22"/>
      <c r="L358" s="22" t="s">
        <v>26</v>
      </c>
      <c r="M358" s="22" t="s">
        <v>120</v>
      </c>
      <c r="N358" s="45"/>
    </row>
    <row r="359" spans="1:14" hidden="1" x14ac:dyDescent="0.2">
      <c r="A359" s="18">
        <v>343</v>
      </c>
      <c r="B359" s="19">
        <v>5000</v>
      </c>
      <c r="C359" s="45" t="s">
        <v>361</v>
      </c>
      <c r="D359" s="47">
        <v>40808</v>
      </c>
      <c r="E359" s="47">
        <v>40816</v>
      </c>
      <c r="F359" s="51">
        <v>83</v>
      </c>
      <c r="G359" s="53" t="s">
        <v>630</v>
      </c>
      <c r="H359" s="22"/>
      <c r="I359" s="30" t="s">
        <v>5682</v>
      </c>
      <c r="J359" s="22"/>
      <c r="K359" s="22"/>
      <c r="L359" s="22" t="s">
        <v>26</v>
      </c>
      <c r="M359" s="22" t="s">
        <v>120</v>
      </c>
      <c r="N359" s="45"/>
    </row>
    <row r="360" spans="1:14" hidden="1" x14ac:dyDescent="0.2">
      <c r="A360" s="18">
        <v>344</v>
      </c>
      <c r="B360" s="19">
        <v>5000</v>
      </c>
      <c r="C360" s="45" t="s">
        <v>361</v>
      </c>
      <c r="D360" s="47">
        <v>39140</v>
      </c>
      <c r="E360" s="47">
        <v>40216</v>
      </c>
      <c r="F360" s="51">
        <v>84</v>
      </c>
      <c r="G360" s="53" t="s">
        <v>631</v>
      </c>
      <c r="H360" s="22"/>
      <c r="I360" s="30" t="s">
        <v>5682</v>
      </c>
      <c r="J360" s="30"/>
      <c r="K360" s="22"/>
      <c r="L360" s="22" t="s">
        <v>26</v>
      </c>
      <c r="M360" s="22" t="s">
        <v>120</v>
      </c>
      <c r="N360" s="45"/>
    </row>
    <row r="361" spans="1:14" hidden="1" x14ac:dyDescent="0.2">
      <c r="A361" s="18">
        <v>345</v>
      </c>
      <c r="B361" s="19">
        <v>5000</v>
      </c>
      <c r="C361" s="45" t="s">
        <v>361</v>
      </c>
      <c r="D361" s="47">
        <v>40345</v>
      </c>
      <c r="E361" s="47">
        <v>40241</v>
      </c>
      <c r="F361" s="51">
        <v>84</v>
      </c>
      <c r="G361" s="53" t="s">
        <v>632</v>
      </c>
      <c r="H361" s="22"/>
      <c r="I361" s="30" t="s">
        <v>5682</v>
      </c>
      <c r="J361" s="30"/>
      <c r="K361" s="22"/>
      <c r="L361" s="22" t="s">
        <v>26</v>
      </c>
      <c r="M361" s="22" t="s">
        <v>120</v>
      </c>
      <c r="N361" s="45"/>
    </row>
    <row r="362" spans="1:14" hidden="1" x14ac:dyDescent="0.2">
      <c r="A362" s="18">
        <v>346</v>
      </c>
      <c r="B362" s="19">
        <v>5000</v>
      </c>
      <c r="C362" s="45" t="s">
        <v>361</v>
      </c>
      <c r="D362" s="47">
        <v>40620</v>
      </c>
      <c r="E362" s="47">
        <v>40788</v>
      </c>
      <c r="F362" s="51">
        <v>84</v>
      </c>
      <c r="G362" s="53" t="s">
        <v>633</v>
      </c>
      <c r="H362" s="26"/>
      <c r="I362" s="30" t="s">
        <v>5682</v>
      </c>
      <c r="J362" s="30"/>
      <c r="K362" s="22"/>
      <c r="L362" s="22" t="s">
        <v>26</v>
      </c>
      <c r="M362" s="22" t="s">
        <v>120</v>
      </c>
      <c r="N362" s="45"/>
    </row>
    <row r="363" spans="1:14" hidden="1" x14ac:dyDescent="0.2">
      <c r="A363" s="18">
        <v>347</v>
      </c>
      <c r="B363" s="19">
        <v>5000</v>
      </c>
      <c r="C363" s="45" t="s">
        <v>361</v>
      </c>
      <c r="D363" s="47">
        <v>40791</v>
      </c>
      <c r="E363" s="47">
        <v>40801</v>
      </c>
      <c r="F363" s="51">
        <v>85</v>
      </c>
      <c r="G363" s="53" t="s">
        <v>634</v>
      </c>
      <c r="H363" s="27"/>
      <c r="I363" s="30" t="s">
        <v>5682</v>
      </c>
      <c r="J363" s="28"/>
      <c r="K363" s="22"/>
      <c r="L363" s="22" t="s">
        <v>26</v>
      </c>
      <c r="M363" s="22" t="s">
        <v>120</v>
      </c>
      <c r="N363" s="45"/>
    </row>
    <row r="364" spans="1:14" hidden="1" x14ac:dyDescent="0.2">
      <c r="A364" s="18">
        <v>348</v>
      </c>
      <c r="B364" s="19">
        <v>5000</v>
      </c>
      <c r="C364" s="45" t="s">
        <v>361</v>
      </c>
      <c r="D364" s="47">
        <v>40814</v>
      </c>
      <c r="E364" s="47">
        <v>40907</v>
      </c>
      <c r="F364" s="51">
        <v>85</v>
      </c>
      <c r="G364" s="53" t="s">
        <v>635</v>
      </c>
      <c r="H364" s="11"/>
      <c r="I364" s="30" t="s">
        <v>5682</v>
      </c>
      <c r="J364" s="11"/>
      <c r="K364" s="22"/>
      <c r="L364" s="22" t="s">
        <v>26</v>
      </c>
      <c r="M364" s="22" t="s">
        <v>120</v>
      </c>
      <c r="N364" s="45"/>
    </row>
    <row r="365" spans="1:14" hidden="1" x14ac:dyDescent="0.2">
      <c r="A365" s="18">
        <v>349</v>
      </c>
      <c r="B365" s="19">
        <v>5000</v>
      </c>
      <c r="C365" s="45" t="s">
        <v>362</v>
      </c>
      <c r="D365" s="47">
        <v>40952</v>
      </c>
      <c r="E365" s="47">
        <v>41107</v>
      </c>
      <c r="F365" s="51">
        <v>86</v>
      </c>
      <c r="G365" s="53" t="s">
        <v>614</v>
      </c>
      <c r="H365" s="11"/>
      <c r="I365" s="30" t="s">
        <v>5682</v>
      </c>
      <c r="J365" s="11"/>
      <c r="K365" s="22"/>
      <c r="L365" s="22" t="s">
        <v>26</v>
      </c>
      <c r="M365" s="22" t="s">
        <v>120</v>
      </c>
      <c r="N365" s="45"/>
    </row>
    <row r="366" spans="1:14" hidden="1" x14ac:dyDescent="0.2">
      <c r="A366" s="18">
        <v>350</v>
      </c>
      <c r="B366" s="19">
        <v>5000</v>
      </c>
      <c r="C366" s="45" t="s">
        <v>363</v>
      </c>
      <c r="D366" s="47">
        <v>36696</v>
      </c>
      <c r="E366" s="47">
        <v>40446</v>
      </c>
      <c r="F366" s="132">
        <v>86</v>
      </c>
      <c r="G366" s="53" t="s">
        <v>615</v>
      </c>
      <c r="H366" s="11"/>
      <c r="I366" s="30" t="s">
        <v>5682</v>
      </c>
      <c r="J366" s="11"/>
      <c r="K366" s="22"/>
      <c r="L366" s="22" t="s">
        <v>26</v>
      </c>
      <c r="M366" s="22" t="s">
        <v>120</v>
      </c>
      <c r="N366" s="45" t="s">
        <v>5695</v>
      </c>
    </row>
    <row r="367" spans="1:14" hidden="1" x14ac:dyDescent="0.2">
      <c r="A367" s="18">
        <v>351</v>
      </c>
      <c r="B367" s="19">
        <v>5000</v>
      </c>
      <c r="C367" s="45" t="s">
        <v>363</v>
      </c>
      <c r="D367" s="47">
        <v>40513</v>
      </c>
      <c r="E367" s="47">
        <v>41200</v>
      </c>
      <c r="F367" s="132">
        <v>86</v>
      </c>
      <c r="G367" s="53" t="s">
        <v>616</v>
      </c>
      <c r="H367" s="11"/>
      <c r="I367" s="30" t="s">
        <v>5682</v>
      </c>
      <c r="J367" s="11"/>
      <c r="K367" s="22"/>
      <c r="L367" s="22" t="s">
        <v>26</v>
      </c>
      <c r="M367" s="22" t="s">
        <v>120</v>
      </c>
      <c r="N367" s="45" t="s">
        <v>5695</v>
      </c>
    </row>
    <row r="368" spans="1:14" hidden="1" x14ac:dyDescent="0.2">
      <c r="A368" s="18">
        <v>352</v>
      </c>
      <c r="B368" s="19">
        <v>5000</v>
      </c>
      <c r="C368" s="45" t="s">
        <v>361</v>
      </c>
      <c r="D368" s="47">
        <v>37967</v>
      </c>
      <c r="E368" s="47">
        <v>39428</v>
      </c>
      <c r="F368" s="51">
        <v>87</v>
      </c>
      <c r="G368" s="53" t="s">
        <v>611</v>
      </c>
      <c r="H368" s="11"/>
      <c r="I368" s="30" t="s">
        <v>5682</v>
      </c>
      <c r="J368" s="11"/>
      <c r="K368" s="22"/>
      <c r="L368" s="22" t="s">
        <v>26</v>
      </c>
      <c r="M368" s="22" t="s">
        <v>120</v>
      </c>
      <c r="N368" s="45"/>
    </row>
    <row r="369" spans="1:14" hidden="1" x14ac:dyDescent="0.2">
      <c r="A369" s="18">
        <v>353</v>
      </c>
      <c r="B369" s="19">
        <v>5000</v>
      </c>
      <c r="C369" s="45" t="s">
        <v>364</v>
      </c>
      <c r="D369" s="47">
        <v>40664</v>
      </c>
      <c r="E369" s="47">
        <v>40664</v>
      </c>
      <c r="F369" s="132">
        <v>87</v>
      </c>
      <c r="G369" s="53" t="s">
        <v>611</v>
      </c>
      <c r="H369" s="11"/>
      <c r="I369" s="30" t="s">
        <v>5682</v>
      </c>
      <c r="J369" s="11"/>
      <c r="K369" s="22"/>
      <c r="L369" s="22" t="s">
        <v>26</v>
      </c>
      <c r="M369" s="22" t="s">
        <v>120</v>
      </c>
      <c r="N369" s="45" t="s">
        <v>5695</v>
      </c>
    </row>
    <row r="370" spans="1:14" hidden="1" x14ac:dyDescent="0.2">
      <c r="A370" s="18">
        <v>354</v>
      </c>
      <c r="B370" s="19">
        <v>5000</v>
      </c>
      <c r="C370" s="45" t="s">
        <v>365</v>
      </c>
      <c r="D370" s="47">
        <v>40451</v>
      </c>
      <c r="E370" s="47">
        <v>40451</v>
      </c>
      <c r="F370" s="132">
        <v>87</v>
      </c>
      <c r="G370" s="53" t="s">
        <v>611</v>
      </c>
      <c r="H370" s="11"/>
      <c r="I370" s="30" t="s">
        <v>5682</v>
      </c>
      <c r="J370" s="11"/>
      <c r="K370" s="22"/>
      <c r="L370" s="22" t="s">
        <v>26</v>
      </c>
      <c r="M370" s="22" t="s">
        <v>120</v>
      </c>
      <c r="N370" s="45" t="s">
        <v>5695</v>
      </c>
    </row>
    <row r="371" spans="1:14" hidden="1" x14ac:dyDescent="0.2">
      <c r="A371" s="18">
        <v>355</v>
      </c>
      <c r="B371" s="19">
        <v>5000</v>
      </c>
      <c r="C371" s="45" t="s">
        <v>365</v>
      </c>
      <c r="D371" s="47">
        <v>40451</v>
      </c>
      <c r="E371" s="47">
        <v>40451</v>
      </c>
      <c r="F371" s="132">
        <v>87</v>
      </c>
      <c r="G371" s="53" t="s">
        <v>611</v>
      </c>
      <c r="H371" s="21"/>
      <c r="I371" s="30" t="s">
        <v>5682</v>
      </c>
      <c r="J371" s="30"/>
      <c r="K371" s="22"/>
      <c r="L371" s="22" t="s">
        <v>26</v>
      </c>
      <c r="M371" s="22" t="s">
        <v>120</v>
      </c>
      <c r="N371" s="45" t="s">
        <v>5695</v>
      </c>
    </row>
    <row r="372" spans="1:14" hidden="1" x14ac:dyDescent="0.2">
      <c r="A372" s="18">
        <v>356</v>
      </c>
      <c r="B372" s="19">
        <v>5000</v>
      </c>
      <c r="C372" s="45" t="s">
        <v>361</v>
      </c>
      <c r="D372" s="47">
        <v>39806</v>
      </c>
      <c r="E372" s="47">
        <v>39806</v>
      </c>
      <c r="F372" s="51">
        <v>88</v>
      </c>
      <c r="G372" s="53" t="s">
        <v>611</v>
      </c>
      <c r="H372" s="21"/>
      <c r="I372" s="30" t="s">
        <v>5682</v>
      </c>
      <c r="J372" s="30"/>
      <c r="K372" s="22"/>
      <c r="L372" s="22" t="s">
        <v>26</v>
      </c>
      <c r="M372" s="22" t="s">
        <v>120</v>
      </c>
      <c r="N372" s="45"/>
    </row>
    <row r="373" spans="1:14" hidden="1" x14ac:dyDescent="0.2">
      <c r="A373" s="18">
        <v>357</v>
      </c>
      <c r="B373" s="19">
        <v>5000</v>
      </c>
      <c r="C373" s="45" t="s">
        <v>363</v>
      </c>
      <c r="D373" s="47">
        <v>39806</v>
      </c>
      <c r="E373" s="47">
        <v>39806</v>
      </c>
      <c r="F373" s="132">
        <v>88</v>
      </c>
      <c r="G373" s="53" t="s">
        <v>611</v>
      </c>
      <c r="H373" s="21"/>
      <c r="I373" s="30" t="s">
        <v>5682</v>
      </c>
      <c r="J373" s="30"/>
      <c r="K373" s="22"/>
      <c r="L373" s="22" t="s">
        <v>26</v>
      </c>
      <c r="M373" s="22" t="s">
        <v>120</v>
      </c>
      <c r="N373" s="45" t="s">
        <v>5695</v>
      </c>
    </row>
    <row r="374" spans="1:14" hidden="1" x14ac:dyDescent="0.2">
      <c r="A374" s="18">
        <v>358</v>
      </c>
      <c r="B374" s="19">
        <v>5000</v>
      </c>
      <c r="C374" s="45" t="s">
        <v>366</v>
      </c>
      <c r="D374" s="47">
        <v>40087</v>
      </c>
      <c r="E374" s="47">
        <v>40057</v>
      </c>
      <c r="F374" s="51">
        <v>88</v>
      </c>
      <c r="G374" s="53" t="s">
        <v>611</v>
      </c>
      <c r="H374" s="22"/>
      <c r="I374" s="30" t="s">
        <v>5682</v>
      </c>
      <c r="J374" s="22"/>
      <c r="K374" s="22"/>
      <c r="L374" s="22" t="s">
        <v>26</v>
      </c>
      <c r="M374" s="22" t="s">
        <v>120</v>
      </c>
      <c r="N374" s="45"/>
    </row>
    <row r="375" spans="1:14" hidden="1" x14ac:dyDescent="0.2">
      <c r="A375" s="18">
        <v>359</v>
      </c>
      <c r="B375" s="19">
        <v>5000</v>
      </c>
      <c r="C375" s="45" t="s">
        <v>41</v>
      </c>
      <c r="D375" s="47">
        <v>39894</v>
      </c>
      <c r="E375" s="47">
        <v>39894</v>
      </c>
      <c r="F375" s="51">
        <v>89</v>
      </c>
      <c r="G375" s="53" t="s">
        <v>611</v>
      </c>
      <c r="H375" s="22"/>
      <c r="I375" s="30" t="s">
        <v>5682</v>
      </c>
      <c r="J375" s="30"/>
      <c r="K375" s="22"/>
      <c r="L375" s="22" t="s">
        <v>26</v>
      </c>
      <c r="M375" s="22" t="s">
        <v>120</v>
      </c>
      <c r="N375" s="45"/>
    </row>
    <row r="376" spans="1:14" hidden="1" x14ac:dyDescent="0.2">
      <c r="A376" s="18">
        <v>360</v>
      </c>
      <c r="B376" s="19">
        <v>5000</v>
      </c>
      <c r="C376" s="45" t="s">
        <v>367</v>
      </c>
      <c r="D376" s="47">
        <v>40150</v>
      </c>
      <c r="E376" s="47">
        <v>40150</v>
      </c>
      <c r="F376" s="51">
        <v>89</v>
      </c>
      <c r="G376" s="53" t="s">
        <v>611</v>
      </c>
      <c r="H376" s="22"/>
      <c r="I376" s="30" t="s">
        <v>5682</v>
      </c>
      <c r="J376" s="30"/>
      <c r="K376" s="22"/>
      <c r="L376" s="22" t="s">
        <v>26</v>
      </c>
      <c r="M376" s="22" t="s">
        <v>120</v>
      </c>
      <c r="N376" s="45"/>
    </row>
    <row r="377" spans="1:14" hidden="1" x14ac:dyDescent="0.2">
      <c r="A377" s="18">
        <v>361</v>
      </c>
      <c r="B377" s="19">
        <v>5000</v>
      </c>
      <c r="C377" s="45" t="s">
        <v>368</v>
      </c>
      <c r="D377" s="47">
        <v>39998</v>
      </c>
      <c r="E377" s="47">
        <v>40414</v>
      </c>
      <c r="F377" s="51">
        <v>89</v>
      </c>
      <c r="G377" s="53" t="s">
        <v>611</v>
      </c>
      <c r="H377" s="26"/>
      <c r="I377" s="30" t="s">
        <v>5682</v>
      </c>
      <c r="J377" s="30"/>
      <c r="K377" s="22"/>
      <c r="L377" s="22" t="s">
        <v>26</v>
      </c>
      <c r="M377" s="22" t="s">
        <v>120</v>
      </c>
      <c r="N377" s="45" t="s">
        <v>5695</v>
      </c>
    </row>
    <row r="378" spans="1:14" hidden="1" x14ac:dyDescent="0.2">
      <c r="A378" s="18">
        <v>362</v>
      </c>
      <c r="B378" s="19">
        <v>5000</v>
      </c>
      <c r="C378" s="45" t="s">
        <v>368</v>
      </c>
      <c r="D378" s="47">
        <v>40451</v>
      </c>
      <c r="E378" s="47">
        <v>40451</v>
      </c>
      <c r="F378" s="51">
        <v>89</v>
      </c>
      <c r="G378" s="53" t="s">
        <v>611</v>
      </c>
      <c r="H378" s="27"/>
      <c r="I378" s="30" t="s">
        <v>5682</v>
      </c>
      <c r="J378" s="28"/>
      <c r="K378" s="22"/>
      <c r="L378" s="22" t="s">
        <v>26</v>
      </c>
      <c r="M378" s="22" t="s">
        <v>120</v>
      </c>
      <c r="N378" s="45" t="s">
        <v>5695</v>
      </c>
    </row>
    <row r="379" spans="1:14" hidden="1" x14ac:dyDescent="0.2">
      <c r="A379" s="18">
        <v>363</v>
      </c>
      <c r="B379" s="19">
        <v>5000</v>
      </c>
      <c r="C379" s="45" t="s">
        <v>369</v>
      </c>
      <c r="D379" s="47">
        <v>2009</v>
      </c>
      <c r="E379" s="47">
        <v>2009</v>
      </c>
      <c r="F379" s="51">
        <v>90</v>
      </c>
      <c r="G379" s="53" t="s">
        <v>611</v>
      </c>
      <c r="H379" s="11"/>
      <c r="I379" s="30" t="s">
        <v>5682</v>
      </c>
      <c r="J379" s="11"/>
      <c r="K379" s="22"/>
      <c r="L379" s="22" t="s">
        <v>26</v>
      </c>
      <c r="M379" s="22" t="s">
        <v>120</v>
      </c>
      <c r="N379" s="45"/>
    </row>
    <row r="380" spans="1:14" hidden="1" x14ac:dyDescent="0.2">
      <c r="A380" s="18">
        <v>364</v>
      </c>
      <c r="B380" s="19">
        <v>5000</v>
      </c>
      <c r="C380" s="45" t="s">
        <v>370</v>
      </c>
      <c r="D380" s="47">
        <v>37288</v>
      </c>
      <c r="E380" s="47">
        <v>38081</v>
      </c>
      <c r="F380" s="51">
        <v>90</v>
      </c>
      <c r="G380" s="53" t="s">
        <v>611</v>
      </c>
      <c r="H380" s="11"/>
      <c r="I380" s="30" t="s">
        <v>5682</v>
      </c>
      <c r="J380" s="11"/>
      <c r="K380" s="22"/>
      <c r="L380" s="22" t="s">
        <v>26</v>
      </c>
      <c r="M380" s="22" t="s">
        <v>120</v>
      </c>
      <c r="N380" s="82" t="s">
        <v>5683</v>
      </c>
    </row>
    <row r="381" spans="1:14" hidden="1" x14ac:dyDescent="0.2">
      <c r="A381" s="18">
        <v>365</v>
      </c>
      <c r="B381" s="19">
        <v>5000</v>
      </c>
      <c r="C381" s="45" t="s">
        <v>361</v>
      </c>
      <c r="D381" s="47">
        <v>39352</v>
      </c>
      <c r="E381" s="47">
        <v>39738</v>
      </c>
      <c r="F381" s="51">
        <v>90</v>
      </c>
      <c r="G381" s="53" t="s">
        <v>611</v>
      </c>
      <c r="H381" s="11"/>
      <c r="I381" s="30" t="s">
        <v>5682</v>
      </c>
      <c r="J381" s="11"/>
      <c r="K381" s="22"/>
      <c r="L381" s="22" t="s">
        <v>26</v>
      </c>
      <c r="M381" s="22" t="s">
        <v>120</v>
      </c>
      <c r="N381" s="45"/>
    </row>
    <row r="382" spans="1:14" hidden="1" x14ac:dyDescent="0.2">
      <c r="A382" s="18">
        <v>366</v>
      </c>
      <c r="B382" s="19">
        <v>5000</v>
      </c>
      <c r="C382" s="45" t="s">
        <v>371</v>
      </c>
      <c r="D382" s="47">
        <v>40603</v>
      </c>
      <c r="E382" s="47">
        <v>40899</v>
      </c>
      <c r="F382" s="51">
        <v>91</v>
      </c>
      <c r="G382" s="53" t="s">
        <v>611</v>
      </c>
      <c r="H382" s="11"/>
      <c r="I382" s="30" t="s">
        <v>5682</v>
      </c>
      <c r="J382" s="11"/>
      <c r="K382" s="22"/>
      <c r="L382" s="22" t="s">
        <v>26</v>
      </c>
      <c r="M382" s="22" t="s">
        <v>120</v>
      </c>
      <c r="N382" s="45"/>
    </row>
    <row r="383" spans="1:14" hidden="1" x14ac:dyDescent="0.2">
      <c r="A383" s="18">
        <v>367</v>
      </c>
      <c r="B383" s="19">
        <v>5000</v>
      </c>
      <c r="C383" s="45" t="s">
        <v>372</v>
      </c>
      <c r="D383" s="47">
        <v>40877</v>
      </c>
      <c r="E383" s="47">
        <v>40878</v>
      </c>
      <c r="F383" s="51">
        <v>91</v>
      </c>
      <c r="G383" s="53" t="s">
        <v>611</v>
      </c>
      <c r="H383" s="11"/>
      <c r="I383" s="30" t="s">
        <v>5682</v>
      </c>
      <c r="J383" s="11"/>
      <c r="K383" s="22"/>
      <c r="L383" s="22" t="s">
        <v>26</v>
      </c>
      <c r="M383" s="22" t="s">
        <v>120</v>
      </c>
      <c r="N383" s="45"/>
    </row>
    <row r="384" spans="1:14" hidden="1" x14ac:dyDescent="0.2">
      <c r="A384" s="18">
        <v>368</v>
      </c>
      <c r="B384" s="19">
        <v>5000</v>
      </c>
      <c r="C384" s="45" t="s">
        <v>372</v>
      </c>
      <c r="D384" s="47">
        <v>40603</v>
      </c>
      <c r="E384" s="47">
        <v>40878</v>
      </c>
      <c r="F384" s="51">
        <v>91</v>
      </c>
      <c r="G384" s="53" t="s">
        <v>611</v>
      </c>
      <c r="H384" s="11"/>
      <c r="I384" s="30" t="s">
        <v>5682</v>
      </c>
      <c r="J384" s="11"/>
      <c r="K384" s="22"/>
      <c r="L384" s="22" t="s">
        <v>26</v>
      </c>
      <c r="M384" s="22" t="s">
        <v>120</v>
      </c>
      <c r="N384" s="45"/>
    </row>
    <row r="385" spans="1:14" hidden="1" x14ac:dyDescent="0.2">
      <c r="A385" s="18">
        <v>369</v>
      </c>
      <c r="B385" s="19">
        <v>5000</v>
      </c>
      <c r="C385" s="45" t="s">
        <v>372</v>
      </c>
      <c r="D385" s="47">
        <v>40611</v>
      </c>
      <c r="E385" s="47">
        <v>40898</v>
      </c>
      <c r="F385" s="51">
        <v>91</v>
      </c>
      <c r="G385" s="53" t="s">
        <v>611</v>
      </c>
      <c r="H385" s="11"/>
      <c r="I385" s="30" t="s">
        <v>5682</v>
      </c>
      <c r="J385" s="11"/>
      <c r="K385" s="22"/>
      <c r="L385" s="22" t="s">
        <v>26</v>
      </c>
      <c r="M385" s="22" t="s">
        <v>120</v>
      </c>
      <c r="N385" s="45"/>
    </row>
    <row r="386" spans="1:14" hidden="1" x14ac:dyDescent="0.2">
      <c r="A386" s="18">
        <v>370</v>
      </c>
      <c r="B386" s="19">
        <v>5000</v>
      </c>
      <c r="C386" s="45" t="s">
        <v>372</v>
      </c>
      <c r="D386" s="47">
        <v>40612</v>
      </c>
      <c r="E386" s="47">
        <v>40892</v>
      </c>
      <c r="F386" s="51">
        <v>91</v>
      </c>
      <c r="G386" s="53" t="s">
        <v>611</v>
      </c>
      <c r="H386" s="21"/>
      <c r="I386" s="30" t="s">
        <v>5682</v>
      </c>
      <c r="J386" s="30"/>
      <c r="K386" s="22"/>
      <c r="L386" s="22" t="s">
        <v>26</v>
      </c>
      <c r="M386" s="22" t="s">
        <v>120</v>
      </c>
      <c r="N386" s="45"/>
    </row>
    <row r="387" spans="1:14" hidden="1" x14ac:dyDescent="0.2">
      <c r="A387" s="18">
        <v>371</v>
      </c>
      <c r="B387" s="19">
        <v>5000</v>
      </c>
      <c r="C387" s="45" t="s">
        <v>373</v>
      </c>
      <c r="D387" s="47">
        <v>40096</v>
      </c>
      <c r="E387" s="47">
        <v>40108</v>
      </c>
      <c r="F387" s="51">
        <v>91</v>
      </c>
      <c r="G387" s="53" t="s">
        <v>611</v>
      </c>
      <c r="H387" s="21"/>
      <c r="I387" s="30" t="s">
        <v>5682</v>
      </c>
      <c r="J387" s="30"/>
      <c r="K387" s="22"/>
      <c r="L387" s="22" t="s">
        <v>26</v>
      </c>
      <c r="M387" s="22" t="s">
        <v>120</v>
      </c>
      <c r="N387" s="45"/>
    </row>
    <row r="388" spans="1:14" hidden="1" x14ac:dyDescent="0.2">
      <c r="A388" s="18">
        <v>372</v>
      </c>
      <c r="B388" s="19">
        <v>5000</v>
      </c>
      <c r="C388" s="45" t="s">
        <v>374</v>
      </c>
      <c r="D388" s="47">
        <v>39344</v>
      </c>
      <c r="E388" s="47">
        <v>39584</v>
      </c>
      <c r="F388" s="51">
        <v>91</v>
      </c>
      <c r="G388" s="53" t="s">
        <v>611</v>
      </c>
      <c r="H388" s="21"/>
      <c r="I388" s="30" t="s">
        <v>5682</v>
      </c>
      <c r="J388" s="30"/>
      <c r="K388" s="22"/>
      <c r="L388" s="22" t="s">
        <v>26</v>
      </c>
      <c r="M388" s="22" t="s">
        <v>120</v>
      </c>
      <c r="N388" s="45"/>
    </row>
    <row r="389" spans="1:14" hidden="1" x14ac:dyDescent="0.2">
      <c r="A389" s="18">
        <v>373</v>
      </c>
      <c r="B389" s="19">
        <v>5000</v>
      </c>
      <c r="C389" s="45" t="s">
        <v>375</v>
      </c>
      <c r="D389" s="47">
        <v>40540</v>
      </c>
      <c r="E389" s="47">
        <v>40786</v>
      </c>
      <c r="F389" s="51">
        <v>92</v>
      </c>
      <c r="G389" s="53" t="s">
        <v>614</v>
      </c>
      <c r="H389" s="22"/>
      <c r="I389" s="30" t="s">
        <v>5682</v>
      </c>
      <c r="J389" s="22"/>
      <c r="K389" s="22"/>
      <c r="L389" s="22" t="s">
        <v>26</v>
      </c>
      <c r="M389" s="22" t="s">
        <v>120</v>
      </c>
      <c r="N389" s="45"/>
    </row>
    <row r="390" spans="1:14" hidden="1" x14ac:dyDescent="0.2">
      <c r="A390" s="18">
        <v>374</v>
      </c>
      <c r="B390" s="19">
        <v>5000</v>
      </c>
      <c r="C390" s="45" t="s">
        <v>374</v>
      </c>
      <c r="D390" s="47">
        <v>40637</v>
      </c>
      <c r="E390" s="47">
        <v>40875</v>
      </c>
      <c r="F390" s="51">
        <v>92</v>
      </c>
      <c r="G390" s="53" t="s">
        <v>615</v>
      </c>
      <c r="H390" s="22"/>
      <c r="I390" s="30" t="s">
        <v>5682</v>
      </c>
      <c r="J390" s="30"/>
      <c r="K390" s="22"/>
      <c r="L390" s="22" t="s">
        <v>26</v>
      </c>
      <c r="M390" s="22" t="s">
        <v>120</v>
      </c>
      <c r="N390" s="45"/>
    </row>
    <row r="391" spans="1:14" hidden="1" x14ac:dyDescent="0.2">
      <c r="A391" s="18">
        <v>375</v>
      </c>
      <c r="B391" s="19">
        <v>5000</v>
      </c>
      <c r="C391" s="45" t="s">
        <v>376</v>
      </c>
      <c r="D391" s="47">
        <v>40756</v>
      </c>
      <c r="E391" s="47">
        <v>40863</v>
      </c>
      <c r="F391" s="51">
        <v>92</v>
      </c>
      <c r="G391" s="53" t="s">
        <v>616</v>
      </c>
      <c r="H391" s="22"/>
      <c r="I391" s="30" t="s">
        <v>5682</v>
      </c>
      <c r="J391" s="30"/>
      <c r="K391" s="22"/>
      <c r="L391" s="22" t="s">
        <v>26</v>
      </c>
      <c r="M391" s="22" t="s">
        <v>120</v>
      </c>
      <c r="N391" s="45" t="s">
        <v>5688</v>
      </c>
    </row>
    <row r="392" spans="1:14" x14ac:dyDescent="0.2">
      <c r="A392" s="18">
        <v>376</v>
      </c>
      <c r="B392" s="19">
        <v>5000</v>
      </c>
      <c r="C392" s="45" t="s">
        <v>377</v>
      </c>
      <c r="D392" s="47">
        <v>37294</v>
      </c>
      <c r="E392" s="47">
        <v>40157</v>
      </c>
      <c r="F392" s="51">
        <v>93</v>
      </c>
      <c r="G392" s="53" t="s">
        <v>614</v>
      </c>
      <c r="H392" s="26"/>
      <c r="I392" s="30" t="s">
        <v>5682</v>
      </c>
      <c r="J392" s="30"/>
      <c r="K392" s="22"/>
      <c r="L392" s="22" t="s">
        <v>26</v>
      </c>
      <c r="M392" s="22" t="s">
        <v>120</v>
      </c>
      <c r="N392" s="45" t="s">
        <v>5701</v>
      </c>
    </row>
    <row r="393" spans="1:14" x14ac:dyDescent="0.2">
      <c r="A393" s="18">
        <v>377</v>
      </c>
      <c r="B393" s="19">
        <v>5000</v>
      </c>
      <c r="C393" s="45" t="s">
        <v>377</v>
      </c>
      <c r="D393" s="47">
        <v>37672</v>
      </c>
      <c r="E393" s="47">
        <v>37970</v>
      </c>
      <c r="F393" s="51">
        <v>93</v>
      </c>
      <c r="G393" s="53" t="s">
        <v>615</v>
      </c>
      <c r="H393" s="27"/>
      <c r="I393" s="30" t="s">
        <v>5682</v>
      </c>
      <c r="J393" s="28"/>
      <c r="K393" s="22"/>
      <c r="L393" s="22" t="s">
        <v>26</v>
      </c>
      <c r="M393" s="22" t="s">
        <v>120</v>
      </c>
      <c r="N393" s="45" t="s">
        <v>5701</v>
      </c>
    </row>
    <row r="394" spans="1:14" x14ac:dyDescent="0.2">
      <c r="A394" s="18">
        <v>378</v>
      </c>
      <c r="B394" s="19">
        <v>5000</v>
      </c>
      <c r="C394" s="45" t="s">
        <v>377</v>
      </c>
      <c r="D394" s="47">
        <v>37956</v>
      </c>
      <c r="E394" s="47">
        <v>38322</v>
      </c>
      <c r="F394" s="51">
        <v>93</v>
      </c>
      <c r="G394" s="53" t="s">
        <v>616</v>
      </c>
      <c r="H394" s="11"/>
      <c r="I394" s="30" t="s">
        <v>5682</v>
      </c>
      <c r="J394" s="11"/>
      <c r="K394" s="22"/>
      <c r="L394" s="22" t="s">
        <v>26</v>
      </c>
      <c r="M394" s="22" t="s">
        <v>120</v>
      </c>
      <c r="N394" s="45" t="s">
        <v>5701</v>
      </c>
    </row>
    <row r="395" spans="1:14" x14ac:dyDescent="0.2">
      <c r="A395" s="18">
        <v>379</v>
      </c>
      <c r="B395" s="19">
        <v>5000</v>
      </c>
      <c r="C395" s="45" t="s">
        <v>377</v>
      </c>
      <c r="D395" s="47">
        <v>38369</v>
      </c>
      <c r="E395" s="47">
        <v>38712</v>
      </c>
      <c r="F395" s="36">
        <v>94</v>
      </c>
      <c r="G395" s="53" t="s">
        <v>614</v>
      </c>
      <c r="H395" s="11"/>
      <c r="I395" s="30" t="s">
        <v>5682</v>
      </c>
      <c r="J395" s="11"/>
      <c r="K395" s="22"/>
      <c r="L395" s="22" t="s">
        <v>26</v>
      </c>
      <c r="M395" s="22" t="s">
        <v>120</v>
      </c>
      <c r="N395" s="45" t="s">
        <v>5701</v>
      </c>
    </row>
    <row r="396" spans="1:14" x14ac:dyDescent="0.2">
      <c r="A396" s="18">
        <v>380</v>
      </c>
      <c r="B396" s="19">
        <v>5000</v>
      </c>
      <c r="C396" s="45" t="s">
        <v>377</v>
      </c>
      <c r="D396" s="47">
        <v>38733</v>
      </c>
      <c r="E396" s="47">
        <v>39066</v>
      </c>
      <c r="F396" s="36">
        <v>94</v>
      </c>
      <c r="G396" s="53" t="s">
        <v>615</v>
      </c>
      <c r="H396" s="11"/>
      <c r="I396" s="30" t="s">
        <v>5682</v>
      </c>
      <c r="J396" s="11"/>
      <c r="K396" s="22"/>
      <c r="L396" s="22" t="s">
        <v>26</v>
      </c>
      <c r="M396" s="22" t="s">
        <v>120</v>
      </c>
      <c r="N396" s="45" t="s">
        <v>5701</v>
      </c>
    </row>
    <row r="397" spans="1:14" x14ac:dyDescent="0.2">
      <c r="A397" s="18">
        <v>381</v>
      </c>
      <c r="B397" s="19">
        <v>5000</v>
      </c>
      <c r="C397" s="45" t="s">
        <v>377</v>
      </c>
      <c r="D397" s="47">
        <v>39101</v>
      </c>
      <c r="E397" s="47">
        <v>39428</v>
      </c>
      <c r="F397" s="36">
        <v>94</v>
      </c>
      <c r="G397" s="53" t="s">
        <v>616</v>
      </c>
      <c r="H397" s="11"/>
      <c r="I397" s="30" t="s">
        <v>5682</v>
      </c>
      <c r="J397" s="11"/>
      <c r="K397" s="22"/>
      <c r="L397" s="22" t="s">
        <v>26</v>
      </c>
      <c r="M397" s="22" t="s">
        <v>120</v>
      </c>
      <c r="N397" s="45" t="s">
        <v>5701</v>
      </c>
    </row>
    <row r="398" spans="1:14" hidden="1" x14ac:dyDescent="0.2">
      <c r="A398" s="18">
        <v>382</v>
      </c>
      <c r="B398" s="19">
        <v>5000</v>
      </c>
      <c r="C398" s="45" t="s">
        <v>378</v>
      </c>
      <c r="D398" s="47">
        <v>37698</v>
      </c>
      <c r="E398" s="47">
        <v>38061</v>
      </c>
      <c r="F398" s="36">
        <v>95</v>
      </c>
      <c r="G398" s="53" t="s">
        <v>636</v>
      </c>
      <c r="H398" s="11"/>
      <c r="I398" s="30" t="s">
        <v>5682</v>
      </c>
      <c r="J398" s="11"/>
      <c r="K398" s="22"/>
      <c r="L398" s="22" t="s">
        <v>26</v>
      </c>
      <c r="M398" s="22" t="s">
        <v>120</v>
      </c>
      <c r="N398" s="45" t="s">
        <v>5714</v>
      </c>
    </row>
    <row r="399" spans="1:14" hidden="1" x14ac:dyDescent="0.2">
      <c r="A399" s="18">
        <v>383</v>
      </c>
      <c r="B399" s="19">
        <v>5000</v>
      </c>
      <c r="C399" s="45" t="s">
        <v>378</v>
      </c>
      <c r="D399" s="47">
        <v>37670</v>
      </c>
      <c r="E399" s="47">
        <v>37746</v>
      </c>
      <c r="F399" s="36">
        <v>95</v>
      </c>
      <c r="G399" s="53" t="s">
        <v>637</v>
      </c>
      <c r="H399" s="11"/>
      <c r="I399" s="30" t="s">
        <v>5682</v>
      </c>
      <c r="J399" s="11"/>
      <c r="K399" s="22"/>
      <c r="L399" s="22" t="s">
        <v>26</v>
      </c>
      <c r="M399" s="22" t="s">
        <v>120</v>
      </c>
      <c r="N399" s="45" t="s">
        <v>5714</v>
      </c>
    </row>
    <row r="400" spans="1:14" hidden="1" x14ac:dyDescent="0.2">
      <c r="A400" s="18">
        <v>384</v>
      </c>
      <c r="B400" s="19">
        <v>5000</v>
      </c>
      <c r="C400" s="45" t="s">
        <v>378</v>
      </c>
      <c r="D400" s="47">
        <v>37951</v>
      </c>
      <c r="E400" s="47">
        <v>38840</v>
      </c>
      <c r="F400" s="36">
        <v>95</v>
      </c>
      <c r="G400" s="53" t="s">
        <v>638</v>
      </c>
      <c r="H400" s="11"/>
      <c r="I400" s="30" t="s">
        <v>5682</v>
      </c>
      <c r="J400" s="11"/>
      <c r="K400" s="22"/>
      <c r="L400" s="22" t="s">
        <v>26</v>
      </c>
      <c r="M400" s="22" t="s">
        <v>120</v>
      </c>
      <c r="N400" s="45" t="s">
        <v>5714</v>
      </c>
    </row>
    <row r="401" spans="1:14" hidden="1" x14ac:dyDescent="0.2">
      <c r="A401" s="18">
        <v>385</v>
      </c>
      <c r="B401" s="19">
        <v>5000</v>
      </c>
      <c r="C401" s="45" t="s">
        <v>378</v>
      </c>
      <c r="D401" s="47">
        <v>37854</v>
      </c>
      <c r="E401" s="47">
        <v>38825</v>
      </c>
      <c r="F401" s="36">
        <v>95</v>
      </c>
      <c r="G401" s="53" t="s">
        <v>639</v>
      </c>
      <c r="H401" s="21"/>
      <c r="I401" s="30" t="s">
        <v>5682</v>
      </c>
      <c r="J401" s="30"/>
      <c r="K401" s="22"/>
      <c r="L401" s="22" t="s">
        <v>26</v>
      </c>
      <c r="M401" s="22" t="s">
        <v>120</v>
      </c>
      <c r="N401" s="45" t="s">
        <v>5714</v>
      </c>
    </row>
    <row r="402" spans="1:14" hidden="1" x14ac:dyDescent="0.2">
      <c r="A402" s="18">
        <v>386</v>
      </c>
      <c r="B402" s="19">
        <v>5000</v>
      </c>
      <c r="C402" s="45" t="s">
        <v>378</v>
      </c>
      <c r="D402" s="47">
        <v>37854</v>
      </c>
      <c r="E402" s="47">
        <v>38840</v>
      </c>
      <c r="F402" s="36">
        <v>95</v>
      </c>
      <c r="G402" s="53" t="s">
        <v>640</v>
      </c>
      <c r="H402" s="21"/>
      <c r="I402" s="30" t="s">
        <v>5682</v>
      </c>
      <c r="J402" s="30"/>
      <c r="K402" s="22"/>
      <c r="L402" s="22" t="s">
        <v>26</v>
      </c>
      <c r="M402" s="22" t="s">
        <v>120</v>
      </c>
      <c r="N402" s="45" t="s">
        <v>5714</v>
      </c>
    </row>
    <row r="403" spans="1:14" hidden="1" x14ac:dyDescent="0.2">
      <c r="A403" s="18">
        <v>387</v>
      </c>
      <c r="B403" s="19">
        <v>5000</v>
      </c>
      <c r="C403" s="45" t="s">
        <v>378</v>
      </c>
      <c r="D403" s="47">
        <v>37854</v>
      </c>
      <c r="E403" s="47">
        <v>38840</v>
      </c>
      <c r="F403" s="36">
        <v>95</v>
      </c>
      <c r="G403" s="53" t="s">
        <v>641</v>
      </c>
      <c r="H403" s="21"/>
      <c r="I403" s="30" t="s">
        <v>5682</v>
      </c>
      <c r="J403" s="30"/>
      <c r="K403" s="22"/>
      <c r="L403" s="22" t="s">
        <v>26</v>
      </c>
      <c r="M403" s="22" t="s">
        <v>120</v>
      </c>
      <c r="N403" s="45" t="s">
        <v>5714</v>
      </c>
    </row>
    <row r="404" spans="1:14" hidden="1" x14ac:dyDescent="0.2">
      <c r="A404" s="18">
        <v>388</v>
      </c>
      <c r="B404" s="19">
        <v>5000</v>
      </c>
      <c r="C404" s="45" t="s">
        <v>378</v>
      </c>
      <c r="D404" s="47">
        <v>37804</v>
      </c>
      <c r="E404" s="47">
        <v>38617</v>
      </c>
      <c r="F404" s="36">
        <v>95</v>
      </c>
      <c r="G404" s="53" t="s">
        <v>642</v>
      </c>
      <c r="H404" s="22"/>
      <c r="I404" s="30" t="s">
        <v>5682</v>
      </c>
      <c r="J404" s="22"/>
      <c r="K404" s="22"/>
      <c r="L404" s="22" t="s">
        <v>26</v>
      </c>
      <c r="M404" s="22" t="s">
        <v>120</v>
      </c>
      <c r="N404" s="45" t="s">
        <v>5714</v>
      </c>
    </row>
    <row r="405" spans="1:14" hidden="1" x14ac:dyDescent="0.2">
      <c r="A405" s="18">
        <v>389</v>
      </c>
      <c r="B405" s="19">
        <v>5000</v>
      </c>
      <c r="C405" s="45" t="s">
        <v>378</v>
      </c>
      <c r="D405" s="47">
        <v>37865</v>
      </c>
      <c r="E405" s="47">
        <v>38825</v>
      </c>
      <c r="F405" s="36">
        <v>95</v>
      </c>
      <c r="G405" s="53" t="s">
        <v>643</v>
      </c>
      <c r="H405" s="22"/>
      <c r="I405" s="30" t="s">
        <v>5682</v>
      </c>
      <c r="J405" s="30"/>
      <c r="K405" s="22"/>
      <c r="L405" s="22" t="s">
        <v>26</v>
      </c>
      <c r="M405" s="22" t="s">
        <v>120</v>
      </c>
      <c r="N405" s="45" t="s">
        <v>5714</v>
      </c>
    </row>
    <row r="406" spans="1:14" hidden="1" x14ac:dyDescent="0.2">
      <c r="A406" s="18">
        <v>390</v>
      </c>
      <c r="B406" s="19">
        <v>5000</v>
      </c>
      <c r="C406" s="45" t="s">
        <v>378</v>
      </c>
      <c r="D406" s="47">
        <v>37865</v>
      </c>
      <c r="E406" s="47">
        <v>37889</v>
      </c>
      <c r="F406" s="36">
        <v>95</v>
      </c>
      <c r="G406" s="53" t="s">
        <v>644</v>
      </c>
      <c r="H406" s="22"/>
      <c r="I406" s="30" t="s">
        <v>5682</v>
      </c>
      <c r="J406" s="30"/>
      <c r="K406" s="22"/>
      <c r="L406" s="22" t="s">
        <v>26</v>
      </c>
      <c r="M406" s="22" t="s">
        <v>120</v>
      </c>
      <c r="N406" s="45" t="s">
        <v>5714</v>
      </c>
    </row>
    <row r="407" spans="1:14" hidden="1" x14ac:dyDescent="0.2">
      <c r="A407" s="18">
        <v>391</v>
      </c>
      <c r="B407" s="19">
        <v>5000</v>
      </c>
      <c r="C407" s="45" t="s">
        <v>378</v>
      </c>
      <c r="D407" s="47">
        <v>37886</v>
      </c>
      <c r="E407" s="47">
        <v>37938</v>
      </c>
      <c r="F407" s="36">
        <v>95</v>
      </c>
      <c r="G407" s="53" t="s">
        <v>645</v>
      </c>
      <c r="H407" s="26"/>
      <c r="I407" s="30" t="s">
        <v>5682</v>
      </c>
      <c r="J407" s="30"/>
      <c r="K407" s="22"/>
      <c r="L407" s="22" t="s">
        <v>26</v>
      </c>
      <c r="M407" s="22" t="s">
        <v>120</v>
      </c>
      <c r="N407" s="45" t="s">
        <v>5714</v>
      </c>
    </row>
    <row r="408" spans="1:14" hidden="1" x14ac:dyDescent="0.2">
      <c r="A408" s="18">
        <v>392</v>
      </c>
      <c r="B408" s="19">
        <v>5000</v>
      </c>
      <c r="C408" s="45" t="s">
        <v>378</v>
      </c>
      <c r="D408" s="47">
        <v>37868</v>
      </c>
      <c r="E408" s="47">
        <v>38825</v>
      </c>
      <c r="F408" s="51">
        <v>95</v>
      </c>
      <c r="G408" s="53" t="s">
        <v>646</v>
      </c>
      <c r="H408" s="27"/>
      <c r="I408" s="30" t="s">
        <v>5682</v>
      </c>
      <c r="J408" s="28"/>
      <c r="K408" s="22"/>
      <c r="L408" s="22" t="s">
        <v>26</v>
      </c>
      <c r="M408" s="22" t="s">
        <v>120</v>
      </c>
      <c r="N408" s="45" t="s">
        <v>5714</v>
      </c>
    </row>
    <row r="409" spans="1:14" hidden="1" x14ac:dyDescent="0.2">
      <c r="A409" s="18">
        <v>393</v>
      </c>
      <c r="B409" s="19">
        <v>5000</v>
      </c>
      <c r="C409" s="45" t="s">
        <v>378</v>
      </c>
      <c r="D409" s="47">
        <v>37801</v>
      </c>
      <c r="E409" s="47">
        <v>38832</v>
      </c>
      <c r="F409" s="51">
        <v>95</v>
      </c>
      <c r="G409" s="53" t="s">
        <v>647</v>
      </c>
      <c r="H409" s="11"/>
      <c r="I409" s="30" t="s">
        <v>5682</v>
      </c>
      <c r="J409" s="11"/>
      <c r="K409" s="22"/>
      <c r="L409" s="22" t="s">
        <v>26</v>
      </c>
      <c r="M409" s="22" t="s">
        <v>120</v>
      </c>
      <c r="N409" s="45" t="s">
        <v>5714</v>
      </c>
    </row>
    <row r="410" spans="1:14" hidden="1" x14ac:dyDescent="0.2">
      <c r="A410" s="18">
        <v>394</v>
      </c>
      <c r="B410" s="19">
        <v>5000</v>
      </c>
      <c r="C410" s="45" t="s">
        <v>378</v>
      </c>
      <c r="D410" s="47">
        <v>37953</v>
      </c>
      <c r="E410" s="47">
        <v>39434</v>
      </c>
      <c r="F410" s="51">
        <v>95</v>
      </c>
      <c r="G410" s="53" t="s">
        <v>648</v>
      </c>
      <c r="H410" s="11"/>
      <c r="I410" s="30" t="s">
        <v>5682</v>
      </c>
      <c r="J410" s="11"/>
      <c r="K410" s="22"/>
      <c r="L410" s="22" t="s">
        <v>26</v>
      </c>
      <c r="M410" s="22" t="s">
        <v>120</v>
      </c>
      <c r="N410" s="45" t="s">
        <v>5714</v>
      </c>
    </row>
    <row r="411" spans="1:14" hidden="1" x14ac:dyDescent="0.2">
      <c r="A411" s="18">
        <v>395</v>
      </c>
      <c r="B411" s="19">
        <v>5000</v>
      </c>
      <c r="C411" s="45" t="s">
        <v>378</v>
      </c>
      <c r="D411" s="47">
        <v>37854</v>
      </c>
      <c r="E411" s="47">
        <v>38825</v>
      </c>
      <c r="F411" s="51">
        <v>95</v>
      </c>
      <c r="G411" s="53" t="s">
        <v>649</v>
      </c>
      <c r="H411" s="11"/>
      <c r="I411" s="30" t="s">
        <v>5682</v>
      </c>
      <c r="J411" s="11"/>
      <c r="K411" s="22"/>
      <c r="L411" s="22" t="s">
        <v>26</v>
      </c>
      <c r="M411" s="22" t="s">
        <v>120</v>
      </c>
      <c r="N411" s="45" t="s">
        <v>5714</v>
      </c>
    </row>
    <row r="412" spans="1:14" hidden="1" x14ac:dyDescent="0.2">
      <c r="A412" s="18">
        <v>396</v>
      </c>
      <c r="B412" s="19">
        <v>5000</v>
      </c>
      <c r="C412" s="45" t="s">
        <v>378</v>
      </c>
      <c r="D412" s="47">
        <v>39365</v>
      </c>
      <c r="E412" s="47">
        <v>39434</v>
      </c>
      <c r="F412" s="51">
        <v>95</v>
      </c>
      <c r="G412" s="53" t="s">
        <v>650</v>
      </c>
      <c r="H412" s="11"/>
      <c r="I412" s="30" t="s">
        <v>5682</v>
      </c>
      <c r="J412" s="11"/>
      <c r="K412" s="22"/>
      <c r="L412" s="22" t="s">
        <v>26</v>
      </c>
      <c r="M412" s="22" t="s">
        <v>120</v>
      </c>
      <c r="N412" s="45" t="s">
        <v>5714</v>
      </c>
    </row>
    <row r="413" spans="1:14" hidden="1" x14ac:dyDescent="0.2">
      <c r="A413" s="18">
        <v>397</v>
      </c>
      <c r="B413" s="19">
        <v>5000</v>
      </c>
      <c r="C413" s="45" t="s">
        <v>378</v>
      </c>
      <c r="D413" s="47">
        <v>38016</v>
      </c>
      <c r="E413" s="47">
        <v>37744</v>
      </c>
      <c r="F413" s="51">
        <v>95</v>
      </c>
      <c r="G413" s="53" t="s">
        <v>651</v>
      </c>
      <c r="H413" s="11"/>
      <c r="I413" s="30" t="s">
        <v>5682</v>
      </c>
      <c r="J413" s="11"/>
      <c r="K413" s="22"/>
      <c r="L413" s="22" t="s">
        <v>26</v>
      </c>
      <c r="M413" s="22" t="s">
        <v>120</v>
      </c>
      <c r="N413" s="45" t="s">
        <v>5714</v>
      </c>
    </row>
    <row r="414" spans="1:14" hidden="1" x14ac:dyDescent="0.2">
      <c r="A414" s="18">
        <v>398</v>
      </c>
      <c r="B414" s="19">
        <v>5000</v>
      </c>
      <c r="C414" s="45" t="s">
        <v>378</v>
      </c>
      <c r="D414" s="47">
        <v>38042</v>
      </c>
      <c r="E414" s="47">
        <v>38260</v>
      </c>
      <c r="F414" s="51">
        <v>96</v>
      </c>
      <c r="G414" s="53" t="s">
        <v>652</v>
      </c>
      <c r="H414" s="11"/>
      <c r="I414" s="30" t="s">
        <v>5682</v>
      </c>
      <c r="J414" s="11"/>
      <c r="K414" s="22"/>
      <c r="L414" s="22" t="s">
        <v>26</v>
      </c>
      <c r="M414" s="22" t="s">
        <v>120</v>
      </c>
      <c r="N414" s="45" t="s">
        <v>5714</v>
      </c>
    </row>
    <row r="415" spans="1:14" hidden="1" x14ac:dyDescent="0.2">
      <c r="A415" s="18">
        <v>399</v>
      </c>
      <c r="B415" s="19">
        <v>5000</v>
      </c>
      <c r="C415" s="45" t="s">
        <v>378</v>
      </c>
      <c r="D415" s="47">
        <v>38195</v>
      </c>
      <c r="E415" s="47">
        <v>38398</v>
      </c>
      <c r="F415" s="51">
        <v>96</v>
      </c>
      <c r="G415" s="53" t="s">
        <v>653</v>
      </c>
      <c r="H415" s="11"/>
      <c r="I415" s="30" t="s">
        <v>5682</v>
      </c>
      <c r="J415" s="11"/>
      <c r="K415" s="22"/>
      <c r="L415" s="22" t="s">
        <v>26</v>
      </c>
      <c r="M415" s="22" t="s">
        <v>120</v>
      </c>
      <c r="N415" s="45" t="s">
        <v>5714</v>
      </c>
    </row>
    <row r="416" spans="1:14" hidden="1" x14ac:dyDescent="0.2">
      <c r="A416" s="18">
        <v>400</v>
      </c>
      <c r="B416" s="19">
        <v>5000</v>
      </c>
      <c r="C416" s="45" t="s">
        <v>378</v>
      </c>
      <c r="D416" s="47">
        <v>38331</v>
      </c>
      <c r="E416" s="47">
        <v>38331</v>
      </c>
      <c r="F416" s="51">
        <v>96</v>
      </c>
      <c r="G416" s="53" t="s">
        <v>654</v>
      </c>
      <c r="H416" s="21"/>
      <c r="I416" s="30" t="s">
        <v>5682</v>
      </c>
      <c r="J416" s="30"/>
      <c r="K416" s="22"/>
      <c r="L416" s="22" t="s">
        <v>26</v>
      </c>
      <c r="M416" s="22" t="s">
        <v>120</v>
      </c>
      <c r="N416" s="45" t="s">
        <v>5714</v>
      </c>
    </row>
    <row r="417" spans="1:14" hidden="1" x14ac:dyDescent="0.2">
      <c r="A417" s="18">
        <v>401</v>
      </c>
      <c r="B417" s="19">
        <v>5000</v>
      </c>
      <c r="C417" s="45" t="s">
        <v>378</v>
      </c>
      <c r="D417" s="47">
        <v>38091</v>
      </c>
      <c r="E417" s="47">
        <v>38313</v>
      </c>
      <c r="F417" s="51">
        <v>96</v>
      </c>
      <c r="G417" s="53" t="s">
        <v>655</v>
      </c>
      <c r="H417" s="21"/>
      <c r="I417" s="30" t="s">
        <v>5682</v>
      </c>
      <c r="J417" s="30"/>
      <c r="K417" s="22"/>
      <c r="L417" s="22" t="s">
        <v>26</v>
      </c>
      <c r="M417" s="22" t="s">
        <v>120</v>
      </c>
      <c r="N417" s="45" t="s">
        <v>5714</v>
      </c>
    </row>
    <row r="418" spans="1:14" hidden="1" x14ac:dyDescent="0.2">
      <c r="A418" s="18">
        <v>402</v>
      </c>
      <c r="B418" s="19">
        <v>5000</v>
      </c>
      <c r="C418" s="45" t="s">
        <v>378</v>
      </c>
      <c r="D418" s="47">
        <v>37965</v>
      </c>
      <c r="E418" s="47">
        <v>38862</v>
      </c>
      <c r="F418" s="51">
        <v>96</v>
      </c>
      <c r="G418" s="53" t="s">
        <v>656</v>
      </c>
      <c r="H418" s="21"/>
      <c r="I418" s="30" t="s">
        <v>5682</v>
      </c>
      <c r="J418" s="30"/>
      <c r="K418" s="22"/>
      <c r="L418" s="22" t="s">
        <v>26</v>
      </c>
      <c r="M418" s="22" t="s">
        <v>120</v>
      </c>
      <c r="N418" s="45" t="s">
        <v>5714</v>
      </c>
    </row>
    <row r="419" spans="1:14" hidden="1" x14ac:dyDescent="0.2">
      <c r="A419" s="18">
        <v>403</v>
      </c>
      <c r="B419" s="19">
        <v>5000</v>
      </c>
      <c r="C419" s="45" t="s">
        <v>378</v>
      </c>
      <c r="D419" s="47">
        <v>37929</v>
      </c>
      <c r="E419" s="47">
        <v>38839</v>
      </c>
      <c r="F419" s="51">
        <v>96</v>
      </c>
      <c r="G419" s="53" t="s">
        <v>657</v>
      </c>
      <c r="H419" s="22"/>
      <c r="I419" s="30" t="s">
        <v>5682</v>
      </c>
      <c r="J419" s="22"/>
      <c r="K419" s="22"/>
      <c r="L419" s="22" t="s">
        <v>26</v>
      </c>
      <c r="M419" s="22" t="s">
        <v>120</v>
      </c>
      <c r="N419" s="45" t="s">
        <v>5714</v>
      </c>
    </row>
    <row r="420" spans="1:14" hidden="1" x14ac:dyDescent="0.2">
      <c r="A420" s="18">
        <v>404</v>
      </c>
      <c r="B420" s="19">
        <v>5000</v>
      </c>
      <c r="C420" s="45" t="s">
        <v>378</v>
      </c>
      <c r="D420" s="47">
        <v>38128</v>
      </c>
      <c r="E420" s="47">
        <v>38257</v>
      </c>
      <c r="F420" s="51">
        <v>96</v>
      </c>
      <c r="G420" s="53" t="s">
        <v>658</v>
      </c>
      <c r="H420" s="22"/>
      <c r="I420" s="30" t="s">
        <v>5682</v>
      </c>
      <c r="J420" s="30"/>
      <c r="K420" s="22"/>
      <c r="L420" s="22" t="s">
        <v>26</v>
      </c>
      <c r="M420" s="22" t="s">
        <v>120</v>
      </c>
      <c r="N420" s="45" t="s">
        <v>5714</v>
      </c>
    </row>
    <row r="421" spans="1:14" hidden="1" x14ac:dyDescent="0.2">
      <c r="A421" s="18">
        <v>405</v>
      </c>
      <c r="B421" s="19">
        <v>5000</v>
      </c>
      <c r="C421" s="45" t="s">
        <v>378</v>
      </c>
      <c r="D421" s="47">
        <v>38341</v>
      </c>
      <c r="E421" s="47">
        <v>38839</v>
      </c>
      <c r="F421" s="51">
        <v>96</v>
      </c>
      <c r="G421" s="53" t="s">
        <v>659</v>
      </c>
      <c r="H421" s="22"/>
      <c r="I421" s="30" t="s">
        <v>5682</v>
      </c>
      <c r="J421" s="30"/>
      <c r="K421" s="22"/>
      <c r="L421" s="22" t="s">
        <v>26</v>
      </c>
      <c r="M421" s="22" t="s">
        <v>120</v>
      </c>
      <c r="N421" s="45" t="s">
        <v>5714</v>
      </c>
    </row>
    <row r="422" spans="1:14" hidden="1" x14ac:dyDescent="0.2">
      <c r="A422" s="18">
        <v>406</v>
      </c>
      <c r="B422" s="19">
        <v>5000</v>
      </c>
      <c r="C422" s="45" t="s">
        <v>378</v>
      </c>
      <c r="D422" s="47">
        <v>38237</v>
      </c>
      <c r="E422" s="47">
        <v>38589</v>
      </c>
      <c r="F422" s="51">
        <v>96</v>
      </c>
      <c r="G422" s="53" t="s">
        <v>660</v>
      </c>
      <c r="H422" s="26"/>
      <c r="I422" s="30" t="s">
        <v>5682</v>
      </c>
      <c r="J422" s="30"/>
      <c r="K422" s="22"/>
      <c r="L422" s="22" t="s">
        <v>26</v>
      </c>
      <c r="M422" s="22" t="s">
        <v>120</v>
      </c>
      <c r="N422" s="45" t="s">
        <v>5714</v>
      </c>
    </row>
    <row r="423" spans="1:14" hidden="1" x14ac:dyDescent="0.2">
      <c r="A423" s="18">
        <v>407</v>
      </c>
      <c r="B423" s="19">
        <v>5000</v>
      </c>
      <c r="C423" s="45" t="s">
        <v>378</v>
      </c>
      <c r="D423" s="47">
        <v>38105</v>
      </c>
      <c r="E423" s="47">
        <v>38145</v>
      </c>
      <c r="F423" s="51">
        <v>96</v>
      </c>
      <c r="G423" s="53" t="s">
        <v>661</v>
      </c>
      <c r="H423" s="27"/>
      <c r="I423" s="30" t="s">
        <v>5682</v>
      </c>
      <c r="J423" s="28"/>
      <c r="K423" s="22"/>
      <c r="L423" s="22" t="s">
        <v>26</v>
      </c>
      <c r="M423" s="22" t="s">
        <v>120</v>
      </c>
      <c r="N423" s="45" t="s">
        <v>5714</v>
      </c>
    </row>
    <row r="424" spans="1:14" hidden="1" x14ac:dyDescent="0.2">
      <c r="A424" s="18">
        <v>408</v>
      </c>
      <c r="B424" s="19">
        <v>5000</v>
      </c>
      <c r="C424" s="45" t="s">
        <v>378</v>
      </c>
      <c r="D424" s="47">
        <v>38117</v>
      </c>
      <c r="E424" s="47">
        <v>38842</v>
      </c>
      <c r="F424" s="51">
        <v>96</v>
      </c>
      <c r="G424" s="53" t="s">
        <v>662</v>
      </c>
      <c r="H424" s="11"/>
      <c r="I424" s="30" t="s">
        <v>5682</v>
      </c>
      <c r="J424" s="11"/>
      <c r="K424" s="22"/>
      <c r="L424" s="22" t="s">
        <v>26</v>
      </c>
      <c r="M424" s="22" t="s">
        <v>120</v>
      </c>
      <c r="N424" s="45" t="s">
        <v>5714</v>
      </c>
    </row>
    <row r="425" spans="1:14" hidden="1" x14ac:dyDescent="0.2">
      <c r="A425" s="18">
        <v>409</v>
      </c>
      <c r="B425" s="19">
        <v>5000</v>
      </c>
      <c r="C425" s="45" t="s">
        <v>378</v>
      </c>
      <c r="D425" s="47">
        <v>38211</v>
      </c>
      <c r="E425" s="47">
        <v>38407</v>
      </c>
      <c r="F425" s="51">
        <v>96</v>
      </c>
      <c r="G425" s="53" t="s">
        <v>663</v>
      </c>
      <c r="H425" s="11"/>
      <c r="I425" s="30" t="s">
        <v>5682</v>
      </c>
      <c r="J425" s="11"/>
      <c r="K425" s="22"/>
      <c r="L425" s="22" t="s">
        <v>26</v>
      </c>
      <c r="M425" s="22" t="s">
        <v>120</v>
      </c>
      <c r="N425" s="45" t="s">
        <v>5714</v>
      </c>
    </row>
    <row r="426" spans="1:14" hidden="1" x14ac:dyDescent="0.2">
      <c r="A426" s="18">
        <v>410</v>
      </c>
      <c r="B426" s="19">
        <v>5000</v>
      </c>
      <c r="C426" s="45" t="s">
        <v>378</v>
      </c>
      <c r="D426" s="47">
        <v>38267</v>
      </c>
      <c r="E426" s="47">
        <v>38287</v>
      </c>
      <c r="F426" s="51">
        <v>96</v>
      </c>
      <c r="G426" s="53" t="s">
        <v>664</v>
      </c>
      <c r="H426" s="11"/>
      <c r="I426" s="30" t="s">
        <v>5682</v>
      </c>
      <c r="J426" s="11"/>
      <c r="K426" s="22"/>
      <c r="L426" s="22" t="s">
        <v>26</v>
      </c>
      <c r="M426" s="22" t="s">
        <v>120</v>
      </c>
      <c r="N426" s="45" t="s">
        <v>5714</v>
      </c>
    </row>
    <row r="427" spans="1:14" hidden="1" x14ac:dyDescent="0.2">
      <c r="A427" s="18">
        <v>411</v>
      </c>
      <c r="B427" s="19">
        <v>5000</v>
      </c>
      <c r="C427" s="45" t="s">
        <v>378</v>
      </c>
      <c r="D427" s="47">
        <v>38170</v>
      </c>
      <c r="E427" s="47">
        <v>38825</v>
      </c>
      <c r="F427" s="51">
        <v>96</v>
      </c>
      <c r="G427" s="53" t="s">
        <v>665</v>
      </c>
      <c r="H427" s="11"/>
      <c r="I427" s="30" t="s">
        <v>5682</v>
      </c>
      <c r="J427" s="11"/>
      <c r="K427" s="22"/>
      <c r="L427" s="22" t="s">
        <v>26</v>
      </c>
      <c r="M427" s="22" t="s">
        <v>120</v>
      </c>
      <c r="N427" s="45" t="s">
        <v>5714</v>
      </c>
    </row>
    <row r="428" spans="1:14" hidden="1" x14ac:dyDescent="0.2">
      <c r="A428" s="18">
        <v>412</v>
      </c>
      <c r="B428" s="19">
        <v>5000</v>
      </c>
      <c r="C428" s="45" t="s">
        <v>378</v>
      </c>
      <c r="D428" s="47">
        <v>38334</v>
      </c>
      <c r="E428" s="47">
        <v>38644</v>
      </c>
      <c r="F428" s="51">
        <v>96</v>
      </c>
      <c r="G428" s="53" t="s">
        <v>666</v>
      </c>
      <c r="H428" s="11"/>
      <c r="I428" s="30" t="s">
        <v>5682</v>
      </c>
      <c r="J428" s="11"/>
      <c r="K428" s="22"/>
      <c r="L428" s="22" t="s">
        <v>26</v>
      </c>
      <c r="M428" s="22" t="s">
        <v>120</v>
      </c>
      <c r="N428" s="45" t="s">
        <v>5714</v>
      </c>
    </row>
    <row r="429" spans="1:14" hidden="1" x14ac:dyDescent="0.2">
      <c r="A429" s="18">
        <v>413</v>
      </c>
      <c r="B429" s="19">
        <v>5000</v>
      </c>
      <c r="C429" s="45" t="s">
        <v>378</v>
      </c>
      <c r="D429" s="47">
        <v>38037</v>
      </c>
      <c r="E429" s="47">
        <v>38839</v>
      </c>
      <c r="F429" s="51">
        <v>96</v>
      </c>
      <c r="G429" s="53" t="s">
        <v>667</v>
      </c>
      <c r="H429" s="11"/>
      <c r="I429" s="30" t="s">
        <v>5682</v>
      </c>
      <c r="J429" s="11"/>
      <c r="K429" s="22"/>
      <c r="L429" s="22" t="s">
        <v>26</v>
      </c>
      <c r="M429" s="22" t="s">
        <v>120</v>
      </c>
      <c r="N429" s="45" t="s">
        <v>5714</v>
      </c>
    </row>
    <row r="430" spans="1:14" hidden="1" x14ac:dyDescent="0.2">
      <c r="A430" s="18">
        <v>414</v>
      </c>
      <c r="B430" s="19">
        <v>5000</v>
      </c>
      <c r="C430" s="45" t="s">
        <v>378</v>
      </c>
      <c r="D430" s="47">
        <v>38266</v>
      </c>
      <c r="E430" s="47">
        <v>38572</v>
      </c>
      <c r="F430" s="51">
        <v>96</v>
      </c>
      <c r="G430" s="53" t="s">
        <v>668</v>
      </c>
      <c r="H430" s="11"/>
      <c r="I430" s="30" t="s">
        <v>5682</v>
      </c>
      <c r="J430" s="11"/>
      <c r="K430" s="22"/>
      <c r="L430" s="22" t="s">
        <v>26</v>
      </c>
      <c r="M430" s="22" t="s">
        <v>120</v>
      </c>
      <c r="N430" s="45" t="s">
        <v>5714</v>
      </c>
    </row>
    <row r="431" spans="1:14" hidden="1" x14ac:dyDescent="0.2">
      <c r="A431" s="18">
        <v>415</v>
      </c>
      <c r="B431" s="19">
        <v>5000</v>
      </c>
      <c r="C431" s="45" t="s">
        <v>378</v>
      </c>
      <c r="D431" s="47">
        <v>37988</v>
      </c>
      <c r="E431" s="47">
        <v>38839</v>
      </c>
      <c r="F431" s="51">
        <v>96</v>
      </c>
      <c r="G431" s="53" t="s">
        <v>669</v>
      </c>
      <c r="H431" s="21"/>
      <c r="I431" s="30" t="s">
        <v>5682</v>
      </c>
      <c r="J431" s="30"/>
      <c r="K431" s="22"/>
      <c r="L431" s="22" t="s">
        <v>26</v>
      </c>
      <c r="M431" s="22" t="s">
        <v>120</v>
      </c>
      <c r="N431" s="45" t="s">
        <v>5714</v>
      </c>
    </row>
    <row r="432" spans="1:14" hidden="1" x14ac:dyDescent="0.2">
      <c r="A432" s="18">
        <v>416</v>
      </c>
      <c r="B432" s="19">
        <v>5000</v>
      </c>
      <c r="C432" s="45" t="s">
        <v>378</v>
      </c>
      <c r="D432" s="47">
        <v>37804</v>
      </c>
      <c r="E432" s="47">
        <v>38617</v>
      </c>
      <c r="F432" s="51">
        <v>97</v>
      </c>
      <c r="G432" s="53" t="s">
        <v>617</v>
      </c>
      <c r="H432" s="21"/>
      <c r="I432" s="30" t="s">
        <v>5682</v>
      </c>
      <c r="J432" s="30"/>
      <c r="K432" s="22"/>
      <c r="L432" s="22" t="s">
        <v>26</v>
      </c>
      <c r="M432" s="22" t="s">
        <v>120</v>
      </c>
      <c r="N432" s="45" t="s">
        <v>5714</v>
      </c>
    </row>
    <row r="433" spans="1:14" hidden="1" x14ac:dyDescent="0.2">
      <c r="A433" s="18">
        <v>417</v>
      </c>
      <c r="B433" s="19">
        <v>5000</v>
      </c>
      <c r="C433" s="45" t="s">
        <v>378</v>
      </c>
      <c r="D433" s="47">
        <v>38420</v>
      </c>
      <c r="E433" s="47">
        <v>38846</v>
      </c>
      <c r="F433" s="51">
        <v>97</v>
      </c>
      <c r="G433" s="53" t="s">
        <v>618</v>
      </c>
      <c r="H433" s="21"/>
      <c r="I433" s="30" t="s">
        <v>5682</v>
      </c>
      <c r="J433" s="30"/>
      <c r="K433" s="22"/>
      <c r="L433" s="22" t="s">
        <v>26</v>
      </c>
      <c r="M433" s="22" t="s">
        <v>120</v>
      </c>
      <c r="N433" s="45" t="s">
        <v>5714</v>
      </c>
    </row>
    <row r="434" spans="1:14" hidden="1" x14ac:dyDescent="0.2">
      <c r="A434" s="18">
        <v>418</v>
      </c>
      <c r="B434" s="19">
        <v>5000</v>
      </c>
      <c r="C434" s="45" t="s">
        <v>378</v>
      </c>
      <c r="D434" s="47">
        <v>38590</v>
      </c>
      <c r="E434" s="47">
        <v>39366</v>
      </c>
      <c r="F434" s="51">
        <v>97</v>
      </c>
      <c r="G434" s="53" t="s">
        <v>619</v>
      </c>
      <c r="H434" s="22"/>
      <c r="I434" s="30" t="s">
        <v>5682</v>
      </c>
      <c r="J434" s="22"/>
      <c r="K434" s="22"/>
      <c r="L434" s="22" t="s">
        <v>26</v>
      </c>
      <c r="M434" s="22" t="s">
        <v>120</v>
      </c>
      <c r="N434" s="45" t="s">
        <v>5714</v>
      </c>
    </row>
    <row r="435" spans="1:14" hidden="1" x14ac:dyDescent="0.2">
      <c r="A435" s="18">
        <v>419</v>
      </c>
      <c r="B435" s="19">
        <v>5000</v>
      </c>
      <c r="C435" s="45" t="s">
        <v>378</v>
      </c>
      <c r="D435" s="47">
        <v>38693</v>
      </c>
      <c r="E435" s="47">
        <v>39205</v>
      </c>
      <c r="F435" s="51">
        <v>97</v>
      </c>
      <c r="G435" s="53" t="s">
        <v>620</v>
      </c>
      <c r="H435" s="22"/>
      <c r="I435" s="30" t="s">
        <v>5682</v>
      </c>
      <c r="J435" s="30"/>
      <c r="K435" s="22"/>
      <c r="L435" s="22" t="s">
        <v>26</v>
      </c>
      <c r="M435" s="22" t="s">
        <v>120</v>
      </c>
      <c r="N435" s="45" t="s">
        <v>5714</v>
      </c>
    </row>
    <row r="436" spans="1:14" hidden="1" x14ac:dyDescent="0.2">
      <c r="A436" s="18">
        <v>420</v>
      </c>
      <c r="B436" s="19">
        <v>5000</v>
      </c>
      <c r="C436" s="45" t="s">
        <v>378</v>
      </c>
      <c r="D436" s="47">
        <v>38636</v>
      </c>
      <c r="E436" s="47">
        <v>38707</v>
      </c>
      <c r="F436" s="51">
        <v>97</v>
      </c>
      <c r="G436" s="53" t="s">
        <v>621</v>
      </c>
      <c r="H436" s="22"/>
      <c r="I436" s="30" t="s">
        <v>5682</v>
      </c>
      <c r="J436" s="30"/>
      <c r="K436" s="22"/>
      <c r="L436" s="22" t="s">
        <v>26</v>
      </c>
      <c r="M436" s="22" t="s">
        <v>120</v>
      </c>
      <c r="N436" s="45" t="s">
        <v>5714</v>
      </c>
    </row>
    <row r="437" spans="1:14" hidden="1" x14ac:dyDescent="0.2">
      <c r="A437" s="18">
        <v>421</v>
      </c>
      <c r="B437" s="19">
        <v>5000</v>
      </c>
      <c r="C437" s="45" t="s">
        <v>378</v>
      </c>
      <c r="D437" s="47">
        <v>38562</v>
      </c>
      <c r="E437" s="47">
        <v>38653</v>
      </c>
      <c r="F437" s="51">
        <v>97</v>
      </c>
      <c r="G437" s="53" t="s">
        <v>622</v>
      </c>
      <c r="H437" s="26"/>
      <c r="I437" s="30" t="s">
        <v>5682</v>
      </c>
      <c r="J437" s="30"/>
      <c r="K437" s="22"/>
      <c r="L437" s="22" t="s">
        <v>26</v>
      </c>
      <c r="M437" s="22" t="s">
        <v>120</v>
      </c>
      <c r="N437" s="45" t="s">
        <v>5714</v>
      </c>
    </row>
    <row r="438" spans="1:14" hidden="1" x14ac:dyDescent="0.2">
      <c r="A438" s="18">
        <v>422</v>
      </c>
      <c r="B438" s="19">
        <v>5000</v>
      </c>
      <c r="C438" s="45" t="s">
        <v>378</v>
      </c>
      <c r="D438" s="47">
        <v>38398</v>
      </c>
      <c r="E438" s="47">
        <v>38476</v>
      </c>
      <c r="F438" s="51">
        <v>97</v>
      </c>
      <c r="G438" s="53" t="s">
        <v>623</v>
      </c>
      <c r="H438" s="27"/>
      <c r="I438" s="30" t="s">
        <v>5682</v>
      </c>
      <c r="J438" s="28"/>
      <c r="K438" s="22"/>
      <c r="L438" s="22" t="s">
        <v>26</v>
      </c>
      <c r="M438" s="22" t="s">
        <v>120</v>
      </c>
      <c r="N438" s="45" t="s">
        <v>5714</v>
      </c>
    </row>
    <row r="439" spans="1:14" hidden="1" x14ac:dyDescent="0.2">
      <c r="A439" s="18">
        <v>423</v>
      </c>
      <c r="B439" s="19">
        <v>5000</v>
      </c>
      <c r="C439" s="45" t="s">
        <v>378</v>
      </c>
      <c r="D439" s="47">
        <v>38406</v>
      </c>
      <c r="E439" s="47">
        <v>38569</v>
      </c>
      <c r="F439" s="51">
        <v>97</v>
      </c>
      <c r="G439" s="53" t="s">
        <v>624</v>
      </c>
      <c r="H439" s="11"/>
      <c r="I439" s="30" t="s">
        <v>5682</v>
      </c>
      <c r="J439" s="11"/>
      <c r="K439" s="22"/>
      <c r="L439" s="22" t="s">
        <v>26</v>
      </c>
      <c r="M439" s="22" t="s">
        <v>120</v>
      </c>
      <c r="N439" s="45" t="s">
        <v>5714</v>
      </c>
    </row>
    <row r="440" spans="1:14" hidden="1" x14ac:dyDescent="0.2">
      <c r="A440" s="18">
        <v>424</v>
      </c>
      <c r="B440" s="19">
        <v>5000</v>
      </c>
      <c r="C440" s="45" t="s">
        <v>378</v>
      </c>
      <c r="D440" s="47">
        <v>38356</v>
      </c>
      <c r="E440" s="47">
        <v>38862</v>
      </c>
      <c r="F440" s="51">
        <v>97</v>
      </c>
      <c r="G440" s="53" t="s">
        <v>625</v>
      </c>
      <c r="H440" s="11"/>
      <c r="I440" s="30" t="s">
        <v>5682</v>
      </c>
      <c r="J440" s="11"/>
      <c r="K440" s="22"/>
      <c r="L440" s="22" t="s">
        <v>26</v>
      </c>
      <c r="M440" s="22" t="s">
        <v>120</v>
      </c>
      <c r="N440" s="45" t="s">
        <v>5714</v>
      </c>
    </row>
    <row r="441" spans="1:14" hidden="1" x14ac:dyDescent="0.2">
      <c r="A441" s="18">
        <v>425</v>
      </c>
      <c r="B441" s="19">
        <v>5000</v>
      </c>
      <c r="C441" s="45" t="s">
        <v>378</v>
      </c>
      <c r="D441" s="47">
        <v>38455</v>
      </c>
      <c r="E441" s="47">
        <v>38625</v>
      </c>
      <c r="F441" s="51">
        <v>97</v>
      </c>
      <c r="G441" s="53" t="s">
        <v>626</v>
      </c>
      <c r="H441" s="11"/>
      <c r="I441" s="30" t="s">
        <v>5682</v>
      </c>
      <c r="J441" s="11"/>
      <c r="K441" s="22"/>
      <c r="L441" s="22" t="s">
        <v>26</v>
      </c>
      <c r="M441" s="22" t="s">
        <v>120</v>
      </c>
      <c r="N441" s="45" t="s">
        <v>5714</v>
      </c>
    </row>
    <row r="442" spans="1:14" hidden="1" x14ac:dyDescent="0.2">
      <c r="A442" s="18">
        <v>426</v>
      </c>
      <c r="B442" s="19">
        <v>5000</v>
      </c>
      <c r="C442" s="45" t="s">
        <v>378</v>
      </c>
      <c r="D442" s="47">
        <v>38267</v>
      </c>
      <c r="E442" s="47">
        <v>38540</v>
      </c>
      <c r="F442" s="51">
        <v>98</v>
      </c>
      <c r="G442" s="53" t="s">
        <v>670</v>
      </c>
      <c r="H442" s="11"/>
      <c r="I442" s="30" t="s">
        <v>5682</v>
      </c>
      <c r="J442" s="11"/>
      <c r="K442" s="22"/>
      <c r="L442" s="22" t="s">
        <v>26</v>
      </c>
      <c r="M442" s="22" t="s">
        <v>120</v>
      </c>
      <c r="N442" s="45" t="s">
        <v>5714</v>
      </c>
    </row>
    <row r="443" spans="1:14" hidden="1" x14ac:dyDescent="0.2">
      <c r="A443" s="18">
        <v>427</v>
      </c>
      <c r="B443" s="19">
        <v>5000</v>
      </c>
      <c r="C443" s="45" t="s">
        <v>378</v>
      </c>
      <c r="D443" s="47">
        <v>38195</v>
      </c>
      <c r="E443" s="47">
        <v>38287</v>
      </c>
      <c r="F443" s="51">
        <v>98</v>
      </c>
      <c r="G443" s="53" t="s">
        <v>671</v>
      </c>
      <c r="H443" s="11"/>
      <c r="I443" s="30" t="s">
        <v>5682</v>
      </c>
      <c r="J443" s="11"/>
      <c r="K443" s="22"/>
      <c r="L443" s="22" t="s">
        <v>26</v>
      </c>
      <c r="M443" s="22" t="s">
        <v>120</v>
      </c>
      <c r="N443" s="45" t="s">
        <v>5714</v>
      </c>
    </row>
    <row r="444" spans="1:14" hidden="1" x14ac:dyDescent="0.2">
      <c r="A444" s="18">
        <v>428</v>
      </c>
      <c r="B444" s="19">
        <v>5000</v>
      </c>
      <c r="C444" s="45" t="s">
        <v>378</v>
      </c>
      <c r="D444" s="47">
        <v>37878</v>
      </c>
      <c r="E444" s="47">
        <v>38441</v>
      </c>
      <c r="F444" s="51">
        <v>98</v>
      </c>
      <c r="G444" s="53" t="s">
        <v>672</v>
      </c>
      <c r="H444" s="11"/>
      <c r="I444" s="30" t="s">
        <v>5682</v>
      </c>
      <c r="J444" s="11"/>
      <c r="K444" s="22"/>
      <c r="L444" s="22" t="s">
        <v>26</v>
      </c>
      <c r="M444" s="22" t="s">
        <v>120</v>
      </c>
      <c r="N444" s="45" t="s">
        <v>5714</v>
      </c>
    </row>
    <row r="445" spans="1:14" hidden="1" x14ac:dyDescent="0.2">
      <c r="A445" s="18">
        <v>429</v>
      </c>
      <c r="B445" s="19">
        <v>5000</v>
      </c>
      <c r="C445" s="45" t="s">
        <v>378</v>
      </c>
      <c r="D445" s="47">
        <v>38484</v>
      </c>
      <c r="E445" s="47">
        <v>38669</v>
      </c>
      <c r="F445" s="51">
        <v>98</v>
      </c>
      <c r="G445" s="53" t="s">
        <v>673</v>
      </c>
      <c r="H445" s="11"/>
      <c r="I445" s="30" t="s">
        <v>5682</v>
      </c>
      <c r="J445" s="11"/>
      <c r="K445" s="22"/>
      <c r="L445" s="22" t="s">
        <v>26</v>
      </c>
      <c r="M445" s="22" t="s">
        <v>120</v>
      </c>
      <c r="N445" s="45" t="s">
        <v>5714</v>
      </c>
    </row>
    <row r="446" spans="1:14" hidden="1" x14ac:dyDescent="0.2">
      <c r="A446" s="18">
        <v>430</v>
      </c>
      <c r="B446" s="19">
        <v>5000</v>
      </c>
      <c r="C446" s="45" t="s">
        <v>378</v>
      </c>
      <c r="D446" s="47">
        <v>38632</v>
      </c>
      <c r="E446" s="47">
        <v>38632</v>
      </c>
      <c r="F446" s="51">
        <v>98</v>
      </c>
      <c r="G446" s="53" t="s">
        <v>674</v>
      </c>
      <c r="H446" s="21"/>
      <c r="I446" s="30" t="s">
        <v>5682</v>
      </c>
      <c r="J446" s="30"/>
      <c r="K446" s="22"/>
      <c r="L446" s="22" t="s">
        <v>26</v>
      </c>
      <c r="M446" s="22" t="s">
        <v>120</v>
      </c>
      <c r="N446" s="45" t="s">
        <v>5714</v>
      </c>
    </row>
    <row r="447" spans="1:14" hidden="1" x14ac:dyDescent="0.2">
      <c r="A447" s="18">
        <v>431</v>
      </c>
      <c r="B447" s="19">
        <v>5000</v>
      </c>
      <c r="C447" s="45" t="s">
        <v>378</v>
      </c>
      <c r="D447" s="47">
        <v>38100</v>
      </c>
      <c r="E447" s="47">
        <v>38243</v>
      </c>
      <c r="F447" s="51">
        <v>98</v>
      </c>
      <c r="G447" s="53" t="s">
        <v>675</v>
      </c>
      <c r="H447" s="21"/>
      <c r="I447" s="30" t="s">
        <v>5682</v>
      </c>
      <c r="J447" s="30"/>
      <c r="K447" s="22"/>
      <c r="L447" s="22" t="s">
        <v>26</v>
      </c>
      <c r="M447" s="22" t="s">
        <v>120</v>
      </c>
      <c r="N447" s="45" t="s">
        <v>5714</v>
      </c>
    </row>
    <row r="448" spans="1:14" hidden="1" x14ac:dyDescent="0.2">
      <c r="A448" s="18">
        <v>432</v>
      </c>
      <c r="B448" s="19">
        <v>5000</v>
      </c>
      <c r="C448" s="45" t="s">
        <v>378</v>
      </c>
      <c r="D448" s="47">
        <v>38446</v>
      </c>
      <c r="E448" s="47">
        <v>38831</v>
      </c>
      <c r="F448" s="51">
        <v>98</v>
      </c>
      <c r="G448" s="53" t="s">
        <v>676</v>
      </c>
      <c r="H448" s="21"/>
      <c r="I448" s="30" t="s">
        <v>5682</v>
      </c>
      <c r="J448" s="30"/>
      <c r="K448" s="22"/>
      <c r="L448" s="22" t="s">
        <v>26</v>
      </c>
      <c r="M448" s="22" t="s">
        <v>120</v>
      </c>
      <c r="N448" s="45" t="s">
        <v>5714</v>
      </c>
    </row>
    <row r="449" spans="1:14" hidden="1" x14ac:dyDescent="0.2">
      <c r="A449" s="18">
        <v>433</v>
      </c>
      <c r="B449" s="19">
        <v>5000</v>
      </c>
      <c r="C449" s="45" t="s">
        <v>378</v>
      </c>
      <c r="D449" s="47">
        <v>37966</v>
      </c>
      <c r="E449" s="47">
        <v>38063</v>
      </c>
      <c r="F449" s="51">
        <v>98</v>
      </c>
      <c r="G449" s="53" t="s">
        <v>677</v>
      </c>
      <c r="H449" s="22"/>
      <c r="I449" s="30" t="s">
        <v>5682</v>
      </c>
      <c r="J449" s="22"/>
      <c r="K449" s="22"/>
      <c r="L449" s="22" t="s">
        <v>26</v>
      </c>
      <c r="M449" s="22" t="s">
        <v>120</v>
      </c>
      <c r="N449" s="45" t="s">
        <v>5714</v>
      </c>
    </row>
    <row r="450" spans="1:14" hidden="1" x14ac:dyDescent="0.2">
      <c r="A450" s="18">
        <v>434</v>
      </c>
      <c r="B450" s="19">
        <v>5000</v>
      </c>
      <c r="C450" s="45" t="s">
        <v>378</v>
      </c>
      <c r="D450" s="47">
        <v>38058</v>
      </c>
      <c r="E450" s="47">
        <v>37744</v>
      </c>
      <c r="F450" s="51">
        <v>98</v>
      </c>
      <c r="G450" s="53" t="s">
        <v>678</v>
      </c>
      <c r="H450" s="22"/>
      <c r="I450" s="30" t="s">
        <v>5682</v>
      </c>
      <c r="J450" s="30"/>
      <c r="K450" s="22"/>
      <c r="L450" s="22" t="s">
        <v>26</v>
      </c>
      <c r="M450" s="22" t="s">
        <v>120</v>
      </c>
      <c r="N450" s="45" t="s">
        <v>5714</v>
      </c>
    </row>
    <row r="451" spans="1:14" hidden="1" x14ac:dyDescent="0.2">
      <c r="A451" s="18">
        <v>435</v>
      </c>
      <c r="B451" s="19">
        <v>5000</v>
      </c>
      <c r="C451" s="45" t="s">
        <v>378</v>
      </c>
      <c r="D451" s="47">
        <v>38673</v>
      </c>
      <c r="E451" s="47">
        <v>38898</v>
      </c>
      <c r="F451" s="51">
        <v>98</v>
      </c>
      <c r="G451" s="53" t="s">
        <v>679</v>
      </c>
      <c r="H451" s="22"/>
      <c r="I451" s="30" t="s">
        <v>5682</v>
      </c>
      <c r="J451" s="30"/>
      <c r="K451" s="22"/>
      <c r="L451" s="22" t="s">
        <v>26</v>
      </c>
      <c r="M451" s="22" t="s">
        <v>120</v>
      </c>
      <c r="N451" s="45" t="s">
        <v>5714</v>
      </c>
    </row>
    <row r="452" spans="1:14" hidden="1" x14ac:dyDescent="0.2">
      <c r="A452" s="18">
        <v>436</v>
      </c>
      <c r="B452" s="19">
        <v>5000</v>
      </c>
      <c r="C452" s="45" t="s">
        <v>378</v>
      </c>
      <c r="D452" s="47">
        <v>38002</v>
      </c>
      <c r="E452" s="47">
        <v>38841</v>
      </c>
      <c r="F452" s="51">
        <v>98</v>
      </c>
      <c r="G452" s="53" t="s">
        <v>680</v>
      </c>
      <c r="H452" s="26"/>
      <c r="I452" s="30" t="s">
        <v>5682</v>
      </c>
      <c r="J452" s="30"/>
      <c r="K452" s="22"/>
      <c r="L452" s="22" t="s">
        <v>26</v>
      </c>
      <c r="M452" s="22" t="s">
        <v>120</v>
      </c>
      <c r="N452" s="45" t="s">
        <v>5714</v>
      </c>
    </row>
    <row r="453" spans="1:14" hidden="1" x14ac:dyDescent="0.2">
      <c r="A453" s="18">
        <v>437</v>
      </c>
      <c r="B453" s="19">
        <v>5000</v>
      </c>
      <c r="C453" s="45" t="s">
        <v>378</v>
      </c>
      <c r="D453" s="47">
        <v>37877</v>
      </c>
      <c r="E453" s="47">
        <v>38828</v>
      </c>
      <c r="F453" s="51">
        <v>98</v>
      </c>
      <c r="G453" s="53" t="s">
        <v>681</v>
      </c>
      <c r="H453" s="27"/>
      <c r="I453" s="30" t="s">
        <v>5682</v>
      </c>
      <c r="J453" s="28"/>
      <c r="K453" s="22"/>
      <c r="L453" s="22" t="s">
        <v>26</v>
      </c>
      <c r="M453" s="22" t="s">
        <v>120</v>
      </c>
      <c r="N453" s="45" t="s">
        <v>5714</v>
      </c>
    </row>
    <row r="454" spans="1:14" hidden="1" x14ac:dyDescent="0.2">
      <c r="A454" s="18">
        <v>438</v>
      </c>
      <c r="B454" s="19">
        <v>5000</v>
      </c>
      <c r="C454" s="45" t="s">
        <v>378</v>
      </c>
      <c r="D454" s="47">
        <v>38453</v>
      </c>
      <c r="E454" s="47">
        <v>38520</v>
      </c>
      <c r="F454" s="51">
        <v>98</v>
      </c>
      <c r="G454" s="53" t="s">
        <v>682</v>
      </c>
      <c r="H454" s="11"/>
      <c r="I454" s="30" t="s">
        <v>5682</v>
      </c>
      <c r="J454" s="11"/>
      <c r="K454" s="22"/>
      <c r="L454" s="22" t="s">
        <v>26</v>
      </c>
      <c r="M454" s="22" t="s">
        <v>120</v>
      </c>
      <c r="N454" s="45" t="s">
        <v>5714</v>
      </c>
    </row>
    <row r="455" spans="1:14" hidden="1" x14ac:dyDescent="0.2">
      <c r="A455" s="18">
        <v>439</v>
      </c>
      <c r="B455" s="19">
        <v>5000</v>
      </c>
      <c r="C455" s="45" t="s">
        <v>378</v>
      </c>
      <c r="D455" s="47">
        <v>38216</v>
      </c>
      <c r="E455" s="47">
        <v>38528</v>
      </c>
      <c r="F455" s="51">
        <v>99</v>
      </c>
      <c r="G455" s="53" t="s">
        <v>683</v>
      </c>
      <c r="H455" s="11"/>
      <c r="I455" s="30" t="s">
        <v>5682</v>
      </c>
      <c r="J455" s="11"/>
      <c r="K455" s="22"/>
      <c r="L455" s="22" t="s">
        <v>26</v>
      </c>
      <c r="M455" s="22" t="s">
        <v>120</v>
      </c>
      <c r="N455" s="45" t="s">
        <v>5714</v>
      </c>
    </row>
    <row r="456" spans="1:14" hidden="1" x14ac:dyDescent="0.2">
      <c r="A456" s="18">
        <v>440</v>
      </c>
      <c r="B456" s="19">
        <v>5000</v>
      </c>
      <c r="C456" s="45" t="s">
        <v>378</v>
      </c>
      <c r="D456" s="47">
        <v>38241</v>
      </c>
      <c r="E456" s="47">
        <v>38348</v>
      </c>
      <c r="F456" s="51">
        <v>99</v>
      </c>
      <c r="G456" s="53" t="s">
        <v>684</v>
      </c>
      <c r="H456" s="11"/>
      <c r="I456" s="30" t="s">
        <v>5682</v>
      </c>
      <c r="J456" s="11"/>
      <c r="K456" s="22"/>
      <c r="L456" s="22" t="s">
        <v>26</v>
      </c>
      <c r="M456" s="22" t="s">
        <v>120</v>
      </c>
      <c r="N456" s="45" t="s">
        <v>5714</v>
      </c>
    </row>
    <row r="457" spans="1:14" hidden="1" x14ac:dyDescent="0.2">
      <c r="A457" s="18">
        <v>441</v>
      </c>
      <c r="B457" s="19">
        <v>5000</v>
      </c>
      <c r="C457" s="45" t="s">
        <v>378</v>
      </c>
      <c r="D457" s="47">
        <v>38483</v>
      </c>
      <c r="E457" s="47">
        <v>38890</v>
      </c>
      <c r="F457" s="51">
        <v>99</v>
      </c>
      <c r="G457" s="53" t="s">
        <v>685</v>
      </c>
      <c r="H457" s="11"/>
      <c r="I457" s="30" t="s">
        <v>5682</v>
      </c>
      <c r="J457" s="11"/>
      <c r="K457" s="22"/>
      <c r="L457" s="22" t="s">
        <v>26</v>
      </c>
      <c r="M457" s="22" t="s">
        <v>120</v>
      </c>
      <c r="N457" s="45" t="s">
        <v>5714</v>
      </c>
    </row>
    <row r="458" spans="1:14" hidden="1" x14ac:dyDescent="0.2">
      <c r="A458" s="18">
        <v>442</v>
      </c>
      <c r="B458" s="19">
        <v>5000</v>
      </c>
      <c r="C458" s="45" t="s">
        <v>378</v>
      </c>
      <c r="D458" s="47">
        <v>38513</v>
      </c>
      <c r="E458" s="47">
        <v>38833</v>
      </c>
      <c r="F458" s="51">
        <v>99</v>
      </c>
      <c r="G458" s="53" t="s">
        <v>686</v>
      </c>
      <c r="H458" s="11"/>
      <c r="I458" s="30" t="s">
        <v>5682</v>
      </c>
      <c r="J458" s="11"/>
      <c r="K458" s="22"/>
      <c r="L458" s="22" t="s">
        <v>26</v>
      </c>
      <c r="M458" s="22" t="s">
        <v>120</v>
      </c>
      <c r="N458" s="45" t="s">
        <v>5714</v>
      </c>
    </row>
    <row r="459" spans="1:14" hidden="1" x14ac:dyDescent="0.2">
      <c r="A459" s="18">
        <v>443</v>
      </c>
      <c r="B459" s="19">
        <v>5000</v>
      </c>
      <c r="C459" s="45" t="s">
        <v>378</v>
      </c>
      <c r="D459" s="47">
        <v>38678</v>
      </c>
      <c r="E459" s="47">
        <v>38823</v>
      </c>
      <c r="F459" s="51">
        <v>99</v>
      </c>
      <c r="G459" s="53" t="s">
        <v>687</v>
      </c>
      <c r="H459" s="11"/>
      <c r="I459" s="30" t="s">
        <v>5682</v>
      </c>
      <c r="J459" s="11"/>
      <c r="K459" s="22"/>
      <c r="L459" s="22" t="s">
        <v>26</v>
      </c>
      <c r="M459" s="22" t="s">
        <v>120</v>
      </c>
      <c r="N459" s="45" t="s">
        <v>5714</v>
      </c>
    </row>
    <row r="460" spans="1:14" hidden="1" x14ac:dyDescent="0.2">
      <c r="A460" s="18">
        <v>444</v>
      </c>
      <c r="B460" s="19">
        <v>5000</v>
      </c>
      <c r="C460" s="45" t="s">
        <v>378</v>
      </c>
      <c r="D460" s="47">
        <v>38021</v>
      </c>
      <c r="E460" s="47">
        <v>38098</v>
      </c>
      <c r="F460" s="51">
        <v>99</v>
      </c>
      <c r="G460" s="53" t="s">
        <v>688</v>
      </c>
      <c r="H460" s="11"/>
      <c r="I460" s="30" t="s">
        <v>5682</v>
      </c>
      <c r="J460" s="11"/>
      <c r="K460" s="22"/>
      <c r="L460" s="22" t="s">
        <v>26</v>
      </c>
      <c r="M460" s="22" t="s">
        <v>120</v>
      </c>
      <c r="N460" s="45" t="s">
        <v>5714</v>
      </c>
    </row>
    <row r="461" spans="1:14" hidden="1" x14ac:dyDescent="0.2">
      <c r="A461" s="18">
        <v>445</v>
      </c>
      <c r="B461" s="19">
        <v>5000</v>
      </c>
      <c r="C461" s="45" t="s">
        <v>378</v>
      </c>
      <c r="D461" s="47">
        <v>38343</v>
      </c>
      <c r="E461" s="47">
        <v>38528</v>
      </c>
      <c r="F461" s="51">
        <v>99</v>
      </c>
      <c r="G461" s="53" t="s">
        <v>689</v>
      </c>
      <c r="H461" s="21"/>
      <c r="I461" s="30" t="s">
        <v>5682</v>
      </c>
      <c r="J461" s="30"/>
      <c r="K461" s="22"/>
      <c r="L461" s="22" t="s">
        <v>26</v>
      </c>
      <c r="M461" s="22" t="s">
        <v>120</v>
      </c>
      <c r="N461" s="45" t="s">
        <v>5714</v>
      </c>
    </row>
    <row r="462" spans="1:14" hidden="1" x14ac:dyDescent="0.2">
      <c r="A462" s="18">
        <v>446</v>
      </c>
      <c r="B462" s="19">
        <v>5000</v>
      </c>
      <c r="C462" s="45" t="s">
        <v>378</v>
      </c>
      <c r="D462" s="47">
        <v>38247</v>
      </c>
      <c r="E462" s="47">
        <v>38247</v>
      </c>
      <c r="F462" s="51">
        <v>99</v>
      </c>
      <c r="G462" s="53" t="s">
        <v>690</v>
      </c>
      <c r="H462" s="21"/>
      <c r="I462" s="30" t="s">
        <v>5682</v>
      </c>
      <c r="J462" s="30"/>
      <c r="K462" s="22"/>
      <c r="L462" s="22" t="s">
        <v>26</v>
      </c>
      <c r="M462" s="22" t="s">
        <v>120</v>
      </c>
      <c r="N462" s="45" t="s">
        <v>5714</v>
      </c>
    </row>
    <row r="463" spans="1:14" hidden="1" x14ac:dyDescent="0.2">
      <c r="A463" s="18">
        <v>447</v>
      </c>
      <c r="B463" s="19">
        <v>5000</v>
      </c>
      <c r="C463" s="45" t="s">
        <v>378</v>
      </c>
      <c r="D463" s="47">
        <v>38343</v>
      </c>
      <c r="E463" s="47">
        <v>38455</v>
      </c>
      <c r="F463" s="51">
        <v>99</v>
      </c>
      <c r="G463" s="53" t="s">
        <v>691</v>
      </c>
      <c r="H463" s="21"/>
      <c r="I463" s="30" t="s">
        <v>5682</v>
      </c>
      <c r="J463" s="30"/>
      <c r="K463" s="22"/>
      <c r="L463" s="22" t="s">
        <v>26</v>
      </c>
      <c r="M463" s="22" t="s">
        <v>120</v>
      </c>
      <c r="N463" s="45" t="s">
        <v>5714</v>
      </c>
    </row>
    <row r="464" spans="1:14" hidden="1" x14ac:dyDescent="0.2">
      <c r="A464" s="18">
        <v>448</v>
      </c>
      <c r="B464" s="19">
        <v>5000</v>
      </c>
      <c r="C464" s="45" t="s">
        <v>378</v>
      </c>
      <c r="D464" s="47">
        <v>37877</v>
      </c>
      <c r="E464" s="47">
        <v>38825</v>
      </c>
      <c r="F464" s="51">
        <v>99</v>
      </c>
      <c r="G464" s="53" t="s">
        <v>692</v>
      </c>
      <c r="H464" s="22"/>
      <c r="I464" s="30" t="s">
        <v>5682</v>
      </c>
      <c r="J464" s="22"/>
      <c r="K464" s="22"/>
      <c r="L464" s="22" t="s">
        <v>26</v>
      </c>
      <c r="M464" s="22" t="s">
        <v>120</v>
      </c>
      <c r="N464" s="45" t="s">
        <v>5714</v>
      </c>
    </row>
    <row r="465" spans="1:14" hidden="1" x14ac:dyDescent="0.2">
      <c r="A465" s="18">
        <v>449</v>
      </c>
      <c r="B465" s="19">
        <v>5000</v>
      </c>
      <c r="C465" s="45" t="s">
        <v>378</v>
      </c>
      <c r="D465" s="47">
        <v>38483</v>
      </c>
      <c r="E465" s="47">
        <v>38625</v>
      </c>
      <c r="F465" s="51">
        <v>99</v>
      </c>
      <c r="G465" s="53" t="s">
        <v>693</v>
      </c>
      <c r="H465" s="22"/>
      <c r="I465" s="30" t="s">
        <v>5682</v>
      </c>
      <c r="J465" s="30"/>
      <c r="K465" s="22"/>
      <c r="L465" s="22" t="s">
        <v>26</v>
      </c>
      <c r="M465" s="22" t="s">
        <v>120</v>
      </c>
      <c r="N465" s="45" t="s">
        <v>5714</v>
      </c>
    </row>
    <row r="466" spans="1:14" hidden="1" x14ac:dyDescent="0.2">
      <c r="A466" s="18">
        <v>450</v>
      </c>
      <c r="B466" s="19">
        <v>5000</v>
      </c>
      <c r="C466" s="45" t="s">
        <v>378</v>
      </c>
      <c r="D466" s="47">
        <v>39048</v>
      </c>
      <c r="E466" s="47">
        <v>39505</v>
      </c>
      <c r="F466" s="51">
        <v>100</v>
      </c>
      <c r="G466" s="53" t="s">
        <v>694</v>
      </c>
      <c r="H466" s="22"/>
      <c r="I466" s="30" t="s">
        <v>5682</v>
      </c>
      <c r="J466" s="30"/>
      <c r="K466" s="22"/>
      <c r="L466" s="22" t="s">
        <v>26</v>
      </c>
      <c r="M466" s="22" t="s">
        <v>120</v>
      </c>
      <c r="N466" s="45" t="s">
        <v>5714</v>
      </c>
    </row>
    <row r="467" spans="1:14" hidden="1" x14ac:dyDescent="0.2">
      <c r="A467" s="18">
        <v>451</v>
      </c>
      <c r="B467" s="19">
        <v>5000</v>
      </c>
      <c r="C467" s="45" t="s">
        <v>378</v>
      </c>
      <c r="D467" s="47">
        <v>39078</v>
      </c>
      <c r="E467" s="47">
        <v>39051</v>
      </c>
      <c r="F467" s="51">
        <v>100</v>
      </c>
      <c r="G467" s="53" t="s">
        <v>695</v>
      </c>
      <c r="H467" s="26"/>
      <c r="I467" s="30" t="s">
        <v>5682</v>
      </c>
      <c r="J467" s="30"/>
      <c r="K467" s="22"/>
      <c r="L467" s="22" t="s">
        <v>26</v>
      </c>
      <c r="M467" s="22" t="s">
        <v>120</v>
      </c>
      <c r="N467" s="45" t="s">
        <v>5714</v>
      </c>
    </row>
    <row r="468" spans="1:14" hidden="1" x14ac:dyDescent="0.2">
      <c r="A468" s="18">
        <v>452</v>
      </c>
      <c r="B468" s="19">
        <v>5000</v>
      </c>
      <c r="C468" s="45" t="s">
        <v>378</v>
      </c>
      <c r="D468" s="47">
        <v>39175</v>
      </c>
      <c r="E468" s="47">
        <v>39434</v>
      </c>
      <c r="F468" s="51">
        <v>100</v>
      </c>
      <c r="G468" s="53" t="s">
        <v>696</v>
      </c>
      <c r="H468" s="27"/>
      <c r="I468" s="30" t="s">
        <v>5682</v>
      </c>
      <c r="J468" s="28"/>
      <c r="K468" s="22"/>
      <c r="L468" s="22" t="s">
        <v>26</v>
      </c>
      <c r="M468" s="22" t="s">
        <v>120</v>
      </c>
      <c r="N468" s="45" t="s">
        <v>5714</v>
      </c>
    </row>
    <row r="469" spans="1:14" hidden="1" x14ac:dyDescent="0.2">
      <c r="A469" s="18">
        <v>453</v>
      </c>
      <c r="B469" s="19">
        <v>5000</v>
      </c>
      <c r="C469" s="45" t="s">
        <v>378</v>
      </c>
      <c r="D469" s="47">
        <v>35721</v>
      </c>
      <c r="E469" s="47">
        <v>35721</v>
      </c>
      <c r="F469" s="51">
        <v>100</v>
      </c>
      <c r="G469" s="53" t="s">
        <v>697</v>
      </c>
      <c r="H469" s="21"/>
      <c r="I469" s="30" t="s">
        <v>5682</v>
      </c>
      <c r="J469" s="30"/>
      <c r="K469" s="22"/>
      <c r="L469" s="22" t="s">
        <v>26</v>
      </c>
      <c r="M469" s="22" t="s">
        <v>120</v>
      </c>
      <c r="N469" s="45" t="s">
        <v>5714</v>
      </c>
    </row>
    <row r="470" spans="1:14" hidden="1" x14ac:dyDescent="0.2">
      <c r="A470" s="18">
        <v>454</v>
      </c>
      <c r="B470" s="19">
        <v>5000</v>
      </c>
      <c r="C470" s="45" t="s">
        <v>378</v>
      </c>
      <c r="D470" s="47">
        <v>38741</v>
      </c>
      <c r="E470" s="47">
        <v>38833</v>
      </c>
      <c r="F470" s="51">
        <v>100</v>
      </c>
      <c r="G470" s="53" t="s">
        <v>698</v>
      </c>
      <c r="H470" s="21"/>
      <c r="I470" s="30" t="s">
        <v>5682</v>
      </c>
      <c r="J470" s="30"/>
      <c r="K470" s="22"/>
      <c r="L470" s="22" t="s">
        <v>26</v>
      </c>
      <c r="M470" s="22" t="s">
        <v>120</v>
      </c>
      <c r="N470" s="45" t="s">
        <v>5714</v>
      </c>
    </row>
    <row r="471" spans="1:14" hidden="1" x14ac:dyDescent="0.2">
      <c r="A471" s="18">
        <v>455</v>
      </c>
      <c r="B471" s="19">
        <v>5000</v>
      </c>
      <c r="C471" s="45" t="s">
        <v>378</v>
      </c>
      <c r="D471" s="47">
        <v>39072</v>
      </c>
      <c r="E471" s="47">
        <v>39432</v>
      </c>
      <c r="F471" s="51">
        <v>100</v>
      </c>
      <c r="G471" s="53" t="s">
        <v>699</v>
      </c>
      <c r="H471" s="21"/>
      <c r="I471" s="30" t="s">
        <v>5682</v>
      </c>
      <c r="J471" s="30"/>
      <c r="K471" s="22"/>
      <c r="L471" s="22" t="s">
        <v>26</v>
      </c>
      <c r="M471" s="22" t="s">
        <v>120</v>
      </c>
      <c r="N471" s="45" t="s">
        <v>5714</v>
      </c>
    </row>
    <row r="472" spans="1:14" hidden="1" x14ac:dyDescent="0.2">
      <c r="A472" s="18">
        <v>456</v>
      </c>
      <c r="B472" s="19">
        <v>5000</v>
      </c>
      <c r="C472" s="45" t="s">
        <v>378</v>
      </c>
      <c r="D472" s="47">
        <v>38813</v>
      </c>
      <c r="E472" s="47">
        <v>38975</v>
      </c>
      <c r="F472" s="51">
        <v>100</v>
      </c>
      <c r="G472" s="53" t="s">
        <v>700</v>
      </c>
      <c r="H472" s="22"/>
      <c r="I472" s="30" t="s">
        <v>5682</v>
      </c>
      <c r="J472" s="22"/>
      <c r="K472" s="22"/>
      <c r="L472" s="22" t="s">
        <v>26</v>
      </c>
      <c r="M472" s="22" t="s">
        <v>120</v>
      </c>
      <c r="N472" s="45" t="s">
        <v>5714</v>
      </c>
    </row>
    <row r="473" spans="1:14" hidden="1" x14ac:dyDescent="0.2">
      <c r="A473" s="18">
        <v>457</v>
      </c>
      <c r="B473" s="19">
        <v>5000</v>
      </c>
      <c r="C473" s="45" t="s">
        <v>378</v>
      </c>
      <c r="D473" s="47">
        <v>38953</v>
      </c>
      <c r="E473" s="47">
        <v>39029</v>
      </c>
      <c r="F473" s="51">
        <v>100</v>
      </c>
      <c r="G473" s="53" t="s">
        <v>701</v>
      </c>
      <c r="H473" s="22"/>
      <c r="I473" s="30" t="s">
        <v>5682</v>
      </c>
      <c r="J473" s="30"/>
      <c r="K473" s="22"/>
      <c r="L473" s="22" t="s">
        <v>26</v>
      </c>
      <c r="M473" s="22" t="s">
        <v>120</v>
      </c>
      <c r="N473" s="45" t="s">
        <v>5714</v>
      </c>
    </row>
    <row r="474" spans="1:14" hidden="1" x14ac:dyDescent="0.2">
      <c r="A474" s="18">
        <v>458</v>
      </c>
      <c r="B474" s="19">
        <v>5000</v>
      </c>
      <c r="C474" s="45" t="s">
        <v>378</v>
      </c>
      <c r="D474" s="47">
        <v>38779</v>
      </c>
      <c r="E474" s="47">
        <v>39023</v>
      </c>
      <c r="F474" s="51">
        <v>100</v>
      </c>
      <c r="G474" s="53" t="s">
        <v>702</v>
      </c>
      <c r="H474" s="22"/>
      <c r="I474" s="30" t="s">
        <v>5682</v>
      </c>
      <c r="J474" s="30"/>
      <c r="K474" s="22"/>
      <c r="L474" s="22" t="s">
        <v>26</v>
      </c>
      <c r="M474" s="22" t="s">
        <v>120</v>
      </c>
      <c r="N474" s="45" t="s">
        <v>5714</v>
      </c>
    </row>
    <row r="475" spans="1:14" hidden="1" x14ac:dyDescent="0.2">
      <c r="A475" s="18">
        <v>459</v>
      </c>
      <c r="B475" s="19">
        <v>5000</v>
      </c>
      <c r="C475" s="45" t="s">
        <v>378</v>
      </c>
      <c r="D475" s="47">
        <v>38398</v>
      </c>
      <c r="E475" s="47">
        <v>38410</v>
      </c>
      <c r="F475" s="51">
        <v>100</v>
      </c>
      <c r="G475" s="53" t="s">
        <v>703</v>
      </c>
      <c r="H475" s="26"/>
      <c r="I475" s="30" t="s">
        <v>5682</v>
      </c>
      <c r="J475" s="30"/>
      <c r="K475" s="22"/>
      <c r="L475" s="22" t="s">
        <v>26</v>
      </c>
      <c r="M475" s="22" t="s">
        <v>120</v>
      </c>
      <c r="N475" s="45" t="s">
        <v>5714</v>
      </c>
    </row>
    <row r="476" spans="1:14" hidden="1" x14ac:dyDescent="0.2">
      <c r="A476" s="18">
        <v>460</v>
      </c>
      <c r="B476" s="19">
        <v>5000</v>
      </c>
      <c r="C476" s="45" t="s">
        <v>378</v>
      </c>
      <c r="D476" s="47">
        <v>38968</v>
      </c>
      <c r="E476" s="47">
        <v>38988</v>
      </c>
      <c r="F476" s="51">
        <v>100</v>
      </c>
      <c r="G476" s="53" t="s">
        <v>704</v>
      </c>
      <c r="H476" s="27"/>
      <c r="I476" s="30" t="s">
        <v>5682</v>
      </c>
      <c r="J476" s="28"/>
      <c r="K476" s="22"/>
      <c r="L476" s="22" t="s">
        <v>26</v>
      </c>
      <c r="M476" s="22" t="s">
        <v>120</v>
      </c>
      <c r="N476" s="45" t="s">
        <v>5714</v>
      </c>
    </row>
    <row r="477" spans="1:14" hidden="1" x14ac:dyDescent="0.2">
      <c r="A477" s="18">
        <v>461</v>
      </c>
      <c r="B477" s="19">
        <v>5000</v>
      </c>
      <c r="C477" s="45" t="s">
        <v>378</v>
      </c>
      <c r="D477" s="47">
        <v>39218</v>
      </c>
      <c r="E477" s="47">
        <v>39218</v>
      </c>
      <c r="F477" s="51">
        <v>100</v>
      </c>
      <c r="G477" s="53" t="s">
        <v>705</v>
      </c>
      <c r="H477" s="11"/>
      <c r="I477" s="30" t="s">
        <v>5682</v>
      </c>
      <c r="J477" s="11"/>
      <c r="K477" s="22"/>
      <c r="L477" s="22" t="s">
        <v>26</v>
      </c>
      <c r="M477" s="22" t="s">
        <v>120</v>
      </c>
      <c r="N477" s="45" t="s">
        <v>5714</v>
      </c>
    </row>
    <row r="478" spans="1:14" hidden="1" x14ac:dyDescent="0.2">
      <c r="A478" s="18">
        <v>462</v>
      </c>
      <c r="B478" s="19">
        <v>5000</v>
      </c>
      <c r="C478" s="45" t="s">
        <v>378</v>
      </c>
      <c r="D478" s="47">
        <v>38729</v>
      </c>
      <c r="E478" s="47">
        <v>38904</v>
      </c>
      <c r="F478" s="51">
        <v>100</v>
      </c>
      <c r="G478" s="53" t="s">
        <v>706</v>
      </c>
      <c r="H478" s="11"/>
      <c r="I478" s="30" t="s">
        <v>5682</v>
      </c>
      <c r="J478" s="11"/>
      <c r="K478" s="22"/>
      <c r="L478" s="22" t="s">
        <v>26</v>
      </c>
      <c r="M478" s="22" t="s">
        <v>120</v>
      </c>
      <c r="N478" s="45" t="s">
        <v>5714</v>
      </c>
    </row>
    <row r="479" spans="1:14" hidden="1" x14ac:dyDescent="0.2">
      <c r="A479" s="18">
        <v>463</v>
      </c>
      <c r="B479" s="19">
        <v>5000</v>
      </c>
      <c r="C479" s="45" t="s">
        <v>378</v>
      </c>
      <c r="D479" s="47">
        <v>39168</v>
      </c>
      <c r="E479" s="47">
        <v>39322</v>
      </c>
      <c r="F479" s="51">
        <v>100</v>
      </c>
      <c r="G479" s="53" t="s">
        <v>707</v>
      </c>
      <c r="H479" s="11"/>
      <c r="I479" s="30" t="s">
        <v>5682</v>
      </c>
      <c r="J479" s="11"/>
      <c r="K479" s="22"/>
      <c r="L479" s="22" t="s">
        <v>26</v>
      </c>
      <c r="M479" s="22" t="s">
        <v>120</v>
      </c>
      <c r="N479" s="45" t="s">
        <v>5714</v>
      </c>
    </row>
    <row r="480" spans="1:14" hidden="1" x14ac:dyDescent="0.2">
      <c r="A480" s="18">
        <v>464</v>
      </c>
      <c r="B480" s="19">
        <v>5000</v>
      </c>
      <c r="C480" s="45" t="s">
        <v>378</v>
      </c>
      <c r="D480" s="47">
        <v>39043</v>
      </c>
      <c r="E480" s="47">
        <v>39174</v>
      </c>
      <c r="F480" s="51">
        <v>100</v>
      </c>
      <c r="G480" s="53" t="s">
        <v>708</v>
      </c>
      <c r="H480" s="11"/>
      <c r="I480" s="30" t="s">
        <v>5682</v>
      </c>
      <c r="J480" s="11"/>
      <c r="K480" s="22"/>
      <c r="L480" s="22" t="s">
        <v>26</v>
      </c>
      <c r="M480" s="22" t="s">
        <v>120</v>
      </c>
      <c r="N480" s="45" t="s">
        <v>5714</v>
      </c>
    </row>
    <row r="481" spans="1:14" hidden="1" x14ac:dyDescent="0.2">
      <c r="A481" s="18">
        <v>465</v>
      </c>
      <c r="B481" s="19">
        <v>5000</v>
      </c>
      <c r="C481" s="45" t="s">
        <v>378</v>
      </c>
      <c r="D481" s="47">
        <v>38787</v>
      </c>
      <c r="E481" s="47">
        <v>39318</v>
      </c>
      <c r="F481" s="51">
        <v>101</v>
      </c>
      <c r="G481" s="53" t="s">
        <v>670</v>
      </c>
      <c r="H481" s="11"/>
      <c r="I481" s="30" t="s">
        <v>5682</v>
      </c>
      <c r="J481" s="11"/>
      <c r="K481" s="22"/>
      <c r="L481" s="22" t="s">
        <v>26</v>
      </c>
      <c r="M481" s="22" t="s">
        <v>120</v>
      </c>
      <c r="N481" s="45" t="s">
        <v>5714</v>
      </c>
    </row>
    <row r="482" spans="1:14" hidden="1" x14ac:dyDescent="0.2">
      <c r="A482" s="18">
        <v>466</v>
      </c>
      <c r="B482" s="19">
        <v>5000</v>
      </c>
      <c r="C482" s="45" t="s">
        <v>378</v>
      </c>
      <c r="D482" s="47" t="s">
        <v>547</v>
      </c>
      <c r="E482" s="47">
        <v>38954</v>
      </c>
      <c r="F482" s="51">
        <v>101</v>
      </c>
      <c r="G482" s="53" t="s">
        <v>671</v>
      </c>
      <c r="H482" s="11"/>
      <c r="I482" s="30" t="s">
        <v>5682</v>
      </c>
      <c r="J482" s="11"/>
      <c r="K482" s="22"/>
      <c r="L482" s="22" t="s">
        <v>26</v>
      </c>
      <c r="M482" s="22" t="s">
        <v>120</v>
      </c>
      <c r="N482" s="45" t="s">
        <v>5714</v>
      </c>
    </row>
    <row r="483" spans="1:14" hidden="1" x14ac:dyDescent="0.2">
      <c r="A483" s="18">
        <v>467</v>
      </c>
      <c r="B483" s="19">
        <v>5000</v>
      </c>
      <c r="C483" s="45" t="s">
        <v>378</v>
      </c>
      <c r="D483" s="47">
        <v>38958</v>
      </c>
      <c r="E483" s="47">
        <v>38958</v>
      </c>
      <c r="F483" s="51">
        <v>101</v>
      </c>
      <c r="G483" s="53" t="s">
        <v>672</v>
      </c>
      <c r="H483" s="11"/>
      <c r="I483" s="30" t="s">
        <v>5682</v>
      </c>
      <c r="J483" s="11"/>
      <c r="K483" s="22"/>
      <c r="L483" s="22" t="s">
        <v>26</v>
      </c>
      <c r="M483" s="22" t="s">
        <v>120</v>
      </c>
      <c r="N483" s="45" t="s">
        <v>5714</v>
      </c>
    </row>
    <row r="484" spans="1:14" hidden="1" x14ac:dyDescent="0.2">
      <c r="A484" s="18">
        <v>468</v>
      </c>
      <c r="B484" s="19">
        <v>5000</v>
      </c>
      <c r="C484" s="45" t="s">
        <v>378</v>
      </c>
      <c r="D484" s="47">
        <v>38960</v>
      </c>
      <c r="E484" s="47">
        <v>39078</v>
      </c>
      <c r="F484" s="51">
        <v>101</v>
      </c>
      <c r="G484" s="53" t="s">
        <v>673</v>
      </c>
      <c r="H484" s="21"/>
      <c r="I484" s="30" t="s">
        <v>5682</v>
      </c>
      <c r="J484" s="30"/>
      <c r="K484" s="22"/>
      <c r="L484" s="22" t="s">
        <v>26</v>
      </c>
      <c r="M484" s="22" t="s">
        <v>120</v>
      </c>
      <c r="N484" s="45" t="s">
        <v>5714</v>
      </c>
    </row>
    <row r="485" spans="1:14" hidden="1" x14ac:dyDescent="0.2">
      <c r="A485" s="18">
        <v>469</v>
      </c>
      <c r="B485" s="19">
        <v>5000</v>
      </c>
      <c r="C485" s="45" t="s">
        <v>378</v>
      </c>
      <c r="D485" s="47">
        <v>38824</v>
      </c>
      <c r="E485" s="47">
        <v>38824</v>
      </c>
      <c r="F485" s="51">
        <v>101</v>
      </c>
      <c r="G485" s="53" t="s">
        <v>674</v>
      </c>
      <c r="H485" s="21"/>
      <c r="I485" s="30" t="s">
        <v>5682</v>
      </c>
      <c r="J485" s="30"/>
      <c r="K485" s="22"/>
      <c r="L485" s="22" t="s">
        <v>26</v>
      </c>
      <c r="M485" s="22" t="s">
        <v>120</v>
      </c>
      <c r="N485" s="45" t="s">
        <v>5714</v>
      </c>
    </row>
    <row r="486" spans="1:14" hidden="1" x14ac:dyDescent="0.2">
      <c r="A486" s="18">
        <v>470</v>
      </c>
      <c r="B486" s="19">
        <v>5000</v>
      </c>
      <c r="C486" s="45" t="s">
        <v>378</v>
      </c>
      <c r="D486" s="47">
        <v>39183</v>
      </c>
      <c r="E486" s="47">
        <v>39205</v>
      </c>
      <c r="F486" s="51">
        <v>101</v>
      </c>
      <c r="G486" s="53" t="s">
        <v>675</v>
      </c>
      <c r="H486" s="21"/>
      <c r="I486" s="30" t="s">
        <v>5682</v>
      </c>
      <c r="J486" s="30"/>
      <c r="K486" s="22"/>
      <c r="L486" s="22" t="s">
        <v>26</v>
      </c>
      <c r="M486" s="22" t="s">
        <v>120</v>
      </c>
      <c r="N486" s="45" t="s">
        <v>5714</v>
      </c>
    </row>
    <row r="487" spans="1:14" hidden="1" x14ac:dyDescent="0.2">
      <c r="A487" s="18">
        <v>471</v>
      </c>
      <c r="B487" s="19">
        <v>5000</v>
      </c>
      <c r="C487" s="45" t="s">
        <v>378</v>
      </c>
      <c r="D487" s="47">
        <v>38923</v>
      </c>
      <c r="E487" s="47">
        <v>39161</v>
      </c>
      <c r="F487" s="51">
        <v>101</v>
      </c>
      <c r="G487" s="53" t="s">
        <v>676</v>
      </c>
      <c r="H487" s="22"/>
      <c r="I487" s="30" t="s">
        <v>5682</v>
      </c>
      <c r="J487" s="22"/>
      <c r="K487" s="22"/>
      <c r="L487" s="22" t="s">
        <v>26</v>
      </c>
      <c r="M487" s="22" t="s">
        <v>120</v>
      </c>
      <c r="N487" s="45" t="s">
        <v>5714</v>
      </c>
    </row>
    <row r="488" spans="1:14" hidden="1" x14ac:dyDescent="0.2">
      <c r="A488" s="18">
        <v>472</v>
      </c>
      <c r="B488" s="19">
        <v>5000</v>
      </c>
      <c r="C488" s="45" t="s">
        <v>378</v>
      </c>
      <c r="D488" s="47">
        <v>38524</v>
      </c>
      <c r="E488" s="47">
        <v>38644</v>
      </c>
      <c r="F488" s="51">
        <v>101</v>
      </c>
      <c r="G488" s="53" t="s">
        <v>677</v>
      </c>
      <c r="H488" s="22"/>
      <c r="I488" s="30" t="s">
        <v>5682</v>
      </c>
      <c r="J488" s="30"/>
      <c r="K488" s="22"/>
      <c r="L488" s="22" t="s">
        <v>26</v>
      </c>
      <c r="M488" s="22" t="s">
        <v>120</v>
      </c>
      <c r="N488" s="45" t="s">
        <v>5714</v>
      </c>
    </row>
    <row r="489" spans="1:14" hidden="1" x14ac:dyDescent="0.2">
      <c r="A489" s="18">
        <v>473</v>
      </c>
      <c r="B489" s="19">
        <v>5000</v>
      </c>
      <c r="C489" s="45" t="s">
        <v>378</v>
      </c>
      <c r="D489" s="47">
        <v>38986</v>
      </c>
      <c r="E489" s="47">
        <v>39174</v>
      </c>
      <c r="F489" s="51">
        <v>101</v>
      </c>
      <c r="G489" s="53" t="s">
        <v>678</v>
      </c>
      <c r="H489" s="22"/>
      <c r="I489" s="30" t="s">
        <v>5682</v>
      </c>
      <c r="J489" s="30"/>
      <c r="K489" s="22"/>
      <c r="L489" s="22" t="s">
        <v>26</v>
      </c>
      <c r="M489" s="22" t="s">
        <v>120</v>
      </c>
      <c r="N489" s="45" t="s">
        <v>5714</v>
      </c>
    </row>
    <row r="490" spans="1:14" hidden="1" x14ac:dyDescent="0.2">
      <c r="A490" s="18">
        <v>474</v>
      </c>
      <c r="B490" s="19">
        <v>5000</v>
      </c>
      <c r="C490" s="45" t="s">
        <v>378</v>
      </c>
      <c r="D490" s="47">
        <v>39012</v>
      </c>
      <c r="E490" s="47">
        <v>39045</v>
      </c>
      <c r="F490" s="51">
        <v>101</v>
      </c>
      <c r="G490" s="53" t="s">
        <v>679</v>
      </c>
      <c r="H490" s="26"/>
      <c r="I490" s="30" t="s">
        <v>5682</v>
      </c>
      <c r="J490" s="30"/>
      <c r="K490" s="22"/>
      <c r="L490" s="22" t="s">
        <v>26</v>
      </c>
      <c r="M490" s="22" t="s">
        <v>120</v>
      </c>
      <c r="N490" s="45" t="s">
        <v>5714</v>
      </c>
    </row>
    <row r="491" spans="1:14" hidden="1" x14ac:dyDescent="0.2">
      <c r="A491" s="18">
        <v>475</v>
      </c>
      <c r="B491" s="19">
        <v>5000</v>
      </c>
      <c r="C491" s="45" t="s">
        <v>378</v>
      </c>
      <c r="D491" s="47">
        <v>38741</v>
      </c>
      <c r="E491" s="47">
        <v>38862</v>
      </c>
      <c r="F491" s="51">
        <v>101</v>
      </c>
      <c r="G491" s="53" t="s">
        <v>680</v>
      </c>
      <c r="H491" s="27"/>
      <c r="I491" s="30" t="s">
        <v>5682</v>
      </c>
      <c r="J491" s="28"/>
      <c r="K491" s="22"/>
      <c r="L491" s="22" t="s">
        <v>26</v>
      </c>
      <c r="M491" s="22" t="s">
        <v>120</v>
      </c>
      <c r="N491" s="45" t="s">
        <v>5714</v>
      </c>
    </row>
    <row r="492" spans="1:14" hidden="1" x14ac:dyDescent="0.2">
      <c r="A492" s="18">
        <v>476</v>
      </c>
      <c r="B492" s="19">
        <v>5000</v>
      </c>
      <c r="C492" s="45" t="s">
        <v>378</v>
      </c>
      <c r="D492" s="47">
        <v>39078</v>
      </c>
      <c r="E492" s="47">
        <v>39205</v>
      </c>
      <c r="F492" s="51">
        <v>101</v>
      </c>
      <c r="G492" s="53" t="s">
        <v>681</v>
      </c>
      <c r="H492" s="11"/>
      <c r="I492" s="30" t="s">
        <v>5682</v>
      </c>
      <c r="J492" s="11"/>
      <c r="K492" s="22"/>
      <c r="L492" s="22" t="s">
        <v>26</v>
      </c>
      <c r="M492" s="22" t="s">
        <v>120</v>
      </c>
      <c r="N492" s="45" t="s">
        <v>5714</v>
      </c>
    </row>
    <row r="493" spans="1:14" hidden="1" x14ac:dyDescent="0.2">
      <c r="A493" s="18">
        <v>477</v>
      </c>
      <c r="B493" s="19">
        <v>5000</v>
      </c>
      <c r="C493" s="45" t="s">
        <v>378</v>
      </c>
      <c r="D493" s="47">
        <v>38922</v>
      </c>
      <c r="E493" s="47">
        <v>38939</v>
      </c>
      <c r="F493" s="51">
        <v>101</v>
      </c>
      <c r="G493" s="53" t="s">
        <v>682</v>
      </c>
      <c r="H493" s="11"/>
      <c r="I493" s="30" t="s">
        <v>5682</v>
      </c>
      <c r="J493" s="11"/>
      <c r="K493" s="22"/>
      <c r="L493" s="22" t="s">
        <v>26</v>
      </c>
      <c r="M493" s="22" t="s">
        <v>120</v>
      </c>
      <c r="N493" s="45" t="s">
        <v>5714</v>
      </c>
    </row>
    <row r="494" spans="1:14" hidden="1" x14ac:dyDescent="0.2">
      <c r="A494" s="18">
        <v>478</v>
      </c>
      <c r="B494" s="19">
        <v>5000</v>
      </c>
      <c r="C494" s="45" t="s">
        <v>378</v>
      </c>
      <c r="D494" s="47">
        <v>39225</v>
      </c>
      <c r="E494" s="47">
        <v>39366</v>
      </c>
      <c r="F494" s="51">
        <v>102</v>
      </c>
      <c r="G494" s="53" t="s">
        <v>694</v>
      </c>
      <c r="H494" s="11"/>
      <c r="I494" s="30" t="s">
        <v>5682</v>
      </c>
      <c r="J494" s="11"/>
      <c r="K494" s="22"/>
      <c r="L494" s="22" t="s">
        <v>26</v>
      </c>
      <c r="M494" s="22" t="s">
        <v>120</v>
      </c>
      <c r="N494" s="45" t="s">
        <v>5714</v>
      </c>
    </row>
    <row r="495" spans="1:14" hidden="1" x14ac:dyDescent="0.2">
      <c r="A495" s="18">
        <v>479</v>
      </c>
      <c r="B495" s="19">
        <v>5000</v>
      </c>
      <c r="C495" s="45" t="s">
        <v>378</v>
      </c>
      <c r="D495" s="47">
        <v>39798</v>
      </c>
      <c r="E495" s="47">
        <v>39834</v>
      </c>
      <c r="F495" s="51">
        <v>102</v>
      </c>
      <c r="G495" s="53" t="s">
        <v>695</v>
      </c>
      <c r="H495" s="11"/>
      <c r="I495" s="30" t="s">
        <v>5682</v>
      </c>
      <c r="J495" s="11"/>
      <c r="K495" s="22"/>
      <c r="L495" s="22" t="s">
        <v>26</v>
      </c>
      <c r="M495" s="22" t="s">
        <v>120</v>
      </c>
      <c r="N495" s="45" t="s">
        <v>5714</v>
      </c>
    </row>
    <row r="496" spans="1:14" hidden="1" x14ac:dyDescent="0.2">
      <c r="A496" s="18">
        <v>480</v>
      </c>
      <c r="B496" s="19">
        <v>5000</v>
      </c>
      <c r="C496" s="45" t="s">
        <v>378</v>
      </c>
      <c r="D496" s="47">
        <v>39681</v>
      </c>
      <c r="E496" s="47">
        <v>39953</v>
      </c>
      <c r="F496" s="51">
        <v>102</v>
      </c>
      <c r="G496" s="53" t="s">
        <v>696</v>
      </c>
      <c r="H496" s="11"/>
      <c r="I496" s="30" t="s">
        <v>5682</v>
      </c>
      <c r="J496" s="11"/>
      <c r="K496" s="22"/>
      <c r="L496" s="22" t="s">
        <v>26</v>
      </c>
      <c r="M496" s="22" t="s">
        <v>120</v>
      </c>
      <c r="N496" s="45" t="s">
        <v>5714</v>
      </c>
    </row>
    <row r="497" spans="1:14" hidden="1" x14ac:dyDescent="0.2">
      <c r="A497" s="18">
        <v>481</v>
      </c>
      <c r="B497" s="19">
        <v>5000</v>
      </c>
      <c r="C497" s="45" t="s">
        <v>378</v>
      </c>
      <c r="D497" s="47">
        <v>39305</v>
      </c>
      <c r="E497" s="47">
        <v>39580</v>
      </c>
      <c r="F497" s="51">
        <v>102</v>
      </c>
      <c r="G497" s="53" t="s">
        <v>697</v>
      </c>
      <c r="H497" s="11"/>
      <c r="I497" s="30" t="s">
        <v>5682</v>
      </c>
      <c r="J497" s="11"/>
      <c r="K497" s="22"/>
      <c r="L497" s="22" t="s">
        <v>26</v>
      </c>
      <c r="M497" s="22" t="s">
        <v>120</v>
      </c>
      <c r="N497" s="45" t="s">
        <v>5714</v>
      </c>
    </row>
    <row r="498" spans="1:14" hidden="1" x14ac:dyDescent="0.2">
      <c r="A498" s="18">
        <v>482</v>
      </c>
      <c r="B498" s="19">
        <v>5000</v>
      </c>
      <c r="C498" s="45" t="s">
        <v>378</v>
      </c>
      <c r="D498" s="47">
        <v>39420</v>
      </c>
      <c r="E498" s="47">
        <v>39737</v>
      </c>
      <c r="F498" s="51">
        <v>102</v>
      </c>
      <c r="G498" s="53" t="s">
        <v>698</v>
      </c>
      <c r="H498" s="11"/>
      <c r="I498" s="30" t="s">
        <v>5682</v>
      </c>
      <c r="J498" s="11"/>
      <c r="K498" s="22"/>
      <c r="L498" s="22" t="s">
        <v>26</v>
      </c>
      <c r="M498" s="22" t="s">
        <v>120</v>
      </c>
      <c r="N498" s="45" t="s">
        <v>5714</v>
      </c>
    </row>
    <row r="499" spans="1:14" hidden="1" x14ac:dyDescent="0.2">
      <c r="A499" s="18">
        <v>483</v>
      </c>
      <c r="B499" s="19">
        <v>5000</v>
      </c>
      <c r="C499" s="45" t="s">
        <v>378</v>
      </c>
      <c r="D499" s="47">
        <v>39521</v>
      </c>
      <c r="E499" s="47">
        <v>39577</v>
      </c>
      <c r="F499" s="51">
        <v>102</v>
      </c>
      <c r="G499" s="53" t="s">
        <v>699</v>
      </c>
      <c r="H499" s="21"/>
      <c r="I499" s="30" t="s">
        <v>5682</v>
      </c>
      <c r="J499" s="30"/>
      <c r="K499" s="22"/>
      <c r="L499" s="22" t="s">
        <v>26</v>
      </c>
      <c r="M499" s="22" t="s">
        <v>120</v>
      </c>
      <c r="N499" s="45" t="s">
        <v>5714</v>
      </c>
    </row>
    <row r="500" spans="1:14" hidden="1" x14ac:dyDescent="0.2">
      <c r="A500" s="18">
        <v>484</v>
      </c>
      <c r="B500" s="19">
        <v>5000</v>
      </c>
      <c r="C500" s="45" t="s">
        <v>378</v>
      </c>
      <c r="D500" s="47">
        <v>39619</v>
      </c>
      <c r="E500" s="47">
        <v>39696</v>
      </c>
      <c r="F500" s="51">
        <v>102</v>
      </c>
      <c r="G500" s="53" t="s">
        <v>700</v>
      </c>
      <c r="H500" s="21"/>
      <c r="I500" s="30" t="s">
        <v>5682</v>
      </c>
      <c r="J500" s="30"/>
      <c r="K500" s="22"/>
      <c r="L500" s="22" t="s">
        <v>26</v>
      </c>
      <c r="M500" s="22" t="s">
        <v>120</v>
      </c>
      <c r="N500" s="45" t="s">
        <v>5714</v>
      </c>
    </row>
    <row r="501" spans="1:14" hidden="1" x14ac:dyDescent="0.2">
      <c r="A501" s="18">
        <v>485</v>
      </c>
      <c r="B501" s="19">
        <v>5000</v>
      </c>
      <c r="C501" s="45" t="s">
        <v>378</v>
      </c>
      <c r="D501" s="47">
        <v>39281</v>
      </c>
      <c r="E501" s="47">
        <v>39325</v>
      </c>
      <c r="F501" s="51">
        <v>102</v>
      </c>
      <c r="G501" s="53" t="s">
        <v>701</v>
      </c>
      <c r="H501" s="21"/>
      <c r="I501" s="30" t="s">
        <v>5682</v>
      </c>
      <c r="J501" s="30"/>
      <c r="K501" s="22"/>
      <c r="L501" s="22" t="s">
        <v>26</v>
      </c>
      <c r="M501" s="22" t="s">
        <v>120</v>
      </c>
      <c r="N501" s="45" t="s">
        <v>5714</v>
      </c>
    </row>
    <row r="502" spans="1:14" hidden="1" x14ac:dyDescent="0.2">
      <c r="A502" s="18">
        <v>486</v>
      </c>
      <c r="B502" s="19">
        <v>5000</v>
      </c>
      <c r="C502" s="45" t="s">
        <v>378</v>
      </c>
      <c r="D502" s="47">
        <v>39596</v>
      </c>
      <c r="E502" s="47">
        <v>39960</v>
      </c>
      <c r="F502" s="51">
        <v>102</v>
      </c>
      <c r="G502" s="53" t="s">
        <v>702</v>
      </c>
      <c r="H502" s="22"/>
      <c r="I502" s="30" t="s">
        <v>5682</v>
      </c>
      <c r="J502" s="22"/>
      <c r="K502" s="22"/>
      <c r="L502" s="22" t="s">
        <v>26</v>
      </c>
      <c r="M502" s="22" t="s">
        <v>120</v>
      </c>
      <c r="N502" s="45" t="s">
        <v>5714</v>
      </c>
    </row>
    <row r="503" spans="1:14" hidden="1" x14ac:dyDescent="0.2">
      <c r="A503" s="18">
        <v>487</v>
      </c>
      <c r="B503" s="19">
        <v>5000</v>
      </c>
      <c r="C503" s="45" t="s">
        <v>378</v>
      </c>
      <c r="D503" s="47">
        <v>39566</v>
      </c>
      <c r="E503" s="47">
        <v>39685</v>
      </c>
      <c r="F503" s="51">
        <v>102</v>
      </c>
      <c r="G503" s="53" t="s">
        <v>703</v>
      </c>
      <c r="H503" s="22"/>
      <c r="I503" s="30" t="s">
        <v>5682</v>
      </c>
      <c r="J503" s="30"/>
      <c r="K503" s="22"/>
      <c r="L503" s="22" t="s">
        <v>26</v>
      </c>
      <c r="M503" s="22" t="s">
        <v>120</v>
      </c>
      <c r="N503" s="45" t="s">
        <v>5714</v>
      </c>
    </row>
    <row r="504" spans="1:14" hidden="1" x14ac:dyDescent="0.2">
      <c r="A504" s="18">
        <v>488</v>
      </c>
      <c r="B504" s="19">
        <v>5000</v>
      </c>
      <c r="C504" s="45" t="s">
        <v>378</v>
      </c>
      <c r="D504" s="47">
        <v>39436</v>
      </c>
      <c r="E504" s="47">
        <v>39562</v>
      </c>
      <c r="F504" s="51">
        <v>102</v>
      </c>
      <c r="G504" s="53" t="s">
        <v>704</v>
      </c>
      <c r="H504" s="22"/>
      <c r="I504" s="30" t="s">
        <v>5682</v>
      </c>
      <c r="J504" s="30"/>
      <c r="K504" s="22"/>
      <c r="L504" s="22" t="s">
        <v>26</v>
      </c>
      <c r="M504" s="22" t="s">
        <v>120</v>
      </c>
      <c r="N504" s="45" t="s">
        <v>5714</v>
      </c>
    </row>
    <row r="505" spans="1:14" hidden="1" x14ac:dyDescent="0.2">
      <c r="A505" s="18">
        <v>489</v>
      </c>
      <c r="B505" s="19">
        <v>5000</v>
      </c>
      <c r="C505" s="45" t="s">
        <v>378</v>
      </c>
      <c r="D505" s="47">
        <v>39525</v>
      </c>
      <c r="E505" s="47">
        <v>39864</v>
      </c>
      <c r="F505" s="51">
        <v>102</v>
      </c>
      <c r="G505" s="53" t="s">
        <v>705</v>
      </c>
      <c r="H505" s="26"/>
      <c r="I505" s="30" t="s">
        <v>5682</v>
      </c>
      <c r="J505" s="30"/>
      <c r="K505" s="22"/>
      <c r="L505" s="22" t="s">
        <v>26</v>
      </c>
      <c r="M505" s="22" t="s">
        <v>120</v>
      </c>
      <c r="N505" s="45" t="s">
        <v>5714</v>
      </c>
    </row>
    <row r="506" spans="1:14" hidden="1" x14ac:dyDescent="0.2">
      <c r="A506" s="18">
        <v>490</v>
      </c>
      <c r="B506" s="19">
        <v>5000</v>
      </c>
      <c r="C506" s="45" t="s">
        <v>378</v>
      </c>
      <c r="D506" s="47">
        <v>39406</v>
      </c>
      <c r="E506" s="47">
        <v>39503</v>
      </c>
      <c r="F506" s="51">
        <v>102</v>
      </c>
      <c r="G506" s="53" t="s">
        <v>706</v>
      </c>
      <c r="H506" s="27"/>
      <c r="I506" s="30" t="s">
        <v>5682</v>
      </c>
      <c r="J506" s="28"/>
      <c r="K506" s="22"/>
      <c r="L506" s="22" t="s">
        <v>26</v>
      </c>
      <c r="M506" s="22" t="s">
        <v>120</v>
      </c>
      <c r="N506" s="45" t="s">
        <v>5714</v>
      </c>
    </row>
    <row r="507" spans="1:14" hidden="1" x14ac:dyDescent="0.2">
      <c r="A507" s="18">
        <v>491</v>
      </c>
      <c r="B507" s="19">
        <v>5000</v>
      </c>
      <c r="C507" s="45" t="s">
        <v>378</v>
      </c>
      <c r="D507" s="47">
        <v>39724</v>
      </c>
      <c r="E507" s="47">
        <v>39827</v>
      </c>
      <c r="F507" s="51">
        <v>102</v>
      </c>
      <c r="G507" s="53" t="s">
        <v>707</v>
      </c>
      <c r="H507" s="11"/>
      <c r="I507" s="30" t="s">
        <v>5682</v>
      </c>
      <c r="J507" s="11"/>
      <c r="K507" s="22"/>
      <c r="L507" s="22" t="s">
        <v>26</v>
      </c>
      <c r="M507" s="22" t="s">
        <v>120</v>
      </c>
      <c r="N507" s="45" t="s">
        <v>5714</v>
      </c>
    </row>
    <row r="508" spans="1:14" hidden="1" x14ac:dyDescent="0.2">
      <c r="A508" s="18">
        <v>492</v>
      </c>
      <c r="B508" s="19">
        <v>5000</v>
      </c>
      <c r="C508" s="45" t="s">
        <v>378</v>
      </c>
      <c r="D508" s="47">
        <v>39561</v>
      </c>
      <c r="E508" s="47">
        <v>39821</v>
      </c>
      <c r="F508" s="51">
        <v>102</v>
      </c>
      <c r="G508" s="53" t="s">
        <v>708</v>
      </c>
      <c r="H508" s="11"/>
      <c r="I508" s="30" t="s">
        <v>5682</v>
      </c>
      <c r="J508" s="11"/>
      <c r="K508" s="22"/>
      <c r="L508" s="22" t="s">
        <v>26</v>
      </c>
      <c r="M508" s="22" t="s">
        <v>120</v>
      </c>
      <c r="N508" s="45" t="s">
        <v>5714</v>
      </c>
    </row>
    <row r="509" spans="1:14" hidden="1" x14ac:dyDescent="0.2">
      <c r="A509" s="18">
        <v>493</v>
      </c>
      <c r="B509" s="19">
        <v>5000</v>
      </c>
      <c r="C509" s="45" t="s">
        <v>378</v>
      </c>
      <c r="D509" s="47">
        <v>38728</v>
      </c>
      <c r="E509" s="47">
        <v>39385</v>
      </c>
      <c r="F509" s="51">
        <v>103</v>
      </c>
      <c r="G509" s="53" t="s">
        <v>617</v>
      </c>
      <c r="H509" s="11"/>
      <c r="I509" s="30" t="s">
        <v>5682</v>
      </c>
      <c r="J509" s="11"/>
      <c r="K509" s="22"/>
      <c r="L509" s="22" t="s">
        <v>26</v>
      </c>
      <c r="M509" s="22" t="s">
        <v>120</v>
      </c>
      <c r="N509" s="45" t="s">
        <v>5714</v>
      </c>
    </row>
    <row r="510" spans="1:14" hidden="1" x14ac:dyDescent="0.2">
      <c r="A510" s="18">
        <v>494</v>
      </c>
      <c r="B510" s="19">
        <v>5000</v>
      </c>
      <c r="C510" s="45" t="s">
        <v>378</v>
      </c>
      <c r="D510" s="47">
        <v>38513</v>
      </c>
      <c r="E510" s="47">
        <v>38608</v>
      </c>
      <c r="F510" s="51">
        <v>103</v>
      </c>
      <c r="G510" s="53" t="s">
        <v>618</v>
      </c>
      <c r="H510" s="11"/>
      <c r="I510" s="30" t="s">
        <v>5682</v>
      </c>
      <c r="J510" s="11"/>
      <c r="K510" s="22"/>
      <c r="L510" s="22" t="s">
        <v>26</v>
      </c>
      <c r="M510" s="22" t="s">
        <v>120</v>
      </c>
      <c r="N510" s="45" t="s">
        <v>5714</v>
      </c>
    </row>
    <row r="511" spans="1:14" hidden="1" x14ac:dyDescent="0.2">
      <c r="A511" s="18">
        <v>495</v>
      </c>
      <c r="B511" s="19">
        <v>5000</v>
      </c>
      <c r="C511" s="45" t="s">
        <v>378</v>
      </c>
      <c r="D511" s="47">
        <v>38532</v>
      </c>
      <c r="E511" s="47">
        <v>38545</v>
      </c>
      <c r="F511" s="51">
        <v>103</v>
      </c>
      <c r="G511" s="53" t="s">
        <v>619</v>
      </c>
      <c r="H511" s="11"/>
      <c r="I511" s="30" t="s">
        <v>5682</v>
      </c>
      <c r="J511" s="11"/>
      <c r="K511" s="22"/>
      <c r="L511" s="22" t="s">
        <v>26</v>
      </c>
      <c r="M511" s="22" t="s">
        <v>120</v>
      </c>
      <c r="N511" s="45" t="s">
        <v>5714</v>
      </c>
    </row>
    <row r="512" spans="1:14" hidden="1" x14ac:dyDescent="0.2">
      <c r="A512" s="18">
        <v>496</v>
      </c>
      <c r="B512" s="19">
        <v>5000</v>
      </c>
      <c r="C512" s="45" t="s">
        <v>378</v>
      </c>
      <c r="D512" s="47">
        <v>38678</v>
      </c>
      <c r="E512" s="47">
        <v>38898</v>
      </c>
      <c r="F512" s="51">
        <v>103</v>
      </c>
      <c r="G512" s="53" t="s">
        <v>620</v>
      </c>
      <c r="H512" s="11"/>
      <c r="I512" s="30" t="s">
        <v>5682</v>
      </c>
      <c r="J512" s="11"/>
      <c r="K512" s="22"/>
      <c r="L512" s="22" t="s">
        <v>26</v>
      </c>
      <c r="M512" s="22" t="s">
        <v>120</v>
      </c>
      <c r="N512" s="45" t="s">
        <v>5714</v>
      </c>
    </row>
    <row r="513" spans="1:14" hidden="1" x14ac:dyDescent="0.2">
      <c r="A513" s="18">
        <v>497</v>
      </c>
      <c r="B513" s="19">
        <v>5000</v>
      </c>
      <c r="C513" s="45" t="s">
        <v>378</v>
      </c>
      <c r="D513" s="47">
        <v>38673</v>
      </c>
      <c r="E513" s="47">
        <v>38707</v>
      </c>
      <c r="F513" s="51">
        <v>103</v>
      </c>
      <c r="G513" s="53" t="s">
        <v>621</v>
      </c>
      <c r="H513" s="11"/>
      <c r="I513" s="30" t="s">
        <v>5682</v>
      </c>
      <c r="J513" s="11"/>
      <c r="K513" s="22"/>
      <c r="L513" s="22" t="s">
        <v>26</v>
      </c>
      <c r="M513" s="22" t="s">
        <v>120</v>
      </c>
      <c r="N513" s="45" t="s">
        <v>5714</v>
      </c>
    </row>
    <row r="514" spans="1:14" hidden="1" x14ac:dyDescent="0.2">
      <c r="A514" s="18">
        <v>498</v>
      </c>
      <c r="B514" s="19">
        <v>5000</v>
      </c>
      <c r="C514" s="45" t="s">
        <v>378</v>
      </c>
      <c r="D514" s="47">
        <v>38663</v>
      </c>
      <c r="E514" s="47">
        <v>39208</v>
      </c>
      <c r="F514" s="51">
        <v>103</v>
      </c>
      <c r="G514" s="53" t="s">
        <v>622</v>
      </c>
      <c r="H514" s="21"/>
      <c r="I514" s="30" t="s">
        <v>5682</v>
      </c>
      <c r="J514" s="30"/>
      <c r="K514" s="22"/>
      <c r="L514" s="22" t="s">
        <v>26</v>
      </c>
      <c r="M514" s="22" t="s">
        <v>120</v>
      </c>
      <c r="N514" s="45" t="s">
        <v>5714</v>
      </c>
    </row>
    <row r="515" spans="1:14" hidden="1" x14ac:dyDescent="0.2">
      <c r="A515" s="18">
        <v>499</v>
      </c>
      <c r="B515" s="19">
        <v>5000</v>
      </c>
      <c r="C515" s="45" t="s">
        <v>378</v>
      </c>
      <c r="D515" s="47">
        <v>38404</v>
      </c>
      <c r="E515" s="47">
        <v>38530</v>
      </c>
      <c r="F515" s="51">
        <v>103</v>
      </c>
      <c r="G515" s="53" t="s">
        <v>623</v>
      </c>
      <c r="H515" s="21"/>
      <c r="I515" s="30" t="s">
        <v>5682</v>
      </c>
      <c r="J515" s="30"/>
      <c r="K515" s="22"/>
      <c r="L515" s="22" t="s">
        <v>26</v>
      </c>
      <c r="M515" s="22" t="s">
        <v>120</v>
      </c>
      <c r="N515" s="45" t="s">
        <v>5714</v>
      </c>
    </row>
    <row r="516" spans="1:14" hidden="1" x14ac:dyDescent="0.2">
      <c r="A516" s="18">
        <v>500</v>
      </c>
      <c r="B516" s="19">
        <v>5000</v>
      </c>
      <c r="C516" s="45" t="s">
        <v>378</v>
      </c>
      <c r="D516" s="47">
        <v>38506</v>
      </c>
      <c r="E516" s="47">
        <v>38625</v>
      </c>
      <c r="F516" s="51">
        <v>103</v>
      </c>
      <c r="G516" s="53" t="s">
        <v>624</v>
      </c>
      <c r="H516" s="21"/>
      <c r="I516" s="30" t="s">
        <v>5682</v>
      </c>
      <c r="J516" s="30"/>
      <c r="K516" s="22"/>
      <c r="L516" s="22" t="s">
        <v>26</v>
      </c>
      <c r="M516" s="22" t="s">
        <v>120</v>
      </c>
      <c r="N516" s="45" t="s">
        <v>5714</v>
      </c>
    </row>
    <row r="517" spans="1:14" hidden="1" x14ac:dyDescent="0.2">
      <c r="A517" s="18">
        <v>501</v>
      </c>
      <c r="B517" s="19">
        <v>5000</v>
      </c>
      <c r="C517" s="45" t="s">
        <v>378</v>
      </c>
      <c r="D517" s="47">
        <v>38433</v>
      </c>
      <c r="E517" s="47">
        <v>38555</v>
      </c>
      <c r="F517" s="51">
        <v>103</v>
      </c>
      <c r="G517" s="53" t="s">
        <v>625</v>
      </c>
      <c r="H517" s="22"/>
      <c r="I517" s="30" t="s">
        <v>5682</v>
      </c>
      <c r="J517" s="22"/>
      <c r="K517" s="22"/>
      <c r="L517" s="22" t="s">
        <v>26</v>
      </c>
      <c r="M517" s="22" t="s">
        <v>120</v>
      </c>
      <c r="N517" s="45" t="s">
        <v>5714</v>
      </c>
    </row>
    <row r="518" spans="1:14" hidden="1" x14ac:dyDescent="0.2">
      <c r="A518" s="18">
        <v>502</v>
      </c>
      <c r="B518" s="19">
        <v>5000</v>
      </c>
      <c r="C518" s="45" t="s">
        <v>378</v>
      </c>
      <c r="D518" s="47">
        <v>38603</v>
      </c>
      <c r="E518" s="47">
        <v>38733</v>
      </c>
      <c r="F518" s="51">
        <v>103</v>
      </c>
      <c r="G518" s="53" t="s">
        <v>626</v>
      </c>
      <c r="H518" s="22"/>
      <c r="I518" s="30" t="s">
        <v>5682</v>
      </c>
      <c r="J518" s="30"/>
      <c r="K518" s="22"/>
      <c r="L518" s="22" t="s">
        <v>26</v>
      </c>
      <c r="M518" s="22" t="s">
        <v>120</v>
      </c>
      <c r="N518" s="45" t="s">
        <v>5714</v>
      </c>
    </row>
    <row r="519" spans="1:14" hidden="1" x14ac:dyDescent="0.2">
      <c r="A519" s="18">
        <v>503</v>
      </c>
      <c r="B519" s="19">
        <v>5000</v>
      </c>
      <c r="C519" s="45" t="s">
        <v>378</v>
      </c>
      <c r="D519" s="47">
        <v>38559</v>
      </c>
      <c r="E519" s="47">
        <v>38625</v>
      </c>
      <c r="F519" s="51">
        <v>104</v>
      </c>
      <c r="G519" s="53" t="s">
        <v>709</v>
      </c>
      <c r="H519" s="22"/>
      <c r="I519" s="30" t="s">
        <v>5682</v>
      </c>
      <c r="J519" s="30"/>
      <c r="K519" s="22"/>
      <c r="L519" s="22" t="s">
        <v>26</v>
      </c>
      <c r="M519" s="22" t="s">
        <v>120</v>
      </c>
      <c r="N519" s="45" t="s">
        <v>5714</v>
      </c>
    </row>
    <row r="520" spans="1:14" hidden="1" x14ac:dyDescent="0.2">
      <c r="A520" s="18">
        <v>504</v>
      </c>
      <c r="B520" s="19">
        <v>5000</v>
      </c>
      <c r="C520" s="45" t="s">
        <v>378</v>
      </c>
      <c r="D520" s="47">
        <v>38636</v>
      </c>
      <c r="E520" s="47">
        <v>38862</v>
      </c>
      <c r="F520" s="51">
        <v>104</v>
      </c>
      <c r="G520" s="53" t="s">
        <v>710</v>
      </c>
      <c r="H520" s="26"/>
      <c r="I520" s="30" t="s">
        <v>5682</v>
      </c>
      <c r="J520" s="30"/>
      <c r="K520" s="22"/>
      <c r="L520" s="22" t="s">
        <v>26</v>
      </c>
      <c r="M520" s="22" t="s">
        <v>120</v>
      </c>
      <c r="N520" s="45" t="s">
        <v>5714</v>
      </c>
    </row>
    <row r="521" spans="1:14" hidden="1" x14ac:dyDescent="0.2">
      <c r="A521" s="18">
        <v>505</v>
      </c>
      <c r="B521" s="19">
        <v>5000</v>
      </c>
      <c r="C521" s="45" t="s">
        <v>378</v>
      </c>
      <c r="D521" s="47">
        <v>38412</v>
      </c>
      <c r="E521" s="47">
        <v>38569</v>
      </c>
      <c r="F521" s="51">
        <v>104</v>
      </c>
      <c r="G521" s="53" t="s">
        <v>711</v>
      </c>
      <c r="H521" s="27"/>
      <c r="I521" s="30" t="s">
        <v>5682</v>
      </c>
      <c r="J521" s="28"/>
      <c r="K521" s="22"/>
      <c r="L521" s="22" t="s">
        <v>26</v>
      </c>
      <c r="M521" s="22" t="s">
        <v>120</v>
      </c>
      <c r="N521" s="45" t="s">
        <v>5714</v>
      </c>
    </row>
    <row r="522" spans="1:14" hidden="1" x14ac:dyDescent="0.2">
      <c r="A522" s="18">
        <v>506</v>
      </c>
      <c r="B522" s="19">
        <v>5000</v>
      </c>
      <c r="C522" s="45" t="s">
        <v>378</v>
      </c>
      <c r="D522" s="47">
        <v>38425</v>
      </c>
      <c r="E522" s="47">
        <v>38524</v>
      </c>
      <c r="F522" s="51">
        <v>104</v>
      </c>
      <c r="G522" s="53" t="s">
        <v>712</v>
      </c>
      <c r="H522" s="11"/>
      <c r="I522" s="30" t="s">
        <v>5682</v>
      </c>
      <c r="J522" s="11"/>
      <c r="K522" s="22"/>
      <c r="L522" s="22" t="s">
        <v>26</v>
      </c>
      <c r="M522" s="22" t="s">
        <v>120</v>
      </c>
      <c r="N522" s="45" t="s">
        <v>5714</v>
      </c>
    </row>
    <row r="523" spans="1:14" hidden="1" x14ac:dyDescent="0.2">
      <c r="A523" s="18">
        <v>507</v>
      </c>
      <c r="B523" s="19">
        <v>5000</v>
      </c>
      <c r="C523" s="45" t="s">
        <v>378</v>
      </c>
      <c r="D523" s="47">
        <v>38575</v>
      </c>
      <c r="E523" s="47">
        <v>38678</v>
      </c>
      <c r="F523" s="51">
        <v>104</v>
      </c>
      <c r="G523" s="53" t="s">
        <v>713</v>
      </c>
      <c r="H523" s="11"/>
      <c r="I523" s="30" t="s">
        <v>5682</v>
      </c>
      <c r="J523" s="11"/>
      <c r="K523" s="22"/>
      <c r="L523" s="22" t="s">
        <v>26</v>
      </c>
      <c r="M523" s="22" t="s">
        <v>120</v>
      </c>
      <c r="N523" s="45" t="s">
        <v>5714</v>
      </c>
    </row>
    <row r="524" spans="1:14" hidden="1" x14ac:dyDescent="0.2">
      <c r="A524" s="18">
        <v>508</v>
      </c>
      <c r="B524" s="19">
        <v>5000</v>
      </c>
      <c r="C524" s="45" t="s">
        <v>378</v>
      </c>
      <c r="D524" s="47">
        <v>38440</v>
      </c>
      <c r="E524" s="47">
        <v>38630</v>
      </c>
      <c r="F524" s="51">
        <v>104</v>
      </c>
      <c r="G524" s="53" t="s">
        <v>714</v>
      </c>
      <c r="H524" s="11"/>
      <c r="I524" s="30" t="s">
        <v>5682</v>
      </c>
      <c r="J524" s="11"/>
      <c r="K524" s="22"/>
      <c r="L524" s="22" t="s">
        <v>26</v>
      </c>
      <c r="M524" s="22" t="s">
        <v>120</v>
      </c>
      <c r="N524" s="45" t="s">
        <v>5714</v>
      </c>
    </row>
    <row r="525" spans="1:14" hidden="1" x14ac:dyDescent="0.2">
      <c r="A525" s="18">
        <v>509</v>
      </c>
      <c r="B525" s="19">
        <v>5000</v>
      </c>
      <c r="C525" s="45" t="s">
        <v>378</v>
      </c>
      <c r="D525" s="47">
        <v>38411</v>
      </c>
      <c r="E525" s="47">
        <v>38562</v>
      </c>
      <c r="F525" s="51">
        <v>104</v>
      </c>
      <c r="G525" s="53" t="s">
        <v>715</v>
      </c>
      <c r="H525" s="11"/>
      <c r="I525" s="30" t="s">
        <v>5682</v>
      </c>
      <c r="J525" s="11"/>
      <c r="K525" s="22"/>
      <c r="L525" s="22" t="s">
        <v>26</v>
      </c>
      <c r="M525" s="22" t="s">
        <v>120</v>
      </c>
      <c r="N525" s="45" t="s">
        <v>5714</v>
      </c>
    </row>
    <row r="526" spans="1:14" hidden="1" x14ac:dyDescent="0.2">
      <c r="A526" s="18">
        <v>510</v>
      </c>
      <c r="B526" s="19">
        <v>5000</v>
      </c>
      <c r="C526" s="45" t="s">
        <v>378</v>
      </c>
      <c r="D526" s="47">
        <v>38547</v>
      </c>
      <c r="E526" s="47">
        <v>39394</v>
      </c>
      <c r="F526" s="51">
        <v>104</v>
      </c>
      <c r="G526" s="53" t="s">
        <v>716</v>
      </c>
      <c r="H526" s="11"/>
      <c r="I526" s="30" t="s">
        <v>5682</v>
      </c>
      <c r="J526" s="11"/>
      <c r="K526" s="22"/>
      <c r="L526" s="22" t="s">
        <v>26</v>
      </c>
      <c r="M526" s="22" t="s">
        <v>120</v>
      </c>
      <c r="N526" s="45" t="s">
        <v>5714</v>
      </c>
    </row>
    <row r="527" spans="1:14" hidden="1" x14ac:dyDescent="0.2">
      <c r="A527" s="18">
        <v>511</v>
      </c>
      <c r="B527" s="19">
        <v>5000</v>
      </c>
      <c r="C527" s="45" t="s">
        <v>378</v>
      </c>
      <c r="D527" s="47">
        <v>38547</v>
      </c>
      <c r="E527" s="47">
        <v>38547</v>
      </c>
      <c r="F527" s="51">
        <v>104</v>
      </c>
      <c r="G527" s="53" t="s">
        <v>717</v>
      </c>
      <c r="H527" s="11"/>
      <c r="I527" s="30" t="s">
        <v>5682</v>
      </c>
      <c r="J527" s="11"/>
      <c r="K527" s="22"/>
      <c r="L527" s="22" t="s">
        <v>26</v>
      </c>
      <c r="M527" s="22" t="s">
        <v>120</v>
      </c>
      <c r="N527" s="45" t="s">
        <v>5714</v>
      </c>
    </row>
    <row r="528" spans="1:14" hidden="1" x14ac:dyDescent="0.2">
      <c r="A528" s="18">
        <v>512</v>
      </c>
      <c r="B528" s="19">
        <v>5000</v>
      </c>
      <c r="C528" s="45" t="s">
        <v>378</v>
      </c>
      <c r="D528" s="47">
        <v>38483</v>
      </c>
      <c r="E528" s="47">
        <v>38470</v>
      </c>
      <c r="F528" s="51">
        <v>104</v>
      </c>
      <c r="G528" s="53" t="s">
        <v>718</v>
      </c>
      <c r="H528" s="11"/>
      <c r="I528" s="30" t="s">
        <v>5682</v>
      </c>
      <c r="J528" s="11"/>
      <c r="K528" s="22"/>
      <c r="L528" s="22" t="s">
        <v>26</v>
      </c>
      <c r="M528" s="22" t="s">
        <v>120</v>
      </c>
      <c r="N528" s="45" t="s">
        <v>5714</v>
      </c>
    </row>
    <row r="529" spans="1:14" hidden="1" x14ac:dyDescent="0.2">
      <c r="A529" s="18">
        <v>513</v>
      </c>
      <c r="B529" s="19">
        <v>5000</v>
      </c>
      <c r="C529" s="45" t="s">
        <v>378</v>
      </c>
      <c r="D529" s="47">
        <v>39589</v>
      </c>
      <c r="E529" s="47">
        <v>38493</v>
      </c>
      <c r="F529" s="51">
        <v>104</v>
      </c>
      <c r="G529" s="53" t="s">
        <v>719</v>
      </c>
      <c r="H529" s="21"/>
      <c r="I529" s="30" t="s">
        <v>5682</v>
      </c>
      <c r="J529" s="30"/>
      <c r="K529" s="22"/>
      <c r="L529" s="22" t="s">
        <v>26</v>
      </c>
      <c r="M529" s="22" t="s">
        <v>120</v>
      </c>
      <c r="N529" s="45" t="s">
        <v>5714</v>
      </c>
    </row>
    <row r="530" spans="1:14" hidden="1" x14ac:dyDescent="0.2">
      <c r="A530" s="18">
        <v>514</v>
      </c>
      <c r="B530" s="19">
        <v>5000</v>
      </c>
      <c r="C530" s="45" t="s">
        <v>378</v>
      </c>
      <c r="D530" s="47">
        <v>39307</v>
      </c>
      <c r="E530" s="47">
        <v>39307</v>
      </c>
      <c r="F530" s="51">
        <v>104</v>
      </c>
      <c r="G530" s="53" t="s">
        <v>720</v>
      </c>
      <c r="H530" s="21"/>
      <c r="I530" s="30" t="s">
        <v>5682</v>
      </c>
      <c r="J530" s="30"/>
      <c r="K530" s="22"/>
      <c r="L530" s="22" t="s">
        <v>26</v>
      </c>
      <c r="M530" s="22" t="s">
        <v>120</v>
      </c>
      <c r="N530" s="45" t="s">
        <v>5714</v>
      </c>
    </row>
    <row r="531" spans="1:14" hidden="1" x14ac:dyDescent="0.2">
      <c r="A531" s="18">
        <v>515</v>
      </c>
      <c r="B531" s="19">
        <v>5000</v>
      </c>
      <c r="C531" s="45" t="s">
        <v>378</v>
      </c>
      <c r="D531" s="47">
        <v>39476</v>
      </c>
      <c r="E531" s="47">
        <v>39931</v>
      </c>
      <c r="F531" s="51">
        <v>105</v>
      </c>
      <c r="G531" s="53" t="s">
        <v>721</v>
      </c>
      <c r="H531" s="21"/>
      <c r="I531" s="30" t="s">
        <v>5682</v>
      </c>
      <c r="J531" s="30"/>
      <c r="K531" s="22"/>
      <c r="L531" s="22" t="s">
        <v>26</v>
      </c>
      <c r="M531" s="22" t="s">
        <v>120</v>
      </c>
      <c r="N531" s="45" t="s">
        <v>5714</v>
      </c>
    </row>
    <row r="532" spans="1:14" hidden="1" x14ac:dyDescent="0.2">
      <c r="A532" s="18">
        <v>516</v>
      </c>
      <c r="B532" s="19">
        <v>5000</v>
      </c>
      <c r="C532" s="45" t="s">
        <v>378</v>
      </c>
      <c r="D532" s="47">
        <v>39164</v>
      </c>
      <c r="E532" s="47">
        <v>39729</v>
      </c>
      <c r="F532" s="51">
        <v>105</v>
      </c>
      <c r="G532" s="53" t="s">
        <v>722</v>
      </c>
      <c r="H532" s="22"/>
      <c r="I532" s="30" t="s">
        <v>5682</v>
      </c>
      <c r="J532" s="22"/>
      <c r="K532" s="22"/>
      <c r="L532" s="22" t="s">
        <v>26</v>
      </c>
      <c r="M532" s="22" t="s">
        <v>120</v>
      </c>
      <c r="N532" s="45" t="s">
        <v>5714</v>
      </c>
    </row>
    <row r="533" spans="1:14" hidden="1" x14ac:dyDescent="0.2">
      <c r="A533" s="18">
        <v>517</v>
      </c>
      <c r="B533" s="19">
        <v>5000</v>
      </c>
      <c r="C533" s="45" t="s">
        <v>378</v>
      </c>
      <c r="D533" s="47">
        <v>39247</v>
      </c>
      <c r="E533" s="47">
        <v>39477</v>
      </c>
      <c r="F533" s="51">
        <v>105</v>
      </c>
      <c r="G533" s="53" t="s">
        <v>723</v>
      </c>
      <c r="H533" s="22"/>
      <c r="I533" s="30" t="s">
        <v>5682</v>
      </c>
      <c r="J533" s="30"/>
      <c r="K533" s="22"/>
      <c r="L533" s="22" t="s">
        <v>26</v>
      </c>
      <c r="M533" s="22" t="s">
        <v>120</v>
      </c>
      <c r="N533" s="45" t="s">
        <v>5714</v>
      </c>
    </row>
    <row r="534" spans="1:14" hidden="1" x14ac:dyDescent="0.2">
      <c r="A534" s="18">
        <v>518</v>
      </c>
      <c r="B534" s="19">
        <v>5000</v>
      </c>
      <c r="C534" s="45" t="s">
        <v>378</v>
      </c>
      <c r="D534" s="47">
        <v>39321</v>
      </c>
      <c r="E534" s="47">
        <v>39489</v>
      </c>
      <c r="F534" s="51">
        <v>105</v>
      </c>
      <c r="G534" s="53" t="s">
        <v>724</v>
      </c>
      <c r="H534" s="22"/>
      <c r="I534" s="30" t="s">
        <v>5682</v>
      </c>
      <c r="J534" s="30"/>
      <c r="K534" s="22"/>
      <c r="L534" s="22" t="s">
        <v>26</v>
      </c>
      <c r="M534" s="22" t="s">
        <v>120</v>
      </c>
      <c r="N534" s="45" t="s">
        <v>5714</v>
      </c>
    </row>
    <row r="535" spans="1:14" hidden="1" x14ac:dyDescent="0.2">
      <c r="A535" s="18">
        <v>519</v>
      </c>
      <c r="B535" s="19">
        <v>5000</v>
      </c>
      <c r="C535" s="45" t="s">
        <v>378</v>
      </c>
      <c r="D535" s="47">
        <v>39365</v>
      </c>
      <c r="E535" s="47">
        <v>39434</v>
      </c>
      <c r="F535" s="51">
        <v>105</v>
      </c>
      <c r="G535" s="53" t="s">
        <v>725</v>
      </c>
      <c r="H535" s="26"/>
      <c r="I535" s="30" t="s">
        <v>5682</v>
      </c>
      <c r="J535" s="30"/>
      <c r="K535" s="22"/>
      <c r="L535" s="22" t="s">
        <v>26</v>
      </c>
      <c r="M535" s="22" t="s">
        <v>120</v>
      </c>
      <c r="N535" s="45" t="s">
        <v>5714</v>
      </c>
    </row>
    <row r="536" spans="1:14" hidden="1" x14ac:dyDescent="0.2">
      <c r="A536" s="18">
        <v>520</v>
      </c>
      <c r="B536" s="19">
        <v>5000</v>
      </c>
      <c r="C536" s="45" t="s">
        <v>378</v>
      </c>
      <c r="D536" s="47">
        <v>39420</v>
      </c>
      <c r="E536" s="47">
        <v>39737</v>
      </c>
      <c r="F536" s="51">
        <v>105</v>
      </c>
      <c r="G536" s="53" t="s">
        <v>726</v>
      </c>
      <c r="H536" s="27"/>
      <c r="I536" s="30" t="s">
        <v>5682</v>
      </c>
      <c r="J536" s="28"/>
      <c r="K536" s="22"/>
      <c r="L536" s="22" t="s">
        <v>26</v>
      </c>
      <c r="M536" s="22" t="s">
        <v>120</v>
      </c>
      <c r="N536" s="45" t="s">
        <v>5714</v>
      </c>
    </row>
    <row r="537" spans="1:14" hidden="1" x14ac:dyDescent="0.2">
      <c r="A537" s="18">
        <v>521</v>
      </c>
      <c r="B537" s="19">
        <v>5000</v>
      </c>
      <c r="C537" s="45" t="s">
        <v>378</v>
      </c>
      <c r="D537" s="47">
        <v>38792</v>
      </c>
      <c r="E537" s="47">
        <v>31809</v>
      </c>
      <c r="F537" s="51">
        <v>105</v>
      </c>
      <c r="G537" s="53" t="s">
        <v>727</v>
      </c>
      <c r="H537" s="11"/>
      <c r="I537" s="30" t="s">
        <v>5682</v>
      </c>
      <c r="J537" s="11"/>
      <c r="K537" s="22"/>
      <c r="L537" s="22" t="s">
        <v>26</v>
      </c>
      <c r="M537" s="22" t="s">
        <v>120</v>
      </c>
      <c r="N537" s="45" t="s">
        <v>5714</v>
      </c>
    </row>
    <row r="538" spans="1:14" hidden="1" x14ac:dyDescent="0.2">
      <c r="A538" s="18">
        <v>522</v>
      </c>
      <c r="B538" s="19">
        <v>5000</v>
      </c>
      <c r="C538" s="45" t="s">
        <v>378</v>
      </c>
      <c r="D538" s="47">
        <v>39164</v>
      </c>
      <c r="E538" s="47">
        <v>39532</v>
      </c>
      <c r="F538" s="51">
        <v>105</v>
      </c>
      <c r="G538" s="53" t="s">
        <v>728</v>
      </c>
      <c r="H538" s="11"/>
      <c r="I538" s="30" t="s">
        <v>5682</v>
      </c>
      <c r="J538" s="11"/>
      <c r="K538" s="22"/>
      <c r="L538" s="22" t="s">
        <v>26</v>
      </c>
      <c r="M538" s="22" t="s">
        <v>120</v>
      </c>
      <c r="N538" s="45" t="s">
        <v>5714</v>
      </c>
    </row>
    <row r="539" spans="1:14" hidden="1" x14ac:dyDescent="0.2">
      <c r="A539" s="18">
        <v>523</v>
      </c>
      <c r="B539" s="19">
        <v>5000</v>
      </c>
      <c r="C539" s="45" t="s">
        <v>378</v>
      </c>
      <c r="D539" s="47">
        <v>39476</v>
      </c>
      <c r="E539" s="47">
        <v>39604</v>
      </c>
      <c r="F539" s="51">
        <v>105</v>
      </c>
      <c r="G539" s="53" t="s">
        <v>729</v>
      </c>
      <c r="H539" s="11"/>
      <c r="I539" s="30" t="s">
        <v>5682</v>
      </c>
      <c r="J539" s="11"/>
      <c r="K539" s="22"/>
      <c r="L539" s="22" t="s">
        <v>26</v>
      </c>
      <c r="M539" s="22" t="s">
        <v>120</v>
      </c>
      <c r="N539" s="45" t="s">
        <v>5714</v>
      </c>
    </row>
    <row r="540" spans="1:14" hidden="1" x14ac:dyDescent="0.2">
      <c r="A540" s="18">
        <v>524</v>
      </c>
      <c r="B540" s="19">
        <v>5000</v>
      </c>
      <c r="C540" s="45" t="s">
        <v>378</v>
      </c>
      <c r="D540" s="47">
        <v>39356</v>
      </c>
      <c r="E540" s="47">
        <v>39861</v>
      </c>
      <c r="F540" s="51">
        <v>106</v>
      </c>
      <c r="G540" s="53" t="s">
        <v>631</v>
      </c>
      <c r="H540" s="11"/>
      <c r="I540" s="30" t="s">
        <v>5682</v>
      </c>
      <c r="J540" s="11"/>
      <c r="K540" s="22"/>
      <c r="L540" s="22" t="s">
        <v>26</v>
      </c>
      <c r="M540" s="22" t="s">
        <v>120</v>
      </c>
      <c r="N540" s="45" t="s">
        <v>5714</v>
      </c>
    </row>
    <row r="541" spans="1:14" hidden="1" x14ac:dyDescent="0.2">
      <c r="A541" s="18">
        <v>525</v>
      </c>
      <c r="B541" s="19">
        <v>5000</v>
      </c>
      <c r="C541" s="45" t="s">
        <v>378</v>
      </c>
      <c r="D541" s="47">
        <v>40026</v>
      </c>
      <c r="E541" s="47">
        <v>40218</v>
      </c>
      <c r="F541" s="51">
        <v>106</v>
      </c>
      <c r="G541" s="53" t="s">
        <v>632</v>
      </c>
      <c r="H541" s="11"/>
      <c r="I541" s="30" t="s">
        <v>5682</v>
      </c>
      <c r="J541" s="11"/>
      <c r="K541" s="22"/>
      <c r="L541" s="22" t="s">
        <v>26</v>
      </c>
      <c r="M541" s="22" t="s">
        <v>120</v>
      </c>
      <c r="N541" s="45" t="s">
        <v>5714</v>
      </c>
    </row>
    <row r="542" spans="1:14" hidden="1" x14ac:dyDescent="0.2">
      <c r="A542" s="18">
        <v>526</v>
      </c>
      <c r="B542" s="19">
        <v>5000</v>
      </c>
      <c r="C542" s="45" t="s">
        <v>378</v>
      </c>
      <c r="D542" s="47">
        <v>39098</v>
      </c>
      <c r="E542" s="47">
        <v>39352</v>
      </c>
      <c r="F542" s="51">
        <v>106</v>
      </c>
      <c r="G542" s="53" t="s">
        <v>633</v>
      </c>
      <c r="H542" s="11"/>
      <c r="I542" s="30" t="s">
        <v>5682</v>
      </c>
      <c r="J542" s="11"/>
      <c r="K542" s="22"/>
      <c r="L542" s="22" t="s">
        <v>26</v>
      </c>
      <c r="M542" s="22" t="s">
        <v>120</v>
      </c>
      <c r="N542" s="45" t="s">
        <v>5714</v>
      </c>
    </row>
    <row r="543" spans="1:14" hidden="1" x14ac:dyDescent="0.2">
      <c r="A543" s="18">
        <v>527</v>
      </c>
      <c r="B543" s="19">
        <v>5000</v>
      </c>
      <c r="C543" s="45" t="s">
        <v>378</v>
      </c>
      <c r="D543" s="47">
        <v>39434</v>
      </c>
      <c r="E543" s="47">
        <v>39997</v>
      </c>
      <c r="F543" s="51">
        <v>106</v>
      </c>
      <c r="G543" s="53" t="s">
        <v>634</v>
      </c>
      <c r="H543" s="11"/>
      <c r="I543" s="30" t="s">
        <v>5682</v>
      </c>
      <c r="J543" s="11"/>
      <c r="K543" s="22"/>
      <c r="L543" s="22" t="s">
        <v>26</v>
      </c>
      <c r="M543" s="22" t="s">
        <v>120</v>
      </c>
      <c r="N543" s="45" t="s">
        <v>5714</v>
      </c>
    </row>
    <row r="544" spans="1:14" hidden="1" x14ac:dyDescent="0.2">
      <c r="A544" s="18">
        <v>528</v>
      </c>
      <c r="B544" s="19">
        <v>5000</v>
      </c>
      <c r="C544" s="45" t="s">
        <v>378</v>
      </c>
      <c r="D544" s="47">
        <v>39498</v>
      </c>
      <c r="E544" s="47">
        <v>39857</v>
      </c>
      <c r="F544" s="51">
        <v>106</v>
      </c>
      <c r="G544" s="53" t="s">
        <v>635</v>
      </c>
      <c r="H544" s="21"/>
      <c r="I544" s="30" t="s">
        <v>5682</v>
      </c>
      <c r="J544" s="30"/>
      <c r="K544" s="22"/>
      <c r="L544" s="22" t="s">
        <v>26</v>
      </c>
      <c r="M544" s="22" t="s">
        <v>120</v>
      </c>
      <c r="N544" s="45" t="s">
        <v>5714</v>
      </c>
    </row>
    <row r="545" spans="1:14" x14ac:dyDescent="0.2">
      <c r="A545" s="18">
        <v>529</v>
      </c>
      <c r="B545" s="19">
        <v>5000</v>
      </c>
      <c r="C545" s="45" t="s">
        <v>379</v>
      </c>
      <c r="D545" s="47">
        <v>38798</v>
      </c>
      <c r="E545" s="47">
        <v>39780</v>
      </c>
      <c r="F545" s="51">
        <v>107</v>
      </c>
      <c r="G545" s="53" t="s">
        <v>631</v>
      </c>
      <c r="H545" s="21"/>
      <c r="I545" s="30" t="s">
        <v>5682</v>
      </c>
      <c r="J545" s="30"/>
      <c r="K545" s="22"/>
      <c r="L545" s="22" t="s">
        <v>26</v>
      </c>
      <c r="M545" s="22" t="s">
        <v>120</v>
      </c>
      <c r="N545" s="45" t="s">
        <v>5704</v>
      </c>
    </row>
    <row r="546" spans="1:14" x14ac:dyDescent="0.2">
      <c r="A546" s="18">
        <v>530</v>
      </c>
      <c r="B546" s="19">
        <v>5000</v>
      </c>
      <c r="C546" s="45" t="s">
        <v>379</v>
      </c>
      <c r="D546" s="47">
        <v>39744</v>
      </c>
      <c r="E546" s="47">
        <v>39744</v>
      </c>
      <c r="F546" s="51">
        <v>107</v>
      </c>
      <c r="G546" s="53" t="s">
        <v>632</v>
      </c>
      <c r="H546" s="21"/>
      <c r="I546" s="30" t="s">
        <v>5682</v>
      </c>
      <c r="J546" s="30"/>
      <c r="K546" s="22"/>
      <c r="L546" s="22" t="s">
        <v>26</v>
      </c>
      <c r="M546" s="22" t="s">
        <v>120</v>
      </c>
      <c r="N546" s="45" t="s">
        <v>5704</v>
      </c>
    </row>
    <row r="547" spans="1:14" x14ac:dyDescent="0.2">
      <c r="A547" s="18">
        <v>531</v>
      </c>
      <c r="B547" s="19">
        <v>5000</v>
      </c>
      <c r="C547" s="45" t="s">
        <v>379</v>
      </c>
      <c r="D547" s="47">
        <v>37747</v>
      </c>
      <c r="E547" s="47">
        <v>37747</v>
      </c>
      <c r="F547" s="51">
        <v>107</v>
      </c>
      <c r="G547" s="53" t="s">
        <v>633</v>
      </c>
      <c r="H547" s="22"/>
      <c r="I547" s="30" t="s">
        <v>5682</v>
      </c>
      <c r="J547" s="22"/>
      <c r="K547" s="22"/>
      <c r="L547" s="22" t="s">
        <v>26</v>
      </c>
      <c r="M547" s="22" t="s">
        <v>120</v>
      </c>
      <c r="N547" s="45" t="s">
        <v>5704</v>
      </c>
    </row>
    <row r="548" spans="1:14" x14ac:dyDescent="0.2">
      <c r="A548" s="18">
        <v>532</v>
      </c>
      <c r="B548" s="19">
        <v>5000</v>
      </c>
      <c r="C548" s="45" t="s">
        <v>379</v>
      </c>
      <c r="D548" s="47">
        <v>37861</v>
      </c>
      <c r="E548" s="47">
        <v>39403</v>
      </c>
      <c r="F548" s="51">
        <v>107</v>
      </c>
      <c r="G548" s="53" t="s">
        <v>634</v>
      </c>
      <c r="H548" s="22"/>
      <c r="I548" s="30" t="s">
        <v>5682</v>
      </c>
      <c r="J548" s="30"/>
      <c r="K548" s="22"/>
      <c r="L548" s="22" t="s">
        <v>26</v>
      </c>
      <c r="M548" s="22" t="s">
        <v>120</v>
      </c>
      <c r="N548" s="45" t="s">
        <v>5704</v>
      </c>
    </row>
    <row r="549" spans="1:14" x14ac:dyDescent="0.2">
      <c r="A549" s="18">
        <v>533</v>
      </c>
      <c r="B549" s="19">
        <v>5000</v>
      </c>
      <c r="C549" s="45" t="s">
        <v>379</v>
      </c>
      <c r="D549" s="47">
        <v>39581</v>
      </c>
      <c r="E549" s="47">
        <v>39584</v>
      </c>
      <c r="F549" s="51">
        <v>107</v>
      </c>
      <c r="G549" s="53" t="s">
        <v>635</v>
      </c>
      <c r="H549" s="22"/>
      <c r="I549" s="30" t="s">
        <v>5682</v>
      </c>
      <c r="J549" s="30"/>
      <c r="K549" s="22"/>
      <c r="L549" s="22" t="s">
        <v>26</v>
      </c>
      <c r="M549" s="22" t="s">
        <v>120</v>
      </c>
      <c r="N549" s="45" t="s">
        <v>5704</v>
      </c>
    </row>
    <row r="550" spans="1:14" hidden="1" x14ac:dyDescent="0.2">
      <c r="A550" s="18">
        <v>534</v>
      </c>
      <c r="B550" s="19">
        <v>5000</v>
      </c>
      <c r="C550" s="45" t="s">
        <v>380</v>
      </c>
      <c r="D550" s="47">
        <v>39508</v>
      </c>
      <c r="E550" s="47">
        <v>39630</v>
      </c>
      <c r="F550" s="51">
        <v>108</v>
      </c>
      <c r="G550" s="53" t="s">
        <v>627</v>
      </c>
      <c r="H550" s="26"/>
      <c r="I550" s="30" t="s">
        <v>5682</v>
      </c>
      <c r="J550" s="30"/>
      <c r="K550" s="22"/>
      <c r="L550" s="22" t="s">
        <v>26</v>
      </c>
      <c r="M550" s="22" t="s">
        <v>120</v>
      </c>
      <c r="N550" s="45" t="s">
        <v>5683</v>
      </c>
    </row>
    <row r="551" spans="1:14" hidden="1" x14ac:dyDescent="0.2">
      <c r="A551" s="18">
        <v>535</v>
      </c>
      <c r="B551" s="19">
        <v>5000</v>
      </c>
      <c r="C551" s="45" t="s">
        <v>380</v>
      </c>
      <c r="D551" s="47">
        <v>39448</v>
      </c>
      <c r="E551" s="47">
        <v>39508</v>
      </c>
      <c r="F551" s="51">
        <v>108</v>
      </c>
      <c r="G551" s="53" t="s">
        <v>628</v>
      </c>
      <c r="H551" s="27"/>
      <c r="I551" s="30" t="s">
        <v>5682</v>
      </c>
      <c r="J551" s="28"/>
      <c r="K551" s="22"/>
      <c r="L551" s="22" t="s">
        <v>26</v>
      </c>
      <c r="M551" s="22" t="s">
        <v>120</v>
      </c>
      <c r="N551" s="45" t="s">
        <v>5683</v>
      </c>
    </row>
    <row r="552" spans="1:14" hidden="1" x14ac:dyDescent="0.2">
      <c r="A552" s="18">
        <v>536</v>
      </c>
      <c r="B552" s="19">
        <v>5000</v>
      </c>
      <c r="C552" s="45" t="s">
        <v>380</v>
      </c>
      <c r="D552" s="47">
        <v>39539</v>
      </c>
      <c r="E552" s="47">
        <v>39539</v>
      </c>
      <c r="F552" s="51">
        <v>108</v>
      </c>
      <c r="G552" s="53" t="s">
        <v>629</v>
      </c>
      <c r="H552" s="11"/>
      <c r="I552" s="30" t="s">
        <v>5682</v>
      </c>
      <c r="J552" s="11"/>
      <c r="K552" s="22"/>
      <c r="L552" s="22" t="s">
        <v>26</v>
      </c>
      <c r="M552" s="22" t="s">
        <v>120</v>
      </c>
      <c r="N552" s="45" t="s">
        <v>5683</v>
      </c>
    </row>
    <row r="553" spans="1:14" ht="22.5" hidden="1" x14ac:dyDescent="0.2">
      <c r="A553" s="18">
        <v>537</v>
      </c>
      <c r="B553" s="19">
        <v>5000</v>
      </c>
      <c r="C553" s="45" t="s">
        <v>381</v>
      </c>
      <c r="D553" s="47">
        <v>39661</v>
      </c>
      <c r="E553" s="47">
        <v>39845</v>
      </c>
      <c r="F553" s="51">
        <v>108</v>
      </c>
      <c r="G553" s="53" t="s">
        <v>630</v>
      </c>
      <c r="H553" s="11"/>
      <c r="I553" s="30" t="s">
        <v>5682</v>
      </c>
      <c r="J553" s="11"/>
      <c r="K553" s="22"/>
      <c r="L553" s="22" t="s">
        <v>26</v>
      </c>
      <c r="M553" s="22" t="s">
        <v>120</v>
      </c>
      <c r="N553" s="45" t="s">
        <v>5683</v>
      </c>
    </row>
    <row r="554" spans="1:14" ht="22.5" hidden="1" x14ac:dyDescent="0.2">
      <c r="A554" s="18">
        <v>538</v>
      </c>
      <c r="B554" s="19">
        <v>5000</v>
      </c>
      <c r="C554" s="45" t="s">
        <v>382</v>
      </c>
      <c r="D554" s="47">
        <v>39539</v>
      </c>
      <c r="E554" s="47">
        <v>39539</v>
      </c>
      <c r="F554" s="51">
        <v>109</v>
      </c>
      <c r="G554" s="53" t="s">
        <v>614</v>
      </c>
      <c r="H554" s="11"/>
      <c r="I554" s="30" t="s">
        <v>5682</v>
      </c>
      <c r="J554" s="11"/>
      <c r="K554" s="22"/>
      <c r="L554" s="22" t="s">
        <v>26</v>
      </c>
      <c r="M554" s="22" t="s">
        <v>120</v>
      </c>
      <c r="N554" s="45"/>
    </row>
    <row r="555" spans="1:14" hidden="1" x14ac:dyDescent="0.2">
      <c r="A555" s="18">
        <v>539</v>
      </c>
      <c r="B555" s="19">
        <v>5000</v>
      </c>
      <c r="C555" s="45" t="s">
        <v>383</v>
      </c>
      <c r="D555" s="47">
        <v>39448</v>
      </c>
      <c r="E555" s="47">
        <v>39448</v>
      </c>
      <c r="F555" s="51">
        <v>109</v>
      </c>
      <c r="G555" s="53" t="s">
        <v>615</v>
      </c>
      <c r="H555" s="11"/>
      <c r="I555" s="30" t="s">
        <v>5682</v>
      </c>
      <c r="J555" s="11"/>
      <c r="K555" s="22"/>
      <c r="L555" s="22" t="s">
        <v>26</v>
      </c>
      <c r="M555" s="22" t="s">
        <v>120</v>
      </c>
      <c r="N555" s="45"/>
    </row>
    <row r="556" spans="1:14" ht="22.5" hidden="1" x14ac:dyDescent="0.2">
      <c r="A556" s="18">
        <v>540</v>
      </c>
      <c r="B556" s="19">
        <v>5000</v>
      </c>
      <c r="C556" s="45" t="s">
        <v>384</v>
      </c>
      <c r="D556" s="47">
        <v>39587</v>
      </c>
      <c r="E556" s="47">
        <v>39587</v>
      </c>
      <c r="F556" s="51">
        <v>109</v>
      </c>
      <c r="G556" s="53" t="s">
        <v>616</v>
      </c>
      <c r="H556" s="11"/>
      <c r="I556" s="30" t="s">
        <v>5682</v>
      </c>
      <c r="J556" s="11"/>
      <c r="K556" s="22"/>
      <c r="L556" s="22" t="s">
        <v>26</v>
      </c>
      <c r="M556" s="22" t="s">
        <v>120</v>
      </c>
      <c r="N556" s="45" t="s">
        <v>5683</v>
      </c>
    </row>
    <row r="557" spans="1:14" ht="22.5" hidden="1" x14ac:dyDescent="0.2">
      <c r="A557" s="18">
        <v>541</v>
      </c>
      <c r="B557" s="19">
        <v>5000</v>
      </c>
      <c r="C557" s="45" t="s">
        <v>385</v>
      </c>
      <c r="D557" s="47">
        <v>39099</v>
      </c>
      <c r="E557" s="47">
        <v>39224</v>
      </c>
      <c r="F557" s="51">
        <v>110</v>
      </c>
      <c r="G557" s="53" t="s">
        <v>614</v>
      </c>
      <c r="H557" s="11"/>
      <c r="I557" s="30" t="s">
        <v>5682</v>
      </c>
      <c r="J557" s="11"/>
      <c r="K557" s="22"/>
      <c r="L557" s="22" t="s">
        <v>26</v>
      </c>
      <c r="M557" s="22" t="s">
        <v>120</v>
      </c>
      <c r="N557" s="82" t="s">
        <v>5711</v>
      </c>
    </row>
    <row r="558" spans="1:14" ht="22.5" hidden="1" x14ac:dyDescent="0.2">
      <c r="A558" s="18">
        <v>542</v>
      </c>
      <c r="B558" s="19">
        <v>5000</v>
      </c>
      <c r="C558" s="45" t="s">
        <v>386</v>
      </c>
      <c r="D558" s="47">
        <v>39234</v>
      </c>
      <c r="E558" s="47">
        <v>39385</v>
      </c>
      <c r="F558" s="51">
        <v>110</v>
      </c>
      <c r="G558" s="53" t="s">
        <v>615</v>
      </c>
      <c r="H558" s="11"/>
      <c r="I558" s="30" t="s">
        <v>5682</v>
      </c>
      <c r="J558" s="11"/>
      <c r="K558" s="22"/>
      <c r="L558" s="22" t="s">
        <v>26</v>
      </c>
      <c r="M558" s="22" t="s">
        <v>120</v>
      </c>
      <c r="N558" s="45" t="s">
        <v>5683</v>
      </c>
    </row>
    <row r="559" spans="1:14" ht="22.5" hidden="1" x14ac:dyDescent="0.2">
      <c r="A559" s="18">
        <v>543</v>
      </c>
      <c r="B559" s="19">
        <v>5000</v>
      </c>
      <c r="C559" s="45" t="s">
        <v>386</v>
      </c>
      <c r="D559" s="47">
        <v>39374</v>
      </c>
      <c r="E559" s="47">
        <v>39445</v>
      </c>
      <c r="F559" s="51">
        <v>110</v>
      </c>
      <c r="G559" s="53" t="s">
        <v>616</v>
      </c>
      <c r="H559" s="21"/>
      <c r="I559" s="30" t="s">
        <v>5682</v>
      </c>
      <c r="J559" s="30"/>
      <c r="K559" s="22"/>
      <c r="L559" s="22" t="s">
        <v>26</v>
      </c>
      <c r="M559" s="22" t="s">
        <v>120</v>
      </c>
      <c r="N559" s="45" t="s">
        <v>5683</v>
      </c>
    </row>
    <row r="560" spans="1:14" ht="22.5" hidden="1" x14ac:dyDescent="0.2">
      <c r="A560" s="18">
        <v>544</v>
      </c>
      <c r="B560" s="19">
        <v>5000</v>
      </c>
      <c r="C560" s="45" t="s">
        <v>387</v>
      </c>
      <c r="D560" s="47">
        <v>39114</v>
      </c>
      <c r="E560" s="47">
        <v>39114</v>
      </c>
      <c r="F560" s="51">
        <v>111</v>
      </c>
      <c r="G560" s="53" t="s">
        <v>721</v>
      </c>
      <c r="H560" s="21"/>
      <c r="I560" s="30" t="s">
        <v>5682</v>
      </c>
      <c r="J560" s="30"/>
      <c r="K560" s="22"/>
      <c r="L560" s="22" t="s">
        <v>26</v>
      </c>
      <c r="M560" s="22" t="s">
        <v>120</v>
      </c>
      <c r="N560" s="29"/>
    </row>
    <row r="561" spans="1:14" ht="22.5" hidden="1" x14ac:dyDescent="0.2">
      <c r="A561" s="18">
        <v>545</v>
      </c>
      <c r="B561" s="19">
        <v>5000</v>
      </c>
      <c r="C561" s="45" t="s">
        <v>387</v>
      </c>
      <c r="D561" s="47">
        <v>39114</v>
      </c>
      <c r="E561" s="47">
        <v>39114</v>
      </c>
      <c r="F561" s="51">
        <v>111</v>
      </c>
      <c r="G561" s="53" t="s">
        <v>722</v>
      </c>
      <c r="H561" s="21"/>
      <c r="I561" s="30" t="s">
        <v>5682</v>
      </c>
      <c r="J561" s="30"/>
      <c r="K561" s="22"/>
      <c r="L561" s="22" t="s">
        <v>26</v>
      </c>
      <c r="M561" s="22" t="s">
        <v>120</v>
      </c>
      <c r="N561" s="29"/>
    </row>
    <row r="562" spans="1:14" ht="22.5" hidden="1" x14ac:dyDescent="0.2">
      <c r="A562" s="18">
        <v>546</v>
      </c>
      <c r="B562" s="19">
        <v>5000</v>
      </c>
      <c r="C562" s="45" t="s">
        <v>388</v>
      </c>
      <c r="D562" s="47">
        <v>39173</v>
      </c>
      <c r="E562" s="47">
        <v>39173</v>
      </c>
      <c r="F562" s="51">
        <v>111</v>
      </c>
      <c r="G562" s="53" t="s">
        <v>723</v>
      </c>
      <c r="H562" s="22"/>
      <c r="I562" s="30" t="s">
        <v>5682</v>
      </c>
      <c r="J562" s="22"/>
      <c r="K562" s="22"/>
      <c r="L562" s="22" t="s">
        <v>26</v>
      </c>
      <c r="M562" s="22" t="s">
        <v>120</v>
      </c>
      <c r="N562" s="29"/>
    </row>
    <row r="563" spans="1:14" ht="22.5" hidden="1" x14ac:dyDescent="0.2">
      <c r="A563" s="18">
        <v>547</v>
      </c>
      <c r="B563" s="19">
        <v>5000</v>
      </c>
      <c r="C563" s="45" t="s">
        <v>389</v>
      </c>
      <c r="D563" s="47">
        <v>39203</v>
      </c>
      <c r="E563" s="47">
        <v>39203</v>
      </c>
      <c r="F563" s="51">
        <v>111</v>
      </c>
      <c r="G563" s="53" t="s">
        <v>724</v>
      </c>
      <c r="H563" s="22"/>
      <c r="I563" s="30" t="s">
        <v>5682</v>
      </c>
      <c r="J563" s="30"/>
      <c r="K563" s="22"/>
      <c r="L563" s="22" t="s">
        <v>26</v>
      </c>
      <c r="M563" s="22" t="s">
        <v>120</v>
      </c>
      <c r="N563" s="29" t="s">
        <v>5683</v>
      </c>
    </row>
    <row r="564" spans="1:14" ht="22.5" hidden="1" x14ac:dyDescent="0.2">
      <c r="A564" s="18">
        <v>548</v>
      </c>
      <c r="B564" s="19">
        <v>5000</v>
      </c>
      <c r="C564" s="45" t="s">
        <v>390</v>
      </c>
      <c r="D564" s="47">
        <v>38991</v>
      </c>
      <c r="E564" s="47">
        <v>39356</v>
      </c>
      <c r="F564" s="51">
        <v>111</v>
      </c>
      <c r="G564" s="53" t="s">
        <v>725</v>
      </c>
      <c r="H564" s="22"/>
      <c r="I564" s="30" t="s">
        <v>5682</v>
      </c>
      <c r="J564" s="30"/>
      <c r="K564" s="22"/>
      <c r="L564" s="22" t="s">
        <v>26</v>
      </c>
      <c r="M564" s="22" t="s">
        <v>120</v>
      </c>
      <c r="N564" s="29"/>
    </row>
    <row r="565" spans="1:14" ht="22.5" hidden="1" x14ac:dyDescent="0.2">
      <c r="A565" s="18">
        <v>549</v>
      </c>
      <c r="B565" s="19">
        <v>5000</v>
      </c>
      <c r="C565" s="45" t="s">
        <v>391</v>
      </c>
      <c r="D565" s="47">
        <v>39142</v>
      </c>
      <c r="E565" s="47">
        <v>39142</v>
      </c>
      <c r="F565" s="51">
        <v>111</v>
      </c>
      <c r="G565" s="53" t="s">
        <v>726</v>
      </c>
      <c r="H565" s="26"/>
      <c r="I565" s="30" t="s">
        <v>5682</v>
      </c>
      <c r="J565" s="30"/>
      <c r="K565" s="22"/>
      <c r="L565" s="22" t="s">
        <v>26</v>
      </c>
      <c r="M565" s="22" t="s">
        <v>120</v>
      </c>
      <c r="N565" s="29"/>
    </row>
    <row r="566" spans="1:14" ht="22.5" hidden="1" x14ac:dyDescent="0.2">
      <c r="A566" s="18">
        <v>550</v>
      </c>
      <c r="B566" s="19">
        <v>5000</v>
      </c>
      <c r="C566" s="45" t="s">
        <v>392</v>
      </c>
      <c r="D566" s="47">
        <v>39143</v>
      </c>
      <c r="E566" s="47">
        <v>39115</v>
      </c>
      <c r="F566" s="51">
        <v>111</v>
      </c>
      <c r="G566" s="53" t="s">
        <v>727</v>
      </c>
      <c r="H566" s="27"/>
      <c r="I566" s="30" t="s">
        <v>5682</v>
      </c>
      <c r="J566" s="28"/>
      <c r="K566" s="22"/>
      <c r="L566" s="22" t="s">
        <v>26</v>
      </c>
      <c r="M566" s="22" t="s">
        <v>120</v>
      </c>
      <c r="N566" s="29"/>
    </row>
    <row r="567" spans="1:14" ht="22.5" hidden="1" x14ac:dyDescent="0.2">
      <c r="A567" s="18">
        <v>551</v>
      </c>
      <c r="B567" s="19">
        <v>5000</v>
      </c>
      <c r="C567" s="45" t="s">
        <v>393</v>
      </c>
      <c r="D567" s="47">
        <v>39420</v>
      </c>
      <c r="E567" s="47">
        <v>39420</v>
      </c>
      <c r="F567" s="51">
        <v>111</v>
      </c>
      <c r="G567" s="53" t="s">
        <v>728</v>
      </c>
      <c r="H567" s="11"/>
      <c r="I567" s="30" t="s">
        <v>5682</v>
      </c>
      <c r="J567" s="11"/>
      <c r="K567" s="22"/>
      <c r="L567" s="22" t="s">
        <v>26</v>
      </c>
      <c r="M567" s="22" t="s">
        <v>120</v>
      </c>
      <c r="N567" s="29"/>
    </row>
    <row r="568" spans="1:14" ht="22.5" hidden="1" x14ac:dyDescent="0.2">
      <c r="A568" s="18">
        <v>552</v>
      </c>
      <c r="B568" s="19">
        <v>5000</v>
      </c>
      <c r="C568" s="45" t="s">
        <v>394</v>
      </c>
      <c r="D568" s="47">
        <v>39189</v>
      </c>
      <c r="E568" s="47">
        <v>39189</v>
      </c>
      <c r="F568" s="51">
        <v>111</v>
      </c>
      <c r="G568" s="53" t="s">
        <v>729</v>
      </c>
      <c r="H568" s="11"/>
      <c r="I568" s="30" t="s">
        <v>5682</v>
      </c>
      <c r="J568" s="11"/>
      <c r="K568" s="22"/>
      <c r="L568" s="22" t="s">
        <v>26</v>
      </c>
      <c r="M568" s="22" t="s">
        <v>120</v>
      </c>
      <c r="N568" s="29"/>
    </row>
    <row r="569" spans="1:14" ht="22.5" hidden="1" x14ac:dyDescent="0.2">
      <c r="A569" s="18">
        <v>553</v>
      </c>
      <c r="B569" s="19">
        <v>5000</v>
      </c>
      <c r="C569" s="45" t="s">
        <v>395</v>
      </c>
      <c r="D569" s="47">
        <v>38856</v>
      </c>
      <c r="E569" s="47">
        <v>38856</v>
      </c>
      <c r="F569" s="51">
        <v>112</v>
      </c>
      <c r="G569" s="53" t="s">
        <v>627</v>
      </c>
      <c r="H569" s="11"/>
      <c r="I569" s="30" t="s">
        <v>5682</v>
      </c>
      <c r="J569" s="11"/>
      <c r="K569" s="22"/>
      <c r="L569" s="22" t="s">
        <v>26</v>
      </c>
      <c r="M569" s="22" t="s">
        <v>120</v>
      </c>
      <c r="N569" s="29"/>
    </row>
    <row r="570" spans="1:14" ht="22.5" hidden="1" x14ac:dyDescent="0.2">
      <c r="A570" s="18">
        <v>554</v>
      </c>
      <c r="B570" s="19">
        <v>5000</v>
      </c>
      <c r="C570" s="45" t="s">
        <v>396</v>
      </c>
      <c r="D570" s="47">
        <v>38973</v>
      </c>
      <c r="E570" s="47">
        <v>39081</v>
      </c>
      <c r="F570" s="132">
        <v>112</v>
      </c>
      <c r="G570" s="53" t="s">
        <v>628</v>
      </c>
      <c r="H570" s="11"/>
      <c r="I570" s="30" t="s">
        <v>5682</v>
      </c>
      <c r="J570" s="11"/>
      <c r="K570" s="22"/>
      <c r="L570" s="22" t="s">
        <v>26</v>
      </c>
      <c r="M570" s="22" t="s">
        <v>120</v>
      </c>
      <c r="N570" s="29" t="s">
        <v>5695</v>
      </c>
    </row>
    <row r="571" spans="1:14" ht="22.5" hidden="1" x14ac:dyDescent="0.2">
      <c r="A571" s="18">
        <v>555</v>
      </c>
      <c r="B571" s="19">
        <v>5000</v>
      </c>
      <c r="C571" s="45" t="s">
        <v>397</v>
      </c>
      <c r="D571" s="47">
        <v>38721</v>
      </c>
      <c r="E571" s="47">
        <v>38973</v>
      </c>
      <c r="F571" s="51">
        <v>112</v>
      </c>
      <c r="G571" s="53" t="s">
        <v>629</v>
      </c>
      <c r="H571" s="11"/>
      <c r="I571" s="30" t="s">
        <v>5682</v>
      </c>
      <c r="J571" s="11"/>
      <c r="K571" s="22"/>
      <c r="L571" s="22" t="s">
        <v>26</v>
      </c>
      <c r="M571" s="22" t="s">
        <v>120</v>
      </c>
      <c r="N571" s="29"/>
    </row>
    <row r="572" spans="1:14" ht="22.5" hidden="1" x14ac:dyDescent="0.2">
      <c r="A572" s="18">
        <v>556</v>
      </c>
      <c r="B572" s="19">
        <v>5000</v>
      </c>
      <c r="C572" s="45" t="s">
        <v>398</v>
      </c>
      <c r="D572" s="47">
        <v>38868</v>
      </c>
      <c r="E572" s="47">
        <v>38868</v>
      </c>
      <c r="F572" s="51">
        <v>112</v>
      </c>
      <c r="G572" s="53" t="s">
        <v>630</v>
      </c>
      <c r="H572" s="11"/>
      <c r="I572" s="30" t="s">
        <v>5682</v>
      </c>
      <c r="J572" s="11"/>
      <c r="K572" s="22"/>
      <c r="L572" s="22" t="s">
        <v>26</v>
      </c>
      <c r="M572" s="22" t="s">
        <v>120</v>
      </c>
      <c r="N572" s="29"/>
    </row>
    <row r="573" spans="1:14" ht="33.75" hidden="1" x14ac:dyDescent="0.2">
      <c r="A573" s="18">
        <v>557</v>
      </c>
      <c r="B573" s="19">
        <v>5000</v>
      </c>
      <c r="C573" s="45" t="s">
        <v>399</v>
      </c>
      <c r="D573" s="47">
        <v>38863</v>
      </c>
      <c r="E573" s="47">
        <v>38863</v>
      </c>
      <c r="F573" s="51">
        <v>113</v>
      </c>
      <c r="G573" s="53" t="s">
        <v>611</v>
      </c>
      <c r="H573" s="11"/>
      <c r="I573" s="30" t="s">
        <v>5682</v>
      </c>
      <c r="J573" s="11"/>
      <c r="K573" s="22"/>
      <c r="L573" s="22" t="s">
        <v>26</v>
      </c>
      <c r="M573" s="22" t="s">
        <v>120</v>
      </c>
      <c r="N573" s="29" t="s">
        <v>5683</v>
      </c>
    </row>
    <row r="574" spans="1:14" ht="22.5" hidden="1" x14ac:dyDescent="0.2">
      <c r="A574" s="18">
        <v>558</v>
      </c>
      <c r="B574" s="19">
        <v>5000</v>
      </c>
      <c r="C574" s="45" t="s">
        <v>400</v>
      </c>
      <c r="D574" s="47">
        <v>38601</v>
      </c>
      <c r="E574" s="47">
        <v>38716</v>
      </c>
      <c r="F574" s="132">
        <v>114</v>
      </c>
      <c r="G574" s="53" t="s">
        <v>612</v>
      </c>
      <c r="H574" s="21"/>
      <c r="I574" s="30" t="s">
        <v>5682</v>
      </c>
      <c r="J574" s="30"/>
      <c r="K574" s="22"/>
      <c r="L574" s="22" t="s">
        <v>26</v>
      </c>
      <c r="M574" s="22" t="s">
        <v>120</v>
      </c>
      <c r="N574" s="29" t="s">
        <v>5695</v>
      </c>
    </row>
    <row r="575" spans="1:14" ht="22.5" hidden="1" x14ac:dyDescent="0.2">
      <c r="A575" s="18">
        <v>559</v>
      </c>
      <c r="B575" s="19">
        <v>5000</v>
      </c>
      <c r="C575" s="45" t="s">
        <v>401</v>
      </c>
      <c r="D575" s="47">
        <v>38558</v>
      </c>
      <c r="E575" s="47">
        <v>38558</v>
      </c>
      <c r="F575" s="51">
        <v>114</v>
      </c>
      <c r="G575" s="53" t="s">
        <v>613</v>
      </c>
      <c r="H575" s="21"/>
      <c r="I575" s="30" t="s">
        <v>5682</v>
      </c>
      <c r="J575" s="30"/>
      <c r="K575" s="22"/>
      <c r="L575" s="22" t="s">
        <v>26</v>
      </c>
      <c r="M575" s="22" t="s">
        <v>120</v>
      </c>
      <c r="N575" s="29"/>
    </row>
    <row r="576" spans="1:14" ht="22.5" hidden="1" x14ac:dyDescent="0.2">
      <c r="A576" s="18">
        <v>560</v>
      </c>
      <c r="B576" s="19">
        <v>5000</v>
      </c>
      <c r="C576" s="45" t="s">
        <v>402</v>
      </c>
      <c r="D576" s="47">
        <v>38524</v>
      </c>
      <c r="E576" s="47">
        <v>38715</v>
      </c>
      <c r="F576" s="51">
        <v>115</v>
      </c>
      <c r="G576" s="53" t="s">
        <v>612</v>
      </c>
      <c r="H576" s="21"/>
      <c r="I576" s="30" t="s">
        <v>5682</v>
      </c>
      <c r="J576" s="30"/>
      <c r="K576" s="22"/>
      <c r="L576" s="22" t="s">
        <v>26</v>
      </c>
      <c r="M576" s="22" t="s">
        <v>120</v>
      </c>
      <c r="N576" s="29"/>
    </row>
    <row r="577" spans="1:14" ht="22.5" hidden="1" x14ac:dyDescent="0.2">
      <c r="A577" s="18">
        <v>561</v>
      </c>
      <c r="B577" s="19">
        <v>5000</v>
      </c>
      <c r="C577" s="45" t="s">
        <v>403</v>
      </c>
      <c r="D577" s="47">
        <v>37995</v>
      </c>
      <c r="E577" s="47">
        <v>38355</v>
      </c>
      <c r="F577" s="132">
        <v>115</v>
      </c>
      <c r="G577" s="53" t="s">
        <v>613</v>
      </c>
      <c r="H577" s="22"/>
      <c r="I577" s="30" t="s">
        <v>5682</v>
      </c>
      <c r="J577" s="22"/>
      <c r="K577" s="22"/>
      <c r="L577" s="22" t="s">
        <v>26</v>
      </c>
      <c r="M577" s="22" t="s">
        <v>120</v>
      </c>
      <c r="N577" s="29" t="s">
        <v>5695</v>
      </c>
    </row>
    <row r="578" spans="1:14" hidden="1" x14ac:dyDescent="0.2">
      <c r="A578" s="18">
        <v>562</v>
      </c>
      <c r="B578" s="19">
        <v>5000</v>
      </c>
      <c r="C578" s="45" t="s">
        <v>404</v>
      </c>
      <c r="D578" s="47">
        <v>38615</v>
      </c>
      <c r="E578" s="47">
        <v>38615</v>
      </c>
      <c r="F578" s="51">
        <v>116</v>
      </c>
      <c r="G578" s="53" t="s">
        <v>627</v>
      </c>
      <c r="H578" s="22"/>
      <c r="I578" s="30" t="s">
        <v>5682</v>
      </c>
      <c r="J578" s="30"/>
      <c r="K578" s="22"/>
      <c r="L578" s="22" t="s">
        <v>26</v>
      </c>
      <c r="M578" s="22" t="s">
        <v>120</v>
      </c>
      <c r="N578" s="29"/>
    </row>
    <row r="579" spans="1:14" ht="22.5" hidden="1" x14ac:dyDescent="0.2">
      <c r="A579" s="18">
        <v>563</v>
      </c>
      <c r="B579" s="19">
        <v>5000</v>
      </c>
      <c r="C579" s="45" t="s">
        <v>405</v>
      </c>
      <c r="D579" s="47">
        <v>38622</v>
      </c>
      <c r="E579" s="47">
        <v>38619</v>
      </c>
      <c r="F579" s="51">
        <v>116</v>
      </c>
      <c r="G579" s="53" t="s">
        <v>628</v>
      </c>
      <c r="H579" s="22"/>
      <c r="I579" s="30" t="s">
        <v>5682</v>
      </c>
      <c r="J579" s="30"/>
      <c r="K579" s="22"/>
      <c r="L579" s="22" t="s">
        <v>26</v>
      </c>
      <c r="M579" s="22" t="s">
        <v>120</v>
      </c>
      <c r="N579" s="29"/>
    </row>
    <row r="580" spans="1:14" ht="22.5" hidden="1" x14ac:dyDescent="0.2">
      <c r="A580" s="18">
        <v>564</v>
      </c>
      <c r="B580" s="19">
        <v>5000</v>
      </c>
      <c r="C580" s="45" t="s">
        <v>398</v>
      </c>
      <c r="D580" s="47">
        <v>38562</v>
      </c>
      <c r="E580" s="47">
        <v>38562</v>
      </c>
      <c r="F580" s="51">
        <v>116</v>
      </c>
      <c r="G580" s="53" t="s">
        <v>629</v>
      </c>
      <c r="H580" s="26"/>
      <c r="I580" s="30" t="s">
        <v>5682</v>
      </c>
      <c r="J580" s="30"/>
      <c r="K580" s="22"/>
      <c r="L580" s="22" t="s">
        <v>26</v>
      </c>
      <c r="M580" s="22" t="s">
        <v>120</v>
      </c>
      <c r="N580" s="29"/>
    </row>
    <row r="581" spans="1:14" ht="33.75" hidden="1" x14ac:dyDescent="0.2">
      <c r="A581" s="18">
        <v>565</v>
      </c>
      <c r="B581" s="19">
        <v>5000</v>
      </c>
      <c r="C581" s="45" t="s">
        <v>406</v>
      </c>
      <c r="D581" s="47">
        <v>38562</v>
      </c>
      <c r="E581" s="47">
        <v>38562</v>
      </c>
      <c r="F581" s="51">
        <v>116</v>
      </c>
      <c r="G581" s="53" t="s">
        <v>630</v>
      </c>
      <c r="H581" s="27"/>
      <c r="I581" s="30" t="s">
        <v>5682</v>
      </c>
      <c r="J581" s="28"/>
      <c r="K581" s="22"/>
      <c r="L581" s="22" t="s">
        <v>26</v>
      </c>
      <c r="M581" s="22" t="s">
        <v>120</v>
      </c>
      <c r="N581" s="29"/>
    </row>
    <row r="582" spans="1:14" ht="22.5" hidden="1" x14ac:dyDescent="0.2">
      <c r="A582" s="18">
        <v>566</v>
      </c>
      <c r="B582" s="19">
        <v>5000</v>
      </c>
      <c r="C582" s="45" t="s">
        <v>407</v>
      </c>
      <c r="D582" s="47">
        <v>38552</v>
      </c>
      <c r="E582" s="47">
        <v>38552</v>
      </c>
      <c r="F582" s="51">
        <v>117</v>
      </c>
      <c r="G582" s="53" t="s">
        <v>631</v>
      </c>
      <c r="H582" s="21"/>
      <c r="I582" s="30" t="s">
        <v>5682</v>
      </c>
      <c r="J582" s="30"/>
      <c r="K582" s="22"/>
      <c r="L582" s="22" t="s">
        <v>26</v>
      </c>
      <c r="M582" s="22" t="s">
        <v>120</v>
      </c>
      <c r="N582" s="29"/>
    </row>
    <row r="583" spans="1:14" ht="33.75" hidden="1" x14ac:dyDescent="0.2">
      <c r="A583" s="18">
        <v>567</v>
      </c>
      <c r="B583" s="19">
        <v>5000</v>
      </c>
      <c r="C583" s="45" t="s">
        <v>408</v>
      </c>
      <c r="D583" s="47">
        <v>38555</v>
      </c>
      <c r="E583" s="47">
        <v>38555</v>
      </c>
      <c r="F583" s="51">
        <v>117</v>
      </c>
      <c r="G583" s="53" t="s">
        <v>632</v>
      </c>
      <c r="H583" s="21"/>
      <c r="I583" s="30" t="s">
        <v>5682</v>
      </c>
      <c r="J583" s="30"/>
      <c r="K583" s="22"/>
      <c r="L583" s="22" t="s">
        <v>26</v>
      </c>
      <c r="M583" s="22" t="s">
        <v>120</v>
      </c>
      <c r="N583" s="29" t="s">
        <v>5683</v>
      </c>
    </row>
    <row r="584" spans="1:14" ht="33.75" hidden="1" x14ac:dyDescent="0.2">
      <c r="A584" s="18">
        <v>568</v>
      </c>
      <c r="B584" s="19">
        <v>5000</v>
      </c>
      <c r="C584" s="45" t="s">
        <v>409</v>
      </c>
      <c r="D584" s="47">
        <v>38555</v>
      </c>
      <c r="E584" s="47">
        <v>38555</v>
      </c>
      <c r="F584" s="51">
        <v>117</v>
      </c>
      <c r="G584" s="53" t="s">
        <v>633</v>
      </c>
      <c r="H584" s="21"/>
      <c r="I584" s="30" t="s">
        <v>5682</v>
      </c>
      <c r="J584" s="30"/>
      <c r="K584" s="22"/>
      <c r="L584" s="22" t="s">
        <v>26</v>
      </c>
      <c r="M584" s="22" t="s">
        <v>120</v>
      </c>
      <c r="N584" s="29"/>
    </row>
    <row r="585" spans="1:14" ht="33.75" hidden="1" x14ac:dyDescent="0.2">
      <c r="A585" s="18">
        <v>569</v>
      </c>
      <c r="B585" s="19">
        <v>5000</v>
      </c>
      <c r="C585" s="45" t="s">
        <v>410</v>
      </c>
      <c r="D585" s="47">
        <v>39822</v>
      </c>
      <c r="E585" s="47">
        <v>40057</v>
      </c>
      <c r="F585" s="51">
        <v>117</v>
      </c>
      <c r="G585" s="53" t="s">
        <v>634</v>
      </c>
      <c r="H585" s="22"/>
      <c r="I585" s="30" t="s">
        <v>5682</v>
      </c>
      <c r="J585" s="22"/>
      <c r="K585" s="22"/>
      <c r="L585" s="22" t="s">
        <v>26</v>
      </c>
      <c r="M585" s="22" t="s">
        <v>120</v>
      </c>
      <c r="N585" s="29"/>
    </row>
    <row r="586" spans="1:14" ht="22.5" hidden="1" x14ac:dyDescent="0.2">
      <c r="A586" s="18">
        <v>570</v>
      </c>
      <c r="B586" s="19">
        <v>5000</v>
      </c>
      <c r="C586" s="45" t="s">
        <v>411</v>
      </c>
      <c r="D586" s="47">
        <v>39371</v>
      </c>
      <c r="E586" s="47">
        <v>39903</v>
      </c>
      <c r="F586" s="51">
        <v>117</v>
      </c>
      <c r="G586" s="53" t="s">
        <v>635</v>
      </c>
      <c r="H586" s="22"/>
      <c r="I586" s="30" t="s">
        <v>5682</v>
      </c>
      <c r="J586" s="30"/>
      <c r="K586" s="22"/>
      <c r="L586" s="22" t="s">
        <v>26</v>
      </c>
      <c r="M586" s="22" t="s">
        <v>120</v>
      </c>
      <c r="N586" s="29"/>
    </row>
    <row r="587" spans="1:14" hidden="1" x14ac:dyDescent="0.2">
      <c r="A587" s="18">
        <v>571</v>
      </c>
      <c r="B587" s="19">
        <v>5000</v>
      </c>
      <c r="C587" s="45" t="s">
        <v>412</v>
      </c>
      <c r="D587" s="47">
        <v>40599</v>
      </c>
      <c r="E587" s="47">
        <v>40755</v>
      </c>
      <c r="F587" s="51">
        <v>118</v>
      </c>
      <c r="G587" s="53" t="s">
        <v>612</v>
      </c>
      <c r="H587" s="22"/>
      <c r="I587" s="30" t="s">
        <v>5682</v>
      </c>
      <c r="J587" s="30"/>
      <c r="K587" s="22"/>
      <c r="L587" s="22" t="s">
        <v>26</v>
      </c>
      <c r="M587" s="22" t="s">
        <v>120</v>
      </c>
      <c r="N587" s="29"/>
    </row>
    <row r="588" spans="1:14" hidden="1" x14ac:dyDescent="0.2">
      <c r="A588" s="18">
        <v>572</v>
      </c>
      <c r="B588" s="19">
        <v>5000</v>
      </c>
      <c r="C588" s="45" t="s">
        <v>413</v>
      </c>
      <c r="D588" s="47">
        <v>39415</v>
      </c>
      <c r="E588" s="47">
        <v>39415</v>
      </c>
      <c r="F588" s="51">
        <v>118</v>
      </c>
      <c r="G588" s="53" t="s">
        <v>613</v>
      </c>
      <c r="H588" s="26"/>
      <c r="I588" s="30" t="s">
        <v>5682</v>
      </c>
      <c r="J588" s="30"/>
      <c r="K588" s="22"/>
      <c r="L588" s="22" t="s">
        <v>26</v>
      </c>
      <c r="M588" s="22" t="s">
        <v>120</v>
      </c>
      <c r="N588" s="45" t="s">
        <v>5683</v>
      </c>
    </row>
    <row r="589" spans="1:14" hidden="1" x14ac:dyDescent="0.2">
      <c r="A589" s="18">
        <v>573</v>
      </c>
      <c r="B589" s="19">
        <v>5000</v>
      </c>
      <c r="C589" s="45" t="s">
        <v>414</v>
      </c>
      <c r="D589" s="47">
        <v>40940</v>
      </c>
      <c r="E589" s="47">
        <v>41121</v>
      </c>
      <c r="F589" s="51">
        <v>119</v>
      </c>
      <c r="G589" s="53" t="s">
        <v>611</v>
      </c>
      <c r="H589" s="27"/>
      <c r="I589" s="30" t="s">
        <v>5682</v>
      </c>
      <c r="J589" s="28"/>
      <c r="K589" s="22"/>
      <c r="L589" s="22" t="s">
        <v>26</v>
      </c>
      <c r="M589" s="22" t="s">
        <v>120</v>
      </c>
      <c r="N589" s="29" t="s">
        <v>5699</v>
      </c>
    </row>
    <row r="590" spans="1:14" hidden="1" x14ac:dyDescent="0.2">
      <c r="A590" s="18">
        <v>574</v>
      </c>
      <c r="B590" s="19">
        <v>5000</v>
      </c>
      <c r="C590" s="45" t="s">
        <v>415</v>
      </c>
      <c r="D590" s="47">
        <v>40924</v>
      </c>
      <c r="E590" s="47">
        <v>40940</v>
      </c>
      <c r="F590" s="51">
        <v>119</v>
      </c>
      <c r="G590" s="53" t="s">
        <v>611</v>
      </c>
      <c r="H590" s="11"/>
      <c r="I590" s="30" t="s">
        <v>5682</v>
      </c>
      <c r="J590" s="11"/>
      <c r="K590" s="22"/>
      <c r="L590" s="22" t="s">
        <v>26</v>
      </c>
      <c r="M590" s="22" t="s">
        <v>120</v>
      </c>
      <c r="N590" s="29"/>
    </row>
    <row r="591" spans="1:14" hidden="1" x14ac:dyDescent="0.2">
      <c r="A591" s="18">
        <v>575</v>
      </c>
      <c r="B591" s="19">
        <v>5000</v>
      </c>
      <c r="C591" s="45" t="s">
        <v>416</v>
      </c>
      <c r="D591" s="47">
        <v>41040</v>
      </c>
      <c r="E591" s="47">
        <v>41121</v>
      </c>
      <c r="F591" s="51">
        <v>119</v>
      </c>
      <c r="G591" s="53" t="s">
        <v>611</v>
      </c>
      <c r="H591" s="11"/>
      <c r="I591" s="30" t="s">
        <v>5682</v>
      </c>
      <c r="J591" s="11"/>
      <c r="K591" s="22"/>
      <c r="L591" s="22" t="s">
        <v>26</v>
      </c>
      <c r="M591" s="22" t="s">
        <v>120</v>
      </c>
      <c r="N591" s="29"/>
    </row>
    <row r="592" spans="1:14" hidden="1" x14ac:dyDescent="0.2">
      <c r="A592" s="18">
        <v>576</v>
      </c>
      <c r="B592" s="19">
        <v>5000</v>
      </c>
      <c r="C592" s="45" t="s">
        <v>417</v>
      </c>
      <c r="D592" s="47">
        <v>40940</v>
      </c>
      <c r="E592" s="47">
        <v>41183</v>
      </c>
      <c r="F592" s="51">
        <v>119</v>
      </c>
      <c r="G592" s="53" t="s">
        <v>611</v>
      </c>
      <c r="H592" s="11"/>
      <c r="I592" s="30" t="s">
        <v>5682</v>
      </c>
      <c r="J592" s="11"/>
      <c r="K592" s="22"/>
      <c r="L592" s="22" t="s">
        <v>26</v>
      </c>
      <c r="M592" s="22" t="s">
        <v>120</v>
      </c>
      <c r="N592" s="29"/>
    </row>
    <row r="593" spans="1:14" hidden="1" x14ac:dyDescent="0.2">
      <c r="A593" s="18">
        <v>577</v>
      </c>
      <c r="B593" s="19">
        <v>5000</v>
      </c>
      <c r="C593" s="45" t="s">
        <v>418</v>
      </c>
      <c r="D593" s="47">
        <v>41124</v>
      </c>
      <c r="E593" s="47">
        <v>41240</v>
      </c>
      <c r="F593" s="51">
        <v>119</v>
      </c>
      <c r="G593" s="53" t="s">
        <v>611</v>
      </c>
      <c r="H593" s="11"/>
      <c r="I593" s="30" t="s">
        <v>5682</v>
      </c>
      <c r="J593" s="11"/>
      <c r="K593" s="22"/>
      <c r="L593" s="22" t="s">
        <v>26</v>
      </c>
      <c r="M593" s="22" t="s">
        <v>120</v>
      </c>
      <c r="N593" s="29" t="s">
        <v>5699</v>
      </c>
    </row>
    <row r="594" spans="1:14" hidden="1" x14ac:dyDescent="0.2">
      <c r="A594" s="18">
        <v>578</v>
      </c>
      <c r="B594" s="19">
        <v>5000</v>
      </c>
      <c r="C594" s="45" t="s">
        <v>419</v>
      </c>
      <c r="D594" s="47">
        <v>40940</v>
      </c>
      <c r="E594" s="47">
        <v>41121</v>
      </c>
      <c r="F594" s="51">
        <v>119</v>
      </c>
      <c r="G594" s="53" t="s">
        <v>611</v>
      </c>
      <c r="H594" s="11"/>
      <c r="I594" s="30" t="s">
        <v>5682</v>
      </c>
      <c r="J594" s="11"/>
      <c r="K594" s="22"/>
      <c r="L594" s="22" t="s">
        <v>26</v>
      </c>
      <c r="M594" s="22" t="s">
        <v>120</v>
      </c>
      <c r="N594" s="29"/>
    </row>
    <row r="595" spans="1:14" hidden="1" x14ac:dyDescent="0.2">
      <c r="A595" s="18">
        <v>579</v>
      </c>
      <c r="B595" s="19">
        <v>5000</v>
      </c>
      <c r="C595" s="45" t="s">
        <v>420</v>
      </c>
      <c r="D595" s="47">
        <v>41057</v>
      </c>
      <c r="E595" s="47">
        <v>41121</v>
      </c>
      <c r="F595" s="51">
        <v>119</v>
      </c>
      <c r="G595" s="53" t="s">
        <v>611</v>
      </c>
      <c r="H595" s="11"/>
      <c r="I595" s="30" t="s">
        <v>5682</v>
      </c>
      <c r="J595" s="11"/>
      <c r="K595" s="22"/>
      <c r="L595" s="22" t="s">
        <v>26</v>
      </c>
      <c r="M595" s="22" t="s">
        <v>120</v>
      </c>
      <c r="N595" s="29"/>
    </row>
    <row r="596" spans="1:14" hidden="1" x14ac:dyDescent="0.2">
      <c r="A596" s="18">
        <v>580</v>
      </c>
      <c r="B596" s="19">
        <v>5000</v>
      </c>
      <c r="C596" s="45" t="s">
        <v>421</v>
      </c>
      <c r="D596" s="47">
        <v>40940</v>
      </c>
      <c r="E596" s="47">
        <v>41144</v>
      </c>
      <c r="F596" s="51">
        <v>119</v>
      </c>
      <c r="G596" s="53" t="s">
        <v>611</v>
      </c>
      <c r="H596" s="11"/>
      <c r="I596" s="30" t="s">
        <v>5682</v>
      </c>
      <c r="J596" s="11"/>
      <c r="K596" s="22"/>
      <c r="L596" s="22" t="s">
        <v>26</v>
      </c>
      <c r="M596" s="22" t="s">
        <v>120</v>
      </c>
      <c r="N596" s="29"/>
    </row>
    <row r="597" spans="1:14" hidden="1" x14ac:dyDescent="0.2">
      <c r="A597" s="18">
        <v>581</v>
      </c>
      <c r="B597" s="19">
        <v>5000</v>
      </c>
      <c r="C597" s="45" t="s">
        <v>422</v>
      </c>
      <c r="D597" s="47">
        <v>41057</v>
      </c>
      <c r="E597" s="47">
        <v>41179</v>
      </c>
      <c r="F597" s="51">
        <v>119</v>
      </c>
      <c r="G597" s="53" t="s">
        <v>611</v>
      </c>
      <c r="H597" s="21"/>
      <c r="I597" s="30" t="s">
        <v>5682</v>
      </c>
      <c r="J597" s="30"/>
      <c r="K597" s="22"/>
      <c r="L597" s="22" t="s">
        <v>26</v>
      </c>
      <c r="M597" s="22" t="s">
        <v>120</v>
      </c>
      <c r="N597" s="29"/>
    </row>
    <row r="598" spans="1:14" hidden="1" x14ac:dyDescent="0.2">
      <c r="A598" s="18">
        <v>582</v>
      </c>
      <c r="B598" s="19">
        <v>5000</v>
      </c>
      <c r="C598" s="45" t="s">
        <v>423</v>
      </c>
      <c r="D598" s="47">
        <v>40940</v>
      </c>
      <c r="E598" s="47">
        <v>41121</v>
      </c>
      <c r="F598" s="51">
        <v>119</v>
      </c>
      <c r="G598" s="53" t="s">
        <v>611</v>
      </c>
      <c r="H598" s="21"/>
      <c r="I598" s="30" t="s">
        <v>5682</v>
      </c>
      <c r="J598" s="30"/>
      <c r="K598" s="22"/>
      <c r="L598" s="22" t="s">
        <v>26</v>
      </c>
      <c r="M598" s="22" t="s">
        <v>120</v>
      </c>
      <c r="N598" s="29"/>
    </row>
    <row r="599" spans="1:14" hidden="1" x14ac:dyDescent="0.2">
      <c r="A599" s="18">
        <v>583</v>
      </c>
      <c r="B599" s="19">
        <v>5000</v>
      </c>
      <c r="C599" s="45" t="s">
        <v>424</v>
      </c>
      <c r="D599" s="47">
        <v>40987</v>
      </c>
      <c r="E599" s="47">
        <v>41183</v>
      </c>
      <c r="F599" s="51">
        <v>119</v>
      </c>
      <c r="G599" s="53" t="s">
        <v>611</v>
      </c>
      <c r="H599" s="21"/>
      <c r="I599" s="30" t="s">
        <v>5682</v>
      </c>
      <c r="J599" s="30"/>
      <c r="K599" s="22"/>
      <c r="L599" s="22" t="s">
        <v>26</v>
      </c>
      <c r="M599" s="22" t="s">
        <v>120</v>
      </c>
      <c r="N599" s="29"/>
    </row>
    <row r="600" spans="1:14" hidden="1" x14ac:dyDescent="0.2">
      <c r="A600" s="18">
        <v>584</v>
      </c>
      <c r="B600" s="19">
        <v>5000</v>
      </c>
      <c r="C600" s="45" t="s">
        <v>425</v>
      </c>
      <c r="D600" s="47">
        <v>41113</v>
      </c>
      <c r="E600" s="47">
        <v>41132</v>
      </c>
      <c r="F600" s="51">
        <v>119</v>
      </c>
      <c r="G600" s="53" t="s">
        <v>611</v>
      </c>
      <c r="H600" s="22"/>
      <c r="I600" s="30" t="s">
        <v>5682</v>
      </c>
      <c r="J600" s="22"/>
      <c r="K600" s="22"/>
      <c r="L600" s="22" t="s">
        <v>26</v>
      </c>
      <c r="M600" s="22" t="s">
        <v>120</v>
      </c>
      <c r="N600" s="29"/>
    </row>
    <row r="601" spans="1:14" hidden="1" x14ac:dyDescent="0.2">
      <c r="A601" s="18">
        <v>585</v>
      </c>
      <c r="B601" s="19">
        <v>5000</v>
      </c>
      <c r="C601" s="45" t="s">
        <v>426</v>
      </c>
      <c r="D601" s="47">
        <v>40940</v>
      </c>
      <c r="E601" s="47">
        <v>41226</v>
      </c>
      <c r="F601" s="51">
        <v>120</v>
      </c>
      <c r="G601" s="53" t="s">
        <v>611</v>
      </c>
      <c r="H601" s="22"/>
      <c r="I601" s="30" t="s">
        <v>5682</v>
      </c>
      <c r="J601" s="30"/>
      <c r="K601" s="22"/>
      <c r="L601" s="22" t="s">
        <v>26</v>
      </c>
      <c r="M601" s="22" t="s">
        <v>120</v>
      </c>
      <c r="N601" s="29" t="s">
        <v>5699</v>
      </c>
    </row>
    <row r="602" spans="1:14" hidden="1" x14ac:dyDescent="0.2">
      <c r="A602" s="18">
        <v>586</v>
      </c>
      <c r="B602" s="19">
        <v>5000</v>
      </c>
      <c r="C602" s="45" t="s">
        <v>427</v>
      </c>
      <c r="D602" s="47">
        <v>41072</v>
      </c>
      <c r="E602" s="47">
        <v>41219</v>
      </c>
      <c r="F602" s="51">
        <v>120</v>
      </c>
      <c r="G602" s="53" t="s">
        <v>611</v>
      </c>
      <c r="H602" s="22"/>
      <c r="I602" s="30" t="s">
        <v>5682</v>
      </c>
      <c r="J602" s="30"/>
      <c r="K602" s="22"/>
      <c r="L602" s="22" t="s">
        <v>26</v>
      </c>
      <c r="M602" s="22" t="s">
        <v>120</v>
      </c>
      <c r="N602" s="29"/>
    </row>
    <row r="603" spans="1:14" hidden="1" x14ac:dyDescent="0.2">
      <c r="A603" s="18">
        <v>587</v>
      </c>
      <c r="B603" s="19">
        <v>5000</v>
      </c>
      <c r="C603" s="45" t="s">
        <v>428</v>
      </c>
      <c r="D603" s="47">
        <v>41058</v>
      </c>
      <c r="E603" s="47">
        <v>41120</v>
      </c>
      <c r="F603" s="51">
        <v>120</v>
      </c>
      <c r="G603" s="53" t="s">
        <v>611</v>
      </c>
      <c r="H603" s="26"/>
      <c r="I603" s="30" t="s">
        <v>5682</v>
      </c>
      <c r="J603" s="30"/>
      <c r="K603" s="22"/>
      <c r="L603" s="22" t="s">
        <v>26</v>
      </c>
      <c r="M603" s="22" t="s">
        <v>120</v>
      </c>
      <c r="N603" s="29" t="s">
        <v>5699</v>
      </c>
    </row>
    <row r="604" spans="1:14" hidden="1" x14ac:dyDescent="0.2">
      <c r="A604" s="18">
        <v>588</v>
      </c>
      <c r="B604" s="19">
        <v>5000</v>
      </c>
      <c r="C604" s="45" t="s">
        <v>429</v>
      </c>
      <c r="D604" s="47">
        <v>40969</v>
      </c>
      <c r="E604" s="47">
        <v>41061</v>
      </c>
      <c r="F604" s="51">
        <v>120</v>
      </c>
      <c r="G604" s="53" t="s">
        <v>611</v>
      </c>
      <c r="H604" s="27"/>
      <c r="I604" s="30" t="s">
        <v>5682</v>
      </c>
      <c r="J604" s="28"/>
      <c r="K604" s="22"/>
      <c r="L604" s="22" t="s">
        <v>26</v>
      </c>
      <c r="M604" s="22" t="s">
        <v>120</v>
      </c>
      <c r="N604" s="29"/>
    </row>
    <row r="605" spans="1:14" hidden="1" x14ac:dyDescent="0.2">
      <c r="A605" s="18">
        <v>589</v>
      </c>
      <c r="B605" s="19">
        <v>5000</v>
      </c>
      <c r="C605" s="45" t="s">
        <v>430</v>
      </c>
      <c r="D605" s="47">
        <v>40940</v>
      </c>
      <c r="E605" s="47">
        <v>41213</v>
      </c>
      <c r="F605" s="51">
        <v>120</v>
      </c>
      <c r="G605" s="53" t="s">
        <v>611</v>
      </c>
      <c r="H605" s="11"/>
      <c r="I605" s="30" t="s">
        <v>5682</v>
      </c>
      <c r="J605" s="11"/>
      <c r="K605" s="22"/>
      <c r="L605" s="22" t="s">
        <v>26</v>
      </c>
      <c r="M605" s="22" t="s">
        <v>120</v>
      </c>
      <c r="N605" s="29"/>
    </row>
    <row r="606" spans="1:14" hidden="1" x14ac:dyDescent="0.2">
      <c r="A606" s="18">
        <v>590</v>
      </c>
      <c r="B606" s="19">
        <v>5000</v>
      </c>
      <c r="C606" s="45" t="s">
        <v>431</v>
      </c>
      <c r="D606" s="47">
        <v>41030</v>
      </c>
      <c r="E606" s="47">
        <v>41243</v>
      </c>
      <c r="F606" s="51">
        <v>120</v>
      </c>
      <c r="G606" s="53" t="s">
        <v>611</v>
      </c>
      <c r="H606" s="11"/>
      <c r="I606" s="30" t="s">
        <v>5682</v>
      </c>
      <c r="J606" s="11"/>
      <c r="K606" s="22"/>
      <c r="L606" s="22" t="s">
        <v>26</v>
      </c>
      <c r="M606" s="22" t="s">
        <v>120</v>
      </c>
      <c r="N606" s="29"/>
    </row>
    <row r="607" spans="1:14" hidden="1" x14ac:dyDescent="0.2">
      <c r="A607" s="18">
        <v>591</v>
      </c>
      <c r="B607" s="19">
        <v>5000</v>
      </c>
      <c r="C607" s="45" t="s">
        <v>432</v>
      </c>
      <c r="D607" s="47">
        <v>40940</v>
      </c>
      <c r="E607" s="47">
        <v>40939</v>
      </c>
      <c r="F607" s="51">
        <v>120</v>
      </c>
      <c r="G607" s="53" t="s">
        <v>611</v>
      </c>
      <c r="H607" s="11"/>
      <c r="I607" s="30" t="s">
        <v>5682</v>
      </c>
      <c r="J607" s="11"/>
      <c r="K607" s="22"/>
      <c r="L607" s="22" t="s">
        <v>26</v>
      </c>
      <c r="M607" s="22" t="s">
        <v>120</v>
      </c>
      <c r="N607" s="29"/>
    </row>
    <row r="608" spans="1:14" hidden="1" x14ac:dyDescent="0.2">
      <c r="A608" s="18">
        <v>592</v>
      </c>
      <c r="B608" s="19">
        <v>5000</v>
      </c>
      <c r="C608" s="45" t="s">
        <v>433</v>
      </c>
      <c r="D608" s="47">
        <v>40969</v>
      </c>
      <c r="E608" s="47">
        <v>40998</v>
      </c>
      <c r="F608" s="51">
        <v>120</v>
      </c>
      <c r="G608" s="53" t="s">
        <v>611</v>
      </c>
      <c r="H608" s="11"/>
      <c r="I608" s="30" t="s">
        <v>5682</v>
      </c>
      <c r="J608" s="11"/>
      <c r="K608" s="22"/>
      <c r="L608" s="22" t="s">
        <v>26</v>
      </c>
      <c r="M608" s="22" t="s">
        <v>120</v>
      </c>
      <c r="N608" s="29"/>
    </row>
    <row r="609" spans="1:14" hidden="1" x14ac:dyDescent="0.2">
      <c r="A609" s="18">
        <v>593</v>
      </c>
      <c r="B609" s="19">
        <v>5000</v>
      </c>
      <c r="C609" s="45" t="s">
        <v>434</v>
      </c>
      <c r="D609" s="47">
        <v>40938</v>
      </c>
      <c r="E609" s="47">
        <v>41120</v>
      </c>
      <c r="F609" s="51">
        <v>120</v>
      </c>
      <c r="G609" s="53" t="s">
        <v>611</v>
      </c>
      <c r="H609" s="11"/>
      <c r="I609" s="30" t="s">
        <v>5682</v>
      </c>
      <c r="J609" s="11"/>
      <c r="K609" s="22"/>
      <c r="L609" s="22" t="s">
        <v>26</v>
      </c>
      <c r="M609" s="22" t="s">
        <v>120</v>
      </c>
      <c r="N609" s="29" t="s">
        <v>5699</v>
      </c>
    </row>
    <row r="610" spans="1:14" hidden="1" x14ac:dyDescent="0.2">
      <c r="A610" s="18">
        <v>594</v>
      </c>
      <c r="B610" s="19">
        <v>5000</v>
      </c>
      <c r="C610" s="45" t="s">
        <v>435</v>
      </c>
      <c r="D610" s="47">
        <v>40976</v>
      </c>
      <c r="E610" s="47">
        <v>41213</v>
      </c>
      <c r="F610" s="51">
        <v>121</v>
      </c>
      <c r="G610" s="53" t="s">
        <v>611</v>
      </c>
      <c r="H610" s="11"/>
      <c r="I610" s="30" t="s">
        <v>5682</v>
      </c>
      <c r="J610" s="11"/>
      <c r="K610" s="22"/>
      <c r="L610" s="22" t="s">
        <v>26</v>
      </c>
      <c r="M610" s="22" t="s">
        <v>120</v>
      </c>
      <c r="N610" s="29"/>
    </row>
    <row r="611" spans="1:14" hidden="1" x14ac:dyDescent="0.2">
      <c r="A611" s="18">
        <v>595</v>
      </c>
      <c r="B611" s="19">
        <v>5000</v>
      </c>
      <c r="C611" s="45" t="s">
        <v>436</v>
      </c>
      <c r="D611" s="47">
        <v>40940</v>
      </c>
      <c r="E611" s="47">
        <v>41121</v>
      </c>
      <c r="F611" s="51">
        <v>121</v>
      </c>
      <c r="G611" s="53" t="s">
        <v>611</v>
      </c>
      <c r="H611" s="11"/>
      <c r="I611" s="30" t="s">
        <v>5682</v>
      </c>
      <c r="J611" s="11"/>
      <c r="K611" s="22"/>
      <c r="L611" s="22" t="s">
        <v>26</v>
      </c>
      <c r="M611" s="22" t="s">
        <v>120</v>
      </c>
      <c r="N611" s="29"/>
    </row>
    <row r="612" spans="1:14" hidden="1" x14ac:dyDescent="0.2">
      <c r="A612" s="18">
        <v>596</v>
      </c>
      <c r="B612" s="19">
        <v>5000</v>
      </c>
      <c r="C612" s="45" t="s">
        <v>437</v>
      </c>
      <c r="D612" s="47">
        <v>41069</v>
      </c>
      <c r="E612" s="47">
        <v>40966</v>
      </c>
      <c r="F612" s="51">
        <v>121</v>
      </c>
      <c r="G612" s="53" t="s">
        <v>611</v>
      </c>
      <c r="H612" s="21"/>
      <c r="I612" s="30" t="s">
        <v>5682</v>
      </c>
      <c r="J612" s="30"/>
      <c r="K612" s="22"/>
      <c r="L612" s="22" t="s">
        <v>26</v>
      </c>
      <c r="M612" s="22" t="s">
        <v>120</v>
      </c>
      <c r="N612" s="29"/>
    </row>
    <row r="613" spans="1:14" hidden="1" x14ac:dyDescent="0.2">
      <c r="A613" s="18">
        <v>597</v>
      </c>
      <c r="B613" s="19">
        <v>5000</v>
      </c>
      <c r="C613" s="45" t="s">
        <v>438</v>
      </c>
      <c r="D613" s="47">
        <v>41053</v>
      </c>
      <c r="E613" s="47">
        <v>41053</v>
      </c>
      <c r="F613" s="51">
        <v>121</v>
      </c>
      <c r="G613" s="53" t="s">
        <v>611</v>
      </c>
      <c r="H613" s="21"/>
      <c r="I613" s="30" t="s">
        <v>5682</v>
      </c>
      <c r="J613" s="30"/>
      <c r="K613" s="22"/>
      <c r="L613" s="22" t="s">
        <v>26</v>
      </c>
      <c r="M613" s="22" t="s">
        <v>120</v>
      </c>
      <c r="N613" s="29"/>
    </row>
    <row r="614" spans="1:14" hidden="1" x14ac:dyDescent="0.2">
      <c r="A614" s="18">
        <v>598</v>
      </c>
      <c r="B614" s="19">
        <v>5000</v>
      </c>
      <c r="C614" s="45" t="s">
        <v>439</v>
      </c>
      <c r="D614" s="47">
        <v>40940</v>
      </c>
      <c r="E614" s="47">
        <v>41149</v>
      </c>
      <c r="F614" s="51">
        <v>121</v>
      </c>
      <c r="G614" s="53" t="s">
        <v>611</v>
      </c>
      <c r="H614" s="21"/>
      <c r="I614" s="30" t="s">
        <v>5682</v>
      </c>
      <c r="J614" s="30"/>
      <c r="K614" s="22"/>
      <c r="L614" s="22" t="s">
        <v>26</v>
      </c>
      <c r="M614" s="22" t="s">
        <v>120</v>
      </c>
      <c r="N614" s="29"/>
    </row>
    <row r="615" spans="1:14" hidden="1" x14ac:dyDescent="0.2">
      <c r="A615" s="18">
        <v>599</v>
      </c>
      <c r="B615" s="19">
        <v>5000</v>
      </c>
      <c r="C615" s="45" t="s">
        <v>440</v>
      </c>
      <c r="D615" s="47">
        <v>40955</v>
      </c>
      <c r="E615" s="47">
        <v>41041</v>
      </c>
      <c r="F615" s="51">
        <v>121</v>
      </c>
      <c r="G615" s="53" t="s">
        <v>611</v>
      </c>
      <c r="H615" s="22"/>
      <c r="I615" s="30" t="s">
        <v>5682</v>
      </c>
      <c r="J615" s="22"/>
      <c r="K615" s="22"/>
      <c r="L615" s="22" t="s">
        <v>26</v>
      </c>
      <c r="M615" s="22" t="s">
        <v>120</v>
      </c>
      <c r="N615" s="29" t="s">
        <v>5699</v>
      </c>
    </row>
    <row r="616" spans="1:14" hidden="1" x14ac:dyDescent="0.2">
      <c r="A616" s="18">
        <v>600</v>
      </c>
      <c r="B616" s="19">
        <v>5000</v>
      </c>
      <c r="C616" s="45" t="s">
        <v>441</v>
      </c>
      <c r="D616" s="47">
        <v>40940</v>
      </c>
      <c r="E616" s="47">
        <v>41121</v>
      </c>
      <c r="F616" s="51">
        <v>121</v>
      </c>
      <c r="G616" s="53" t="s">
        <v>611</v>
      </c>
      <c r="H616" s="22"/>
      <c r="I616" s="30" t="s">
        <v>5682</v>
      </c>
      <c r="J616" s="30"/>
      <c r="K616" s="22"/>
      <c r="L616" s="22" t="s">
        <v>26</v>
      </c>
      <c r="M616" s="22" t="s">
        <v>120</v>
      </c>
      <c r="N616" s="29"/>
    </row>
    <row r="617" spans="1:14" hidden="1" x14ac:dyDescent="0.2">
      <c r="A617" s="18">
        <v>601</v>
      </c>
      <c r="B617" s="19">
        <v>5000</v>
      </c>
      <c r="C617" s="45" t="s">
        <v>442</v>
      </c>
      <c r="D617" s="47">
        <v>41169</v>
      </c>
      <c r="E617" s="47">
        <v>41243</v>
      </c>
      <c r="F617" s="51">
        <v>121</v>
      </c>
      <c r="G617" s="53" t="s">
        <v>611</v>
      </c>
      <c r="H617" s="22"/>
      <c r="I617" s="30" t="s">
        <v>5682</v>
      </c>
      <c r="J617" s="30"/>
      <c r="K617" s="22"/>
      <c r="L617" s="22" t="s">
        <v>26</v>
      </c>
      <c r="M617" s="22" t="s">
        <v>120</v>
      </c>
      <c r="N617" s="29" t="s">
        <v>5699</v>
      </c>
    </row>
    <row r="618" spans="1:14" hidden="1" x14ac:dyDescent="0.2">
      <c r="A618" s="18">
        <v>602</v>
      </c>
      <c r="B618" s="19">
        <v>5000</v>
      </c>
      <c r="C618" s="45" t="s">
        <v>443</v>
      </c>
      <c r="D618" s="47">
        <v>40940</v>
      </c>
      <c r="E618" s="47">
        <v>41121</v>
      </c>
      <c r="F618" s="51">
        <v>121</v>
      </c>
      <c r="G618" s="53" t="s">
        <v>611</v>
      </c>
      <c r="H618" s="26"/>
      <c r="I618" s="30" t="s">
        <v>5682</v>
      </c>
      <c r="J618" s="30"/>
      <c r="K618" s="22"/>
      <c r="L618" s="22" t="s">
        <v>26</v>
      </c>
      <c r="M618" s="22" t="s">
        <v>120</v>
      </c>
      <c r="N618" s="29"/>
    </row>
    <row r="619" spans="1:14" hidden="1" x14ac:dyDescent="0.2">
      <c r="A619" s="18">
        <v>603</v>
      </c>
      <c r="B619" s="19">
        <v>5000</v>
      </c>
      <c r="C619" s="45" t="s">
        <v>444</v>
      </c>
      <c r="D619" s="47">
        <v>41163</v>
      </c>
      <c r="E619" s="47">
        <v>41246</v>
      </c>
      <c r="F619" s="51">
        <v>122</v>
      </c>
      <c r="G619" s="53" t="s">
        <v>611</v>
      </c>
      <c r="H619" s="27"/>
      <c r="I619" s="30" t="s">
        <v>5682</v>
      </c>
      <c r="J619" s="28"/>
      <c r="K619" s="22"/>
      <c r="L619" s="22" t="s">
        <v>26</v>
      </c>
      <c r="M619" s="22" t="s">
        <v>120</v>
      </c>
      <c r="N619" s="29"/>
    </row>
    <row r="620" spans="1:14" hidden="1" x14ac:dyDescent="0.2">
      <c r="A620" s="18">
        <v>604</v>
      </c>
      <c r="B620" s="19">
        <v>5000</v>
      </c>
      <c r="C620" s="45" t="s">
        <v>445</v>
      </c>
      <c r="D620" s="47">
        <v>40977</v>
      </c>
      <c r="E620" s="47">
        <v>40980</v>
      </c>
      <c r="F620" s="51">
        <v>122</v>
      </c>
      <c r="G620" s="53" t="s">
        <v>611</v>
      </c>
      <c r="H620" s="11"/>
      <c r="I620" s="30" t="s">
        <v>5682</v>
      </c>
      <c r="J620" s="11"/>
      <c r="K620" s="22"/>
      <c r="L620" s="22" t="s">
        <v>26</v>
      </c>
      <c r="M620" s="22" t="s">
        <v>120</v>
      </c>
      <c r="N620" s="29"/>
    </row>
    <row r="621" spans="1:14" hidden="1" x14ac:dyDescent="0.2">
      <c r="A621" s="18">
        <v>605</v>
      </c>
      <c r="B621" s="19">
        <v>5000</v>
      </c>
      <c r="C621" s="45" t="s">
        <v>446</v>
      </c>
      <c r="D621" s="47">
        <v>40996</v>
      </c>
      <c r="E621" s="47">
        <v>40996</v>
      </c>
      <c r="F621" s="51">
        <v>122</v>
      </c>
      <c r="G621" s="53" t="s">
        <v>611</v>
      </c>
      <c r="H621" s="11"/>
      <c r="I621" s="30" t="s">
        <v>5682</v>
      </c>
      <c r="J621" s="11"/>
      <c r="K621" s="22"/>
      <c r="L621" s="22" t="s">
        <v>26</v>
      </c>
      <c r="M621" s="22" t="s">
        <v>120</v>
      </c>
      <c r="N621" s="29"/>
    </row>
    <row r="622" spans="1:14" hidden="1" x14ac:dyDescent="0.2">
      <c r="A622" s="18">
        <v>606</v>
      </c>
      <c r="B622" s="19">
        <v>5000</v>
      </c>
      <c r="C622" s="45" t="s">
        <v>447</v>
      </c>
      <c r="D622" s="47">
        <v>40940</v>
      </c>
      <c r="E622" s="47">
        <v>41054</v>
      </c>
      <c r="F622" s="51">
        <v>122</v>
      </c>
      <c r="G622" s="53" t="s">
        <v>611</v>
      </c>
      <c r="H622" s="11"/>
      <c r="I622" s="30" t="s">
        <v>5682</v>
      </c>
      <c r="J622" s="11"/>
      <c r="K622" s="22"/>
      <c r="L622" s="22" t="s">
        <v>26</v>
      </c>
      <c r="M622" s="22" t="s">
        <v>120</v>
      </c>
      <c r="N622" s="29" t="s">
        <v>5699</v>
      </c>
    </row>
    <row r="623" spans="1:14" hidden="1" x14ac:dyDescent="0.2">
      <c r="A623" s="18">
        <v>607</v>
      </c>
      <c r="B623" s="19">
        <v>5000</v>
      </c>
      <c r="C623" s="45" t="s">
        <v>448</v>
      </c>
      <c r="D623" s="47">
        <v>41067</v>
      </c>
      <c r="E623" s="47">
        <v>41120</v>
      </c>
      <c r="F623" s="51">
        <v>122</v>
      </c>
      <c r="G623" s="53" t="s">
        <v>611</v>
      </c>
      <c r="H623" s="11"/>
      <c r="I623" s="30" t="s">
        <v>5682</v>
      </c>
      <c r="J623" s="11"/>
      <c r="K623" s="22"/>
      <c r="L623" s="22" t="s">
        <v>26</v>
      </c>
      <c r="M623" s="22" t="s">
        <v>120</v>
      </c>
      <c r="N623" s="29" t="s">
        <v>5699</v>
      </c>
    </row>
    <row r="624" spans="1:14" hidden="1" x14ac:dyDescent="0.2">
      <c r="A624" s="18">
        <v>608</v>
      </c>
      <c r="B624" s="19">
        <v>5000</v>
      </c>
      <c r="C624" s="45" t="s">
        <v>449</v>
      </c>
      <c r="D624" s="47">
        <v>41030</v>
      </c>
      <c r="E624" s="47">
        <v>41051</v>
      </c>
      <c r="F624" s="51">
        <v>122</v>
      </c>
      <c r="G624" s="53" t="s">
        <v>611</v>
      </c>
      <c r="H624" s="11"/>
      <c r="I624" s="30" t="s">
        <v>5682</v>
      </c>
      <c r="J624" s="11"/>
      <c r="K624" s="22"/>
      <c r="L624" s="22" t="s">
        <v>26</v>
      </c>
      <c r="M624" s="22" t="s">
        <v>120</v>
      </c>
      <c r="N624" s="29" t="s">
        <v>5699</v>
      </c>
    </row>
    <row r="625" spans="1:14" hidden="1" x14ac:dyDescent="0.2">
      <c r="A625" s="18">
        <v>609</v>
      </c>
      <c r="B625" s="19">
        <v>5000</v>
      </c>
      <c r="C625" s="45" t="s">
        <v>450</v>
      </c>
      <c r="D625" s="47">
        <v>41030</v>
      </c>
      <c r="E625" s="47">
        <v>41052</v>
      </c>
      <c r="F625" s="51">
        <v>122</v>
      </c>
      <c r="G625" s="53" t="s">
        <v>611</v>
      </c>
      <c r="H625" s="11"/>
      <c r="I625" s="30" t="s">
        <v>5682</v>
      </c>
      <c r="J625" s="11"/>
      <c r="K625" s="22"/>
      <c r="L625" s="22" t="s">
        <v>26</v>
      </c>
      <c r="M625" s="22" t="s">
        <v>120</v>
      </c>
      <c r="N625" s="29"/>
    </row>
    <row r="626" spans="1:14" hidden="1" x14ac:dyDescent="0.2">
      <c r="A626" s="18">
        <v>610</v>
      </c>
      <c r="B626" s="19">
        <v>5000</v>
      </c>
      <c r="C626" s="45" t="s">
        <v>451</v>
      </c>
      <c r="D626" s="47">
        <v>40969</v>
      </c>
      <c r="E626" s="47">
        <v>41051</v>
      </c>
      <c r="F626" s="51">
        <v>122</v>
      </c>
      <c r="G626" s="53" t="s">
        <v>611</v>
      </c>
      <c r="H626" s="11"/>
      <c r="I626" s="30" t="s">
        <v>5682</v>
      </c>
      <c r="J626" s="11"/>
      <c r="K626" s="22"/>
      <c r="L626" s="22" t="s">
        <v>26</v>
      </c>
      <c r="M626" s="22" t="s">
        <v>120</v>
      </c>
      <c r="N626" s="29"/>
    </row>
    <row r="627" spans="1:14" hidden="1" x14ac:dyDescent="0.2">
      <c r="A627" s="18">
        <v>611</v>
      </c>
      <c r="B627" s="19">
        <v>5000</v>
      </c>
      <c r="C627" s="45" t="s">
        <v>28</v>
      </c>
      <c r="D627" s="47">
        <v>41058</v>
      </c>
      <c r="E627" s="47">
        <v>41059</v>
      </c>
      <c r="F627" s="51">
        <v>122</v>
      </c>
      <c r="G627" s="53" t="s">
        <v>611</v>
      </c>
      <c r="H627" s="21"/>
      <c r="I627" s="30" t="s">
        <v>5682</v>
      </c>
      <c r="J627" s="30"/>
      <c r="K627" s="22"/>
      <c r="L627" s="22" t="s">
        <v>26</v>
      </c>
      <c r="M627" s="22" t="s">
        <v>120</v>
      </c>
      <c r="N627" s="29"/>
    </row>
    <row r="628" spans="1:14" hidden="1" x14ac:dyDescent="0.2">
      <c r="A628" s="18">
        <v>612</v>
      </c>
      <c r="B628" s="19">
        <v>5000</v>
      </c>
      <c r="C628" s="45" t="s">
        <v>452</v>
      </c>
      <c r="D628" s="47">
        <v>41054</v>
      </c>
      <c r="E628" s="47">
        <v>41054</v>
      </c>
      <c r="F628" s="51">
        <v>122</v>
      </c>
      <c r="G628" s="53" t="s">
        <v>611</v>
      </c>
      <c r="H628" s="21"/>
      <c r="I628" s="30" t="s">
        <v>5682</v>
      </c>
      <c r="J628" s="30"/>
      <c r="K628" s="22"/>
      <c r="L628" s="22" t="s">
        <v>26</v>
      </c>
      <c r="M628" s="22" t="s">
        <v>120</v>
      </c>
      <c r="N628" s="29"/>
    </row>
    <row r="629" spans="1:14" hidden="1" x14ac:dyDescent="0.2">
      <c r="A629" s="18">
        <v>613</v>
      </c>
      <c r="B629" s="19">
        <v>5000</v>
      </c>
      <c r="C629" s="45" t="s">
        <v>453</v>
      </c>
      <c r="D629" s="47">
        <v>41000</v>
      </c>
      <c r="E629" s="47">
        <v>41051</v>
      </c>
      <c r="F629" s="51">
        <v>122</v>
      </c>
      <c r="G629" s="53" t="s">
        <v>611</v>
      </c>
      <c r="H629" s="21"/>
      <c r="I629" s="30" t="s">
        <v>5682</v>
      </c>
      <c r="J629" s="30"/>
      <c r="K629" s="22"/>
      <c r="L629" s="22" t="s">
        <v>26</v>
      </c>
      <c r="M629" s="22" t="s">
        <v>120</v>
      </c>
      <c r="N629" s="29"/>
    </row>
    <row r="630" spans="1:14" hidden="1" x14ac:dyDescent="0.2">
      <c r="A630" s="18">
        <v>614</v>
      </c>
      <c r="B630" s="19">
        <v>5000</v>
      </c>
      <c r="C630" s="45" t="s">
        <v>454</v>
      </c>
      <c r="D630" s="47">
        <v>41182</v>
      </c>
      <c r="E630" s="47">
        <v>40961</v>
      </c>
      <c r="F630" s="51">
        <v>123</v>
      </c>
      <c r="G630" s="53" t="s">
        <v>611</v>
      </c>
      <c r="H630" s="22"/>
      <c r="I630" s="30" t="s">
        <v>5682</v>
      </c>
      <c r="J630" s="22"/>
      <c r="K630" s="22"/>
      <c r="L630" s="22" t="s">
        <v>26</v>
      </c>
      <c r="M630" s="22" t="s">
        <v>120</v>
      </c>
      <c r="N630" s="29"/>
    </row>
    <row r="631" spans="1:14" hidden="1" x14ac:dyDescent="0.2">
      <c r="A631" s="18">
        <v>615</v>
      </c>
      <c r="B631" s="19">
        <v>5000</v>
      </c>
      <c r="C631" s="45" t="s">
        <v>454</v>
      </c>
      <c r="D631" s="47">
        <v>40961</v>
      </c>
      <c r="E631" s="47">
        <v>41046</v>
      </c>
      <c r="F631" s="51">
        <v>123</v>
      </c>
      <c r="G631" s="53" t="s">
        <v>611</v>
      </c>
      <c r="H631" s="22"/>
      <c r="I631" s="30" t="s">
        <v>5682</v>
      </c>
      <c r="J631" s="30"/>
      <c r="K631" s="22"/>
      <c r="L631" s="22" t="s">
        <v>26</v>
      </c>
      <c r="M631" s="22" t="s">
        <v>120</v>
      </c>
      <c r="N631" s="29"/>
    </row>
    <row r="632" spans="1:14" hidden="1" x14ac:dyDescent="0.2">
      <c r="A632" s="18">
        <v>616</v>
      </c>
      <c r="B632" s="19">
        <v>5000</v>
      </c>
      <c r="C632" s="45" t="s">
        <v>454</v>
      </c>
      <c r="D632" s="47">
        <v>41046</v>
      </c>
      <c r="E632" s="47">
        <v>41270</v>
      </c>
      <c r="F632" s="51">
        <v>123</v>
      </c>
      <c r="G632" s="53" t="s">
        <v>611</v>
      </c>
      <c r="H632" s="22"/>
      <c r="I632" s="30" t="s">
        <v>5682</v>
      </c>
      <c r="J632" s="30"/>
      <c r="K632" s="22"/>
      <c r="L632" s="22" t="s">
        <v>26</v>
      </c>
      <c r="M632" s="22" t="s">
        <v>120</v>
      </c>
      <c r="N632" s="29"/>
    </row>
    <row r="633" spans="1:14" hidden="1" x14ac:dyDescent="0.2">
      <c r="A633" s="18">
        <v>617</v>
      </c>
      <c r="B633" s="19">
        <v>5000</v>
      </c>
      <c r="C633" s="45" t="s">
        <v>455</v>
      </c>
      <c r="D633" s="47">
        <v>40724</v>
      </c>
      <c r="E633" s="47">
        <v>40877</v>
      </c>
      <c r="F633" s="51">
        <v>124</v>
      </c>
      <c r="G633" s="53" t="s">
        <v>611</v>
      </c>
      <c r="H633" s="26"/>
      <c r="I633" s="30" t="s">
        <v>5682</v>
      </c>
      <c r="J633" s="30"/>
      <c r="K633" s="22"/>
      <c r="L633" s="22" t="s">
        <v>26</v>
      </c>
      <c r="M633" s="22" t="s">
        <v>120</v>
      </c>
      <c r="N633" s="29"/>
    </row>
    <row r="634" spans="1:14" ht="22.5" hidden="1" x14ac:dyDescent="0.2">
      <c r="A634" s="18">
        <v>618</v>
      </c>
      <c r="B634" s="19">
        <v>5000</v>
      </c>
      <c r="C634" s="45" t="s">
        <v>456</v>
      </c>
      <c r="D634" s="47">
        <v>40252</v>
      </c>
      <c r="E634" s="47">
        <v>41200</v>
      </c>
      <c r="F634" s="51">
        <v>124</v>
      </c>
      <c r="G634" s="53" t="s">
        <v>611</v>
      </c>
      <c r="H634" s="27"/>
      <c r="I634" s="30" t="s">
        <v>5682</v>
      </c>
      <c r="J634" s="28"/>
      <c r="K634" s="22"/>
      <c r="L634" s="22" t="s">
        <v>26</v>
      </c>
      <c r="M634" s="22" t="s">
        <v>120</v>
      </c>
      <c r="N634" s="29"/>
    </row>
    <row r="635" spans="1:14" ht="22.5" hidden="1" x14ac:dyDescent="0.2">
      <c r="A635" s="18">
        <v>619</v>
      </c>
      <c r="B635" s="19">
        <v>5000</v>
      </c>
      <c r="C635" s="45" t="s">
        <v>456</v>
      </c>
      <c r="D635" s="47">
        <v>41184</v>
      </c>
      <c r="E635" s="47">
        <v>41269</v>
      </c>
      <c r="F635" s="51">
        <v>124</v>
      </c>
      <c r="G635" s="53" t="s">
        <v>611</v>
      </c>
      <c r="H635" s="11"/>
      <c r="I635" s="30" t="s">
        <v>5682</v>
      </c>
      <c r="J635" s="11"/>
      <c r="K635" s="22"/>
      <c r="L635" s="22" t="s">
        <v>26</v>
      </c>
      <c r="M635" s="22" t="s">
        <v>120</v>
      </c>
      <c r="N635" s="29"/>
    </row>
    <row r="636" spans="1:14" hidden="1" x14ac:dyDescent="0.2">
      <c r="A636" s="18">
        <v>620</v>
      </c>
      <c r="B636" s="19">
        <v>5000</v>
      </c>
      <c r="C636" s="45" t="s">
        <v>457</v>
      </c>
      <c r="D636" s="47">
        <v>41183</v>
      </c>
      <c r="E636" s="47">
        <v>41214</v>
      </c>
      <c r="F636" s="51">
        <v>124</v>
      </c>
      <c r="G636" s="53" t="s">
        <v>611</v>
      </c>
      <c r="H636" s="11"/>
      <c r="I636" s="30" t="s">
        <v>5682</v>
      </c>
      <c r="J636" s="11"/>
      <c r="K636" s="22"/>
      <c r="L636" s="22" t="s">
        <v>26</v>
      </c>
      <c r="M636" s="22" t="s">
        <v>120</v>
      </c>
      <c r="N636" s="29"/>
    </row>
    <row r="637" spans="1:14" hidden="1" x14ac:dyDescent="0.2">
      <c r="A637" s="18">
        <v>621</v>
      </c>
      <c r="B637" s="19">
        <v>5000</v>
      </c>
      <c r="C637" s="45" t="s">
        <v>458</v>
      </c>
      <c r="D637" s="47">
        <v>41229</v>
      </c>
      <c r="E637" s="47">
        <v>41198</v>
      </c>
      <c r="F637" s="51">
        <v>124</v>
      </c>
      <c r="G637" s="53" t="s">
        <v>611</v>
      </c>
      <c r="H637" s="11"/>
      <c r="I637" s="30" t="s">
        <v>5682</v>
      </c>
      <c r="J637" s="11"/>
      <c r="K637" s="22"/>
      <c r="L637" s="22" t="s">
        <v>26</v>
      </c>
      <c r="M637" s="22" t="s">
        <v>120</v>
      </c>
      <c r="N637" s="29"/>
    </row>
    <row r="638" spans="1:14" hidden="1" x14ac:dyDescent="0.2">
      <c r="A638" s="18">
        <v>622</v>
      </c>
      <c r="B638" s="19">
        <v>5000</v>
      </c>
      <c r="C638" s="45" t="s">
        <v>459</v>
      </c>
      <c r="D638" s="47">
        <v>41241</v>
      </c>
      <c r="E638" s="47">
        <v>40942</v>
      </c>
      <c r="F638" s="51">
        <v>124</v>
      </c>
      <c r="G638" s="53" t="s">
        <v>611</v>
      </c>
      <c r="H638" s="11"/>
      <c r="I638" s="30" t="s">
        <v>5682</v>
      </c>
      <c r="J638" s="11"/>
      <c r="K638" s="22"/>
      <c r="L638" s="22" t="s">
        <v>26</v>
      </c>
      <c r="M638" s="22" t="s">
        <v>120</v>
      </c>
      <c r="N638" s="29"/>
    </row>
    <row r="639" spans="1:14" hidden="1" x14ac:dyDescent="0.2">
      <c r="A639" s="18">
        <v>623</v>
      </c>
      <c r="B639" s="19">
        <v>5000</v>
      </c>
      <c r="C639" s="45" t="s">
        <v>459</v>
      </c>
      <c r="D639" s="47">
        <v>40919</v>
      </c>
      <c r="E639" s="47">
        <v>41032</v>
      </c>
      <c r="F639" s="51">
        <v>125</v>
      </c>
      <c r="G639" s="53" t="s">
        <v>611</v>
      </c>
      <c r="H639" s="11"/>
      <c r="I639" s="30" t="s">
        <v>5682</v>
      </c>
      <c r="J639" s="11"/>
      <c r="K639" s="22"/>
      <c r="L639" s="22" t="s">
        <v>26</v>
      </c>
      <c r="M639" s="22" t="s">
        <v>120</v>
      </c>
      <c r="N639" s="29"/>
    </row>
    <row r="640" spans="1:14" hidden="1" x14ac:dyDescent="0.2">
      <c r="A640" s="18">
        <v>624</v>
      </c>
      <c r="B640" s="19">
        <v>5000</v>
      </c>
      <c r="C640" s="45" t="s">
        <v>459</v>
      </c>
      <c r="D640" s="47">
        <v>41036</v>
      </c>
      <c r="E640" s="47">
        <v>41198</v>
      </c>
      <c r="F640" s="51">
        <v>125</v>
      </c>
      <c r="G640" s="53" t="s">
        <v>611</v>
      </c>
      <c r="H640" s="11"/>
      <c r="I640" s="30" t="s">
        <v>5682</v>
      </c>
      <c r="J640" s="11"/>
      <c r="K640" s="22"/>
      <c r="L640" s="22" t="s">
        <v>26</v>
      </c>
      <c r="M640" s="22" t="s">
        <v>120</v>
      </c>
      <c r="N640" s="29"/>
    </row>
    <row r="641" spans="1:14" hidden="1" x14ac:dyDescent="0.2">
      <c r="A641" s="18">
        <v>625</v>
      </c>
      <c r="B641" s="19">
        <v>5000</v>
      </c>
      <c r="C641" s="45" t="s">
        <v>459</v>
      </c>
      <c r="D641" s="47">
        <v>41210</v>
      </c>
      <c r="E641" s="47">
        <v>41271</v>
      </c>
      <c r="F641" s="51">
        <v>125</v>
      </c>
      <c r="G641" s="53" t="s">
        <v>611</v>
      </c>
      <c r="H641" s="11"/>
      <c r="I641" s="30" t="s">
        <v>5682</v>
      </c>
      <c r="J641" s="11"/>
      <c r="K641" s="22"/>
      <c r="L641" s="22" t="s">
        <v>26</v>
      </c>
      <c r="M641" s="22" t="s">
        <v>120</v>
      </c>
      <c r="N641" s="29"/>
    </row>
    <row r="642" spans="1:14" hidden="1" x14ac:dyDescent="0.2">
      <c r="A642" s="18">
        <v>626</v>
      </c>
      <c r="B642" s="19">
        <v>5000</v>
      </c>
      <c r="C642" s="45" t="s">
        <v>460</v>
      </c>
      <c r="D642" s="47">
        <v>40911</v>
      </c>
      <c r="E642" s="47">
        <v>40928</v>
      </c>
      <c r="F642" s="51">
        <v>125</v>
      </c>
      <c r="G642" s="53" t="s">
        <v>611</v>
      </c>
      <c r="H642" s="21"/>
      <c r="I642" s="30" t="s">
        <v>5682</v>
      </c>
      <c r="J642" s="30"/>
      <c r="K642" s="22"/>
      <c r="L642" s="22" t="s">
        <v>26</v>
      </c>
      <c r="M642" s="22" t="s">
        <v>120</v>
      </c>
      <c r="N642" s="29"/>
    </row>
    <row r="643" spans="1:14" hidden="1" x14ac:dyDescent="0.2">
      <c r="A643" s="18">
        <v>627</v>
      </c>
      <c r="B643" s="19">
        <v>5000</v>
      </c>
      <c r="C643" s="45" t="s">
        <v>363</v>
      </c>
      <c r="D643" s="47">
        <v>40973</v>
      </c>
      <c r="E643" s="47">
        <v>41219</v>
      </c>
      <c r="F643" s="132">
        <v>125</v>
      </c>
      <c r="G643" s="53" t="s">
        <v>611</v>
      </c>
      <c r="H643" s="21"/>
      <c r="I643" s="30" t="s">
        <v>5682</v>
      </c>
      <c r="J643" s="30"/>
      <c r="K643" s="22"/>
      <c r="L643" s="22" t="s">
        <v>26</v>
      </c>
      <c r="M643" s="22" t="s">
        <v>120</v>
      </c>
      <c r="N643" s="29" t="s">
        <v>5695</v>
      </c>
    </row>
    <row r="644" spans="1:14" hidden="1" x14ac:dyDescent="0.2">
      <c r="A644" s="18">
        <v>628</v>
      </c>
      <c r="B644" s="19">
        <v>5000</v>
      </c>
      <c r="C644" s="45" t="s">
        <v>461</v>
      </c>
      <c r="D644" s="47">
        <v>41242</v>
      </c>
      <c r="E644" s="47">
        <v>41061</v>
      </c>
      <c r="F644" s="51">
        <v>126</v>
      </c>
      <c r="G644" s="53" t="s">
        <v>611</v>
      </c>
      <c r="H644" s="21"/>
      <c r="I644" s="30" t="s">
        <v>5682</v>
      </c>
      <c r="J644" s="30"/>
      <c r="K644" s="22"/>
      <c r="L644" s="22" t="s">
        <v>26</v>
      </c>
      <c r="M644" s="22" t="s">
        <v>120</v>
      </c>
      <c r="N644" s="29"/>
    </row>
    <row r="645" spans="1:14" hidden="1" x14ac:dyDescent="0.2">
      <c r="A645" s="18">
        <v>629</v>
      </c>
      <c r="B645" s="19">
        <v>5000</v>
      </c>
      <c r="C645" s="45" t="s">
        <v>461</v>
      </c>
      <c r="D645" s="47">
        <v>40899</v>
      </c>
      <c r="E645" s="47">
        <v>41033</v>
      </c>
      <c r="F645" s="51">
        <v>126</v>
      </c>
      <c r="G645" s="53" t="s">
        <v>611</v>
      </c>
      <c r="H645" s="22"/>
      <c r="I645" s="30" t="s">
        <v>5682</v>
      </c>
      <c r="J645" s="22"/>
      <c r="K645" s="22"/>
      <c r="L645" s="22" t="s">
        <v>26</v>
      </c>
      <c r="M645" s="22" t="s">
        <v>120</v>
      </c>
      <c r="N645" s="29"/>
    </row>
    <row r="646" spans="1:14" hidden="1" x14ac:dyDescent="0.2">
      <c r="A646" s="18">
        <v>630</v>
      </c>
      <c r="B646" s="19">
        <v>5000</v>
      </c>
      <c r="C646" s="45" t="s">
        <v>462</v>
      </c>
      <c r="D646" s="47">
        <v>40920</v>
      </c>
      <c r="E646" s="47">
        <v>40933</v>
      </c>
      <c r="F646" s="51">
        <v>126</v>
      </c>
      <c r="G646" s="53" t="s">
        <v>611</v>
      </c>
      <c r="H646" s="22"/>
      <c r="I646" s="30" t="s">
        <v>5682</v>
      </c>
      <c r="J646" s="30"/>
      <c r="K646" s="22"/>
      <c r="L646" s="22" t="s">
        <v>26</v>
      </c>
      <c r="M646" s="22" t="s">
        <v>120</v>
      </c>
      <c r="N646" s="29"/>
    </row>
    <row r="647" spans="1:14" hidden="1" x14ac:dyDescent="0.2">
      <c r="A647" s="18">
        <v>631</v>
      </c>
      <c r="B647" s="19">
        <v>5000</v>
      </c>
      <c r="C647" s="45" t="s">
        <v>462</v>
      </c>
      <c r="D647" s="47">
        <v>40939</v>
      </c>
      <c r="E647" s="47">
        <v>40939</v>
      </c>
      <c r="F647" s="51">
        <v>126</v>
      </c>
      <c r="G647" s="53" t="s">
        <v>611</v>
      </c>
      <c r="H647" s="22"/>
      <c r="I647" s="30" t="s">
        <v>5682</v>
      </c>
      <c r="J647" s="30"/>
      <c r="K647" s="22"/>
      <c r="L647" s="22" t="s">
        <v>26</v>
      </c>
      <c r="M647" s="22" t="s">
        <v>120</v>
      </c>
      <c r="N647" s="29"/>
    </row>
    <row r="648" spans="1:14" hidden="1" x14ac:dyDescent="0.2">
      <c r="A648" s="18">
        <v>632</v>
      </c>
      <c r="B648" s="19">
        <v>5000</v>
      </c>
      <c r="C648" s="45" t="s">
        <v>461</v>
      </c>
      <c r="D648" s="47">
        <v>40919</v>
      </c>
      <c r="E648" s="47">
        <v>41023</v>
      </c>
      <c r="F648" s="51">
        <v>126</v>
      </c>
      <c r="G648" s="53" t="s">
        <v>611</v>
      </c>
      <c r="H648" s="26"/>
      <c r="I648" s="30" t="s">
        <v>5682</v>
      </c>
      <c r="J648" s="30"/>
      <c r="K648" s="22"/>
      <c r="L648" s="22" t="s">
        <v>26</v>
      </c>
      <c r="M648" s="22" t="s">
        <v>120</v>
      </c>
      <c r="N648" s="29"/>
    </row>
    <row r="649" spans="1:14" hidden="1" x14ac:dyDescent="0.2">
      <c r="A649" s="18">
        <v>633</v>
      </c>
      <c r="B649" s="19">
        <v>5000</v>
      </c>
      <c r="C649" s="45" t="s">
        <v>461</v>
      </c>
      <c r="D649" s="47">
        <v>41033</v>
      </c>
      <c r="E649" s="47">
        <v>41213</v>
      </c>
      <c r="F649" s="51">
        <v>126</v>
      </c>
      <c r="G649" s="53" t="s">
        <v>611</v>
      </c>
      <c r="H649" s="27"/>
      <c r="I649" s="30" t="s">
        <v>5682</v>
      </c>
      <c r="J649" s="28"/>
      <c r="K649" s="22"/>
      <c r="L649" s="22" t="s">
        <v>26</v>
      </c>
      <c r="M649" s="22" t="s">
        <v>120</v>
      </c>
      <c r="N649" s="29"/>
    </row>
    <row r="650" spans="1:14" hidden="1" x14ac:dyDescent="0.2">
      <c r="A650" s="18">
        <v>634</v>
      </c>
      <c r="B650" s="19">
        <v>5000</v>
      </c>
      <c r="C650" s="45" t="s">
        <v>461</v>
      </c>
      <c r="D650" s="47">
        <v>40918</v>
      </c>
      <c r="E650" s="47">
        <v>41040</v>
      </c>
      <c r="F650" s="51">
        <v>126</v>
      </c>
      <c r="G650" s="53" t="s">
        <v>611</v>
      </c>
      <c r="H650" s="11"/>
      <c r="I650" s="30" t="s">
        <v>5682</v>
      </c>
      <c r="J650" s="11"/>
      <c r="K650" s="22"/>
      <c r="L650" s="22" t="s">
        <v>26</v>
      </c>
      <c r="M650" s="22" t="s">
        <v>120</v>
      </c>
      <c r="N650" s="29"/>
    </row>
    <row r="651" spans="1:14" hidden="1" x14ac:dyDescent="0.2">
      <c r="A651" s="18">
        <v>635</v>
      </c>
      <c r="B651" s="19">
        <v>5000</v>
      </c>
      <c r="C651" s="45" t="s">
        <v>461</v>
      </c>
      <c r="D651" s="47">
        <v>41043</v>
      </c>
      <c r="E651" s="47">
        <v>41271</v>
      </c>
      <c r="F651" s="51">
        <v>126</v>
      </c>
      <c r="G651" s="53" t="s">
        <v>611</v>
      </c>
      <c r="H651" s="11"/>
      <c r="I651" s="30" t="s">
        <v>5682</v>
      </c>
      <c r="J651" s="11"/>
      <c r="K651" s="22"/>
      <c r="L651" s="22" t="s">
        <v>26</v>
      </c>
      <c r="M651" s="22" t="s">
        <v>120</v>
      </c>
      <c r="N651" s="29"/>
    </row>
    <row r="652" spans="1:14" hidden="1" x14ac:dyDescent="0.2">
      <c r="A652" s="18">
        <v>636</v>
      </c>
      <c r="B652" s="19">
        <v>5000</v>
      </c>
      <c r="C652" s="45" t="s">
        <v>462</v>
      </c>
      <c r="D652" s="47">
        <v>40984</v>
      </c>
      <c r="E652" s="47">
        <v>41065</v>
      </c>
      <c r="F652" s="51">
        <v>126</v>
      </c>
      <c r="G652" s="53" t="s">
        <v>611</v>
      </c>
      <c r="H652" s="11"/>
      <c r="I652" s="30" t="s">
        <v>5682</v>
      </c>
      <c r="J652" s="11"/>
      <c r="K652" s="22"/>
      <c r="L652" s="22" t="s">
        <v>26</v>
      </c>
      <c r="M652" s="22" t="s">
        <v>120</v>
      </c>
      <c r="N652" s="29"/>
    </row>
    <row r="653" spans="1:14" hidden="1" x14ac:dyDescent="0.2">
      <c r="A653" s="18">
        <v>637</v>
      </c>
      <c r="B653" s="19">
        <v>5000</v>
      </c>
      <c r="C653" s="45" t="s">
        <v>462</v>
      </c>
      <c r="D653" s="47">
        <v>40994</v>
      </c>
      <c r="E653" s="47">
        <v>40994</v>
      </c>
      <c r="F653" s="51">
        <v>126</v>
      </c>
      <c r="G653" s="53" t="s">
        <v>611</v>
      </c>
      <c r="H653" s="11"/>
      <c r="I653" s="30" t="s">
        <v>5682</v>
      </c>
      <c r="J653" s="11"/>
      <c r="K653" s="22"/>
      <c r="L653" s="22" t="s">
        <v>26</v>
      </c>
      <c r="M653" s="22" t="s">
        <v>120</v>
      </c>
      <c r="N653" s="29"/>
    </row>
    <row r="654" spans="1:14" hidden="1" x14ac:dyDescent="0.2">
      <c r="A654" s="18">
        <v>638</v>
      </c>
      <c r="B654" s="19">
        <v>5000</v>
      </c>
      <c r="C654" s="45" t="s">
        <v>41</v>
      </c>
      <c r="D654" s="47">
        <v>41006</v>
      </c>
      <c r="E654" s="47">
        <v>41271</v>
      </c>
      <c r="F654" s="51">
        <v>127</v>
      </c>
      <c r="G654" s="53" t="s">
        <v>611</v>
      </c>
      <c r="H654" s="11"/>
      <c r="I654" s="30" t="s">
        <v>5682</v>
      </c>
      <c r="J654" s="11"/>
      <c r="K654" s="22"/>
      <c r="L654" s="22" t="s">
        <v>26</v>
      </c>
      <c r="M654" s="22" t="s">
        <v>120</v>
      </c>
      <c r="N654" s="29"/>
    </row>
    <row r="655" spans="1:14" hidden="1" x14ac:dyDescent="0.2">
      <c r="A655" s="18">
        <v>639</v>
      </c>
      <c r="B655" s="19">
        <v>5000</v>
      </c>
      <c r="C655" s="45" t="s">
        <v>41</v>
      </c>
      <c r="D655" s="47">
        <v>41182</v>
      </c>
      <c r="E655" s="47">
        <v>41182</v>
      </c>
      <c r="F655" s="51">
        <v>127</v>
      </c>
      <c r="G655" s="53" t="s">
        <v>611</v>
      </c>
      <c r="H655" s="11"/>
      <c r="I655" s="30" t="s">
        <v>5682</v>
      </c>
      <c r="J655" s="11"/>
      <c r="K655" s="22"/>
      <c r="L655" s="22" t="s">
        <v>26</v>
      </c>
      <c r="M655" s="22" t="s">
        <v>120</v>
      </c>
      <c r="N655" s="29"/>
    </row>
    <row r="656" spans="1:14" hidden="1" x14ac:dyDescent="0.2">
      <c r="A656" s="18">
        <v>640</v>
      </c>
      <c r="B656" s="19">
        <v>5000</v>
      </c>
      <c r="C656" s="45" t="s">
        <v>41</v>
      </c>
      <c r="D656" s="47">
        <v>41244</v>
      </c>
      <c r="E656" s="47">
        <v>41241</v>
      </c>
      <c r="F656" s="51">
        <v>127</v>
      </c>
      <c r="G656" s="53" t="s">
        <v>611</v>
      </c>
      <c r="H656" s="11"/>
      <c r="I656" s="30" t="s">
        <v>5682</v>
      </c>
      <c r="J656" s="11"/>
      <c r="K656" s="22"/>
      <c r="L656" s="22" t="s">
        <v>26</v>
      </c>
      <c r="M656" s="22" t="s">
        <v>120</v>
      </c>
      <c r="N656" s="29"/>
    </row>
    <row r="657" spans="1:14" hidden="1" x14ac:dyDescent="0.2">
      <c r="A657" s="18">
        <v>641</v>
      </c>
      <c r="B657" s="19">
        <v>5000</v>
      </c>
      <c r="C657" s="45" t="s">
        <v>41</v>
      </c>
      <c r="D657" s="47">
        <v>40910</v>
      </c>
      <c r="E657" s="47">
        <v>41239</v>
      </c>
      <c r="F657" s="51">
        <v>127</v>
      </c>
      <c r="G657" s="53" t="s">
        <v>611</v>
      </c>
      <c r="H657" s="21"/>
      <c r="I657" s="30" t="s">
        <v>5682</v>
      </c>
      <c r="J657" s="30"/>
      <c r="K657" s="22"/>
      <c r="L657" s="22" t="s">
        <v>26</v>
      </c>
      <c r="M657" s="22" t="s">
        <v>120</v>
      </c>
      <c r="N657" s="29"/>
    </row>
    <row r="658" spans="1:14" hidden="1" x14ac:dyDescent="0.2">
      <c r="A658" s="18">
        <v>642</v>
      </c>
      <c r="B658" s="19">
        <v>5000</v>
      </c>
      <c r="C658" s="45" t="s">
        <v>463</v>
      </c>
      <c r="D658" s="47">
        <v>40918</v>
      </c>
      <c r="E658" s="47">
        <v>40953</v>
      </c>
      <c r="F658" s="51">
        <v>127</v>
      </c>
      <c r="G658" s="53" t="s">
        <v>611</v>
      </c>
      <c r="H658" s="21"/>
      <c r="I658" s="30" t="s">
        <v>5682</v>
      </c>
      <c r="J658" s="30"/>
      <c r="K658" s="22"/>
      <c r="L658" s="22" t="s">
        <v>26</v>
      </c>
      <c r="M658" s="22" t="s">
        <v>120</v>
      </c>
      <c r="N658" s="29" t="s">
        <v>5683</v>
      </c>
    </row>
    <row r="659" spans="1:14" x14ac:dyDescent="0.2">
      <c r="A659" s="18">
        <v>643</v>
      </c>
      <c r="B659" s="19">
        <v>5000</v>
      </c>
      <c r="C659" s="45" t="s">
        <v>377</v>
      </c>
      <c r="D659" s="47">
        <v>40953</v>
      </c>
      <c r="E659" s="47">
        <v>41260</v>
      </c>
      <c r="F659" s="51">
        <v>127</v>
      </c>
      <c r="G659" s="53" t="s">
        <v>611</v>
      </c>
      <c r="H659" s="21"/>
      <c r="I659" s="30" t="s">
        <v>5682</v>
      </c>
      <c r="J659" s="30"/>
      <c r="K659" s="22"/>
      <c r="L659" s="22" t="s">
        <v>26</v>
      </c>
      <c r="M659" s="22" t="s">
        <v>120</v>
      </c>
      <c r="N659" s="45" t="s">
        <v>5701</v>
      </c>
    </row>
    <row r="660" spans="1:14" hidden="1" x14ac:dyDescent="0.2">
      <c r="A660" s="18">
        <v>644</v>
      </c>
      <c r="B660" s="19">
        <v>5000</v>
      </c>
      <c r="C660" s="45" t="s">
        <v>41</v>
      </c>
      <c r="D660" s="47">
        <v>40911</v>
      </c>
      <c r="E660" s="47">
        <v>41115</v>
      </c>
      <c r="F660" s="51">
        <v>127</v>
      </c>
      <c r="G660" s="53" t="s">
        <v>611</v>
      </c>
      <c r="H660" s="22"/>
      <c r="I660" s="30" t="s">
        <v>5682</v>
      </c>
      <c r="J660" s="22"/>
      <c r="K660" s="22"/>
      <c r="L660" s="22" t="s">
        <v>26</v>
      </c>
      <c r="M660" s="22" t="s">
        <v>120</v>
      </c>
      <c r="N660" s="29"/>
    </row>
    <row r="661" spans="1:14" hidden="1" x14ac:dyDescent="0.2">
      <c r="A661" s="18">
        <v>645</v>
      </c>
      <c r="B661" s="19">
        <v>5000</v>
      </c>
      <c r="C661" s="45" t="s">
        <v>41</v>
      </c>
      <c r="D661" s="47">
        <v>41120</v>
      </c>
      <c r="E661" s="47">
        <v>41255</v>
      </c>
      <c r="F661" s="51">
        <v>127</v>
      </c>
      <c r="G661" s="53" t="s">
        <v>611</v>
      </c>
      <c r="H661" s="22"/>
      <c r="I661" s="30" t="s">
        <v>5682</v>
      </c>
      <c r="J661" s="30"/>
      <c r="K661" s="22"/>
      <c r="L661" s="22" t="s">
        <v>26</v>
      </c>
      <c r="M661" s="22" t="s">
        <v>120</v>
      </c>
      <c r="N661" s="29"/>
    </row>
    <row r="662" spans="1:14" hidden="1" x14ac:dyDescent="0.2">
      <c r="A662" s="18">
        <v>646</v>
      </c>
      <c r="B662" s="19">
        <v>5000</v>
      </c>
      <c r="C662" s="45" t="s">
        <v>41</v>
      </c>
      <c r="D662" s="47">
        <v>41166</v>
      </c>
      <c r="E662" s="47">
        <v>41263</v>
      </c>
      <c r="F662" s="51">
        <v>127</v>
      </c>
      <c r="G662" s="53" t="s">
        <v>611</v>
      </c>
      <c r="H662" s="22"/>
      <c r="I662" s="30" t="s">
        <v>5682</v>
      </c>
      <c r="J662" s="30"/>
      <c r="K662" s="22"/>
      <c r="L662" s="22" t="s">
        <v>26</v>
      </c>
      <c r="M662" s="22" t="s">
        <v>120</v>
      </c>
      <c r="N662" s="29"/>
    </row>
    <row r="663" spans="1:14" x14ac:dyDescent="0.2">
      <c r="A663" s="18">
        <v>647</v>
      </c>
      <c r="B663" s="19">
        <v>5000</v>
      </c>
      <c r="C663" s="45" t="s">
        <v>464</v>
      </c>
      <c r="D663" s="47">
        <v>40337</v>
      </c>
      <c r="E663" s="47">
        <v>40544</v>
      </c>
      <c r="F663" s="51">
        <v>128</v>
      </c>
      <c r="G663" s="53" t="s">
        <v>611</v>
      </c>
      <c r="H663" s="26"/>
      <c r="I663" s="30" t="s">
        <v>5682</v>
      </c>
      <c r="J663" s="30"/>
      <c r="K663" s="22"/>
      <c r="L663" s="22" t="s">
        <v>26</v>
      </c>
      <c r="M663" s="22" t="s">
        <v>120</v>
      </c>
      <c r="N663" s="29" t="s">
        <v>5683</v>
      </c>
    </row>
    <row r="664" spans="1:14" hidden="1" x14ac:dyDescent="0.2">
      <c r="A664" s="18">
        <v>648</v>
      </c>
      <c r="B664" s="19">
        <v>5000</v>
      </c>
      <c r="C664" s="45" t="s">
        <v>41</v>
      </c>
      <c r="D664" s="47">
        <v>40597</v>
      </c>
      <c r="E664" s="47">
        <v>41046</v>
      </c>
      <c r="F664" s="51">
        <v>128</v>
      </c>
      <c r="G664" s="53" t="s">
        <v>611</v>
      </c>
      <c r="H664" s="27"/>
      <c r="I664" s="30" t="s">
        <v>5682</v>
      </c>
      <c r="J664" s="28"/>
      <c r="K664" s="22"/>
      <c r="L664" s="22" t="s">
        <v>26</v>
      </c>
      <c r="M664" s="22" t="s">
        <v>120</v>
      </c>
      <c r="N664" s="29"/>
    </row>
    <row r="665" spans="1:14" hidden="1" x14ac:dyDescent="0.2">
      <c r="A665" s="18">
        <v>649</v>
      </c>
      <c r="B665" s="19">
        <v>5000</v>
      </c>
      <c r="C665" s="45" t="s">
        <v>41</v>
      </c>
      <c r="D665" s="47">
        <v>41058</v>
      </c>
      <c r="E665" s="47">
        <v>41263</v>
      </c>
      <c r="F665" s="51">
        <v>128</v>
      </c>
      <c r="G665" s="53" t="s">
        <v>611</v>
      </c>
      <c r="H665" s="11"/>
      <c r="I665" s="30" t="s">
        <v>5682</v>
      </c>
      <c r="J665" s="11"/>
      <c r="K665" s="22"/>
      <c r="L665" s="22" t="s">
        <v>26</v>
      </c>
      <c r="M665" s="22" t="s">
        <v>120</v>
      </c>
      <c r="N665" s="29"/>
    </row>
    <row r="666" spans="1:14" hidden="1" x14ac:dyDescent="0.2">
      <c r="A666" s="18">
        <v>650</v>
      </c>
      <c r="B666" s="19">
        <v>5000</v>
      </c>
      <c r="C666" s="45" t="s">
        <v>41</v>
      </c>
      <c r="D666" s="47">
        <v>40835</v>
      </c>
      <c r="E666" s="47">
        <v>41274</v>
      </c>
      <c r="F666" s="51">
        <v>128</v>
      </c>
      <c r="G666" s="53" t="s">
        <v>611</v>
      </c>
      <c r="H666" s="11"/>
      <c r="I666" s="30" t="s">
        <v>5682</v>
      </c>
      <c r="J666" s="11"/>
      <c r="K666" s="22"/>
      <c r="L666" s="22" t="s">
        <v>26</v>
      </c>
      <c r="M666" s="22" t="s">
        <v>120</v>
      </c>
      <c r="N666" s="29"/>
    </row>
    <row r="667" spans="1:14" hidden="1" x14ac:dyDescent="0.2">
      <c r="A667" s="18">
        <v>651</v>
      </c>
      <c r="B667" s="19">
        <v>5000</v>
      </c>
      <c r="C667" s="45" t="s">
        <v>41</v>
      </c>
      <c r="D667" s="47">
        <v>40896</v>
      </c>
      <c r="E667" s="47">
        <v>41106</v>
      </c>
      <c r="F667" s="51">
        <v>128</v>
      </c>
      <c r="G667" s="53" t="s">
        <v>611</v>
      </c>
      <c r="H667" s="11"/>
      <c r="I667" s="30" t="s">
        <v>5682</v>
      </c>
      <c r="J667" s="11"/>
      <c r="K667" s="22"/>
      <c r="L667" s="22" t="s">
        <v>26</v>
      </c>
      <c r="M667" s="22" t="s">
        <v>120</v>
      </c>
      <c r="N667" s="29"/>
    </row>
    <row r="668" spans="1:14" hidden="1" x14ac:dyDescent="0.2">
      <c r="A668" s="18">
        <v>652</v>
      </c>
      <c r="B668" s="19">
        <v>5000</v>
      </c>
      <c r="C668" s="45" t="s">
        <v>345</v>
      </c>
      <c r="D668" s="47">
        <v>40906</v>
      </c>
      <c r="E668" s="47">
        <v>41226</v>
      </c>
      <c r="F668" s="51">
        <v>128</v>
      </c>
      <c r="G668" s="53" t="s">
        <v>611</v>
      </c>
      <c r="H668" s="11"/>
      <c r="I668" s="30" t="s">
        <v>5682</v>
      </c>
      <c r="J668" s="11"/>
      <c r="K668" s="22"/>
      <c r="L668" s="22" t="s">
        <v>26</v>
      </c>
      <c r="M668" s="22" t="s">
        <v>120</v>
      </c>
      <c r="N668" s="45" t="s">
        <v>5683</v>
      </c>
    </row>
    <row r="669" spans="1:14" hidden="1" x14ac:dyDescent="0.2">
      <c r="A669" s="18">
        <v>653</v>
      </c>
      <c r="B669" s="19">
        <v>5000</v>
      </c>
      <c r="C669" s="45" t="s">
        <v>465</v>
      </c>
      <c r="D669" s="47">
        <v>40531</v>
      </c>
      <c r="E669" s="47">
        <v>40923</v>
      </c>
      <c r="F669" s="51">
        <v>128</v>
      </c>
      <c r="G669" s="53" t="s">
        <v>611</v>
      </c>
      <c r="H669" s="11"/>
      <c r="I669" s="30" t="s">
        <v>5682</v>
      </c>
      <c r="J669" s="11"/>
      <c r="K669" s="22"/>
      <c r="L669" s="22" t="s">
        <v>26</v>
      </c>
      <c r="M669" s="22" t="s">
        <v>120</v>
      </c>
      <c r="N669" s="29"/>
    </row>
    <row r="670" spans="1:14" hidden="1" x14ac:dyDescent="0.2">
      <c r="A670" s="18">
        <v>654</v>
      </c>
      <c r="B670" s="19">
        <v>5000</v>
      </c>
      <c r="C670" s="45" t="s">
        <v>466</v>
      </c>
      <c r="D670" s="47">
        <v>40921</v>
      </c>
      <c r="E670" s="47">
        <v>40949</v>
      </c>
      <c r="F670" s="51">
        <v>128</v>
      </c>
      <c r="G670" s="53" t="s">
        <v>611</v>
      </c>
      <c r="H670" s="11"/>
      <c r="I670" s="30" t="s">
        <v>5682</v>
      </c>
      <c r="J670" s="11"/>
      <c r="K670" s="22"/>
      <c r="L670" s="22" t="s">
        <v>26</v>
      </c>
      <c r="M670" s="22" t="s">
        <v>120</v>
      </c>
      <c r="N670" s="29" t="s">
        <v>5699</v>
      </c>
    </row>
    <row r="671" spans="1:14" hidden="1" x14ac:dyDescent="0.2">
      <c r="A671" s="18">
        <v>655</v>
      </c>
      <c r="B671" s="19">
        <v>5000</v>
      </c>
      <c r="C671" s="45" t="s">
        <v>467</v>
      </c>
      <c r="D671" s="47">
        <v>40934</v>
      </c>
      <c r="E671" s="47">
        <v>41100</v>
      </c>
      <c r="F671" s="51">
        <v>128</v>
      </c>
      <c r="G671" s="53" t="s">
        <v>611</v>
      </c>
      <c r="H671" s="11"/>
      <c r="I671" s="30" t="s">
        <v>5682</v>
      </c>
      <c r="J671" s="11"/>
      <c r="K671" s="22"/>
      <c r="L671" s="22" t="s">
        <v>26</v>
      </c>
      <c r="M671" s="22" t="s">
        <v>120</v>
      </c>
      <c r="N671" s="29" t="s">
        <v>5695</v>
      </c>
    </row>
    <row r="672" spans="1:14" hidden="1" x14ac:dyDescent="0.2">
      <c r="A672" s="18">
        <v>656</v>
      </c>
      <c r="B672" s="19">
        <v>5000</v>
      </c>
      <c r="C672" s="45" t="s">
        <v>468</v>
      </c>
      <c r="D672" s="47">
        <v>40980</v>
      </c>
      <c r="E672" s="47">
        <v>41201</v>
      </c>
      <c r="F672" s="51">
        <v>128</v>
      </c>
      <c r="G672" s="53" t="s">
        <v>611</v>
      </c>
      <c r="H672" s="21"/>
      <c r="I672" s="30" t="s">
        <v>5682</v>
      </c>
      <c r="J672" s="30"/>
      <c r="K672" s="22"/>
      <c r="L672" s="22" t="s">
        <v>26</v>
      </c>
      <c r="M672" s="22" t="s">
        <v>120</v>
      </c>
      <c r="N672" s="29"/>
    </row>
    <row r="673" spans="1:14" hidden="1" x14ac:dyDescent="0.2">
      <c r="A673" s="18">
        <v>657</v>
      </c>
      <c r="B673" s="19">
        <v>5000</v>
      </c>
      <c r="C673" s="45" t="s">
        <v>41</v>
      </c>
      <c r="D673" s="47">
        <v>41192</v>
      </c>
      <c r="E673" s="47">
        <v>41270</v>
      </c>
      <c r="F673" s="51">
        <v>128</v>
      </c>
      <c r="G673" s="53" t="s">
        <v>611</v>
      </c>
      <c r="H673" s="21"/>
      <c r="I673" s="30" t="s">
        <v>5682</v>
      </c>
      <c r="J673" s="30"/>
      <c r="K673" s="22"/>
      <c r="L673" s="22" t="s">
        <v>26</v>
      </c>
      <c r="M673" s="22" t="s">
        <v>120</v>
      </c>
      <c r="N673" s="29"/>
    </row>
    <row r="674" spans="1:14" hidden="1" x14ac:dyDescent="0.2">
      <c r="A674" s="18">
        <v>658</v>
      </c>
      <c r="B674" s="19">
        <v>5000</v>
      </c>
      <c r="C674" s="45" t="s">
        <v>469</v>
      </c>
      <c r="D674" s="47">
        <v>41201</v>
      </c>
      <c r="E674" s="47">
        <v>41233</v>
      </c>
      <c r="F674" s="51">
        <v>128</v>
      </c>
      <c r="G674" s="53" t="s">
        <v>611</v>
      </c>
      <c r="H674" s="21"/>
      <c r="I674" s="30" t="s">
        <v>5682</v>
      </c>
      <c r="J674" s="30"/>
      <c r="K674" s="22"/>
      <c r="L674" s="22" t="s">
        <v>26</v>
      </c>
      <c r="M674" s="22" t="s">
        <v>120</v>
      </c>
      <c r="N674" s="29" t="s">
        <v>5711</v>
      </c>
    </row>
    <row r="675" spans="1:14" hidden="1" x14ac:dyDescent="0.2">
      <c r="A675" s="18">
        <v>659</v>
      </c>
      <c r="B675" s="19">
        <v>5000</v>
      </c>
      <c r="C675" s="45" t="s">
        <v>470</v>
      </c>
      <c r="D675" s="47">
        <v>40874</v>
      </c>
      <c r="E675" s="47">
        <v>40570</v>
      </c>
      <c r="F675" s="51">
        <v>128</v>
      </c>
      <c r="G675" s="53" t="s">
        <v>611</v>
      </c>
      <c r="H675" s="22"/>
      <c r="I675" s="30" t="s">
        <v>5682</v>
      </c>
      <c r="J675" s="22"/>
      <c r="K675" s="22"/>
      <c r="L675" s="22" t="s">
        <v>26</v>
      </c>
      <c r="M675" s="22" t="s">
        <v>120</v>
      </c>
      <c r="N675" s="29"/>
    </row>
    <row r="676" spans="1:14" hidden="1" x14ac:dyDescent="0.2">
      <c r="A676" s="18">
        <v>660</v>
      </c>
      <c r="B676" s="19">
        <v>5000</v>
      </c>
      <c r="C676" s="45" t="s">
        <v>41</v>
      </c>
      <c r="D676" s="47">
        <v>40856</v>
      </c>
      <c r="E676" s="47">
        <v>41088</v>
      </c>
      <c r="F676" s="51">
        <v>129</v>
      </c>
      <c r="G676" s="53" t="s">
        <v>611</v>
      </c>
      <c r="H676" s="22"/>
      <c r="I676" s="30" t="s">
        <v>5682</v>
      </c>
      <c r="J676" s="30"/>
      <c r="K676" s="22"/>
      <c r="L676" s="22" t="s">
        <v>26</v>
      </c>
      <c r="M676" s="22" t="s">
        <v>120</v>
      </c>
      <c r="N676" s="29"/>
    </row>
    <row r="677" spans="1:14" hidden="1" x14ac:dyDescent="0.2">
      <c r="A677" s="18">
        <v>661</v>
      </c>
      <c r="B677" s="19">
        <v>5000</v>
      </c>
      <c r="C677" s="45" t="s">
        <v>41</v>
      </c>
      <c r="D677" s="47">
        <v>41096</v>
      </c>
      <c r="E677" s="47">
        <v>41271</v>
      </c>
      <c r="F677" s="51">
        <v>129</v>
      </c>
      <c r="G677" s="53" t="s">
        <v>611</v>
      </c>
      <c r="H677" s="22"/>
      <c r="I677" s="30" t="s">
        <v>5682</v>
      </c>
      <c r="J677" s="30"/>
      <c r="K677" s="22"/>
      <c r="L677" s="22" t="s">
        <v>26</v>
      </c>
      <c r="M677" s="22" t="s">
        <v>120</v>
      </c>
      <c r="N677" s="29"/>
    </row>
    <row r="678" spans="1:14" hidden="1" x14ac:dyDescent="0.2">
      <c r="A678" s="18">
        <v>662</v>
      </c>
      <c r="B678" s="19">
        <v>5000</v>
      </c>
      <c r="C678" s="45" t="s">
        <v>41</v>
      </c>
      <c r="D678" s="47">
        <v>40875</v>
      </c>
      <c r="E678" s="47">
        <v>41249</v>
      </c>
      <c r="F678" s="51">
        <v>129</v>
      </c>
      <c r="G678" s="53" t="s">
        <v>611</v>
      </c>
      <c r="H678" s="26"/>
      <c r="I678" s="30" t="s">
        <v>5682</v>
      </c>
      <c r="J678" s="30"/>
      <c r="K678" s="22"/>
      <c r="L678" s="22" t="s">
        <v>26</v>
      </c>
      <c r="M678" s="22" t="s">
        <v>120</v>
      </c>
      <c r="N678" s="29"/>
    </row>
    <row r="679" spans="1:14" hidden="1" x14ac:dyDescent="0.2">
      <c r="A679" s="18">
        <v>663</v>
      </c>
      <c r="B679" s="19">
        <v>5000</v>
      </c>
      <c r="C679" s="45" t="s">
        <v>471</v>
      </c>
      <c r="D679" s="47">
        <v>40879</v>
      </c>
      <c r="E679" s="47">
        <v>41263</v>
      </c>
      <c r="F679" s="51">
        <v>129</v>
      </c>
      <c r="G679" s="53" t="s">
        <v>611</v>
      </c>
      <c r="H679" s="27"/>
      <c r="I679" s="30" t="s">
        <v>5682</v>
      </c>
      <c r="J679" s="28"/>
      <c r="K679" s="22"/>
      <c r="L679" s="22" t="s">
        <v>26</v>
      </c>
      <c r="M679" s="22" t="s">
        <v>120</v>
      </c>
      <c r="N679" s="29"/>
    </row>
    <row r="680" spans="1:14" hidden="1" x14ac:dyDescent="0.2">
      <c r="A680" s="18">
        <v>664</v>
      </c>
      <c r="B680" s="19">
        <v>5000</v>
      </c>
      <c r="C680" s="45" t="s">
        <v>41</v>
      </c>
      <c r="D680" s="47">
        <v>40889</v>
      </c>
      <c r="E680" s="47">
        <v>41269</v>
      </c>
      <c r="F680" s="51">
        <v>129</v>
      </c>
      <c r="G680" s="53" t="s">
        <v>611</v>
      </c>
      <c r="H680" s="11"/>
      <c r="I680" s="30" t="s">
        <v>5682</v>
      </c>
      <c r="J680" s="11"/>
      <c r="K680" s="22"/>
      <c r="L680" s="22" t="s">
        <v>26</v>
      </c>
      <c r="M680" s="22" t="s">
        <v>120</v>
      </c>
      <c r="N680" s="29"/>
    </row>
    <row r="681" spans="1:14" hidden="1" x14ac:dyDescent="0.2">
      <c r="A681" s="18">
        <v>665</v>
      </c>
      <c r="B681" s="19">
        <v>5000</v>
      </c>
      <c r="C681" s="45" t="s">
        <v>41</v>
      </c>
      <c r="D681" s="47">
        <v>40918</v>
      </c>
      <c r="E681" s="47">
        <v>41257</v>
      </c>
      <c r="F681" s="51">
        <v>129</v>
      </c>
      <c r="G681" s="53" t="s">
        <v>611</v>
      </c>
      <c r="H681" s="11"/>
      <c r="I681" s="30" t="s">
        <v>5682</v>
      </c>
      <c r="J681" s="11"/>
      <c r="K681" s="22"/>
      <c r="L681" s="22" t="s">
        <v>26</v>
      </c>
      <c r="M681" s="22" t="s">
        <v>120</v>
      </c>
      <c r="N681" s="29"/>
    </row>
    <row r="682" spans="1:14" hidden="1" x14ac:dyDescent="0.2">
      <c r="A682" s="18">
        <v>666</v>
      </c>
      <c r="B682" s="19">
        <v>5000</v>
      </c>
      <c r="C682" s="45" t="s">
        <v>41</v>
      </c>
      <c r="D682" s="47">
        <v>40924</v>
      </c>
      <c r="E682" s="47">
        <v>41256</v>
      </c>
      <c r="F682" s="51">
        <v>129</v>
      </c>
      <c r="G682" s="53" t="s">
        <v>611</v>
      </c>
      <c r="H682" s="11"/>
      <c r="I682" s="30" t="s">
        <v>5682</v>
      </c>
      <c r="J682" s="11"/>
      <c r="K682" s="22"/>
      <c r="L682" s="22" t="s">
        <v>26</v>
      </c>
      <c r="M682" s="22" t="s">
        <v>120</v>
      </c>
      <c r="N682" s="29"/>
    </row>
    <row r="683" spans="1:14" hidden="1" x14ac:dyDescent="0.2">
      <c r="A683" s="18">
        <v>667</v>
      </c>
      <c r="B683" s="19">
        <v>5000</v>
      </c>
      <c r="C683" s="45" t="s">
        <v>472</v>
      </c>
      <c r="D683" s="47">
        <v>40926</v>
      </c>
      <c r="E683" s="47">
        <v>41256</v>
      </c>
      <c r="F683" s="51">
        <v>129</v>
      </c>
      <c r="G683" s="53" t="s">
        <v>611</v>
      </c>
      <c r="H683" s="11"/>
      <c r="I683" s="30" t="s">
        <v>5682</v>
      </c>
      <c r="J683" s="11"/>
      <c r="K683" s="22"/>
      <c r="L683" s="22" t="s">
        <v>26</v>
      </c>
      <c r="M683" s="22" t="s">
        <v>120</v>
      </c>
      <c r="N683" s="29"/>
    </row>
    <row r="684" spans="1:14" hidden="1" x14ac:dyDescent="0.2">
      <c r="A684" s="18">
        <v>668</v>
      </c>
      <c r="B684" s="19">
        <v>5000</v>
      </c>
      <c r="C684" s="45" t="s">
        <v>473</v>
      </c>
      <c r="D684" s="47">
        <v>40953</v>
      </c>
      <c r="E684" s="47">
        <v>41235</v>
      </c>
      <c r="F684" s="51">
        <v>129</v>
      </c>
      <c r="G684" s="53" t="s">
        <v>611</v>
      </c>
      <c r="H684" s="11"/>
      <c r="I684" s="30" t="s">
        <v>5682</v>
      </c>
      <c r="J684" s="11"/>
      <c r="K684" s="22"/>
      <c r="L684" s="22" t="s">
        <v>26</v>
      </c>
      <c r="M684" s="22" t="s">
        <v>120</v>
      </c>
      <c r="N684" s="29"/>
    </row>
    <row r="685" spans="1:14" hidden="1" x14ac:dyDescent="0.2">
      <c r="A685" s="18">
        <v>669</v>
      </c>
      <c r="B685" s="19">
        <v>5000</v>
      </c>
      <c r="C685" s="45" t="s">
        <v>41</v>
      </c>
      <c r="D685" s="47">
        <v>40976</v>
      </c>
      <c r="E685" s="47">
        <v>41220</v>
      </c>
      <c r="F685" s="51">
        <v>129</v>
      </c>
      <c r="G685" s="53" t="s">
        <v>611</v>
      </c>
      <c r="H685" s="11"/>
      <c r="I685" s="30" t="s">
        <v>5682</v>
      </c>
      <c r="J685" s="11"/>
      <c r="K685" s="22"/>
      <c r="L685" s="22" t="s">
        <v>26</v>
      </c>
      <c r="M685" s="22" t="s">
        <v>120</v>
      </c>
      <c r="N685" s="29"/>
    </row>
    <row r="686" spans="1:14" hidden="1" x14ac:dyDescent="0.2">
      <c r="A686" s="18">
        <v>670</v>
      </c>
      <c r="B686" s="19">
        <v>5000</v>
      </c>
      <c r="C686" s="45" t="s">
        <v>474</v>
      </c>
      <c r="D686" s="47">
        <v>40574</v>
      </c>
      <c r="E686" s="47">
        <v>40574</v>
      </c>
      <c r="F686" s="51">
        <v>130</v>
      </c>
      <c r="G686" s="53" t="s">
        <v>611</v>
      </c>
      <c r="H686" s="11"/>
      <c r="I686" s="30" t="s">
        <v>5682</v>
      </c>
      <c r="J686" s="11"/>
      <c r="K686" s="22"/>
      <c r="L686" s="22" t="s">
        <v>26</v>
      </c>
      <c r="M686" s="22" t="s">
        <v>120</v>
      </c>
      <c r="N686" s="29"/>
    </row>
    <row r="687" spans="1:14" hidden="1" x14ac:dyDescent="0.2">
      <c r="A687" s="18">
        <v>671</v>
      </c>
      <c r="B687" s="19">
        <v>5000</v>
      </c>
      <c r="C687" s="45" t="s">
        <v>475</v>
      </c>
      <c r="D687" s="47">
        <v>40843</v>
      </c>
      <c r="E687" s="47">
        <v>41024</v>
      </c>
      <c r="F687" s="51">
        <v>130</v>
      </c>
      <c r="G687" s="53" t="s">
        <v>611</v>
      </c>
      <c r="H687" s="21"/>
      <c r="I687" s="30" t="s">
        <v>5682</v>
      </c>
      <c r="J687" s="30"/>
      <c r="K687" s="22"/>
      <c r="L687" s="22" t="s">
        <v>26</v>
      </c>
      <c r="M687" s="22" t="s">
        <v>120</v>
      </c>
      <c r="N687" s="29"/>
    </row>
    <row r="688" spans="1:14" hidden="1" x14ac:dyDescent="0.2">
      <c r="A688" s="18">
        <v>672</v>
      </c>
      <c r="B688" s="19">
        <v>5000</v>
      </c>
      <c r="C688" s="45" t="s">
        <v>461</v>
      </c>
      <c r="D688" s="47">
        <v>40875</v>
      </c>
      <c r="E688" s="47">
        <v>40875</v>
      </c>
      <c r="F688" s="51">
        <v>130</v>
      </c>
      <c r="G688" s="53" t="s">
        <v>611</v>
      </c>
      <c r="H688" s="21"/>
      <c r="I688" s="30" t="s">
        <v>5682</v>
      </c>
      <c r="J688" s="30"/>
      <c r="K688" s="22"/>
      <c r="L688" s="22" t="s">
        <v>26</v>
      </c>
      <c r="M688" s="22" t="s">
        <v>120</v>
      </c>
      <c r="N688" s="29"/>
    </row>
    <row r="689" spans="1:14" hidden="1" x14ac:dyDescent="0.2">
      <c r="A689" s="18">
        <v>673</v>
      </c>
      <c r="B689" s="19">
        <v>5000</v>
      </c>
      <c r="C689" s="45" t="s">
        <v>476</v>
      </c>
      <c r="D689" s="47">
        <v>41068</v>
      </c>
      <c r="E689" s="47">
        <v>41127</v>
      </c>
      <c r="F689" s="51">
        <v>130</v>
      </c>
      <c r="G689" s="53" t="s">
        <v>611</v>
      </c>
      <c r="H689" s="21"/>
      <c r="I689" s="30" t="s">
        <v>5682</v>
      </c>
      <c r="J689" s="30"/>
      <c r="K689" s="22"/>
      <c r="L689" s="22" t="s">
        <v>26</v>
      </c>
      <c r="M689" s="22" t="s">
        <v>120</v>
      </c>
      <c r="N689" s="29"/>
    </row>
    <row r="690" spans="1:14" hidden="1" x14ac:dyDescent="0.2">
      <c r="A690" s="18">
        <v>674</v>
      </c>
      <c r="B690" s="19">
        <v>5000</v>
      </c>
      <c r="C690" s="45" t="s">
        <v>461</v>
      </c>
      <c r="D690" s="47">
        <v>41081</v>
      </c>
      <c r="E690" s="47">
        <v>41081</v>
      </c>
      <c r="F690" s="51">
        <v>130</v>
      </c>
      <c r="G690" s="53" t="s">
        <v>611</v>
      </c>
      <c r="H690" s="22"/>
      <c r="I690" s="30" t="s">
        <v>5682</v>
      </c>
      <c r="J690" s="22"/>
      <c r="K690" s="22"/>
      <c r="L690" s="22" t="s">
        <v>26</v>
      </c>
      <c r="M690" s="22" t="s">
        <v>120</v>
      </c>
      <c r="N690" s="29"/>
    </row>
    <row r="691" spans="1:14" x14ac:dyDescent="0.2">
      <c r="A691" s="18">
        <v>675</v>
      </c>
      <c r="B691" s="19">
        <v>5000</v>
      </c>
      <c r="C691" s="45" t="s">
        <v>477</v>
      </c>
      <c r="D691" s="47">
        <v>41090</v>
      </c>
      <c r="E691" s="47">
        <v>41090</v>
      </c>
      <c r="F691" s="51">
        <v>130</v>
      </c>
      <c r="G691" s="53" t="s">
        <v>611</v>
      </c>
      <c r="H691" s="22"/>
      <c r="I691" s="30" t="s">
        <v>5682</v>
      </c>
      <c r="J691" s="30"/>
      <c r="K691" s="22"/>
      <c r="L691" s="22" t="s">
        <v>26</v>
      </c>
      <c r="M691" s="22" t="s">
        <v>120</v>
      </c>
      <c r="N691" s="29" t="s">
        <v>5716</v>
      </c>
    </row>
    <row r="692" spans="1:14" hidden="1" x14ac:dyDescent="0.2">
      <c r="A692" s="18">
        <v>676</v>
      </c>
      <c r="B692" s="19">
        <v>5000</v>
      </c>
      <c r="C692" s="45" t="s">
        <v>478</v>
      </c>
      <c r="D692" s="47">
        <v>41036</v>
      </c>
      <c r="E692" s="47">
        <v>41250</v>
      </c>
      <c r="F692" s="51">
        <v>130</v>
      </c>
      <c r="G692" s="53" t="s">
        <v>611</v>
      </c>
      <c r="H692" s="22"/>
      <c r="I692" s="30" t="s">
        <v>5682</v>
      </c>
      <c r="J692" s="30"/>
      <c r="K692" s="22"/>
      <c r="L692" s="22" t="s">
        <v>26</v>
      </c>
      <c r="M692" s="22" t="s">
        <v>120</v>
      </c>
      <c r="N692" s="29"/>
    </row>
    <row r="693" spans="1:14" ht="22.5" hidden="1" x14ac:dyDescent="0.2">
      <c r="A693" s="18">
        <v>677</v>
      </c>
      <c r="B693" s="19">
        <v>5000</v>
      </c>
      <c r="C693" s="45" t="s">
        <v>479</v>
      </c>
      <c r="D693" s="47">
        <v>41094</v>
      </c>
      <c r="E693" s="47">
        <v>41094</v>
      </c>
      <c r="F693" s="51">
        <v>130</v>
      </c>
      <c r="G693" s="53" t="s">
        <v>611</v>
      </c>
      <c r="H693" s="26"/>
      <c r="I693" s="30" t="s">
        <v>5682</v>
      </c>
      <c r="J693" s="30"/>
      <c r="K693" s="22"/>
      <c r="L693" s="22" t="s">
        <v>26</v>
      </c>
      <c r="M693" s="22" t="s">
        <v>120</v>
      </c>
      <c r="N693" s="29"/>
    </row>
    <row r="694" spans="1:14" hidden="1" x14ac:dyDescent="0.2">
      <c r="A694" s="18">
        <v>678</v>
      </c>
      <c r="B694" s="19">
        <v>5000</v>
      </c>
      <c r="C694" s="45" t="s">
        <v>480</v>
      </c>
      <c r="D694" s="47">
        <v>41095</v>
      </c>
      <c r="E694" s="47">
        <v>41095</v>
      </c>
      <c r="F694" s="51">
        <v>130</v>
      </c>
      <c r="G694" s="53"/>
      <c r="H694" s="27"/>
      <c r="I694" s="30" t="s">
        <v>5682</v>
      </c>
      <c r="J694" s="28"/>
      <c r="K694" s="22"/>
      <c r="L694" s="22" t="s">
        <v>26</v>
      </c>
      <c r="M694" s="22" t="s">
        <v>120</v>
      </c>
      <c r="N694" s="29"/>
    </row>
    <row r="695" spans="1:14" hidden="1" x14ac:dyDescent="0.2">
      <c r="A695" s="18">
        <v>679</v>
      </c>
      <c r="B695" s="19">
        <v>5000</v>
      </c>
      <c r="C695" s="45" t="s">
        <v>481</v>
      </c>
      <c r="D695" s="47">
        <v>41095</v>
      </c>
      <c r="E695" s="47">
        <v>41095</v>
      </c>
      <c r="F695" s="51">
        <v>130</v>
      </c>
      <c r="G695" s="53"/>
      <c r="H695" s="21"/>
      <c r="I695" s="30" t="s">
        <v>5682</v>
      </c>
      <c r="J695" s="30"/>
      <c r="K695" s="22"/>
      <c r="L695" s="22" t="s">
        <v>26</v>
      </c>
      <c r="M695" s="22" t="s">
        <v>120</v>
      </c>
      <c r="N695" s="29"/>
    </row>
    <row r="696" spans="1:14" hidden="1" x14ac:dyDescent="0.2">
      <c r="A696" s="18">
        <v>680</v>
      </c>
      <c r="B696" s="19">
        <v>5000</v>
      </c>
      <c r="C696" s="45" t="s">
        <v>482</v>
      </c>
      <c r="D696" s="47">
        <v>40968</v>
      </c>
      <c r="E696" s="47">
        <v>41334</v>
      </c>
      <c r="F696" s="51">
        <v>131</v>
      </c>
      <c r="G696" s="53"/>
      <c r="H696" s="21"/>
      <c r="I696" s="30" t="s">
        <v>5682</v>
      </c>
      <c r="J696" s="30"/>
      <c r="K696" s="22"/>
      <c r="L696" s="22" t="s">
        <v>26</v>
      </c>
      <c r="M696" s="22" t="s">
        <v>120</v>
      </c>
      <c r="N696" s="29"/>
    </row>
    <row r="697" spans="1:14" hidden="1" x14ac:dyDescent="0.2">
      <c r="A697" s="18">
        <v>681</v>
      </c>
      <c r="B697" s="19">
        <v>5000</v>
      </c>
      <c r="C697" s="45" t="s">
        <v>483</v>
      </c>
      <c r="D697" s="47">
        <v>40954</v>
      </c>
      <c r="E697" s="47">
        <v>41243</v>
      </c>
      <c r="F697" s="51">
        <v>131</v>
      </c>
      <c r="G697" s="53"/>
      <c r="H697" s="21"/>
      <c r="I697" s="30" t="s">
        <v>5682</v>
      </c>
      <c r="J697" s="30"/>
      <c r="K697" s="22"/>
      <c r="L697" s="22" t="s">
        <v>26</v>
      </c>
      <c r="M697" s="22" t="s">
        <v>120</v>
      </c>
      <c r="N697" s="29"/>
    </row>
    <row r="698" spans="1:14" hidden="1" x14ac:dyDescent="0.2">
      <c r="A698" s="18">
        <v>682</v>
      </c>
      <c r="B698" s="19">
        <v>5000</v>
      </c>
      <c r="C698" s="45" t="s">
        <v>483</v>
      </c>
      <c r="D698" s="47">
        <v>41150</v>
      </c>
      <c r="E698" s="47">
        <v>41240</v>
      </c>
      <c r="F698" s="51">
        <v>131</v>
      </c>
      <c r="G698" s="53"/>
      <c r="H698" s="22"/>
      <c r="I698" s="30" t="s">
        <v>5682</v>
      </c>
      <c r="J698" s="22"/>
      <c r="K698" s="22"/>
      <c r="L698" s="22" t="s">
        <v>26</v>
      </c>
      <c r="M698" s="22" t="s">
        <v>120</v>
      </c>
      <c r="N698" s="29"/>
    </row>
    <row r="699" spans="1:14" hidden="1" x14ac:dyDescent="0.2">
      <c r="A699" s="18">
        <v>683</v>
      </c>
      <c r="B699" s="19">
        <v>5000</v>
      </c>
      <c r="C699" s="45" t="s">
        <v>483</v>
      </c>
      <c r="D699" s="47">
        <v>41235</v>
      </c>
      <c r="E699" s="47">
        <v>41243</v>
      </c>
      <c r="F699" s="51">
        <v>131</v>
      </c>
      <c r="G699" s="53"/>
      <c r="H699" s="22"/>
      <c r="I699" s="30" t="s">
        <v>5682</v>
      </c>
      <c r="J699" s="30"/>
      <c r="K699" s="22"/>
      <c r="L699" s="22" t="s">
        <v>26</v>
      </c>
      <c r="M699" s="22" t="s">
        <v>120</v>
      </c>
      <c r="N699" s="29"/>
    </row>
    <row r="700" spans="1:14" hidden="1" x14ac:dyDescent="0.2">
      <c r="A700" s="18">
        <v>684</v>
      </c>
      <c r="B700" s="19">
        <v>5000</v>
      </c>
      <c r="C700" s="45" t="s">
        <v>483</v>
      </c>
      <c r="D700" s="47">
        <v>39945</v>
      </c>
      <c r="E700" s="47">
        <v>39945</v>
      </c>
      <c r="F700" s="51">
        <v>131</v>
      </c>
      <c r="G700" s="53"/>
      <c r="H700" s="22"/>
      <c r="I700" s="30" t="s">
        <v>5682</v>
      </c>
      <c r="J700" s="30"/>
      <c r="K700" s="22"/>
      <c r="L700" s="22" t="s">
        <v>26</v>
      </c>
      <c r="M700" s="22" t="s">
        <v>120</v>
      </c>
      <c r="N700" s="29"/>
    </row>
    <row r="701" spans="1:14" hidden="1" x14ac:dyDescent="0.2">
      <c r="A701" s="18">
        <v>685</v>
      </c>
      <c r="B701" s="19">
        <v>5000</v>
      </c>
      <c r="C701" s="45" t="s">
        <v>484</v>
      </c>
      <c r="D701" s="47">
        <v>39814</v>
      </c>
      <c r="E701" s="47">
        <v>40178</v>
      </c>
      <c r="F701" s="51">
        <v>131</v>
      </c>
      <c r="G701" s="53"/>
      <c r="H701" s="26"/>
      <c r="I701" s="30" t="s">
        <v>5682</v>
      </c>
      <c r="J701" s="30"/>
      <c r="K701" s="22"/>
      <c r="L701" s="22" t="s">
        <v>26</v>
      </c>
      <c r="M701" s="22" t="s">
        <v>120</v>
      </c>
      <c r="N701" s="29"/>
    </row>
    <row r="702" spans="1:14" hidden="1" x14ac:dyDescent="0.2">
      <c r="A702" s="18">
        <v>686</v>
      </c>
      <c r="B702" s="19">
        <v>5000</v>
      </c>
      <c r="C702" s="45" t="s">
        <v>485</v>
      </c>
      <c r="D702" s="47">
        <v>38353</v>
      </c>
      <c r="E702" s="47">
        <v>38717</v>
      </c>
      <c r="F702" s="51">
        <v>131</v>
      </c>
      <c r="G702" s="53"/>
      <c r="H702" s="27"/>
      <c r="I702" s="30" t="s">
        <v>5682</v>
      </c>
      <c r="J702" s="28"/>
      <c r="K702" s="22"/>
      <c r="L702" s="22" t="s">
        <v>26</v>
      </c>
      <c r="M702" s="22" t="s">
        <v>120</v>
      </c>
      <c r="N702" s="29"/>
    </row>
    <row r="703" spans="1:14" hidden="1" x14ac:dyDescent="0.2">
      <c r="A703" s="18">
        <v>687</v>
      </c>
      <c r="B703" s="19">
        <v>5000</v>
      </c>
      <c r="C703" s="45" t="s">
        <v>486</v>
      </c>
      <c r="D703" s="47">
        <v>37943</v>
      </c>
      <c r="E703" s="47">
        <v>40444</v>
      </c>
      <c r="F703" s="51">
        <v>132</v>
      </c>
      <c r="G703" s="53"/>
      <c r="H703" s="11"/>
      <c r="I703" s="30" t="s">
        <v>5682</v>
      </c>
      <c r="J703" s="11"/>
      <c r="K703" s="22"/>
      <c r="L703" s="22" t="s">
        <v>26</v>
      </c>
      <c r="M703" s="22" t="s">
        <v>120</v>
      </c>
      <c r="N703" s="29" t="s">
        <v>5683</v>
      </c>
    </row>
    <row r="704" spans="1:14" hidden="1" x14ac:dyDescent="0.2">
      <c r="A704" s="18">
        <v>688</v>
      </c>
      <c r="B704" s="19">
        <v>5000</v>
      </c>
      <c r="C704" s="45" t="s">
        <v>376</v>
      </c>
      <c r="D704" s="47">
        <v>40933</v>
      </c>
      <c r="E704" s="47">
        <v>40983</v>
      </c>
      <c r="F704" s="51">
        <v>132</v>
      </c>
      <c r="G704" s="53"/>
      <c r="H704" s="11"/>
      <c r="I704" s="30" t="s">
        <v>5682</v>
      </c>
      <c r="J704" s="11"/>
      <c r="K704" s="22"/>
      <c r="L704" s="22" t="s">
        <v>26</v>
      </c>
      <c r="M704" s="22" t="s">
        <v>120</v>
      </c>
      <c r="N704" s="29" t="s">
        <v>5688</v>
      </c>
    </row>
    <row r="705" spans="1:14" hidden="1" x14ac:dyDescent="0.2">
      <c r="A705" s="18">
        <v>689</v>
      </c>
      <c r="B705" s="19">
        <v>5000</v>
      </c>
      <c r="C705" s="45" t="s">
        <v>376</v>
      </c>
      <c r="D705" s="47">
        <v>40962</v>
      </c>
      <c r="E705" s="47">
        <v>41065</v>
      </c>
      <c r="F705" s="51">
        <v>132</v>
      </c>
      <c r="G705" s="53"/>
      <c r="H705" s="11"/>
      <c r="I705" s="30" t="s">
        <v>5682</v>
      </c>
      <c r="J705" s="11"/>
      <c r="K705" s="22"/>
      <c r="L705" s="22" t="s">
        <v>26</v>
      </c>
      <c r="M705" s="22" t="s">
        <v>120</v>
      </c>
      <c r="N705" s="29" t="s">
        <v>5688</v>
      </c>
    </row>
    <row r="706" spans="1:14" hidden="1" x14ac:dyDescent="0.2">
      <c r="A706" s="18">
        <v>690</v>
      </c>
      <c r="B706" s="19">
        <v>5000</v>
      </c>
      <c r="C706" s="45" t="s">
        <v>376</v>
      </c>
      <c r="D706" s="47">
        <v>41264</v>
      </c>
      <c r="E706" s="47">
        <v>40997</v>
      </c>
      <c r="F706" s="51">
        <v>132</v>
      </c>
      <c r="G706" s="53"/>
      <c r="H706" s="11"/>
      <c r="I706" s="30" t="s">
        <v>5682</v>
      </c>
      <c r="J706" s="11"/>
      <c r="K706" s="22"/>
      <c r="L706" s="22" t="s">
        <v>26</v>
      </c>
      <c r="M706" s="22" t="s">
        <v>120</v>
      </c>
      <c r="N706" s="29" t="s">
        <v>5688</v>
      </c>
    </row>
    <row r="707" spans="1:14" hidden="1" x14ac:dyDescent="0.2">
      <c r="A707" s="18">
        <v>691</v>
      </c>
      <c r="B707" s="19">
        <v>5000</v>
      </c>
      <c r="C707" s="45" t="s">
        <v>487</v>
      </c>
      <c r="D707" s="47">
        <v>40664</v>
      </c>
      <c r="E707" s="47">
        <v>40693</v>
      </c>
      <c r="F707" s="51">
        <v>133</v>
      </c>
      <c r="G707" s="53"/>
      <c r="H707" s="11"/>
      <c r="I707" s="30" t="s">
        <v>5682</v>
      </c>
      <c r="J707" s="11"/>
      <c r="K707" s="22"/>
      <c r="L707" s="22" t="s">
        <v>26</v>
      </c>
      <c r="M707" s="22" t="s">
        <v>120</v>
      </c>
      <c r="N707" s="29"/>
    </row>
    <row r="708" spans="1:14" x14ac:dyDescent="0.2">
      <c r="A708" s="18">
        <v>692</v>
      </c>
      <c r="B708" s="19">
        <v>5000</v>
      </c>
      <c r="C708" s="45" t="s">
        <v>477</v>
      </c>
      <c r="D708" s="47">
        <v>40908</v>
      </c>
      <c r="E708" s="47">
        <v>40908</v>
      </c>
      <c r="F708" s="51">
        <v>133</v>
      </c>
      <c r="G708" s="53"/>
      <c r="H708" s="11"/>
      <c r="I708" s="30" t="s">
        <v>5682</v>
      </c>
      <c r="J708" s="11"/>
      <c r="K708" s="22"/>
      <c r="L708" s="22" t="s">
        <v>26</v>
      </c>
      <c r="M708" s="22" t="s">
        <v>120</v>
      </c>
      <c r="N708" s="29" t="s">
        <v>5716</v>
      </c>
    </row>
    <row r="709" spans="1:14" hidden="1" x14ac:dyDescent="0.2">
      <c r="A709" s="18">
        <v>693</v>
      </c>
      <c r="B709" s="19">
        <v>5000</v>
      </c>
      <c r="C709" s="45" t="s">
        <v>488</v>
      </c>
      <c r="D709" s="47">
        <v>40875</v>
      </c>
      <c r="E709" s="47">
        <v>41038</v>
      </c>
      <c r="F709" s="51">
        <v>133</v>
      </c>
      <c r="G709" s="53"/>
      <c r="H709" s="11"/>
      <c r="I709" s="30" t="s">
        <v>5682</v>
      </c>
      <c r="J709" s="11"/>
      <c r="K709" s="22"/>
      <c r="L709" s="22" t="s">
        <v>26</v>
      </c>
      <c r="M709" s="22" t="s">
        <v>120</v>
      </c>
      <c r="N709" s="29" t="s">
        <v>5711</v>
      </c>
    </row>
    <row r="710" spans="1:14" hidden="1" x14ac:dyDescent="0.2">
      <c r="A710" s="18">
        <v>694</v>
      </c>
      <c r="B710" s="19">
        <v>5000</v>
      </c>
      <c r="C710" s="45" t="s">
        <v>488</v>
      </c>
      <c r="D710" s="47">
        <v>41023</v>
      </c>
      <c r="E710" s="47">
        <v>41102</v>
      </c>
      <c r="F710" s="51">
        <v>133</v>
      </c>
      <c r="G710" s="53"/>
      <c r="H710" s="21"/>
      <c r="I710" s="30" t="s">
        <v>5682</v>
      </c>
      <c r="J710" s="30"/>
      <c r="K710" s="22"/>
      <c r="L710" s="22" t="s">
        <v>26</v>
      </c>
      <c r="M710" s="22" t="s">
        <v>120</v>
      </c>
      <c r="N710" s="29" t="s">
        <v>5711</v>
      </c>
    </row>
    <row r="711" spans="1:14" hidden="1" x14ac:dyDescent="0.2">
      <c r="A711" s="18">
        <v>695</v>
      </c>
      <c r="B711" s="19">
        <v>5000</v>
      </c>
      <c r="C711" s="45" t="s">
        <v>488</v>
      </c>
      <c r="D711" s="47">
        <v>41068</v>
      </c>
      <c r="E711" s="47">
        <v>41173</v>
      </c>
      <c r="F711" s="51">
        <v>133</v>
      </c>
      <c r="G711" s="53"/>
      <c r="H711" s="21"/>
      <c r="I711" s="30" t="s">
        <v>5682</v>
      </c>
      <c r="J711" s="30"/>
      <c r="K711" s="22"/>
      <c r="L711" s="22" t="s">
        <v>26</v>
      </c>
      <c r="M711" s="22" t="s">
        <v>120</v>
      </c>
      <c r="N711" s="29" t="s">
        <v>5711</v>
      </c>
    </row>
    <row r="712" spans="1:14" hidden="1" x14ac:dyDescent="0.2">
      <c r="A712" s="18">
        <v>696</v>
      </c>
      <c r="B712" s="19">
        <v>5000</v>
      </c>
      <c r="C712" s="45" t="s">
        <v>488</v>
      </c>
      <c r="D712" s="47">
        <v>41165</v>
      </c>
      <c r="E712" s="47">
        <v>41262</v>
      </c>
      <c r="F712" s="51">
        <v>133</v>
      </c>
      <c r="G712" s="53"/>
      <c r="H712" s="21"/>
      <c r="I712" s="30" t="s">
        <v>5682</v>
      </c>
      <c r="J712" s="30"/>
      <c r="K712" s="22"/>
      <c r="L712" s="22" t="s">
        <v>26</v>
      </c>
      <c r="M712" s="22" t="s">
        <v>120</v>
      </c>
      <c r="N712" s="29" t="s">
        <v>5711</v>
      </c>
    </row>
    <row r="713" spans="1:14" hidden="1" x14ac:dyDescent="0.2">
      <c r="A713" s="18">
        <v>697</v>
      </c>
      <c r="B713" s="19">
        <v>5000</v>
      </c>
      <c r="C713" s="45" t="s">
        <v>489</v>
      </c>
      <c r="D713" s="47">
        <v>40938</v>
      </c>
      <c r="E713" s="47">
        <v>40938</v>
      </c>
      <c r="F713" s="51">
        <v>133</v>
      </c>
      <c r="G713" s="53"/>
      <c r="H713" s="22"/>
      <c r="I713" s="30" t="s">
        <v>5682</v>
      </c>
      <c r="J713" s="22"/>
      <c r="K713" s="22"/>
      <c r="L713" s="22" t="s">
        <v>26</v>
      </c>
      <c r="M713" s="22" t="s">
        <v>120</v>
      </c>
      <c r="N713" s="45" t="s">
        <v>5683</v>
      </c>
    </row>
    <row r="714" spans="1:14" hidden="1" x14ac:dyDescent="0.2">
      <c r="A714" s="18">
        <v>698</v>
      </c>
      <c r="B714" s="19">
        <v>5000</v>
      </c>
      <c r="C714" s="45" t="s">
        <v>41</v>
      </c>
      <c r="D714" s="47">
        <v>41079</v>
      </c>
      <c r="E714" s="47">
        <v>41079</v>
      </c>
      <c r="F714" s="51">
        <v>133</v>
      </c>
      <c r="G714" s="53"/>
      <c r="H714" s="22"/>
      <c r="I714" s="30" t="s">
        <v>5682</v>
      </c>
      <c r="J714" s="30"/>
      <c r="K714" s="22"/>
      <c r="L714" s="22" t="s">
        <v>26</v>
      </c>
      <c r="M714" s="22" t="s">
        <v>120</v>
      </c>
      <c r="N714" s="29"/>
    </row>
    <row r="715" spans="1:14" hidden="1" x14ac:dyDescent="0.2">
      <c r="A715" s="18">
        <v>699</v>
      </c>
      <c r="B715" s="19">
        <v>5000</v>
      </c>
      <c r="C715" s="45" t="s">
        <v>490</v>
      </c>
      <c r="D715" s="47">
        <v>40883</v>
      </c>
      <c r="E715" s="47">
        <v>41029</v>
      </c>
      <c r="F715" s="51">
        <v>134</v>
      </c>
      <c r="G715" s="53"/>
      <c r="H715" s="22"/>
      <c r="I715" s="30" t="s">
        <v>5682</v>
      </c>
      <c r="J715" s="30"/>
      <c r="K715" s="22"/>
      <c r="L715" s="22" t="s">
        <v>26</v>
      </c>
      <c r="M715" s="22" t="s">
        <v>120</v>
      </c>
      <c r="N715" s="29"/>
    </row>
    <row r="716" spans="1:14" hidden="1" x14ac:dyDescent="0.2">
      <c r="A716" s="18">
        <v>700</v>
      </c>
      <c r="B716" s="19">
        <v>5000</v>
      </c>
      <c r="C716" s="45" t="s">
        <v>490</v>
      </c>
      <c r="D716" s="47">
        <v>41032</v>
      </c>
      <c r="E716" s="47">
        <v>41102</v>
      </c>
      <c r="F716" s="51">
        <v>134</v>
      </c>
      <c r="G716" s="53"/>
      <c r="H716" s="26"/>
      <c r="I716" s="30" t="s">
        <v>5682</v>
      </c>
      <c r="J716" s="30"/>
      <c r="K716" s="22"/>
      <c r="L716" s="22" t="s">
        <v>26</v>
      </c>
      <c r="M716" s="22" t="s">
        <v>120</v>
      </c>
      <c r="N716" s="29"/>
    </row>
    <row r="717" spans="1:14" hidden="1" x14ac:dyDescent="0.2">
      <c r="A717" s="18">
        <v>701</v>
      </c>
      <c r="B717" s="19">
        <v>5000</v>
      </c>
      <c r="C717" s="45" t="s">
        <v>490</v>
      </c>
      <c r="D717" s="47">
        <v>40921</v>
      </c>
      <c r="E717" s="47">
        <v>41243</v>
      </c>
      <c r="F717" s="51">
        <v>134</v>
      </c>
      <c r="G717" s="53"/>
      <c r="H717" s="27"/>
      <c r="I717" s="30" t="s">
        <v>5682</v>
      </c>
      <c r="J717" s="28"/>
      <c r="K717" s="22"/>
      <c r="L717" s="22" t="s">
        <v>26</v>
      </c>
      <c r="M717" s="22" t="s">
        <v>120</v>
      </c>
      <c r="N717" s="29"/>
    </row>
    <row r="718" spans="1:14" hidden="1" x14ac:dyDescent="0.2">
      <c r="A718" s="18">
        <v>702</v>
      </c>
      <c r="B718" s="19">
        <v>5000</v>
      </c>
      <c r="C718" s="45" t="s">
        <v>490</v>
      </c>
      <c r="D718" s="47">
        <v>41246</v>
      </c>
      <c r="E718" s="47">
        <v>41271</v>
      </c>
      <c r="F718" s="51">
        <v>134</v>
      </c>
      <c r="G718" s="53"/>
      <c r="H718" s="11"/>
      <c r="I718" s="30" t="s">
        <v>5682</v>
      </c>
      <c r="J718" s="11"/>
      <c r="K718" s="22"/>
      <c r="L718" s="22" t="s">
        <v>26</v>
      </c>
      <c r="M718" s="22" t="s">
        <v>120</v>
      </c>
      <c r="N718" s="29"/>
    </row>
    <row r="719" spans="1:14" hidden="1" x14ac:dyDescent="0.2">
      <c r="A719" s="18">
        <v>703</v>
      </c>
      <c r="B719" s="19">
        <v>5000</v>
      </c>
      <c r="C719" s="45" t="s">
        <v>491</v>
      </c>
      <c r="D719" s="47">
        <v>41082</v>
      </c>
      <c r="E719" s="47">
        <v>41264</v>
      </c>
      <c r="F719" s="51">
        <v>135</v>
      </c>
      <c r="G719" s="53"/>
      <c r="H719" s="11"/>
      <c r="I719" s="30" t="s">
        <v>5682</v>
      </c>
      <c r="J719" s="11"/>
      <c r="K719" s="22"/>
      <c r="L719" s="22" t="s">
        <v>26</v>
      </c>
      <c r="M719" s="22" t="s">
        <v>120</v>
      </c>
      <c r="N719" s="29"/>
    </row>
    <row r="720" spans="1:14" hidden="1" x14ac:dyDescent="0.2">
      <c r="A720" s="18">
        <v>704</v>
      </c>
      <c r="B720" s="19">
        <v>5000</v>
      </c>
      <c r="C720" s="45" t="s">
        <v>492</v>
      </c>
      <c r="D720" s="47">
        <v>41171</v>
      </c>
      <c r="E720" s="47">
        <v>41187</v>
      </c>
      <c r="F720" s="51">
        <v>135</v>
      </c>
      <c r="G720" s="53"/>
      <c r="H720" s="11"/>
      <c r="I720" s="30" t="s">
        <v>5682</v>
      </c>
      <c r="J720" s="11"/>
      <c r="K720" s="22"/>
      <c r="L720" s="22" t="s">
        <v>26</v>
      </c>
      <c r="M720" s="22" t="s">
        <v>120</v>
      </c>
      <c r="N720" s="29"/>
    </row>
    <row r="721" spans="1:14" hidden="1" x14ac:dyDescent="0.2">
      <c r="A721" s="18">
        <v>705</v>
      </c>
      <c r="B721" s="19">
        <v>5000</v>
      </c>
      <c r="C721" s="45" t="s">
        <v>67</v>
      </c>
      <c r="D721" s="47">
        <v>41205</v>
      </c>
      <c r="E721" s="47">
        <v>41262</v>
      </c>
      <c r="F721" s="51">
        <v>135</v>
      </c>
      <c r="G721" s="53"/>
      <c r="H721" s="11"/>
      <c r="I721" s="30" t="s">
        <v>5682</v>
      </c>
      <c r="J721" s="11"/>
      <c r="K721" s="22"/>
      <c r="L721" s="22" t="s">
        <v>26</v>
      </c>
      <c r="M721" s="22" t="s">
        <v>120</v>
      </c>
      <c r="N721" s="29"/>
    </row>
    <row r="722" spans="1:14" hidden="1" x14ac:dyDescent="0.2">
      <c r="A722" s="18">
        <v>706</v>
      </c>
      <c r="B722" s="19">
        <v>5000</v>
      </c>
      <c r="C722" s="45" t="s">
        <v>493</v>
      </c>
      <c r="D722" s="47">
        <v>41215</v>
      </c>
      <c r="E722" s="47">
        <v>41215</v>
      </c>
      <c r="F722" s="51">
        <v>135</v>
      </c>
      <c r="G722" s="53"/>
      <c r="H722" s="11"/>
      <c r="I722" s="30" t="s">
        <v>5682</v>
      </c>
      <c r="J722" s="11"/>
      <c r="K722" s="22"/>
      <c r="L722" s="22" t="s">
        <v>26</v>
      </c>
      <c r="M722" s="22" t="s">
        <v>120</v>
      </c>
      <c r="N722" s="29" t="s">
        <v>5701</v>
      </c>
    </row>
    <row r="723" spans="1:14" hidden="1" x14ac:dyDescent="0.2">
      <c r="A723" s="18">
        <v>707</v>
      </c>
      <c r="B723" s="19">
        <v>5000</v>
      </c>
      <c r="C723" s="45" t="s">
        <v>494</v>
      </c>
      <c r="D723" s="47">
        <v>41031</v>
      </c>
      <c r="E723" s="47">
        <v>41143</v>
      </c>
      <c r="F723" s="51">
        <v>136</v>
      </c>
      <c r="G723" s="53"/>
      <c r="H723" s="11"/>
      <c r="I723" s="30" t="s">
        <v>5682</v>
      </c>
      <c r="J723" s="11"/>
      <c r="K723" s="22"/>
      <c r="L723" s="22" t="s">
        <v>26</v>
      </c>
      <c r="M723" s="22" t="s">
        <v>120</v>
      </c>
      <c r="N723" s="29" t="s">
        <v>5711</v>
      </c>
    </row>
    <row r="724" spans="1:14" hidden="1" x14ac:dyDescent="0.2">
      <c r="A724" s="18">
        <v>708</v>
      </c>
      <c r="B724" s="19">
        <v>5000</v>
      </c>
      <c r="C724" s="45" t="s">
        <v>494</v>
      </c>
      <c r="D724" s="47">
        <v>41163</v>
      </c>
      <c r="E724" s="47">
        <v>41271</v>
      </c>
      <c r="F724" s="51">
        <v>136</v>
      </c>
      <c r="G724" s="53"/>
      <c r="H724" s="11"/>
      <c r="I724" s="30" t="s">
        <v>5682</v>
      </c>
      <c r="J724" s="11"/>
      <c r="K724" s="22"/>
      <c r="L724" s="22" t="s">
        <v>26</v>
      </c>
      <c r="M724" s="22" t="s">
        <v>120</v>
      </c>
      <c r="N724" s="29" t="s">
        <v>5711</v>
      </c>
    </row>
    <row r="725" spans="1:14" hidden="1" x14ac:dyDescent="0.2">
      <c r="A725" s="18">
        <v>709</v>
      </c>
      <c r="B725" s="19">
        <v>5000</v>
      </c>
      <c r="C725" s="45" t="s">
        <v>495</v>
      </c>
      <c r="D725" s="47">
        <v>40928</v>
      </c>
      <c r="E725" s="47">
        <v>41002</v>
      </c>
      <c r="F725" s="51">
        <v>136</v>
      </c>
      <c r="G725" s="53"/>
      <c r="H725" s="21"/>
      <c r="I725" s="30" t="s">
        <v>5682</v>
      </c>
      <c r="J725" s="30"/>
      <c r="K725" s="22"/>
      <c r="L725" s="22" t="s">
        <v>26</v>
      </c>
      <c r="M725" s="22" t="s">
        <v>120</v>
      </c>
      <c r="N725" s="29"/>
    </row>
    <row r="726" spans="1:14" hidden="1" x14ac:dyDescent="0.2">
      <c r="A726" s="18">
        <v>710</v>
      </c>
      <c r="B726" s="19">
        <v>5000</v>
      </c>
      <c r="C726" s="45" t="s">
        <v>496</v>
      </c>
      <c r="D726" s="47">
        <v>40932</v>
      </c>
      <c r="E726" s="47">
        <v>41184</v>
      </c>
      <c r="F726" s="51">
        <v>136</v>
      </c>
      <c r="G726" s="53"/>
      <c r="H726" s="21"/>
      <c r="I726" s="30" t="s">
        <v>5682</v>
      </c>
      <c r="J726" s="30"/>
      <c r="K726" s="22"/>
      <c r="L726" s="22" t="s">
        <v>26</v>
      </c>
      <c r="M726" s="22" t="s">
        <v>120</v>
      </c>
      <c r="N726" s="29"/>
    </row>
    <row r="727" spans="1:14" hidden="1" x14ac:dyDescent="0.2">
      <c r="A727" s="18">
        <v>711</v>
      </c>
      <c r="B727" s="19">
        <v>5000</v>
      </c>
      <c r="C727" s="45" t="s">
        <v>494</v>
      </c>
      <c r="D727" s="47">
        <v>40841</v>
      </c>
      <c r="E727" s="47">
        <v>40976</v>
      </c>
      <c r="F727" s="51">
        <v>137</v>
      </c>
      <c r="G727" s="53"/>
      <c r="H727" s="21"/>
      <c r="I727" s="30" t="s">
        <v>5682</v>
      </c>
      <c r="J727" s="30"/>
      <c r="K727" s="22"/>
      <c r="L727" s="22" t="s">
        <v>26</v>
      </c>
      <c r="M727" s="22" t="s">
        <v>120</v>
      </c>
      <c r="N727" s="29" t="s">
        <v>5711</v>
      </c>
    </row>
    <row r="728" spans="1:14" hidden="1" x14ac:dyDescent="0.2">
      <c r="A728" s="18">
        <v>712</v>
      </c>
      <c r="B728" s="19">
        <v>5000</v>
      </c>
      <c r="C728" s="45" t="s">
        <v>494</v>
      </c>
      <c r="D728" s="47">
        <v>40814</v>
      </c>
      <c r="E728" s="47">
        <v>41032</v>
      </c>
      <c r="F728" s="51">
        <v>137</v>
      </c>
      <c r="G728" s="53"/>
      <c r="H728" s="22"/>
      <c r="I728" s="30" t="s">
        <v>5682</v>
      </c>
      <c r="J728" s="22"/>
      <c r="K728" s="22"/>
      <c r="L728" s="22" t="s">
        <v>26</v>
      </c>
      <c r="M728" s="22" t="s">
        <v>120</v>
      </c>
      <c r="N728" s="29" t="s">
        <v>5711</v>
      </c>
    </row>
    <row r="729" spans="1:14" hidden="1" x14ac:dyDescent="0.2">
      <c r="A729" s="18">
        <v>713</v>
      </c>
      <c r="B729" s="19">
        <v>5000</v>
      </c>
      <c r="C729" s="45" t="s">
        <v>494</v>
      </c>
      <c r="D729" s="47">
        <v>41265</v>
      </c>
      <c r="E729" s="47">
        <v>41269</v>
      </c>
      <c r="F729" s="51">
        <v>137</v>
      </c>
      <c r="G729" s="53"/>
      <c r="H729" s="22"/>
      <c r="I729" s="30" t="s">
        <v>5682</v>
      </c>
      <c r="J729" s="30"/>
      <c r="K729" s="22"/>
      <c r="L729" s="22" t="s">
        <v>26</v>
      </c>
      <c r="M729" s="22" t="s">
        <v>120</v>
      </c>
      <c r="N729" s="29" t="s">
        <v>5711</v>
      </c>
    </row>
    <row r="730" spans="1:14" hidden="1" x14ac:dyDescent="0.2">
      <c r="A730" s="18">
        <v>714</v>
      </c>
      <c r="B730" s="19">
        <v>5000</v>
      </c>
      <c r="C730" s="45" t="s">
        <v>494</v>
      </c>
      <c r="D730" s="47">
        <v>40780</v>
      </c>
      <c r="E730" s="47">
        <v>41170</v>
      </c>
      <c r="F730" s="51">
        <v>137</v>
      </c>
      <c r="G730" s="53"/>
      <c r="H730" s="22"/>
      <c r="I730" s="30" t="s">
        <v>5682</v>
      </c>
      <c r="J730" s="30"/>
      <c r="K730" s="22"/>
      <c r="L730" s="22" t="s">
        <v>26</v>
      </c>
      <c r="M730" s="22" t="s">
        <v>120</v>
      </c>
      <c r="N730" s="29" t="s">
        <v>5711</v>
      </c>
    </row>
    <row r="731" spans="1:14" hidden="1" x14ac:dyDescent="0.2">
      <c r="A731" s="18">
        <v>715</v>
      </c>
      <c r="B731" s="19">
        <v>5000</v>
      </c>
      <c r="C731" s="45" t="s">
        <v>494</v>
      </c>
      <c r="D731" s="47">
        <v>40555</v>
      </c>
      <c r="E731" s="47">
        <v>41049</v>
      </c>
      <c r="F731" s="51">
        <v>138</v>
      </c>
      <c r="G731" s="53"/>
      <c r="H731" s="26"/>
      <c r="I731" s="30" t="s">
        <v>5682</v>
      </c>
      <c r="J731" s="30"/>
      <c r="K731" s="22"/>
      <c r="L731" s="22" t="s">
        <v>26</v>
      </c>
      <c r="M731" s="22" t="s">
        <v>120</v>
      </c>
      <c r="N731" s="29" t="s">
        <v>5711</v>
      </c>
    </row>
    <row r="732" spans="1:14" hidden="1" x14ac:dyDescent="0.2">
      <c r="A732" s="18">
        <v>716</v>
      </c>
      <c r="B732" s="19">
        <v>5000</v>
      </c>
      <c r="C732" s="45" t="s">
        <v>494</v>
      </c>
      <c r="D732" s="47">
        <v>40697</v>
      </c>
      <c r="E732" s="47">
        <v>40717</v>
      </c>
      <c r="F732" s="51">
        <v>138</v>
      </c>
      <c r="G732" s="53"/>
      <c r="H732" s="27"/>
      <c r="I732" s="30" t="s">
        <v>5682</v>
      </c>
      <c r="J732" s="28"/>
      <c r="K732" s="22"/>
      <c r="L732" s="22" t="s">
        <v>26</v>
      </c>
      <c r="M732" s="22" t="s">
        <v>120</v>
      </c>
      <c r="N732" s="29" t="s">
        <v>5711</v>
      </c>
    </row>
    <row r="733" spans="1:14" hidden="1" x14ac:dyDescent="0.2">
      <c r="A733" s="18">
        <v>717</v>
      </c>
      <c r="B733" s="19">
        <v>5000</v>
      </c>
      <c r="C733" s="45" t="s">
        <v>494</v>
      </c>
      <c r="D733" s="47">
        <v>40920</v>
      </c>
      <c r="E733" s="47">
        <v>41262</v>
      </c>
      <c r="F733" s="51">
        <v>138</v>
      </c>
      <c r="G733" s="53"/>
      <c r="H733" s="11"/>
      <c r="I733" s="30" t="s">
        <v>5682</v>
      </c>
      <c r="J733" s="11"/>
      <c r="K733" s="22"/>
      <c r="L733" s="22" t="s">
        <v>26</v>
      </c>
      <c r="M733" s="22" t="s">
        <v>120</v>
      </c>
      <c r="N733" s="29" t="s">
        <v>5711</v>
      </c>
    </row>
    <row r="734" spans="1:14" hidden="1" x14ac:dyDescent="0.2">
      <c r="A734" s="18">
        <v>718</v>
      </c>
      <c r="B734" s="19">
        <v>5000</v>
      </c>
      <c r="C734" s="45" t="s">
        <v>497</v>
      </c>
      <c r="D734" s="47">
        <v>40981</v>
      </c>
      <c r="E734" s="47">
        <v>41087</v>
      </c>
      <c r="F734" s="51">
        <v>139</v>
      </c>
      <c r="G734" s="53"/>
      <c r="H734" s="11"/>
      <c r="I734" s="30" t="s">
        <v>5682</v>
      </c>
      <c r="J734" s="11"/>
      <c r="K734" s="22"/>
      <c r="L734" s="22" t="s">
        <v>26</v>
      </c>
      <c r="M734" s="22" t="s">
        <v>120</v>
      </c>
      <c r="N734" s="29"/>
    </row>
    <row r="735" spans="1:14" hidden="1" x14ac:dyDescent="0.2">
      <c r="A735" s="18">
        <v>719</v>
      </c>
      <c r="B735" s="19">
        <v>5000</v>
      </c>
      <c r="C735" s="45" t="s">
        <v>497</v>
      </c>
      <c r="D735" s="47">
        <v>41086</v>
      </c>
      <c r="E735" s="47">
        <v>41086</v>
      </c>
      <c r="F735" s="51">
        <v>139</v>
      </c>
      <c r="G735" s="53"/>
      <c r="H735" s="11"/>
      <c r="I735" s="30" t="s">
        <v>5682</v>
      </c>
      <c r="J735" s="11"/>
      <c r="K735" s="22"/>
      <c r="L735" s="22" t="s">
        <v>26</v>
      </c>
      <c r="M735" s="22" t="s">
        <v>120</v>
      </c>
      <c r="N735" s="29"/>
    </row>
    <row r="736" spans="1:14" hidden="1" x14ac:dyDescent="0.2">
      <c r="A736" s="18">
        <v>720</v>
      </c>
      <c r="B736" s="19">
        <v>5000</v>
      </c>
      <c r="C736" s="45" t="s">
        <v>497</v>
      </c>
      <c r="D736" s="47">
        <v>41122</v>
      </c>
      <c r="E736" s="47">
        <v>41145</v>
      </c>
      <c r="F736" s="51">
        <v>139</v>
      </c>
      <c r="G736" s="53"/>
      <c r="H736" s="11"/>
      <c r="I736" s="30" t="s">
        <v>5682</v>
      </c>
      <c r="J736" s="11"/>
      <c r="K736" s="22"/>
      <c r="L736" s="22" t="s">
        <v>26</v>
      </c>
      <c r="M736" s="22" t="s">
        <v>120</v>
      </c>
      <c r="N736" s="29"/>
    </row>
    <row r="737" spans="1:14" hidden="1" x14ac:dyDescent="0.2">
      <c r="A737" s="18">
        <v>721</v>
      </c>
      <c r="B737" s="19">
        <v>5000</v>
      </c>
      <c r="C737" s="45" t="s">
        <v>498</v>
      </c>
      <c r="D737" s="47">
        <v>41046</v>
      </c>
      <c r="E737" s="47">
        <v>41169</v>
      </c>
      <c r="F737" s="51">
        <v>139</v>
      </c>
      <c r="G737" s="53"/>
      <c r="H737" s="11"/>
      <c r="I737" s="30" t="s">
        <v>5682</v>
      </c>
      <c r="J737" s="11"/>
      <c r="K737" s="22"/>
      <c r="L737" s="22" t="s">
        <v>26</v>
      </c>
      <c r="M737" s="22" t="s">
        <v>120</v>
      </c>
      <c r="N737" s="29"/>
    </row>
    <row r="738" spans="1:14" hidden="1" x14ac:dyDescent="0.2">
      <c r="A738" s="18">
        <v>722</v>
      </c>
      <c r="B738" s="19">
        <v>5000</v>
      </c>
      <c r="C738" s="45" t="s">
        <v>499</v>
      </c>
      <c r="D738" s="47">
        <v>41033</v>
      </c>
      <c r="E738" s="47">
        <v>41060</v>
      </c>
      <c r="F738" s="51">
        <v>139</v>
      </c>
      <c r="G738" s="53"/>
      <c r="H738" s="11"/>
      <c r="I738" s="30" t="s">
        <v>5682</v>
      </c>
      <c r="J738" s="11"/>
      <c r="K738" s="22"/>
      <c r="L738" s="22" t="s">
        <v>26</v>
      </c>
      <c r="M738" s="22" t="s">
        <v>120</v>
      </c>
      <c r="N738" s="29"/>
    </row>
    <row r="739" spans="1:14" hidden="1" x14ac:dyDescent="0.2">
      <c r="A739" s="18">
        <v>723</v>
      </c>
      <c r="B739" s="19">
        <v>5000</v>
      </c>
      <c r="C739" s="45" t="s">
        <v>494</v>
      </c>
      <c r="D739" s="47">
        <v>40590</v>
      </c>
      <c r="E739" s="47">
        <v>40858</v>
      </c>
      <c r="F739" s="51">
        <v>140</v>
      </c>
      <c r="G739" s="53"/>
      <c r="H739" s="11"/>
      <c r="I739" s="30" t="s">
        <v>5682</v>
      </c>
      <c r="J739" s="11"/>
      <c r="K739" s="22"/>
      <c r="L739" s="22" t="s">
        <v>26</v>
      </c>
      <c r="M739" s="22" t="s">
        <v>120</v>
      </c>
      <c r="N739" s="29" t="s">
        <v>5711</v>
      </c>
    </row>
    <row r="740" spans="1:14" hidden="1" x14ac:dyDescent="0.2">
      <c r="A740" s="18">
        <v>724</v>
      </c>
      <c r="B740" s="19">
        <v>5000</v>
      </c>
      <c r="C740" s="45" t="s">
        <v>494</v>
      </c>
      <c r="D740" s="47">
        <v>40872</v>
      </c>
      <c r="E740" s="47">
        <v>41255</v>
      </c>
      <c r="F740" s="51">
        <v>140</v>
      </c>
      <c r="G740" s="53"/>
      <c r="H740" s="21"/>
      <c r="I740" s="30" t="s">
        <v>5682</v>
      </c>
      <c r="J740" s="30"/>
      <c r="K740" s="22"/>
      <c r="L740" s="22" t="s">
        <v>26</v>
      </c>
      <c r="M740" s="22" t="s">
        <v>120</v>
      </c>
      <c r="N740" s="29" t="s">
        <v>5711</v>
      </c>
    </row>
    <row r="741" spans="1:14" hidden="1" x14ac:dyDescent="0.2">
      <c r="A741" s="18">
        <v>725</v>
      </c>
      <c r="B741" s="19">
        <v>5000</v>
      </c>
      <c r="C741" s="45" t="s">
        <v>500</v>
      </c>
      <c r="D741" s="47">
        <v>40786</v>
      </c>
      <c r="E741" s="47">
        <v>40928</v>
      </c>
      <c r="F741" s="51">
        <v>141</v>
      </c>
      <c r="G741" s="53"/>
      <c r="H741" s="21"/>
      <c r="I741" s="30" t="s">
        <v>5682</v>
      </c>
      <c r="J741" s="30"/>
      <c r="K741" s="22"/>
      <c r="L741" s="22" t="s">
        <v>26</v>
      </c>
      <c r="M741" s="22" t="s">
        <v>120</v>
      </c>
      <c r="N741" s="29"/>
    </row>
    <row r="742" spans="1:14" hidden="1" x14ac:dyDescent="0.2">
      <c r="A742" s="18">
        <v>726</v>
      </c>
      <c r="B742" s="19">
        <v>5000</v>
      </c>
      <c r="C742" s="45" t="s">
        <v>500</v>
      </c>
      <c r="D742" s="47">
        <v>40931</v>
      </c>
      <c r="E742" s="47">
        <v>40991</v>
      </c>
      <c r="F742" s="51">
        <v>141</v>
      </c>
      <c r="G742" s="53"/>
      <c r="H742" s="21"/>
      <c r="I742" s="30" t="s">
        <v>5682</v>
      </c>
      <c r="J742" s="30"/>
      <c r="K742" s="22"/>
      <c r="L742" s="22" t="s">
        <v>26</v>
      </c>
      <c r="M742" s="22" t="s">
        <v>120</v>
      </c>
      <c r="N742" s="29"/>
    </row>
    <row r="743" spans="1:14" hidden="1" x14ac:dyDescent="0.2">
      <c r="A743" s="18">
        <v>727</v>
      </c>
      <c r="B743" s="19">
        <v>5000</v>
      </c>
      <c r="C743" s="45" t="s">
        <v>500</v>
      </c>
      <c r="D743" s="47">
        <v>40990</v>
      </c>
      <c r="E743" s="47">
        <v>41152</v>
      </c>
      <c r="F743" s="51">
        <v>141</v>
      </c>
      <c r="G743" s="53"/>
      <c r="H743" s="22"/>
      <c r="I743" s="30" t="s">
        <v>5682</v>
      </c>
      <c r="J743" s="22"/>
      <c r="K743" s="22"/>
      <c r="L743" s="22" t="s">
        <v>26</v>
      </c>
      <c r="M743" s="22" t="s">
        <v>120</v>
      </c>
      <c r="N743" s="29"/>
    </row>
    <row r="744" spans="1:14" hidden="1" x14ac:dyDescent="0.2">
      <c r="A744" s="18">
        <v>728</v>
      </c>
      <c r="B744" s="19">
        <v>5000</v>
      </c>
      <c r="C744" s="45" t="s">
        <v>501</v>
      </c>
      <c r="D744" s="47">
        <v>40450</v>
      </c>
      <c r="E744" s="47">
        <v>40462</v>
      </c>
      <c r="F744" s="51">
        <v>142</v>
      </c>
      <c r="G744" s="53"/>
      <c r="H744" s="22"/>
      <c r="I744" s="30" t="s">
        <v>5682</v>
      </c>
      <c r="J744" s="30"/>
      <c r="K744" s="22"/>
      <c r="L744" s="22" t="s">
        <v>26</v>
      </c>
      <c r="M744" s="22" t="s">
        <v>120</v>
      </c>
      <c r="N744" s="29"/>
    </row>
    <row r="745" spans="1:14" hidden="1" x14ac:dyDescent="0.2">
      <c r="A745" s="18">
        <v>729</v>
      </c>
      <c r="B745" s="19">
        <v>5000</v>
      </c>
      <c r="C745" s="45" t="s">
        <v>371</v>
      </c>
      <c r="D745" s="47">
        <v>40755</v>
      </c>
      <c r="E745" s="47">
        <v>41121</v>
      </c>
      <c r="F745" s="51">
        <v>142</v>
      </c>
      <c r="G745" s="53"/>
      <c r="H745" s="22"/>
      <c r="I745" s="30" t="s">
        <v>5682</v>
      </c>
      <c r="J745" s="30"/>
      <c r="K745" s="22"/>
      <c r="L745" s="22" t="s">
        <v>26</v>
      </c>
      <c r="M745" s="22" t="s">
        <v>120</v>
      </c>
      <c r="N745" s="29"/>
    </row>
    <row r="746" spans="1:14" ht="22.5" hidden="1" x14ac:dyDescent="0.2">
      <c r="A746" s="18">
        <v>730</v>
      </c>
      <c r="B746" s="19">
        <v>5000</v>
      </c>
      <c r="C746" s="45" t="s">
        <v>502</v>
      </c>
      <c r="D746" s="47">
        <v>41060</v>
      </c>
      <c r="E746" s="47">
        <v>41060</v>
      </c>
      <c r="F746" s="51">
        <v>142</v>
      </c>
      <c r="G746" s="53"/>
      <c r="H746" s="26"/>
      <c r="I746" s="30" t="s">
        <v>5682</v>
      </c>
      <c r="J746" s="30"/>
      <c r="K746" s="22"/>
      <c r="L746" s="22" t="s">
        <v>26</v>
      </c>
      <c r="M746" s="22" t="s">
        <v>120</v>
      </c>
      <c r="N746" s="29"/>
    </row>
    <row r="747" spans="1:14" x14ac:dyDescent="0.2">
      <c r="A747" s="18">
        <v>731</v>
      </c>
      <c r="B747" s="19">
        <v>5000</v>
      </c>
      <c r="C747" s="45" t="s">
        <v>503</v>
      </c>
      <c r="D747" s="47">
        <v>41081</v>
      </c>
      <c r="E747" s="47">
        <v>41089</v>
      </c>
      <c r="F747" s="51">
        <v>142</v>
      </c>
      <c r="G747" s="53"/>
      <c r="H747" s="27"/>
      <c r="I747" s="30" t="s">
        <v>5682</v>
      </c>
      <c r="J747" s="28"/>
      <c r="K747" s="22"/>
      <c r="L747" s="22" t="s">
        <v>26</v>
      </c>
      <c r="M747" s="22" t="s">
        <v>120</v>
      </c>
      <c r="N747" s="29" t="s">
        <v>5683</v>
      </c>
    </row>
    <row r="748" spans="1:14" hidden="1" x14ac:dyDescent="0.2">
      <c r="A748" s="18">
        <v>732</v>
      </c>
      <c r="B748" s="19">
        <v>5000</v>
      </c>
      <c r="C748" s="45" t="s">
        <v>504</v>
      </c>
      <c r="D748" s="47">
        <v>41095</v>
      </c>
      <c r="E748" s="47">
        <v>41095</v>
      </c>
      <c r="F748" s="51">
        <v>142</v>
      </c>
      <c r="G748" s="53"/>
      <c r="H748" s="11"/>
      <c r="I748" s="30" t="s">
        <v>5682</v>
      </c>
      <c r="J748" s="11"/>
      <c r="K748" s="22"/>
      <c r="L748" s="22" t="s">
        <v>26</v>
      </c>
      <c r="M748" s="22" t="s">
        <v>120</v>
      </c>
      <c r="N748" s="29"/>
    </row>
    <row r="749" spans="1:14" hidden="1" x14ac:dyDescent="0.2">
      <c r="A749" s="18">
        <v>733</v>
      </c>
      <c r="B749" s="19">
        <v>5000</v>
      </c>
      <c r="C749" s="45" t="s">
        <v>494</v>
      </c>
      <c r="D749" s="47">
        <v>40561</v>
      </c>
      <c r="E749" s="47">
        <v>40641</v>
      </c>
      <c r="F749" s="51">
        <v>143</v>
      </c>
      <c r="G749" s="53"/>
      <c r="H749" s="11"/>
      <c r="I749" s="30" t="s">
        <v>5682</v>
      </c>
      <c r="J749" s="11"/>
      <c r="K749" s="22"/>
      <c r="L749" s="22" t="s">
        <v>26</v>
      </c>
      <c r="M749" s="22" t="s">
        <v>120</v>
      </c>
      <c r="N749" s="29" t="s">
        <v>5711</v>
      </c>
    </row>
    <row r="750" spans="1:14" hidden="1" x14ac:dyDescent="0.2">
      <c r="A750" s="18">
        <v>734</v>
      </c>
      <c r="B750" s="19">
        <v>5000</v>
      </c>
      <c r="C750" s="45" t="s">
        <v>363</v>
      </c>
      <c r="D750" s="47">
        <v>40604</v>
      </c>
      <c r="E750" s="47">
        <v>40760</v>
      </c>
      <c r="F750" s="132">
        <v>143</v>
      </c>
      <c r="G750" s="53"/>
      <c r="H750" s="11"/>
      <c r="I750" s="30" t="s">
        <v>5682</v>
      </c>
      <c r="J750" s="11"/>
      <c r="K750" s="22"/>
      <c r="L750" s="22" t="s">
        <v>26</v>
      </c>
      <c r="M750" s="22" t="s">
        <v>120</v>
      </c>
      <c r="N750" s="29" t="s">
        <v>5695</v>
      </c>
    </row>
    <row r="751" spans="1:14" hidden="1" x14ac:dyDescent="0.2">
      <c r="A751" s="18">
        <v>735</v>
      </c>
      <c r="B751" s="19">
        <v>5000</v>
      </c>
      <c r="C751" s="45" t="s">
        <v>494</v>
      </c>
      <c r="D751" s="47">
        <v>40878</v>
      </c>
      <c r="E751" s="47">
        <v>41173</v>
      </c>
      <c r="F751" s="51">
        <v>143</v>
      </c>
      <c r="G751" s="53"/>
      <c r="H751" s="11"/>
      <c r="I751" s="30" t="s">
        <v>5682</v>
      </c>
      <c r="J751" s="11"/>
      <c r="K751" s="22"/>
      <c r="L751" s="22" t="s">
        <v>26</v>
      </c>
      <c r="M751" s="22" t="s">
        <v>120</v>
      </c>
      <c r="N751" s="29" t="s">
        <v>5711</v>
      </c>
    </row>
    <row r="752" spans="1:14" hidden="1" x14ac:dyDescent="0.2">
      <c r="A752" s="18">
        <v>736</v>
      </c>
      <c r="B752" s="19">
        <v>5000</v>
      </c>
      <c r="C752" s="45" t="s">
        <v>505</v>
      </c>
      <c r="D752" s="47">
        <v>40949</v>
      </c>
      <c r="E752" s="47">
        <v>41149</v>
      </c>
      <c r="F752" s="51">
        <v>143</v>
      </c>
      <c r="G752" s="53"/>
      <c r="H752" s="11"/>
      <c r="I752" s="30" t="s">
        <v>5682</v>
      </c>
      <c r="J752" s="11"/>
      <c r="K752" s="22"/>
      <c r="L752" s="22" t="s">
        <v>26</v>
      </c>
      <c r="M752" s="22" t="s">
        <v>120</v>
      </c>
      <c r="N752" s="29"/>
    </row>
    <row r="753" spans="1:14" hidden="1" x14ac:dyDescent="0.2">
      <c r="A753" s="18">
        <v>737</v>
      </c>
      <c r="B753" s="19">
        <v>5000</v>
      </c>
      <c r="C753" s="45" t="s">
        <v>506</v>
      </c>
      <c r="D753" s="47">
        <v>40325</v>
      </c>
      <c r="E753" s="47">
        <v>41086</v>
      </c>
      <c r="F753" s="51">
        <v>144</v>
      </c>
      <c r="G753" s="53"/>
      <c r="H753" s="11"/>
      <c r="I753" s="30" t="s">
        <v>5682</v>
      </c>
      <c r="J753" s="11"/>
      <c r="K753" s="22"/>
      <c r="L753" s="22" t="s">
        <v>26</v>
      </c>
      <c r="M753" s="22" t="s">
        <v>120</v>
      </c>
      <c r="N753" s="29"/>
    </row>
    <row r="754" spans="1:14" hidden="1" x14ac:dyDescent="0.2">
      <c r="A754" s="18">
        <v>738</v>
      </c>
      <c r="B754" s="19">
        <v>5000</v>
      </c>
      <c r="C754" s="45" t="s">
        <v>507</v>
      </c>
      <c r="D754" s="47">
        <v>40745</v>
      </c>
      <c r="E754" s="47">
        <v>40906</v>
      </c>
      <c r="F754" s="51">
        <v>144</v>
      </c>
      <c r="G754" s="53"/>
      <c r="H754" s="11"/>
      <c r="I754" s="30" t="s">
        <v>5682</v>
      </c>
      <c r="J754" s="11"/>
      <c r="K754" s="22"/>
      <c r="L754" s="22" t="s">
        <v>26</v>
      </c>
      <c r="M754" s="22" t="s">
        <v>120</v>
      </c>
      <c r="N754" s="29" t="s">
        <v>5715</v>
      </c>
    </row>
    <row r="755" spans="1:14" hidden="1" x14ac:dyDescent="0.2">
      <c r="A755" s="18">
        <v>739</v>
      </c>
      <c r="B755" s="19">
        <v>5000</v>
      </c>
      <c r="C755" s="45" t="s">
        <v>507</v>
      </c>
      <c r="D755" s="47">
        <v>40910</v>
      </c>
      <c r="E755" s="47">
        <v>41088</v>
      </c>
      <c r="F755" s="51">
        <v>144</v>
      </c>
      <c r="G755" s="53"/>
      <c r="H755" s="21"/>
      <c r="I755" s="30" t="s">
        <v>5682</v>
      </c>
      <c r="J755" s="30"/>
      <c r="K755" s="22"/>
      <c r="L755" s="22" t="s">
        <v>26</v>
      </c>
      <c r="M755" s="22" t="s">
        <v>120</v>
      </c>
      <c r="N755" s="29" t="s">
        <v>5715</v>
      </c>
    </row>
    <row r="756" spans="1:14" hidden="1" x14ac:dyDescent="0.2">
      <c r="A756" s="18">
        <v>740</v>
      </c>
      <c r="B756" s="19">
        <v>5000</v>
      </c>
      <c r="C756" s="45" t="s">
        <v>507</v>
      </c>
      <c r="D756" s="47">
        <v>41093</v>
      </c>
      <c r="E756" s="47">
        <v>41269</v>
      </c>
      <c r="F756" s="51">
        <v>144</v>
      </c>
      <c r="G756" s="53"/>
      <c r="H756" s="21"/>
      <c r="I756" s="30" t="s">
        <v>5682</v>
      </c>
      <c r="J756" s="30"/>
      <c r="K756" s="22"/>
      <c r="L756" s="22" t="s">
        <v>26</v>
      </c>
      <c r="M756" s="22" t="s">
        <v>120</v>
      </c>
      <c r="N756" s="29" t="s">
        <v>5715</v>
      </c>
    </row>
    <row r="757" spans="1:14" hidden="1" x14ac:dyDescent="0.2">
      <c r="A757" s="18">
        <v>741</v>
      </c>
      <c r="B757" s="19">
        <v>5000</v>
      </c>
      <c r="C757" s="45" t="s">
        <v>508</v>
      </c>
      <c r="D757" s="47">
        <v>40928</v>
      </c>
      <c r="E757" s="47">
        <v>40976</v>
      </c>
      <c r="F757" s="51">
        <v>145</v>
      </c>
      <c r="G757" s="53"/>
      <c r="H757" s="21"/>
      <c r="I757" s="30" t="s">
        <v>5682</v>
      </c>
      <c r="J757" s="30"/>
      <c r="K757" s="22"/>
      <c r="L757" s="22" t="s">
        <v>26</v>
      </c>
      <c r="M757" s="22" t="s">
        <v>120</v>
      </c>
      <c r="N757" s="29"/>
    </row>
    <row r="758" spans="1:14" hidden="1" x14ac:dyDescent="0.2">
      <c r="A758" s="18">
        <v>742</v>
      </c>
      <c r="B758" s="19">
        <v>5000</v>
      </c>
      <c r="C758" s="45" t="s">
        <v>509</v>
      </c>
      <c r="D758" s="47">
        <v>40952</v>
      </c>
      <c r="E758" s="47">
        <v>40952</v>
      </c>
      <c r="F758" s="51">
        <v>145</v>
      </c>
      <c r="G758" s="53"/>
      <c r="H758" s="22"/>
      <c r="I758" s="30" t="s">
        <v>5682</v>
      </c>
      <c r="J758" s="22"/>
      <c r="K758" s="22"/>
      <c r="L758" s="22" t="s">
        <v>26</v>
      </c>
      <c r="M758" s="22" t="s">
        <v>120</v>
      </c>
      <c r="N758" s="29"/>
    </row>
    <row r="759" spans="1:14" hidden="1" x14ac:dyDescent="0.2">
      <c r="A759" s="18">
        <v>743</v>
      </c>
      <c r="B759" s="19">
        <v>5000</v>
      </c>
      <c r="C759" s="45" t="s">
        <v>510</v>
      </c>
      <c r="D759" s="47">
        <v>41076</v>
      </c>
      <c r="E759" s="47">
        <v>41228</v>
      </c>
      <c r="F759" s="51">
        <v>145</v>
      </c>
      <c r="G759" s="53"/>
      <c r="H759" s="22"/>
      <c r="I759" s="30" t="s">
        <v>5682</v>
      </c>
      <c r="J759" s="30"/>
      <c r="K759" s="22"/>
      <c r="L759" s="22" t="s">
        <v>26</v>
      </c>
      <c r="M759" s="22" t="s">
        <v>120</v>
      </c>
      <c r="N759" s="29" t="s">
        <v>5683</v>
      </c>
    </row>
    <row r="760" spans="1:14" hidden="1" x14ac:dyDescent="0.2">
      <c r="A760" s="18">
        <v>744</v>
      </c>
      <c r="B760" s="19">
        <v>5000</v>
      </c>
      <c r="C760" s="45" t="s">
        <v>511</v>
      </c>
      <c r="D760" s="47">
        <v>41300</v>
      </c>
      <c r="E760" s="47">
        <v>41302</v>
      </c>
      <c r="F760" s="51">
        <v>145</v>
      </c>
      <c r="G760" s="53"/>
      <c r="H760" s="22"/>
      <c r="I760" s="30" t="s">
        <v>5682</v>
      </c>
      <c r="J760" s="30"/>
      <c r="K760" s="22"/>
      <c r="L760" s="22" t="s">
        <v>26</v>
      </c>
      <c r="M760" s="22" t="s">
        <v>120</v>
      </c>
      <c r="N760" s="29"/>
    </row>
    <row r="761" spans="1:14" hidden="1" x14ac:dyDescent="0.2">
      <c r="A761" s="18">
        <v>745</v>
      </c>
      <c r="B761" s="19">
        <v>5000</v>
      </c>
      <c r="C761" s="45" t="s">
        <v>512</v>
      </c>
      <c r="D761" s="47">
        <v>41295</v>
      </c>
      <c r="E761" s="47">
        <v>41372</v>
      </c>
      <c r="F761" s="132">
        <v>145</v>
      </c>
      <c r="G761" s="53"/>
      <c r="H761" s="26"/>
      <c r="I761" s="30" t="s">
        <v>5682</v>
      </c>
      <c r="J761" s="30"/>
      <c r="K761" s="22"/>
      <c r="L761" s="22" t="s">
        <v>26</v>
      </c>
      <c r="M761" s="22" t="s">
        <v>120</v>
      </c>
      <c r="N761" s="29" t="s">
        <v>5695</v>
      </c>
    </row>
    <row r="762" spans="1:14" hidden="1" x14ac:dyDescent="0.2">
      <c r="A762" s="18">
        <v>746</v>
      </c>
      <c r="B762" s="19">
        <v>5000</v>
      </c>
      <c r="C762" s="45" t="s">
        <v>513</v>
      </c>
      <c r="D762" s="47">
        <v>41340</v>
      </c>
      <c r="E762" s="47">
        <v>41353</v>
      </c>
      <c r="F762" s="51">
        <v>145</v>
      </c>
      <c r="G762" s="53"/>
      <c r="H762" s="27"/>
      <c r="I762" s="30" t="s">
        <v>5682</v>
      </c>
      <c r="J762" s="28"/>
      <c r="K762" s="22"/>
      <c r="L762" s="22" t="s">
        <v>26</v>
      </c>
      <c r="M762" s="22" t="s">
        <v>120</v>
      </c>
      <c r="N762" s="29" t="s">
        <v>5695</v>
      </c>
    </row>
    <row r="763" spans="1:14" hidden="1" x14ac:dyDescent="0.2">
      <c r="A763" s="18">
        <v>747</v>
      </c>
      <c r="B763" s="19">
        <v>5000</v>
      </c>
      <c r="C763" s="45" t="s">
        <v>514</v>
      </c>
      <c r="D763" s="47">
        <v>41261</v>
      </c>
      <c r="E763" s="47">
        <v>41394</v>
      </c>
      <c r="F763" s="51">
        <v>146</v>
      </c>
      <c r="G763" s="53"/>
      <c r="H763" s="11"/>
      <c r="I763" s="30" t="s">
        <v>5682</v>
      </c>
      <c r="J763" s="11"/>
      <c r="K763" s="22"/>
      <c r="L763" s="22" t="s">
        <v>26</v>
      </c>
      <c r="M763" s="22" t="s">
        <v>120</v>
      </c>
      <c r="N763" s="29" t="s">
        <v>5715</v>
      </c>
    </row>
    <row r="764" spans="1:14" hidden="1" x14ac:dyDescent="0.2">
      <c r="A764" s="18">
        <v>748</v>
      </c>
      <c r="B764" s="19">
        <v>5000</v>
      </c>
      <c r="C764" s="45" t="s">
        <v>515</v>
      </c>
      <c r="D764" s="47">
        <v>41264</v>
      </c>
      <c r="E764" s="47">
        <v>41629</v>
      </c>
      <c r="F764" s="51">
        <v>146</v>
      </c>
      <c r="G764" s="53"/>
      <c r="H764" s="11"/>
      <c r="I764" s="30" t="s">
        <v>5682</v>
      </c>
      <c r="J764" s="11"/>
      <c r="K764" s="22"/>
      <c r="L764" s="22" t="s">
        <v>26</v>
      </c>
      <c r="M764" s="22" t="s">
        <v>120</v>
      </c>
      <c r="N764" s="29" t="s">
        <v>5715</v>
      </c>
    </row>
    <row r="765" spans="1:14" hidden="1" x14ac:dyDescent="0.2">
      <c r="A765" s="18">
        <v>749</v>
      </c>
      <c r="B765" s="19">
        <v>5000</v>
      </c>
      <c r="C765" s="45" t="s">
        <v>516</v>
      </c>
      <c r="D765" s="47">
        <v>41043</v>
      </c>
      <c r="E765" s="47">
        <v>41164</v>
      </c>
      <c r="F765" s="51">
        <v>146</v>
      </c>
      <c r="G765" s="53"/>
      <c r="H765" s="11"/>
      <c r="I765" s="30" t="s">
        <v>5682</v>
      </c>
      <c r="J765" s="11"/>
      <c r="K765" s="22"/>
      <c r="L765" s="22" t="s">
        <v>26</v>
      </c>
      <c r="M765" s="22" t="s">
        <v>120</v>
      </c>
      <c r="N765" s="29" t="s">
        <v>5699</v>
      </c>
    </row>
    <row r="766" spans="1:14" hidden="1" x14ac:dyDescent="0.2">
      <c r="A766" s="18">
        <v>750</v>
      </c>
      <c r="B766" s="19">
        <v>5000</v>
      </c>
      <c r="C766" s="45" t="s">
        <v>516</v>
      </c>
      <c r="D766" s="47">
        <v>41179</v>
      </c>
      <c r="E766" s="47">
        <v>41240</v>
      </c>
      <c r="F766" s="51">
        <v>146</v>
      </c>
      <c r="G766" s="53"/>
      <c r="H766" s="11"/>
      <c r="I766" s="30" t="s">
        <v>5682</v>
      </c>
      <c r="J766" s="11"/>
      <c r="K766" s="22"/>
      <c r="L766" s="22" t="s">
        <v>26</v>
      </c>
      <c r="M766" s="22" t="s">
        <v>120</v>
      </c>
      <c r="N766" s="29" t="s">
        <v>5699</v>
      </c>
    </row>
    <row r="767" spans="1:14" hidden="1" x14ac:dyDescent="0.2">
      <c r="A767" s="18">
        <v>751</v>
      </c>
      <c r="B767" s="19">
        <v>5000</v>
      </c>
      <c r="C767" s="45" t="s">
        <v>516</v>
      </c>
      <c r="D767" s="47">
        <v>41270</v>
      </c>
      <c r="E767" s="47">
        <v>41306</v>
      </c>
      <c r="F767" s="51">
        <v>146</v>
      </c>
      <c r="G767" s="53"/>
      <c r="H767" s="11"/>
      <c r="I767" s="30" t="s">
        <v>5682</v>
      </c>
      <c r="J767" s="11"/>
      <c r="K767" s="22"/>
      <c r="L767" s="22" t="s">
        <v>26</v>
      </c>
      <c r="M767" s="22" t="s">
        <v>120</v>
      </c>
      <c r="N767" s="29" t="s">
        <v>5699</v>
      </c>
    </row>
    <row r="768" spans="1:14" hidden="1" x14ac:dyDescent="0.2">
      <c r="A768" s="18">
        <v>752</v>
      </c>
      <c r="B768" s="19">
        <v>5000</v>
      </c>
      <c r="C768" s="45" t="s">
        <v>516</v>
      </c>
      <c r="D768" s="47">
        <v>41369</v>
      </c>
      <c r="E768" s="47">
        <v>41473</v>
      </c>
      <c r="F768" s="51">
        <v>146</v>
      </c>
      <c r="G768" s="53"/>
      <c r="H768" s="11"/>
      <c r="I768" s="30" t="s">
        <v>5682</v>
      </c>
      <c r="J768" s="11"/>
      <c r="K768" s="22"/>
      <c r="L768" s="22" t="s">
        <v>26</v>
      </c>
      <c r="M768" s="22" t="s">
        <v>120</v>
      </c>
      <c r="N768" s="29" t="s">
        <v>5699</v>
      </c>
    </row>
    <row r="769" spans="1:14" hidden="1" x14ac:dyDescent="0.2">
      <c r="A769" s="18">
        <v>753</v>
      </c>
      <c r="B769" s="19">
        <v>5000</v>
      </c>
      <c r="C769" s="45" t="s">
        <v>517</v>
      </c>
      <c r="D769" s="47">
        <v>38798</v>
      </c>
      <c r="E769" s="47">
        <v>38798</v>
      </c>
      <c r="F769" s="51">
        <v>147</v>
      </c>
      <c r="G769" s="53"/>
      <c r="H769" s="11"/>
      <c r="I769" s="30" t="s">
        <v>5682</v>
      </c>
      <c r="J769" s="11"/>
      <c r="K769" s="22"/>
      <c r="L769" s="22" t="s">
        <v>26</v>
      </c>
      <c r="M769" s="22" t="s">
        <v>120</v>
      </c>
      <c r="N769" s="29"/>
    </row>
    <row r="770" spans="1:14" hidden="1" x14ac:dyDescent="0.2">
      <c r="A770" s="18">
        <v>754</v>
      </c>
      <c r="B770" s="19">
        <v>5000</v>
      </c>
      <c r="C770" s="45" t="s">
        <v>518</v>
      </c>
      <c r="D770" s="47">
        <v>40513</v>
      </c>
      <c r="E770" s="47">
        <v>40543</v>
      </c>
      <c r="F770" s="51">
        <v>147</v>
      </c>
      <c r="G770" s="53"/>
      <c r="H770" s="21"/>
      <c r="I770" s="30" t="s">
        <v>5682</v>
      </c>
      <c r="J770" s="30"/>
      <c r="K770" s="22"/>
      <c r="L770" s="22" t="s">
        <v>26</v>
      </c>
      <c r="M770" s="22" t="s">
        <v>120</v>
      </c>
      <c r="N770" s="45" t="s">
        <v>5683</v>
      </c>
    </row>
    <row r="771" spans="1:14" hidden="1" x14ac:dyDescent="0.2">
      <c r="A771" s="18">
        <v>755</v>
      </c>
      <c r="B771" s="19">
        <v>5000</v>
      </c>
      <c r="C771" s="45" t="s">
        <v>519</v>
      </c>
      <c r="D771" s="47">
        <v>40814</v>
      </c>
      <c r="E771" s="47">
        <v>40814</v>
      </c>
      <c r="F771" s="51">
        <v>147</v>
      </c>
      <c r="G771" s="53"/>
      <c r="H771" s="21"/>
      <c r="I771" s="30" t="s">
        <v>5682</v>
      </c>
      <c r="J771" s="30"/>
      <c r="K771" s="22"/>
      <c r="L771" s="22" t="s">
        <v>26</v>
      </c>
      <c r="M771" s="22" t="s">
        <v>120</v>
      </c>
      <c r="N771" s="29"/>
    </row>
    <row r="772" spans="1:14" hidden="1" x14ac:dyDescent="0.2">
      <c r="A772" s="18">
        <v>756</v>
      </c>
      <c r="B772" s="19">
        <v>5000</v>
      </c>
      <c r="C772" s="45" t="s">
        <v>520</v>
      </c>
      <c r="D772" s="47">
        <v>40897</v>
      </c>
      <c r="E772" s="47">
        <v>40897</v>
      </c>
      <c r="F772" s="51">
        <v>147</v>
      </c>
      <c r="G772" s="53"/>
      <c r="H772" s="21"/>
      <c r="I772" s="30" t="s">
        <v>5682</v>
      </c>
      <c r="J772" s="30"/>
      <c r="K772" s="22"/>
      <c r="L772" s="22" t="s">
        <v>26</v>
      </c>
      <c r="M772" s="22" t="s">
        <v>120</v>
      </c>
      <c r="N772" s="45" t="s">
        <v>5683</v>
      </c>
    </row>
    <row r="773" spans="1:14" hidden="1" x14ac:dyDescent="0.2">
      <c r="A773" s="18">
        <v>757</v>
      </c>
      <c r="B773" s="19">
        <v>5000</v>
      </c>
      <c r="C773" s="45" t="s">
        <v>521</v>
      </c>
      <c r="D773" s="47">
        <v>40909</v>
      </c>
      <c r="E773" s="47">
        <v>41274</v>
      </c>
      <c r="F773" s="51">
        <v>147</v>
      </c>
      <c r="G773" s="53"/>
      <c r="H773" s="22"/>
      <c r="I773" s="30" t="s">
        <v>5682</v>
      </c>
      <c r="J773" s="22"/>
      <c r="K773" s="22"/>
      <c r="L773" s="22" t="s">
        <v>26</v>
      </c>
      <c r="M773" s="22" t="s">
        <v>120</v>
      </c>
      <c r="N773" s="29"/>
    </row>
    <row r="774" spans="1:14" hidden="1" x14ac:dyDescent="0.2">
      <c r="A774" s="18">
        <v>758</v>
      </c>
      <c r="B774" s="19">
        <v>5000</v>
      </c>
      <c r="C774" s="45" t="s">
        <v>522</v>
      </c>
      <c r="D774" s="47">
        <v>40981</v>
      </c>
      <c r="E774" s="47">
        <v>40981</v>
      </c>
      <c r="F774" s="51">
        <v>147</v>
      </c>
      <c r="G774" s="53"/>
      <c r="H774" s="22"/>
      <c r="I774" s="30" t="s">
        <v>5682</v>
      </c>
      <c r="J774" s="30"/>
      <c r="K774" s="22"/>
      <c r="L774" s="22" t="s">
        <v>26</v>
      </c>
      <c r="M774" s="22" t="s">
        <v>120</v>
      </c>
      <c r="N774" s="29"/>
    </row>
    <row r="775" spans="1:14" hidden="1" x14ac:dyDescent="0.2">
      <c r="A775" s="18">
        <v>759</v>
      </c>
      <c r="B775" s="19">
        <v>5000</v>
      </c>
      <c r="C775" s="45" t="s">
        <v>523</v>
      </c>
      <c r="D775" s="47">
        <v>40998</v>
      </c>
      <c r="E775" s="47">
        <v>40998</v>
      </c>
      <c r="F775" s="51">
        <v>147</v>
      </c>
      <c r="G775" s="53"/>
      <c r="H775" s="22"/>
      <c r="I775" s="30" t="s">
        <v>5682</v>
      </c>
      <c r="J775" s="30"/>
      <c r="K775" s="22"/>
      <c r="L775" s="22" t="s">
        <v>26</v>
      </c>
      <c r="M775" s="22" t="s">
        <v>120</v>
      </c>
      <c r="N775" s="29"/>
    </row>
    <row r="776" spans="1:14" hidden="1" x14ac:dyDescent="0.2">
      <c r="A776" s="18">
        <v>760</v>
      </c>
      <c r="B776" s="19">
        <v>5000</v>
      </c>
      <c r="C776" s="45" t="s">
        <v>523</v>
      </c>
      <c r="D776" s="47">
        <v>40998</v>
      </c>
      <c r="E776" s="47">
        <v>40998</v>
      </c>
      <c r="F776" s="51">
        <v>147</v>
      </c>
      <c r="G776" s="53"/>
      <c r="H776" s="26"/>
      <c r="I776" s="30" t="s">
        <v>5682</v>
      </c>
      <c r="J776" s="30"/>
      <c r="K776" s="22"/>
      <c r="L776" s="22" t="s">
        <v>26</v>
      </c>
      <c r="M776" s="22" t="s">
        <v>120</v>
      </c>
      <c r="N776" s="29"/>
    </row>
    <row r="777" spans="1:14" hidden="1" x14ac:dyDescent="0.2">
      <c r="A777" s="18">
        <v>761</v>
      </c>
      <c r="B777" s="19">
        <v>5000</v>
      </c>
      <c r="C777" s="45" t="s">
        <v>524</v>
      </c>
      <c r="D777" s="47">
        <v>41057</v>
      </c>
      <c r="E777" s="47">
        <v>41057</v>
      </c>
      <c r="F777" s="132">
        <v>147</v>
      </c>
      <c r="G777" s="53"/>
      <c r="H777" s="27"/>
      <c r="I777" s="30" t="s">
        <v>5682</v>
      </c>
      <c r="J777" s="28"/>
      <c r="K777" s="22"/>
      <c r="L777" s="22" t="s">
        <v>26</v>
      </c>
      <c r="M777" s="22" t="s">
        <v>120</v>
      </c>
      <c r="N777" s="29" t="s">
        <v>5695</v>
      </c>
    </row>
    <row r="778" spans="1:14" hidden="1" x14ac:dyDescent="0.2">
      <c r="A778" s="18">
        <v>762</v>
      </c>
      <c r="B778" s="19">
        <v>5000</v>
      </c>
      <c r="C778" s="45" t="s">
        <v>41</v>
      </c>
      <c r="D778" s="47">
        <v>41060</v>
      </c>
      <c r="E778" s="47">
        <v>41060</v>
      </c>
      <c r="F778" s="51">
        <v>147</v>
      </c>
      <c r="G778" s="53"/>
      <c r="H778" s="11"/>
      <c r="I778" s="30" t="s">
        <v>5682</v>
      </c>
      <c r="J778" s="11"/>
      <c r="K778" s="22"/>
      <c r="L778" s="22" t="s">
        <v>26</v>
      </c>
      <c r="M778" s="22" t="s">
        <v>120</v>
      </c>
      <c r="N778" s="29"/>
    </row>
    <row r="779" spans="1:14" hidden="1" x14ac:dyDescent="0.2">
      <c r="A779" s="18">
        <v>763</v>
      </c>
      <c r="B779" s="19">
        <v>5000</v>
      </c>
      <c r="C779" s="45" t="s">
        <v>41</v>
      </c>
      <c r="D779" s="47">
        <v>41079</v>
      </c>
      <c r="E779" s="47">
        <v>41079</v>
      </c>
      <c r="F779" s="51">
        <v>147</v>
      </c>
      <c r="G779" s="53"/>
      <c r="H779" s="11"/>
      <c r="I779" s="30" t="s">
        <v>5682</v>
      </c>
      <c r="J779" s="11"/>
      <c r="K779" s="22"/>
      <c r="L779" s="22" t="s">
        <v>26</v>
      </c>
      <c r="M779" s="22" t="s">
        <v>120</v>
      </c>
      <c r="N779" s="29"/>
    </row>
    <row r="780" spans="1:14" hidden="1" x14ac:dyDescent="0.2">
      <c r="A780" s="18">
        <v>764</v>
      </c>
      <c r="B780" s="19">
        <v>5000</v>
      </c>
      <c r="C780" s="45" t="s">
        <v>525</v>
      </c>
      <c r="D780" s="47">
        <v>41122</v>
      </c>
      <c r="E780" s="47">
        <v>41122</v>
      </c>
      <c r="F780" s="51">
        <v>147</v>
      </c>
      <c r="G780" s="53"/>
      <c r="H780" s="11"/>
      <c r="I780" s="30" t="s">
        <v>5682</v>
      </c>
      <c r="J780" s="11"/>
      <c r="K780" s="22"/>
      <c r="L780" s="22" t="s">
        <v>26</v>
      </c>
      <c r="M780" s="22" t="s">
        <v>120</v>
      </c>
      <c r="N780" s="29"/>
    </row>
    <row r="781" spans="1:14" x14ac:dyDescent="0.2">
      <c r="A781" s="18">
        <v>765</v>
      </c>
      <c r="B781" s="19">
        <v>5000</v>
      </c>
      <c r="C781" s="45" t="s">
        <v>526</v>
      </c>
      <c r="D781" s="47">
        <v>41152</v>
      </c>
      <c r="E781" s="47">
        <v>41152</v>
      </c>
      <c r="F781" s="51">
        <v>147</v>
      </c>
      <c r="G781" s="53"/>
      <c r="H781" s="11"/>
      <c r="I781" s="30" t="s">
        <v>5682</v>
      </c>
      <c r="J781" s="11"/>
      <c r="K781" s="22"/>
      <c r="L781" s="22" t="s">
        <v>26</v>
      </c>
      <c r="M781" s="22" t="s">
        <v>120</v>
      </c>
      <c r="N781" s="29" t="s">
        <v>5695</v>
      </c>
    </row>
    <row r="782" spans="1:14" hidden="1" x14ac:dyDescent="0.2">
      <c r="A782" s="18">
        <v>766</v>
      </c>
      <c r="B782" s="19">
        <v>5000</v>
      </c>
      <c r="C782" s="45" t="s">
        <v>527</v>
      </c>
      <c r="D782" s="47">
        <v>40893</v>
      </c>
      <c r="E782" s="47">
        <v>41026</v>
      </c>
      <c r="F782" s="51">
        <v>147</v>
      </c>
      <c r="G782" s="53"/>
      <c r="H782" s="11"/>
      <c r="I782" s="30" t="s">
        <v>5682</v>
      </c>
      <c r="J782" s="11"/>
      <c r="K782" s="22"/>
      <c r="L782" s="22" t="s">
        <v>26</v>
      </c>
      <c r="M782" s="22" t="s">
        <v>120</v>
      </c>
      <c r="N782" s="29"/>
    </row>
    <row r="783" spans="1:14" hidden="1" x14ac:dyDescent="0.2">
      <c r="A783" s="18">
        <v>767</v>
      </c>
      <c r="B783" s="19">
        <v>5000</v>
      </c>
      <c r="C783" s="45" t="s">
        <v>528</v>
      </c>
      <c r="D783" s="47">
        <v>41064</v>
      </c>
      <c r="E783" s="47">
        <v>41064</v>
      </c>
      <c r="F783" s="51">
        <v>147</v>
      </c>
      <c r="G783" s="53"/>
      <c r="H783" s="11"/>
      <c r="I783" s="30" t="s">
        <v>5682</v>
      </c>
      <c r="J783" s="11"/>
      <c r="K783" s="22"/>
      <c r="L783" s="22" t="s">
        <v>26</v>
      </c>
      <c r="M783" s="22" t="s">
        <v>120</v>
      </c>
      <c r="N783" s="29" t="s">
        <v>5699</v>
      </c>
    </row>
    <row r="784" spans="1:14" hidden="1" x14ac:dyDescent="0.2">
      <c r="A784" s="18">
        <v>768</v>
      </c>
      <c r="B784" s="19">
        <v>5000</v>
      </c>
      <c r="C784" s="45" t="s">
        <v>529</v>
      </c>
      <c r="D784" s="47">
        <v>40666</v>
      </c>
      <c r="E784" s="47">
        <v>40666</v>
      </c>
      <c r="F784" s="51">
        <v>147</v>
      </c>
      <c r="G784" s="53"/>
      <c r="H784" s="11"/>
      <c r="I784" s="30" t="s">
        <v>5682</v>
      </c>
      <c r="J784" s="11"/>
      <c r="K784" s="22"/>
      <c r="L784" s="22" t="s">
        <v>26</v>
      </c>
      <c r="M784" s="22" t="s">
        <v>120</v>
      </c>
      <c r="N784" s="29"/>
    </row>
    <row r="785" spans="1:14" hidden="1" x14ac:dyDescent="0.2">
      <c r="A785" s="18">
        <v>769</v>
      </c>
      <c r="B785" s="19">
        <v>5000</v>
      </c>
      <c r="C785" s="45" t="s">
        <v>530</v>
      </c>
      <c r="D785" s="47">
        <v>40548</v>
      </c>
      <c r="E785" s="47">
        <v>40548</v>
      </c>
      <c r="F785" s="51">
        <v>147</v>
      </c>
      <c r="G785" s="53"/>
      <c r="H785" s="21"/>
      <c r="I785" s="30" t="s">
        <v>5682</v>
      </c>
      <c r="J785" s="30"/>
      <c r="K785" s="22"/>
      <c r="L785" s="22" t="s">
        <v>26</v>
      </c>
      <c r="M785" s="22" t="s">
        <v>120</v>
      </c>
      <c r="N785" s="29"/>
    </row>
    <row r="786" spans="1:14" hidden="1" x14ac:dyDescent="0.2">
      <c r="A786" s="18">
        <v>770</v>
      </c>
      <c r="B786" s="19">
        <v>5000</v>
      </c>
      <c r="C786" s="45" t="s">
        <v>531</v>
      </c>
      <c r="D786" s="47">
        <v>40659</v>
      </c>
      <c r="E786" s="47">
        <v>40659</v>
      </c>
      <c r="F786" s="51">
        <v>147</v>
      </c>
      <c r="G786" s="53"/>
      <c r="H786" s="21"/>
      <c r="I786" s="30" t="s">
        <v>5682</v>
      </c>
      <c r="J786" s="30"/>
      <c r="K786" s="22"/>
      <c r="L786" s="22" t="s">
        <v>26</v>
      </c>
      <c r="M786" s="22" t="s">
        <v>120</v>
      </c>
      <c r="N786" s="29" t="s">
        <v>5699</v>
      </c>
    </row>
    <row r="787" spans="1:14" hidden="1" x14ac:dyDescent="0.2">
      <c r="A787" s="18">
        <v>771</v>
      </c>
      <c r="B787" s="19">
        <v>5000</v>
      </c>
      <c r="C787" s="45" t="s">
        <v>532</v>
      </c>
      <c r="D787" s="47">
        <v>40994</v>
      </c>
      <c r="E787" s="47">
        <v>40994</v>
      </c>
      <c r="F787" s="51">
        <v>147</v>
      </c>
      <c r="G787" s="53"/>
      <c r="H787" s="21"/>
      <c r="I787" s="30" t="s">
        <v>5682</v>
      </c>
      <c r="J787" s="30"/>
      <c r="K787" s="22"/>
      <c r="L787" s="22" t="s">
        <v>26</v>
      </c>
      <c r="M787" s="22" t="s">
        <v>120</v>
      </c>
      <c r="N787" s="29"/>
    </row>
    <row r="788" spans="1:14" hidden="1" x14ac:dyDescent="0.2">
      <c r="A788" s="18">
        <v>772</v>
      </c>
      <c r="B788" s="19">
        <v>5000</v>
      </c>
      <c r="C788" s="45" t="s">
        <v>533</v>
      </c>
      <c r="D788" s="47">
        <v>38246</v>
      </c>
      <c r="E788" s="47">
        <v>38246</v>
      </c>
      <c r="F788" s="51">
        <v>147</v>
      </c>
      <c r="G788" s="53"/>
      <c r="H788" s="22"/>
      <c r="I788" s="30" t="s">
        <v>5682</v>
      </c>
      <c r="J788" s="22"/>
      <c r="K788" s="22"/>
      <c r="L788" s="22" t="s">
        <v>26</v>
      </c>
      <c r="M788" s="22" t="s">
        <v>120</v>
      </c>
      <c r="N788" s="29"/>
    </row>
    <row r="789" spans="1:14" hidden="1" x14ac:dyDescent="0.2">
      <c r="A789" s="18">
        <v>773</v>
      </c>
      <c r="B789" s="19">
        <v>5000</v>
      </c>
      <c r="C789" s="45" t="s">
        <v>533</v>
      </c>
      <c r="D789" s="47">
        <v>38246</v>
      </c>
      <c r="E789" s="47">
        <v>38246</v>
      </c>
      <c r="F789" s="51">
        <v>147</v>
      </c>
      <c r="G789" s="53"/>
      <c r="H789" s="22"/>
      <c r="I789" s="30" t="s">
        <v>5682</v>
      </c>
      <c r="J789" s="30"/>
      <c r="K789" s="22"/>
      <c r="L789" s="22" t="s">
        <v>26</v>
      </c>
      <c r="M789" s="22" t="s">
        <v>120</v>
      </c>
      <c r="N789" s="29"/>
    </row>
    <row r="790" spans="1:14" hidden="1" x14ac:dyDescent="0.2">
      <c r="A790" s="18">
        <v>774</v>
      </c>
      <c r="B790" s="19">
        <v>5000</v>
      </c>
      <c r="C790" s="45" t="s">
        <v>533</v>
      </c>
      <c r="D790" s="47">
        <v>38246</v>
      </c>
      <c r="E790" s="47">
        <v>38246</v>
      </c>
      <c r="F790" s="51">
        <v>147</v>
      </c>
      <c r="G790" s="53"/>
      <c r="H790" s="22"/>
      <c r="I790" s="30" t="s">
        <v>5682</v>
      </c>
      <c r="J790" s="30"/>
      <c r="K790" s="22"/>
      <c r="L790" s="22" t="s">
        <v>26</v>
      </c>
      <c r="M790" s="22" t="s">
        <v>120</v>
      </c>
      <c r="N790" s="29"/>
    </row>
    <row r="791" spans="1:14" hidden="1" x14ac:dyDescent="0.2">
      <c r="A791" s="18">
        <v>775</v>
      </c>
      <c r="B791" s="19">
        <v>5000</v>
      </c>
      <c r="C791" s="45" t="s">
        <v>534</v>
      </c>
      <c r="D791" s="47">
        <v>40507</v>
      </c>
      <c r="E791" s="47">
        <v>40507</v>
      </c>
      <c r="F791" s="51">
        <v>147</v>
      </c>
      <c r="G791" s="53"/>
      <c r="H791" s="26"/>
      <c r="I791" s="30" t="s">
        <v>5682</v>
      </c>
      <c r="J791" s="30"/>
      <c r="K791" s="22"/>
      <c r="L791" s="22" t="s">
        <v>26</v>
      </c>
      <c r="M791" s="22" t="s">
        <v>120</v>
      </c>
      <c r="N791" s="29" t="s">
        <v>5685</v>
      </c>
    </row>
    <row r="792" spans="1:14" hidden="1" x14ac:dyDescent="0.2">
      <c r="A792" s="18">
        <v>776</v>
      </c>
      <c r="B792" s="19">
        <v>5000</v>
      </c>
      <c r="C792" s="45" t="s">
        <v>534</v>
      </c>
      <c r="D792" s="47">
        <v>40507</v>
      </c>
      <c r="E792" s="47">
        <v>40507</v>
      </c>
      <c r="F792" s="51">
        <v>147</v>
      </c>
      <c r="G792" s="53"/>
      <c r="H792" s="27"/>
      <c r="I792" s="30" t="s">
        <v>5682</v>
      </c>
      <c r="J792" s="28"/>
      <c r="K792" s="22"/>
      <c r="L792" s="22" t="s">
        <v>26</v>
      </c>
      <c r="M792" s="22" t="s">
        <v>120</v>
      </c>
      <c r="N792" s="29" t="s">
        <v>5685</v>
      </c>
    </row>
    <row r="793" spans="1:14" hidden="1" x14ac:dyDescent="0.2">
      <c r="A793" s="18">
        <v>777</v>
      </c>
      <c r="B793" s="19">
        <v>5000</v>
      </c>
      <c r="C793" s="45" t="s">
        <v>534</v>
      </c>
      <c r="D793" s="47">
        <v>40507</v>
      </c>
      <c r="E793" s="47">
        <v>40507</v>
      </c>
      <c r="F793" s="51">
        <v>147</v>
      </c>
      <c r="G793" s="53"/>
      <c r="H793" s="11"/>
      <c r="I793" s="30" t="s">
        <v>5682</v>
      </c>
      <c r="J793" s="11"/>
      <c r="K793" s="22"/>
      <c r="L793" s="22" t="s">
        <v>26</v>
      </c>
      <c r="M793" s="22" t="s">
        <v>120</v>
      </c>
      <c r="N793" s="29" t="s">
        <v>5685</v>
      </c>
    </row>
    <row r="794" spans="1:14" hidden="1" x14ac:dyDescent="0.2">
      <c r="A794" s="18">
        <v>778</v>
      </c>
      <c r="B794" s="19">
        <v>5000</v>
      </c>
      <c r="C794" s="45" t="s">
        <v>534</v>
      </c>
      <c r="D794" s="47">
        <v>40507</v>
      </c>
      <c r="E794" s="47">
        <v>40507</v>
      </c>
      <c r="F794" s="51">
        <v>147</v>
      </c>
      <c r="G794" s="53"/>
      <c r="H794" s="11"/>
      <c r="I794" s="30" t="s">
        <v>5682</v>
      </c>
      <c r="J794" s="11"/>
      <c r="K794" s="22"/>
      <c r="L794" s="22" t="s">
        <v>26</v>
      </c>
      <c r="M794" s="22" t="s">
        <v>120</v>
      </c>
      <c r="N794" s="29" t="s">
        <v>5685</v>
      </c>
    </row>
    <row r="795" spans="1:14" hidden="1" x14ac:dyDescent="0.2">
      <c r="A795" s="18">
        <v>779</v>
      </c>
      <c r="B795" s="19">
        <v>5000</v>
      </c>
      <c r="C795" s="45" t="s">
        <v>535</v>
      </c>
      <c r="D795" s="47">
        <v>40996</v>
      </c>
      <c r="E795" s="47">
        <v>41269</v>
      </c>
      <c r="F795" s="51">
        <v>148</v>
      </c>
      <c r="G795" s="53"/>
      <c r="H795" s="11"/>
      <c r="I795" s="30" t="s">
        <v>5682</v>
      </c>
      <c r="J795" s="11"/>
      <c r="K795" s="22"/>
      <c r="L795" s="22" t="s">
        <v>26</v>
      </c>
      <c r="M795" s="22" t="s">
        <v>120</v>
      </c>
      <c r="N795" s="29" t="s">
        <v>5696</v>
      </c>
    </row>
    <row r="796" spans="1:14" hidden="1" x14ac:dyDescent="0.2">
      <c r="A796" s="18">
        <v>780</v>
      </c>
      <c r="B796" s="19">
        <v>5000</v>
      </c>
      <c r="C796" s="45" t="s">
        <v>536</v>
      </c>
      <c r="D796" s="47">
        <v>41301</v>
      </c>
      <c r="E796" s="47">
        <v>41599</v>
      </c>
      <c r="F796" s="51">
        <v>148</v>
      </c>
      <c r="G796" s="53"/>
      <c r="H796" s="11"/>
      <c r="I796" s="30" t="s">
        <v>5682</v>
      </c>
      <c r="J796" s="11"/>
      <c r="K796" s="22"/>
      <c r="L796" s="22" t="s">
        <v>26</v>
      </c>
      <c r="M796" s="22" t="s">
        <v>120</v>
      </c>
      <c r="N796" s="29" t="s">
        <v>5696</v>
      </c>
    </row>
    <row r="797" spans="1:14" hidden="1" x14ac:dyDescent="0.2">
      <c r="A797" s="18">
        <v>781</v>
      </c>
      <c r="B797" s="19">
        <v>5000</v>
      </c>
      <c r="C797" s="45" t="s">
        <v>537</v>
      </c>
      <c r="D797" s="47">
        <v>40935</v>
      </c>
      <c r="E797" s="47">
        <v>41241</v>
      </c>
      <c r="F797" s="51">
        <v>148</v>
      </c>
      <c r="G797" s="53"/>
      <c r="H797" s="11"/>
      <c r="I797" s="30" t="s">
        <v>5682</v>
      </c>
      <c r="J797" s="11"/>
      <c r="K797" s="22"/>
      <c r="L797" s="22" t="s">
        <v>26</v>
      </c>
      <c r="M797" s="22" t="s">
        <v>120</v>
      </c>
      <c r="N797" s="29" t="s">
        <v>5696</v>
      </c>
    </row>
    <row r="798" spans="1:14" hidden="1" x14ac:dyDescent="0.2">
      <c r="A798" s="18">
        <v>782</v>
      </c>
      <c r="B798" s="19">
        <v>5000</v>
      </c>
      <c r="C798" s="45" t="s">
        <v>538</v>
      </c>
      <c r="D798" s="47">
        <v>41037</v>
      </c>
      <c r="E798" s="47">
        <v>41212</v>
      </c>
      <c r="F798" s="51">
        <v>148</v>
      </c>
      <c r="G798" s="53"/>
      <c r="H798" s="11"/>
      <c r="I798" s="30" t="s">
        <v>5682</v>
      </c>
      <c r="J798" s="11"/>
      <c r="K798" s="22"/>
      <c r="L798" s="22" t="s">
        <v>26</v>
      </c>
      <c r="M798" s="22" t="s">
        <v>120</v>
      </c>
      <c r="N798" s="29" t="s">
        <v>5696</v>
      </c>
    </row>
    <row r="799" spans="1:14" hidden="1" x14ac:dyDescent="0.2">
      <c r="A799" s="18">
        <v>783</v>
      </c>
      <c r="B799" s="19">
        <v>5000</v>
      </c>
      <c r="C799" s="45" t="s">
        <v>539</v>
      </c>
      <c r="D799" s="47">
        <v>41296</v>
      </c>
      <c r="E799" s="47">
        <v>41614</v>
      </c>
      <c r="F799" s="51">
        <v>148</v>
      </c>
      <c r="G799" s="53"/>
      <c r="H799" s="11"/>
      <c r="I799" s="30" t="s">
        <v>5682</v>
      </c>
      <c r="J799" s="11"/>
      <c r="K799" s="22"/>
      <c r="L799" s="22" t="s">
        <v>26</v>
      </c>
      <c r="M799" s="22" t="s">
        <v>120</v>
      </c>
      <c r="N799" s="29" t="s">
        <v>5696</v>
      </c>
    </row>
    <row r="800" spans="1:14" hidden="1" x14ac:dyDescent="0.2">
      <c r="A800" s="18">
        <v>784</v>
      </c>
      <c r="B800" s="19">
        <v>5000</v>
      </c>
      <c r="C800" s="45" t="s">
        <v>540</v>
      </c>
      <c r="D800" s="47">
        <v>40549</v>
      </c>
      <c r="E800" s="47">
        <v>40907</v>
      </c>
      <c r="F800" s="51">
        <v>148</v>
      </c>
      <c r="G800" s="53"/>
      <c r="H800" s="21"/>
      <c r="I800" s="30" t="s">
        <v>5682</v>
      </c>
      <c r="J800" s="30"/>
      <c r="K800" s="22"/>
      <c r="L800" s="22" t="s">
        <v>26</v>
      </c>
      <c r="M800" s="22" t="s">
        <v>120</v>
      </c>
      <c r="N800" s="29" t="s">
        <v>5696</v>
      </c>
    </row>
    <row r="801" spans="1:14" hidden="1" x14ac:dyDescent="0.2">
      <c r="A801" s="18">
        <v>785</v>
      </c>
      <c r="B801" s="19">
        <v>5000</v>
      </c>
      <c r="C801" s="45" t="s">
        <v>541</v>
      </c>
      <c r="D801" s="47">
        <v>24768</v>
      </c>
      <c r="E801" s="47">
        <v>24768</v>
      </c>
      <c r="F801" s="51">
        <v>148</v>
      </c>
      <c r="G801" s="53"/>
      <c r="H801" s="21"/>
      <c r="I801" s="30" t="s">
        <v>5682</v>
      </c>
      <c r="J801" s="30"/>
      <c r="K801" s="22"/>
      <c r="L801" s="22" t="s">
        <v>26</v>
      </c>
      <c r="M801" s="22" t="s">
        <v>120</v>
      </c>
      <c r="N801" s="29" t="s">
        <v>5696</v>
      </c>
    </row>
    <row r="802" spans="1:14" hidden="1" x14ac:dyDescent="0.25">
      <c r="A802" s="18">
        <v>786</v>
      </c>
      <c r="B802" s="19">
        <v>5000</v>
      </c>
      <c r="C802" s="90" t="s">
        <v>1796</v>
      </c>
      <c r="D802" s="91">
        <v>2013</v>
      </c>
      <c r="E802" s="91">
        <v>2013</v>
      </c>
      <c r="F802" s="91">
        <v>1</v>
      </c>
      <c r="G802" s="91">
        <v>1</v>
      </c>
      <c r="H802" s="92"/>
      <c r="I802" s="30" t="s">
        <v>5682</v>
      </c>
      <c r="J802" s="30"/>
      <c r="K802" s="22"/>
      <c r="L802" s="22" t="s">
        <v>26</v>
      </c>
      <c r="M802" s="22" t="s">
        <v>120</v>
      </c>
      <c r="N802" s="29"/>
    </row>
    <row r="803" spans="1:14" ht="30" hidden="1" x14ac:dyDescent="0.25">
      <c r="A803" s="18">
        <v>787</v>
      </c>
      <c r="B803" s="19">
        <v>5000</v>
      </c>
      <c r="C803" s="90" t="s">
        <v>1797</v>
      </c>
      <c r="D803" s="91">
        <v>2013</v>
      </c>
      <c r="E803" s="91">
        <v>2013</v>
      </c>
      <c r="F803" s="91">
        <v>1</v>
      </c>
      <c r="G803" s="91">
        <v>2</v>
      </c>
      <c r="H803" s="92"/>
      <c r="I803" s="30" t="s">
        <v>5682</v>
      </c>
      <c r="J803" s="22"/>
      <c r="K803" s="22"/>
      <c r="L803" s="22" t="s">
        <v>26</v>
      </c>
      <c r="M803" s="22" t="s">
        <v>120</v>
      </c>
      <c r="N803" s="29"/>
    </row>
    <row r="804" spans="1:14" hidden="1" x14ac:dyDescent="0.25">
      <c r="A804" s="18">
        <v>788</v>
      </c>
      <c r="B804" s="19">
        <v>5000</v>
      </c>
      <c r="C804" s="90" t="s">
        <v>1669</v>
      </c>
      <c r="D804" s="91">
        <v>2013</v>
      </c>
      <c r="E804" s="91">
        <v>2013</v>
      </c>
      <c r="F804" s="91">
        <v>1</v>
      </c>
      <c r="G804" s="91">
        <v>3</v>
      </c>
      <c r="H804" s="92"/>
      <c r="I804" s="30" t="s">
        <v>5682</v>
      </c>
      <c r="J804" s="30"/>
      <c r="K804" s="22"/>
      <c r="L804" s="22" t="s">
        <v>26</v>
      </c>
      <c r="M804" s="22" t="s">
        <v>120</v>
      </c>
      <c r="N804" s="29"/>
    </row>
    <row r="805" spans="1:14" hidden="1" x14ac:dyDescent="0.25">
      <c r="A805" s="18">
        <v>789</v>
      </c>
      <c r="B805" s="19">
        <v>5000</v>
      </c>
      <c r="C805" s="90" t="s">
        <v>1798</v>
      </c>
      <c r="D805" s="91">
        <v>2013</v>
      </c>
      <c r="E805" s="91">
        <v>2013</v>
      </c>
      <c r="F805" s="91">
        <v>1</v>
      </c>
      <c r="G805" s="91">
        <v>4</v>
      </c>
      <c r="H805" s="92"/>
      <c r="I805" s="30" t="s">
        <v>5682</v>
      </c>
      <c r="J805" s="30"/>
      <c r="K805" s="22"/>
      <c r="L805" s="22" t="s">
        <v>26</v>
      </c>
      <c r="M805" s="22" t="s">
        <v>120</v>
      </c>
      <c r="N805" s="29"/>
    </row>
    <row r="806" spans="1:14" hidden="1" x14ac:dyDescent="0.25">
      <c r="A806" s="18">
        <v>790</v>
      </c>
      <c r="B806" s="19">
        <v>5000</v>
      </c>
      <c r="C806" s="90" t="s">
        <v>1799</v>
      </c>
      <c r="D806" s="91">
        <v>2013</v>
      </c>
      <c r="E806" s="91">
        <v>2013</v>
      </c>
      <c r="F806" s="91">
        <v>1</v>
      </c>
      <c r="G806" s="91">
        <v>5</v>
      </c>
      <c r="H806" s="92"/>
      <c r="I806" s="30" t="s">
        <v>5682</v>
      </c>
      <c r="J806" s="30"/>
      <c r="K806" s="22"/>
      <c r="L806" s="22" t="s">
        <v>26</v>
      </c>
      <c r="M806" s="22" t="s">
        <v>120</v>
      </c>
      <c r="N806" s="29"/>
    </row>
    <row r="807" spans="1:14" hidden="1" x14ac:dyDescent="0.25">
      <c r="A807" s="18">
        <v>791</v>
      </c>
      <c r="B807" s="19">
        <v>5000</v>
      </c>
      <c r="C807" s="90" t="s">
        <v>1800</v>
      </c>
      <c r="D807" s="91">
        <v>2012</v>
      </c>
      <c r="E807" s="91">
        <v>2013</v>
      </c>
      <c r="F807" s="91">
        <v>1</v>
      </c>
      <c r="G807" s="91">
        <v>6</v>
      </c>
      <c r="H807" s="92"/>
      <c r="I807" s="30" t="s">
        <v>5682</v>
      </c>
      <c r="J807" s="28"/>
      <c r="K807" s="22"/>
      <c r="L807" s="22" t="s">
        <v>26</v>
      </c>
      <c r="M807" s="22" t="s">
        <v>120</v>
      </c>
      <c r="N807" s="29"/>
    </row>
    <row r="808" spans="1:14" hidden="1" x14ac:dyDescent="0.25">
      <c r="A808" s="18">
        <v>792</v>
      </c>
      <c r="B808" s="19">
        <v>5000</v>
      </c>
      <c r="C808" s="90" t="s">
        <v>1801</v>
      </c>
      <c r="D808" s="91">
        <v>2013</v>
      </c>
      <c r="E808" s="91">
        <v>2013</v>
      </c>
      <c r="F808" s="91">
        <v>1</v>
      </c>
      <c r="G808" s="91">
        <v>7</v>
      </c>
      <c r="H808" s="92"/>
      <c r="I808" s="30" t="s">
        <v>5682</v>
      </c>
      <c r="J808" s="28"/>
      <c r="K808" s="22"/>
      <c r="L808" s="22" t="s">
        <v>26</v>
      </c>
      <c r="M808" s="22" t="s">
        <v>120</v>
      </c>
      <c r="N808" s="29"/>
    </row>
    <row r="809" spans="1:14" hidden="1" x14ac:dyDescent="0.25">
      <c r="A809" s="18">
        <v>793</v>
      </c>
      <c r="B809" s="19">
        <v>5000</v>
      </c>
      <c r="C809" s="90" t="s">
        <v>1802</v>
      </c>
      <c r="D809" s="91">
        <v>2013</v>
      </c>
      <c r="E809" s="91">
        <v>2013</v>
      </c>
      <c r="F809" s="91">
        <v>1</v>
      </c>
      <c r="G809" s="91">
        <v>8</v>
      </c>
      <c r="H809" s="92"/>
      <c r="I809" s="30" t="s">
        <v>5682</v>
      </c>
      <c r="J809" s="28"/>
      <c r="K809" s="22"/>
      <c r="L809" s="22" t="s">
        <v>26</v>
      </c>
      <c r="M809" s="22" t="s">
        <v>120</v>
      </c>
      <c r="N809" s="29"/>
    </row>
    <row r="810" spans="1:14" hidden="1" x14ac:dyDescent="0.25">
      <c r="A810" s="18">
        <v>794</v>
      </c>
      <c r="B810" s="19">
        <v>5000</v>
      </c>
      <c r="C810" s="90" t="s">
        <v>1803</v>
      </c>
      <c r="D810" s="91">
        <v>2013</v>
      </c>
      <c r="E810" s="91">
        <v>2013</v>
      </c>
      <c r="F810" s="91">
        <v>1</v>
      </c>
      <c r="G810" s="91">
        <v>9</v>
      </c>
      <c r="H810" s="92"/>
      <c r="I810" s="30" t="s">
        <v>5682</v>
      </c>
      <c r="J810" s="28"/>
      <c r="K810" s="22"/>
      <c r="L810" s="22" t="s">
        <v>26</v>
      </c>
      <c r="M810" s="22" t="s">
        <v>120</v>
      </c>
      <c r="N810" s="29"/>
    </row>
    <row r="811" spans="1:14" hidden="1" x14ac:dyDescent="0.25">
      <c r="A811" s="18">
        <v>795</v>
      </c>
      <c r="B811" s="19">
        <v>5000</v>
      </c>
      <c r="C811" s="90" t="s">
        <v>1804</v>
      </c>
      <c r="D811" s="91">
        <v>2013</v>
      </c>
      <c r="E811" s="91">
        <v>2014</v>
      </c>
      <c r="F811" s="91">
        <v>1</v>
      </c>
      <c r="G811" s="91">
        <v>10</v>
      </c>
      <c r="H811" s="92"/>
      <c r="I811" s="30" t="s">
        <v>5682</v>
      </c>
      <c r="J811" s="28"/>
      <c r="K811" s="22"/>
      <c r="L811" s="22" t="s">
        <v>26</v>
      </c>
      <c r="M811" s="22" t="s">
        <v>120</v>
      </c>
      <c r="N811" s="29"/>
    </row>
    <row r="812" spans="1:14" hidden="1" x14ac:dyDescent="0.25">
      <c r="A812" s="18">
        <v>796</v>
      </c>
      <c r="B812" s="19">
        <v>5000</v>
      </c>
      <c r="C812" s="90" t="s">
        <v>1805</v>
      </c>
      <c r="D812" s="91">
        <v>2013</v>
      </c>
      <c r="E812" s="91">
        <v>2013</v>
      </c>
      <c r="F812" s="91">
        <v>1</v>
      </c>
      <c r="G812" s="91">
        <v>11</v>
      </c>
      <c r="H812" s="92"/>
      <c r="I812" s="30" t="s">
        <v>5682</v>
      </c>
      <c r="J812" s="28"/>
      <c r="K812" s="22"/>
      <c r="L812" s="22" t="s">
        <v>26</v>
      </c>
      <c r="M812" s="22" t="s">
        <v>120</v>
      </c>
      <c r="N812" s="29"/>
    </row>
    <row r="813" spans="1:14" hidden="1" x14ac:dyDescent="0.25">
      <c r="A813" s="18">
        <v>797</v>
      </c>
      <c r="B813" s="19">
        <v>5000</v>
      </c>
      <c r="C813" s="90" t="s">
        <v>1806</v>
      </c>
      <c r="D813" s="91">
        <v>2013</v>
      </c>
      <c r="E813" s="91">
        <v>2013</v>
      </c>
      <c r="F813" s="91">
        <v>1</v>
      </c>
      <c r="G813" s="91">
        <v>12</v>
      </c>
      <c r="H813" s="92"/>
      <c r="I813" s="30" t="s">
        <v>5682</v>
      </c>
      <c r="J813" s="28"/>
      <c r="K813" s="22"/>
      <c r="L813" s="22" t="s">
        <v>26</v>
      </c>
      <c r="M813" s="22" t="s">
        <v>120</v>
      </c>
      <c r="N813" s="29"/>
    </row>
    <row r="814" spans="1:14" ht="30" hidden="1" x14ac:dyDescent="0.25">
      <c r="A814" s="18">
        <v>798</v>
      </c>
      <c r="B814" s="19">
        <v>5000</v>
      </c>
      <c r="C814" s="90" t="s">
        <v>1807</v>
      </c>
      <c r="D814" s="91">
        <v>2013</v>
      </c>
      <c r="E814" s="91">
        <v>2013</v>
      </c>
      <c r="F814" s="91">
        <v>1</v>
      </c>
      <c r="G814" s="91">
        <v>13</v>
      </c>
      <c r="H814" s="92"/>
      <c r="I814" s="30" t="s">
        <v>5682</v>
      </c>
      <c r="J814" s="28"/>
      <c r="K814" s="22"/>
      <c r="L814" s="22" t="s">
        <v>26</v>
      </c>
      <c r="M814" s="22" t="s">
        <v>120</v>
      </c>
      <c r="N814" s="29"/>
    </row>
    <row r="815" spans="1:14" ht="30" hidden="1" x14ac:dyDescent="0.25">
      <c r="A815" s="18">
        <v>799</v>
      </c>
      <c r="B815" s="19">
        <v>5000</v>
      </c>
      <c r="C815" s="90" t="s">
        <v>1808</v>
      </c>
      <c r="D815" s="91">
        <v>2012</v>
      </c>
      <c r="E815" s="91">
        <v>2013</v>
      </c>
      <c r="F815" s="91">
        <v>1</v>
      </c>
      <c r="G815" s="91">
        <v>14</v>
      </c>
      <c r="H815" s="92"/>
      <c r="I815" s="30" t="s">
        <v>5682</v>
      </c>
      <c r="J815" s="28"/>
      <c r="K815" s="22"/>
      <c r="L815" s="22" t="s">
        <v>26</v>
      </c>
      <c r="M815" s="22" t="s">
        <v>120</v>
      </c>
      <c r="N815" s="29"/>
    </row>
    <row r="816" spans="1:14" ht="30" hidden="1" x14ac:dyDescent="0.25">
      <c r="A816" s="18">
        <v>800</v>
      </c>
      <c r="B816" s="19">
        <v>5000</v>
      </c>
      <c r="C816" s="90" t="s">
        <v>1809</v>
      </c>
      <c r="D816" s="91">
        <v>2012</v>
      </c>
      <c r="E816" s="91">
        <v>2013</v>
      </c>
      <c r="F816" s="91">
        <v>2</v>
      </c>
      <c r="G816" s="91">
        <v>1</v>
      </c>
      <c r="H816" s="92"/>
      <c r="I816" s="30" t="s">
        <v>5682</v>
      </c>
      <c r="J816" s="28"/>
      <c r="K816" s="22"/>
      <c r="L816" s="22" t="s">
        <v>26</v>
      </c>
      <c r="M816" s="22" t="s">
        <v>120</v>
      </c>
      <c r="N816" s="29"/>
    </row>
    <row r="817" spans="1:14" hidden="1" x14ac:dyDescent="0.25">
      <c r="A817" s="18">
        <v>801</v>
      </c>
      <c r="B817" s="19">
        <v>5000</v>
      </c>
      <c r="C817" s="90" t="s">
        <v>1810</v>
      </c>
      <c r="D817" s="91">
        <v>2013</v>
      </c>
      <c r="E817" s="91">
        <v>2013</v>
      </c>
      <c r="F817" s="91">
        <v>2</v>
      </c>
      <c r="G817" s="91">
        <v>2</v>
      </c>
      <c r="H817" s="92"/>
      <c r="I817" s="30" t="s">
        <v>5682</v>
      </c>
      <c r="J817" s="28"/>
      <c r="K817" s="22"/>
      <c r="L817" s="22" t="s">
        <v>26</v>
      </c>
      <c r="M817" s="22" t="s">
        <v>120</v>
      </c>
      <c r="N817" s="29"/>
    </row>
    <row r="818" spans="1:14" hidden="1" x14ac:dyDescent="0.25">
      <c r="A818" s="18">
        <v>802</v>
      </c>
      <c r="B818" s="19">
        <v>5000</v>
      </c>
      <c r="C818" s="90" t="s">
        <v>1811</v>
      </c>
      <c r="D818" s="91">
        <v>2012</v>
      </c>
      <c r="E818" s="91">
        <v>2012</v>
      </c>
      <c r="F818" s="91">
        <v>2</v>
      </c>
      <c r="G818" s="91">
        <v>3</v>
      </c>
      <c r="H818" s="92"/>
      <c r="I818" s="30" t="s">
        <v>5682</v>
      </c>
      <c r="J818" s="28"/>
      <c r="K818" s="22"/>
      <c r="L818" s="22" t="s">
        <v>26</v>
      </c>
      <c r="M818" s="22" t="s">
        <v>120</v>
      </c>
      <c r="N818" s="29"/>
    </row>
    <row r="819" spans="1:14" hidden="1" x14ac:dyDescent="0.25">
      <c r="A819" s="18">
        <v>803</v>
      </c>
      <c r="B819" s="19">
        <v>5000</v>
      </c>
      <c r="C819" s="90" t="s">
        <v>1812</v>
      </c>
      <c r="D819" s="91">
        <v>2013</v>
      </c>
      <c r="E819" s="91">
        <v>2013</v>
      </c>
      <c r="F819" s="91">
        <v>2</v>
      </c>
      <c r="G819" s="91">
        <v>4</v>
      </c>
      <c r="H819" s="92"/>
      <c r="I819" s="30" t="s">
        <v>5682</v>
      </c>
      <c r="J819" s="28"/>
      <c r="K819" s="22"/>
      <c r="L819" s="22" t="s">
        <v>26</v>
      </c>
      <c r="M819" s="22" t="s">
        <v>120</v>
      </c>
      <c r="N819" s="29"/>
    </row>
    <row r="820" spans="1:14" ht="30" hidden="1" x14ac:dyDescent="0.25">
      <c r="A820" s="18">
        <v>804</v>
      </c>
      <c r="B820" s="19">
        <v>5000</v>
      </c>
      <c r="C820" s="90" t="s">
        <v>1813</v>
      </c>
      <c r="D820" s="91">
        <v>2013</v>
      </c>
      <c r="E820" s="91">
        <v>2013</v>
      </c>
      <c r="F820" s="91">
        <v>2</v>
      </c>
      <c r="G820" s="91">
        <v>5</v>
      </c>
      <c r="H820" s="92" t="s">
        <v>1838</v>
      </c>
      <c r="I820" s="30" t="s">
        <v>5682</v>
      </c>
      <c r="J820" s="28"/>
      <c r="K820" s="22"/>
      <c r="L820" s="22" t="s">
        <v>26</v>
      </c>
      <c r="M820" s="22" t="s">
        <v>120</v>
      </c>
      <c r="N820" s="29"/>
    </row>
    <row r="821" spans="1:14" ht="30" hidden="1" x14ac:dyDescent="0.25">
      <c r="A821" s="18">
        <v>805</v>
      </c>
      <c r="B821" s="19">
        <v>5000</v>
      </c>
      <c r="C821" s="90" t="s">
        <v>1813</v>
      </c>
      <c r="D821" s="91">
        <v>2013</v>
      </c>
      <c r="E821" s="91">
        <v>2013</v>
      </c>
      <c r="F821" s="91">
        <v>2</v>
      </c>
      <c r="G821" s="91">
        <v>6</v>
      </c>
      <c r="H821" s="92" t="s">
        <v>1839</v>
      </c>
      <c r="I821" s="30" t="s">
        <v>5682</v>
      </c>
      <c r="J821" s="28"/>
      <c r="K821" s="22"/>
      <c r="L821" s="22" t="s">
        <v>26</v>
      </c>
      <c r="M821" s="22" t="s">
        <v>120</v>
      </c>
      <c r="N821" s="29"/>
    </row>
    <row r="822" spans="1:14" hidden="1" x14ac:dyDescent="0.25">
      <c r="A822" s="18">
        <v>806</v>
      </c>
      <c r="B822" s="19">
        <v>5000</v>
      </c>
      <c r="C822" s="90" t="s">
        <v>1814</v>
      </c>
      <c r="D822" s="91">
        <v>2013</v>
      </c>
      <c r="E822" s="91">
        <v>2013</v>
      </c>
      <c r="F822" s="91">
        <v>2</v>
      </c>
      <c r="G822" s="91">
        <v>7</v>
      </c>
      <c r="H822" s="92"/>
      <c r="I822" s="30" t="s">
        <v>5682</v>
      </c>
      <c r="J822" s="28"/>
      <c r="K822" s="22"/>
      <c r="L822" s="22" t="s">
        <v>26</v>
      </c>
      <c r="M822" s="22" t="s">
        <v>120</v>
      </c>
      <c r="N822" s="29"/>
    </row>
    <row r="823" spans="1:14" hidden="1" x14ac:dyDescent="0.25">
      <c r="A823" s="18">
        <v>807</v>
      </c>
      <c r="B823" s="19">
        <v>5000</v>
      </c>
      <c r="C823" s="90" t="s">
        <v>1815</v>
      </c>
      <c r="D823" s="91">
        <v>2013</v>
      </c>
      <c r="E823" s="91">
        <v>2013</v>
      </c>
      <c r="F823" s="91">
        <v>2</v>
      </c>
      <c r="G823" s="91">
        <v>8</v>
      </c>
      <c r="H823" s="92"/>
      <c r="I823" s="30" t="s">
        <v>5682</v>
      </c>
      <c r="J823" s="28"/>
      <c r="K823" s="22"/>
      <c r="L823" s="22" t="s">
        <v>26</v>
      </c>
      <c r="M823" s="22" t="s">
        <v>120</v>
      </c>
      <c r="N823" s="29"/>
    </row>
    <row r="824" spans="1:14" hidden="1" x14ac:dyDescent="0.25">
      <c r="A824" s="18">
        <v>808</v>
      </c>
      <c r="B824" s="19">
        <v>5000</v>
      </c>
      <c r="C824" s="90" t="s">
        <v>1816</v>
      </c>
      <c r="D824" s="91">
        <v>2013</v>
      </c>
      <c r="E824" s="91">
        <v>2013</v>
      </c>
      <c r="F824" s="91">
        <v>2</v>
      </c>
      <c r="G824" s="91">
        <v>9</v>
      </c>
      <c r="H824" s="92"/>
      <c r="I824" s="30" t="s">
        <v>5682</v>
      </c>
      <c r="J824" s="28"/>
      <c r="K824" s="22"/>
      <c r="L824" s="22" t="s">
        <v>26</v>
      </c>
      <c r="M824" s="22" t="s">
        <v>120</v>
      </c>
      <c r="N824" s="29"/>
    </row>
    <row r="825" spans="1:14" hidden="1" x14ac:dyDescent="0.25">
      <c r="A825" s="18">
        <v>809</v>
      </c>
      <c r="B825" s="19">
        <v>5000</v>
      </c>
      <c r="C825" s="90" t="s">
        <v>1817</v>
      </c>
      <c r="D825" s="91">
        <v>2013</v>
      </c>
      <c r="E825" s="91">
        <v>2013</v>
      </c>
      <c r="F825" s="91">
        <v>3</v>
      </c>
      <c r="G825" s="91">
        <v>1</v>
      </c>
      <c r="H825" s="92"/>
      <c r="I825" s="30" t="s">
        <v>5682</v>
      </c>
      <c r="J825" s="28"/>
      <c r="K825" s="22"/>
      <c r="L825" s="22" t="s">
        <v>26</v>
      </c>
      <c r="M825" s="22" t="s">
        <v>120</v>
      </c>
      <c r="N825" s="29"/>
    </row>
    <row r="826" spans="1:14" hidden="1" x14ac:dyDescent="0.25">
      <c r="A826" s="18">
        <v>810</v>
      </c>
      <c r="B826" s="19">
        <v>5000</v>
      </c>
      <c r="C826" s="90" t="s">
        <v>1818</v>
      </c>
      <c r="D826" s="91">
        <v>2013</v>
      </c>
      <c r="E826" s="91">
        <v>2013</v>
      </c>
      <c r="F826" s="91">
        <v>3</v>
      </c>
      <c r="G826" s="91">
        <v>2</v>
      </c>
      <c r="H826" s="92"/>
      <c r="I826" s="30" t="s">
        <v>5682</v>
      </c>
      <c r="J826" s="28"/>
      <c r="K826" s="22"/>
      <c r="L826" s="22" t="s">
        <v>26</v>
      </c>
      <c r="M826" s="22" t="s">
        <v>120</v>
      </c>
      <c r="N826" s="29"/>
    </row>
    <row r="827" spans="1:14" ht="30" hidden="1" x14ac:dyDescent="0.25">
      <c r="A827" s="18">
        <v>811</v>
      </c>
      <c r="B827" s="19">
        <v>5000</v>
      </c>
      <c r="C827" s="90" t="s">
        <v>1819</v>
      </c>
      <c r="D827" s="91">
        <v>2013</v>
      </c>
      <c r="E827" s="91">
        <v>2013</v>
      </c>
      <c r="F827" s="91">
        <v>3</v>
      </c>
      <c r="G827" s="91">
        <v>3</v>
      </c>
      <c r="H827" s="92"/>
      <c r="I827" s="30" t="s">
        <v>5682</v>
      </c>
      <c r="J827" s="28"/>
      <c r="K827" s="22"/>
      <c r="L827" s="22" t="s">
        <v>26</v>
      </c>
      <c r="M827" s="22" t="s">
        <v>120</v>
      </c>
      <c r="N827" s="29"/>
    </row>
    <row r="828" spans="1:14" hidden="1" x14ac:dyDescent="0.25">
      <c r="A828" s="18">
        <v>812</v>
      </c>
      <c r="B828" s="19">
        <v>5000</v>
      </c>
      <c r="C828" s="90" t="s">
        <v>1820</v>
      </c>
      <c r="D828" s="91">
        <v>2013</v>
      </c>
      <c r="E828" s="91">
        <v>2013</v>
      </c>
      <c r="F828" s="91">
        <v>3</v>
      </c>
      <c r="G828" s="91">
        <v>4</v>
      </c>
      <c r="H828" s="92" t="s">
        <v>1838</v>
      </c>
      <c r="I828" s="30" t="s">
        <v>5682</v>
      </c>
      <c r="J828" s="28"/>
      <c r="K828" s="22"/>
      <c r="L828" s="22" t="s">
        <v>26</v>
      </c>
      <c r="M828" s="22" t="s">
        <v>120</v>
      </c>
      <c r="N828" s="29"/>
    </row>
    <row r="829" spans="1:14" hidden="1" x14ac:dyDescent="0.25">
      <c r="A829" s="18">
        <v>813</v>
      </c>
      <c r="B829" s="19">
        <v>5000</v>
      </c>
      <c r="C829" s="90" t="s">
        <v>1820</v>
      </c>
      <c r="D829" s="91">
        <v>2013</v>
      </c>
      <c r="E829" s="91">
        <v>2013</v>
      </c>
      <c r="F829" s="91">
        <v>3</v>
      </c>
      <c r="G829" s="91">
        <v>5</v>
      </c>
      <c r="H829" s="92" t="s">
        <v>1839</v>
      </c>
      <c r="I829" s="30" t="s">
        <v>5682</v>
      </c>
      <c r="J829" s="28"/>
      <c r="K829" s="22"/>
      <c r="L829" s="22" t="s">
        <v>26</v>
      </c>
      <c r="M829" s="22" t="s">
        <v>120</v>
      </c>
      <c r="N829" s="29"/>
    </row>
    <row r="830" spans="1:14" hidden="1" x14ac:dyDescent="0.25">
      <c r="A830" s="18">
        <v>814</v>
      </c>
      <c r="B830" s="19">
        <v>5000</v>
      </c>
      <c r="C830" s="90" t="s">
        <v>373</v>
      </c>
      <c r="D830" s="91">
        <v>2013</v>
      </c>
      <c r="E830" s="91">
        <v>2013</v>
      </c>
      <c r="F830" s="91">
        <v>3</v>
      </c>
      <c r="G830" s="91">
        <v>6</v>
      </c>
      <c r="H830" s="92" t="s">
        <v>1838</v>
      </c>
      <c r="I830" s="30" t="s">
        <v>5682</v>
      </c>
      <c r="J830" s="28"/>
      <c r="K830" s="22"/>
      <c r="L830" s="22" t="s">
        <v>26</v>
      </c>
      <c r="M830" s="22" t="s">
        <v>120</v>
      </c>
      <c r="N830" s="29"/>
    </row>
    <row r="831" spans="1:14" hidden="1" x14ac:dyDescent="0.25">
      <c r="A831" s="18">
        <v>815</v>
      </c>
      <c r="B831" s="19">
        <v>5000</v>
      </c>
      <c r="C831" s="90" t="s">
        <v>373</v>
      </c>
      <c r="D831" s="91">
        <v>2013</v>
      </c>
      <c r="E831" s="91">
        <v>2013</v>
      </c>
      <c r="F831" s="91">
        <v>3</v>
      </c>
      <c r="G831" s="91">
        <v>7</v>
      </c>
      <c r="H831" s="92" t="s">
        <v>1839</v>
      </c>
      <c r="I831" s="30" t="s">
        <v>5682</v>
      </c>
      <c r="J831" s="28"/>
      <c r="K831" s="22"/>
      <c r="L831" s="22" t="s">
        <v>26</v>
      </c>
      <c r="M831" s="22" t="s">
        <v>120</v>
      </c>
      <c r="N831" s="29"/>
    </row>
    <row r="832" spans="1:14" hidden="1" x14ac:dyDescent="0.25">
      <c r="A832" s="18">
        <v>816</v>
      </c>
      <c r="B832" s="19">
        <v>5000</v>
      </c>
      <c r="C832" s="90" t="s">
        <v>1821</v>
      </c>
      <c r="D832" s="91">
        <v>2013</v>
      </c>
      <c r="E832" s="91">
        <v>2013</v>
      </c>
      <c r="F832" s="91">
        <v>3</v>
      </c>
      <c r="G832" s="91">
        <v>8</v>
      </c>
      <c r="H832" s="92"/>
      <c r="I832" s="30" t="s">
        <v>5682</v>
      </c>
      <c r="J832" s="28"/>
      <c r="K832" s="22"/>
      <c r="L832" s="22" t="s">
        <v>26</v>
      </c>
      <c r="M832" s="22" t="s">
        <v>120</v>
      </c>
      <c r="N832" s="29"/>
    </row>
    <row r="833" spans="1:14" ht="30" hidden="1" x14ac:dyDescent="0.25">
      <c r="A833" s="18">
        <v>817</v>
      </c>
      <c r="B833" s="19">
        <v>5000</v>
      </c>
      <c r="C833" s="90" t="s">
        <v>1822</v>
      </c>
      <c r="D833" s="91">
        <v>2013</v>
      </c>
      <c r="E833" s="91">
        <v>2013</v>
      </c>
      <c r="F833" s="91">
        <v>3</v>
      </c>
      <c r="G833" s="91">
        <v>9</v>
      </c>
      <c r="H833" s="92"/>
      <c r="I833" s="30" t="s">
        <v>5682</v>
      </c>
      <c r="J833" s="28"/>
      <c r="K833" s="22"/>
      <c r="L833" s="22" t="s">
        <v>26</v>
      </c>
      <c r="M833" s="22" t="s">
        <v>120</v>
      </c>
      <c r="N833" s="29"/>
    </row>
    <row r="834" spans="1:14" hidden="1" x14ac:dyDescent="0.25">
      <c r="A834" s="18">
        <v>818</v>
      </c>
      <c r="B834" s="19">
        <v>5000</v>
      </c>
      <c r="C834" s="90" t="s">
        <v>1823</v>
      </c>
      <c r="D834" s="91">
        <v>2012</v>
      </c>
      <c r="E834" s="91">
        <v>2013</v>
      </c>
      <c r="F834" s="91">
        <v>4</v>
      </c>
      <c r="G834" s="91">
        <v>1</v>
      </c>
      <c r="H834" s="92"/>
      <c r="I834" s="30" t="s">
        <v>5682</v>
      </c>
      <c r="J834" s="28"/>
      <c r="K834" s="22"/>
      <c r="L834" s="22" t="s">
        <v>26</v>
      </c>
      <c r="M834" s="22" t="s">
        <v>120</v>
      </c>
      <c r="N834" s="29"/>
    </row>
    <row r="835" spans="1:14" hidden="1" x14ac:dyDescent="0.25">
      <c r="A835" s="18">
        <v>819</v>
      </c>
      <c r="B835" s="19">
        <v>5000</v>
      </c>
      <c r="C835" s="90" t="s">
        <v>1824</v>
      </c>
      <c r="D835" s="91">
        <v>2010</v>
      </c>
      <c r="E835" s="91">
        <v>2013</v>
      </c>
      <c r="F835" s="91">
        <v>4</v>
      </c>
      <c r="G835" s="91">
        <v>2</v>
      </c>
      <c r="H835" s="92"/>
      <c r="I835" s="30" t="s">
        <v>5682</v>
      </c>
      <c r="J835" s="28"/>
      <c r="K835" s="22"/>
      <c r="L835" s="22" t="s">
        <v>26</v>
      </c>
      <c r="M835" s="22" t="s">
        <v>120</v>
      </c>
      <c r="N835" s="29"/>
    </row>
    <row r="836" spans="1:14" ht="30" hidden="1" x14ac:dyDescent="0.25">
      <c r="A836" s="18">
        <v>820</v>
      </c>
      <c r="B836" s="19">
        <v>5000</v>
      </c>
      <c r="C836" s="90" t="s">
        <v>1825</v>
      </c>
      <c r="D836" s="91">
        <v>2013</v>
      </c>
      <c r="E836" s="91">
        <v>2013</v>
      </c>
      <c r="F836" s="91">
        <v>4</v>
      </c>
      <c r="G836" s="91">
        <v>3</v>
      </c>
      <c r="H836" s="92"/>
      <c r="I836" s="30" t="s">
        <v>5682</v>
      </c>
      <c r="J836" s="28"/>
      <c r="K836" s="22"/>
      <c r="L836" s="22" t="s">
        <v>26</v>
      </c>
      <c r="M836" s="22" t="s">
        <v>120</v>
      </c>
      <c r="N836" s="29"/>
    </row>
    <row r="837" spans="1:14" hidden="1" x14ac:dyDescent="0.25">
      <c r="A837" s="18">
        <v>821</v>
      </c>
      <c r="B837" s="19">
        <v>5000</v>
      </c>
      <c r="C837" s="90" t="s">
        <v>404</v>
      </c>
      <c r="D837" s="91">
        <v>2013</v>
      </c>
      <c r="E837" s="91">
        <v>2013</v>
      </c>
      <c r="F837" s="91">
        <v>4</v>
      </c>
      <c r="G837" s="91">
        <v>4</v>
      </c>
      <c r="H837" s="92"/>
      <c r="I837" s="30" t="s">
        <v>5682</v>
      </c>
      <c r="J837" s="28"/>
      <c r="K837" s="22"/>
      <c r="L837" s="22" t="s">
        <v>26</v>
      </c>
      <c r="M837" s="22" t="s">
        <v>120</v>
      </c>
      <c r="N837" s="29"/>
    </row>
    <row r="838" spans="1:14" ht="30" hidden="1" x14ac:dyDescent="0.25">
      <c r="A838" s="18">
        <v>822</v>
      </c>
      <c r="B838" s="19">
        <v>5000</v>
      </c>
      <c r="C838" s="90" t="s">
        <v>1826</v>
      </c>
      <c r="D838" s="91">
        <v>2013</v>
      </c>
      <c r="E838" s="91">
        <v>2013</v>
      </c>
      <c r="F838" s="91">
        <v>4</v>
      </c>
      <c r="G838" s="91">
        <v>5</v>
      </c>
      <c r="H838" s="91"/>
      <c r="I838" s="30" t="s">
        <v>5682</v>
      </c>
      <c r="J838" s="28"/>
      <c r="K838" s="22"/>
      <c r="L838" s="22" t="s">
        <v>26</v>
      </c>
      <c r="M838" s="22" t="s">
        <v>120</v>
      </c>
      <c r="N838" s="29"/>
    </row>
    <row r="839" spans="1:14" ht="30" hidden="1" x14ac:dyDescent="0.25">
      <c r="A839" s="18">
        <v>823</v>
      </c>
      <c r="B839" s="19">
        <v>5000</v>
      </c>
      <c r="C839" s="90" t="s">
        <v>1827</v>
      </c>
      <c r="D839" s="91">
        <v>2013</v>
      </c>
      <c r="E839" s="91">
        <v>2013</v>
      </c>
      <c r="F839" s="91">
        <v>4</v>
      </c>
      <c r="G839" s="91">
        <v>6</v>
      </c>
      <c r="H839" s="91"/>
      <c r="I839" s="30" t="s">
        <v>5682</v>
      </c>
      <c r="J839" s="28"/>
      <c r="K839" s="22"/>
      <c r="L839" s="22" t="s">
        <v>26</v>
      </c>
      <c r="M839" s="22" t="s">
        <v>120</v>
      </c>
      <c r="N839" s="29"/>
    </row>
    <row r="840" spans="1:14" hidden="1" x14ac:dyDescent="0.25">
      <c r="A840" s="18">
        <v>824</v>
      </c>
      <c r="B840" s="19">
        <v>5000</v>
      </c>
      <c r="C840" s="90" t="s">
        <v>1828</v>
      </c>
      <c r="D840" s="91">
        <v>2012</v>
      </c>
      <c r="E840" s="91">
        <v>2012</v>
      </c>
      <c r="F840" s="91">
        <v>4</v>
      </c>
      <c r="G840" s="91">
        <v>7</v>
      </c>
      <c r="H840" s="91"/>
      <c r="I840" s="30" t="s">
        <v>5682</v>
      </c>
      <c r="J840" s="28"/>
      <c r="K840" s="22"/>
      <c r="L840" s="22" t="s">
        <v>26</v>
      </c>
      <c r="M840" s="22" t="s">
        <v>120</v>
      </c>
      <c r="N840" s="29" t="s">
        <v>5695</v>
      </c>
    </row>
    <row r="841" spans="1:14" hidden="1" x14ac:dyDescent="0.25">
      <c r="A841" s="18">
        <v>825</v>
      </c>
      <c r="B841" s="19">
        <v>5000</v>
      </c>
      <c r="C841" s="90" t="s">
        <v>1829</v>
      </c>
      <c r="D841" s="91">
        <v>2013</v>
      </c>
      <c r="E841" s="91">
        <v>2013</v>
      </c>
      <c r="F841" s="91">
        <v>4</v>
      </c>
      <c r="G841" s="91">
        <v>8</v>
      </c>
      <c r="H841" s="91"/>
      <c r="I841" s="30" t="s">
        <v>5682</v>
      </c>
      <c r="J841" s="28"/>
      <c r="K841" s="22"/>
      <c r="L841" s="22" t="s">
        <v>26</v>
      </c>
      <c r="M841" s="22" t="s">
        <v>120</v>
      </c>
      <c r="N841" s="29"/>
    </row>
    <row r="842" spans="1:14" hidden="1" x14ac:dyDescent="0.25">
      <c r="A842" s="18">
        <v>826</v>
      </c>
      <c r="B842" s="19">
        <v>5000</v>
      </c>
      <c r="C842" s="90" t="s">
        <v>1830</v>
      </c>
      <c r="D842" s="91">
        <v>2012</v>
      </c>
      <c r="E842" s="91">
        <v>2012</v>
      </c>
      <c r="F842" s="91">
        <v>4</v>
      </c>
      <c r="G842" s="91">
        <v>9</v>
      </c>
      <c r="H842" s="91"/>
      <c r="I842" s="30" t="s">
        <v>5682</v>
      </c>
      <c r="J842" s="28"/>
      <c r="K842" s="22"/>
      <c r="L842" s="22" t="s">
        <v>26</v>
      </c>
      <c r="M842" s="22" t="s">
        <v>120</v>
      </c>
      <c r="N842" s="29" t="s">
        <v>5683</v>
      </c>
    </row>
    <row r="843" spans="1:14" ht="30" hidden="1" x14ac:dyDescent="0.25">
      <c r="A843" s="18">
        <v>827</v>
      </c>
      <c r="B843" s="19">
        <v>5000</v>
      </c>
      <c r="C843" s="90" t="s">
        <v>1831</v>
      </c>
      <c r="D843" s="91">
        <v>2011</v>
      </c>
      <c r="E843" s="91">
        <v>2011</v>
      </c>
      <c r="F843" s="91">
        <v>4</v>
      </c>
      <c r="G843" s="91">
        <v>10</v>
      </c>
      <c r="H843" s="91"/>
      <c r="I843" s="30" t="s">
        <v>5682</v>
      </c>
      <c r="J843" s="28"/>
      <c r="K843" s="22"/>
      <c r="L843" s="22" t="s">
        <v>26</v>
      </c>
      <c r="M843" s="22" t="s">
        <v>120</v>
      </c>
      <c r="N843" s="29" t="s">
        <v>5695</v>
      </c>
    </row>
    <row r="844" spans="1:14" ht="30" hidden="1" x14ac:dyDescent="0.25">
      <c r="A844" s="18">
        <v>828</v>
      </c>
      <c r="B844" s="19">
        <v>5000</v>
      </c>
      <c r="C844" s="90" t="s">
        <v>1832</v>
      </c>
      <c r="D844" s="91">
        <v>2013</v>
      </c>
      <c r="E844" s="91">
        <v>2013</v>
      </c>
      <c r="F844" s="91">
        <v>5</v>
      </c>
      <c r="G844" s="91">
        <v>1</v>
      </c>
      <c r="H844" s="91"/>
      <c r="I844" s="30" t="s">
        <v>5682</v>
      </c>
      <c r="J844" s="28"/>
      <c r="K844" s="22"/>
      <c r="L844" s="22" t="s">
        <v>26</v>
      </c>
      <c r="M844" s="22" t="s">
        <v>120</v>
      </c>
      <c r="N844" s="29"/>
    </row>
    <row r="845" spans="1:14" hidden="1" x14ac:dyDescent="0.25">
      <c r="A845" s="18">
        <v>829</v>
      </c>
      <c r="B845" s="19">
        <v>5000</v>
      </c>
      <c r="C845" s="90" t="s">
        <v>1833</v>
      </c>
      <c r="D845" s="91">
        <v>2012</v>
      </c>
      <c r="E845" s="91">
        <v>2013</v>
      </c>
      <c r="F845" s="91">
        <v>5</v>
      </c>
      <c r="G845" s="91">
        <v>2</v>
      </c>
      <c r="H845" s="91"/>
      <c r="I845" s="30" t="s">
        <v>5682</v>
      </c>
      <c r="J845" s="28"/>
      <c r="K845" s="22"/>
      <c r="L845" s="22" t="s">
        <v>26</v>
      </c>
      <c r="M845" s="22" t="s">
        <v>120</v>
      </c>
      <c r="N845" s="29"/>
    </row>
    <row r="846" spans="1:14" ht="30" hidden="1" x14ac:dyDescent="0.25">
      <c r="A846" s="18">
        <v>830</v>
      </c>
      <c r="B846" s="19">
        <v>5000</v>
      </c>
      <c r="C846" s="90" t="s">
        <v>1834</v>
      </c>
      <c r="D846" s="91">
        <v>2013</v>
      </c>
      <c r="E846" s="91">
        <v>2013</v>
      </c>
      <c r="F846" s="91">
        <v>5</v>
      </c>
      <c r="G846" s="91">
        <v>3</v>
      </c>
      <c r="H846" s="91"/>
      <c r="I846" s="30" t="s">
        <v>5682</v>
      </c>
      <c r="J846" s="28"/>
      <c r="K846" s="22"/>
      <c r="L846" s="22" t="s">
        <v>26</v>
      </c>
      <c r="M846" s="22" t="s">
        <v>120</v>
      </c>
      <c r="N846" s="29"/>
    </row>
    <row r="847" spans="1:14" ht="30" hidden="1" x14ac:dyDescent="0.25">
      <c r="A847" s="18">
        <v>831</v>
      </c>
      <c r="B847" s="19">
        <v>5000</v>
      </c>
      <c r="C847" s="90" t="s">
        <v>1835</v>
      </c>
      <c r="D847" s="91">
        <v>2012</v>
      </c>
      <c r="E847" s="91">
        <v>2013</v>
      </c>
      <c r="F847" s="91">
        <v>5</v>
      </c>
      <c r="G847" s="91">
        <v>4</v>
      </c>
      <c r="H847" s="91"/>
      <c r="I847" s="30" t="s">
        <v>5682</v>
      </c>
      <c r="J847" s="28"/>
      <c r="K847" s="22"/>
      <c r="L847" s="22" t="s">
        <v>26</v>
      </c>
      <c r="M847" s="22" t="s">
        <v>120</v>
      </c>
      <c r="N847" s="29"/>
    </row>
    <row r="848" spans="1:14" hidden="1" x14ac:dyDescent="0.25">
      <c r="A848" s="18">
        <v>832</v>
      </c>
      <c r="B848" s="19">
        <v>5000</v>
      </c>
      <c r="C848" s="90" t="s">
        <v>1836</v>
      </c>
      <c r="D848" s="91">
        <v>2013</v>
      </c>
      <c r="E848" s="91">
        <v>2013</v>
      </c>
      <c r="F848" s="91">
        <v>5</v>
      </c>
      <c r="G848" s="91">
        <v>5</v>
      </c>
      <c r="H848" s="91"/>
      <c r="I848" s="30" t="s">
        <v>5682</v>
      </c>
      <c r="J848" s="28"/>
      <c r="K848" s="22"/>
      <c r="L848" s="22" t="s">
        <v>26</v>
      </c>
      <c r="M848" s="22" t="s">
        <v>120</v>
      </c>
      <c r="N848" s="29"/>
    </row>
    <row r="849" spans="1:14" hidden="1" x14ac:dyDescent="0.25">
      <c r="A849" s="18">
        <v>833</v>
      </c>
      <c r="B849" s="19">
        <v>5000</v>
      </c>
      <c r="C849" s="90" t="s">
        <v>1837</v>
      </c>
      <c r="D849" s="91">
        <v>2012</v>
      </c>
      <c r="E849" s="91">
        <v>2012</v>
      </c>
      <c r="F849" s="91">
        <v>5</v>
      </c>
      <c r="G849" s="91">
        <v>6</v>
      </c>
      <c r="H849" s="91"/>
      <c r="I849" s="30" t="s">
        <v>5682</v>
      </c>
      <c r="J849" s="28"/>
      <c r="K849" s="22"/>
      <c r="L849" s="22" t="s">
        <v>26</v>
      </c>
      <c r="M849" s="22" t="s">
        <v>120</v>
      </c>
      <c r="N849" s="29"/>
    </row>
    <row r="850" spans="1:14" ht="29.25" hidden="1" customHeight="1" x14ac:dyDescent="0.25">
      <c r="A850" s="221" t="s">
        <v>5713</v>
      </c>
      <c r="B850" s="222"/>
      <c r="C850" s="222"/>
      <c r="D850" s="222"/>
      <c r="E850" s="222"/>
      <c r="F850" s="222"/>
      <c r="G850" s="222"/>
      <c r="H850" s="222"/>
      <c r="I850" s="222"/>
      <c r="J850" s="222"/>
      <c r="K850" s="222"/>
      <c r="L850" s="222"/>
      <c r="M850" s="222"/>
      <c r="N850" s="223"/>
    </row>
    <row r="851" spans="1:14" ht="34.5" hidden="1" x14ac:dyDescent="0.25">
      <c r="A851" s="224" t="s">
        <v>15</v>
      </c>
      <c r="B851" s="225"/>
      <c r="C851" s="40" t="s">
        <v>28</v>
      </c>
      <c r="D851" s="225" t="s">
        <v>16</v>
      </c>
      <c r="E851" s="225"/>
      <c r="F851" s="219" t="s">
        <v>29</v>
      </c>
      <c r="G851" s="219"/>
      <c r="H851" s="219"/>
      <c r="I851" s="219"/>
      <c r="J851" s="219"/>
      <c r="K851" s="225" t="s">
        <v>23</v>
      </c>
      <c r="L851" s="225"/>
      <c r="M851" s="219"/>
      <c r="N851" s="220"/>
    </row>
    <row r="852" spans="1:14" x14ac:dyDescent="0.25">
      <c r="A852" s="283" t="s">
        <v>5793</v>
      </c>
      <c r="B852" s="284"/>
      <c r="C852" s="284"/>
      <c r="D852" s="42"/>
      <c r="E852" s="42"/>
      <c r="F852" s="195"/>
      <c r="G852" s="195"/>
      <c r="H852" s="42"/>
      <c r="I852" s="42"/>
      <c r="J852" s="42"/>
      <c r="K852" s="42"/>
      <c r="L852" s="42"/>
      <c r="M852" s="42"/>
      <c r="N852" s="44"/>
    </row>
    <row r="853" spans="1:14" x14ac:dyDescent="0.25">
      <c r="A853" s="41"/>
      <c r="B853" s="42"/>
      <c r="C853" s="42"/>
      <c r="D853" s="42"/>
      <c r="E853" s="42"/>
      <c r="F853" s="195"/>
      <c r="G853" s="195"/>
      <c r="H853" s="42"/>
      <c r="I853" s="42"/>
      <c r="J853" s="42"/>
      <c r="K853" s="42"/>
      <c r="L853" s="42"/>
      <c r="M853" s="42"/>
      <c r="N853" s="44"/>
    </row>
    <row r="854" spans="1:14" ht="34.5" x14ac:dyDescent="0.25">
      <c r="A854" s="224" t="s">
        <v>17</v>
      </c>
      <c r="B854" s="225"/>
      <c r="C854" s="40" t="s">
        <v>30</v>
      </c>
      <c r="D854" s="225" t="s">
        <v>17</v>
      </c>
      <c r="E854" s="225"/>
      <c r="F854" s="250" t="s">
        <v>31</v>
      </c>
      <c r="G854" s="250"/>
      <c r="H854" s="219"/>
      <c r="I854" s="219"/>
      <c r="J854" s="219"/>
      <c r="K854" s="225" t="s">
        <v>17</v>
      </c>
      <c r="L854" s="225"/>
      <c r="M854" s="219"/>
      <c r="N854" s="220"/>
    </row>
    <row r="855" spans="1:14" x14ac:dyDescent="0.25">
      <c r="A855" s="41"/>
      <c r="B855" s="42"/>
      <c r="C855" s="42"/>
      <c r="D855" s="42"/>
      <c r="E855" s="42"/>
      <c r="F855" s="195"/>
      <c r="G855" s="195"/>
      <c r="H855" s="42"/>
      <c r="I855" s="42"/>
      <c r="J855" s="42"/>
      <c r="K855" s="42"/>
      <c r="L855" s="42"/>
      <c r="M855" s="42"/>
      <c r="N855" s="44"/>
    </row>
    <row r="856" spans="1:14" x14ac:dyDescent="0.25">
      <c r="A856" s="41"/>
      <c r="B856" s="42"/>
      <c r="C856" s="42"/>
      <c r="D856" s="42"/>
      <c r="E856" s="42"/>
      <c r="F856" s="195"/>
      <c r="G856" s="195"/>
      <c r="H856" s="42"/>
      <c r="I856" s="42"/>
      <c r="J856" s="42"/>
      <c r="K856" s="42"/>
      <c r="L856" s="42"/>
      <c r="M856" s="42"/>
      <c r="N856" s="44"/>
    </row>
    <row r="857" spans="1:14" x14ac:dyDescent="0.25">
      <c r="A857" s="41" t="s">
        <v>18</v>
      </c>
      <c r="B857" s="42"/>
      <c r="C857" s="40" t="s">
        <v>33</v>
      </c>
      <c r="D857" s="42" t="s">
        <v>18</v>
      </c>
      <c r="E857" s="42"/>
      <c r="F857" s="250" t="s">
        <v>33</v>
      </c>
      <c r="G857" s="250"/>
      <c r="H857" s="219"/>
      <c r="I857" s="219"/>
      <c r="J857" s="219"/>
      <c r="K857" s="42" t="s">
        <v>18</v>
      </c>
      <c r="L857" s="42"/>
      <c r="M857" s="219"/>
      <c r="N857" s="220"/>
    </row>
    <row r="858" spans="1:14" ht="18" thickBot="1" x14ac:dyDescent="0.3">
      <c r="A858" s="13"/>
      <c r="B858" s="14"/>
      <c r="C858" s="14"/>
      <c r="D858" s="14"/>
      <c r="E858" s="14"/>
      <c r="F858" s="196"/>
      <c r="G858" s="196"/>
      <c r="H858" s="14"/>
      <c r="I858" s="14"/>
      <c r="J858" s="14"/>
      <c r="K858" s="14"/>
      <c r="L858" s="14"/>
      <c r="M858" s="14"/>
      <c r="N858" s="15"/>
    </row>
  </sheetData>
  <autoFilter ref="A15:N851">
    <filterColumn colId="2">
      <filters>
        <filter val="EDGAR JURADO"/>
        <filter val="EDILBERTO HURTADO ROZO"/>
        <filter val="EDUVINA PEREZ"/>
        <filter val="EDWIN ALBERTO SANDOBAL SANDOVAL"/>
        <filter val="EJECUCION PRESUPUESTAL"/>
        <filter val="ELVIRA AMADOR SALAZAR"/>
        <filter val="ENTREGA DE PUESTO DE TRABAJO"/>
        <filter val="ESTADOS CONTABLES"/>
        <filter val="ESTUDIOS DE FORTALECIMIENTOS"/>
        <filter val="EVALUACION CICLOPARQUEADERO"/>
        <filter val="EXPEDIENTE 143161221"/>
        <filter val="EXPEDIENTES INVESTIGACIONES"/>
      </filters>
    </filterColumn>
    <filterColumn colId="3" showButton="0"/>
    <filterColumn colId="5" showButton="0"/>
    <filterColumn colId="6" showButton="0"/>
    <filterColumn colId="7" showButton="0"/>
    <filterColumn colId="8" showButton="0"/>
  </autoFilter>
  <mergeCells count="31">
    <mergeCell ref="A852:C852"/>
    <mergeCell ref="N15:N16"/>
    <mergeCell ref="A13:B13"/>
    <mergeCell ref="C13:N13"/>
    <mergeCell ref="A15:A16"/>
    <mergeCell ref="B15:B16"/>
    <mergeCell ref="C15:C16"/>
    <mergeCell ref="D15:E15"/>
    <mergeCell ref="F15:J15"/>
    <mergeCell ref="K15:K16"/>
    <mergeCell ref="L15:L16"/>
    <mergeCell ref="M15:M16"/>
    <mergeCell ref="A6:N6"/>
    <mergeCell ref="A8:N8"/>
    <mergeCell ref="A10:B10"/>
    <mergeCell ref="C10:J10"/>
    <mergeCell ref="A11:B11"/>
    <mergeCell ref="C11:J11"/>
    <mergeCell ref="A850:N850"/>
    <mergeCell ref="A851:B851"/>
    <mergeCell ref="D851:E851"/>
    <mergeCell ref="F851:J851"/>
    <mergeCell ref="K851:L851"/>
    <mergeCell ref="M851:N851"/>
    <mergeCell ref="F857:J857"/>
    <mergeCell ref="M857:N857"/>
    <mergeCell ref="A854:B854"/>
    <mergeCell ref="D854:E854"/>
    <mergeCell ref="F854:J854"/>
    <mergeCell ref="K854:L854"/>
    <mergeCell ref="M854:N854"/>
  </mergeCells>
  <dataValidations count="1">
    <dataValidation allowBlank="1" showErrorMessage="1" promptTitle="  " sqref="C17:C801"/>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7"/>
  <sheetViews>
    <sheetView topLeftCell="A1246" workbookViewId="0">
      <selection activeCell="D1272" sqref="D1272"/>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6.425781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730</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35" t="s">
        <v>1</v>
      </c>
      <c r="E16" s="35" t="s">
        <v>2</v>
      </c>
      <c r="F16" s="35" t="s">
        <v>3</v>
      </c>
      <c r="G16" s="35" t="s">
        <v>4</v>
      </c>
      <c r="H16" s="35" t="s">
        <v>5</v>
      </c>
      <c r="I16" s="35" t="s">
        <v>6</v>
      </c>
      <c r="J16" s="35" t="s">
        <v>7</v>
      </c>
      <c r="K16" s="232"/>
      <c r="L16" s="232"/>
      <c r="M16" s="232"/>
      <c r="N16" s="227"/>
    </row>
    <row r="17" spans="1:14" s="23" customFormat="1" ht="20.25" customHeight="1" x14ac:dyDescent="0.2">
      <c r="A17" s="18">
        <v>1</v>
      </c>
      <c r="B17" s="19">
        <v>5300</v>
      </c>
      <c r="C17" s="45" t="s">
        <v>731</v>
      </c>
      <c r="D17" s="56">
        <v>40909</v>
      </c>
      <c r="E17" s="56">
        <v>40939</v>
      </c>
      <c r="F17" s="57">
        <v>1</v>
      </c>
      <c r="G17" s="59" t="s">
        <v>1251</v>
      </c>
      <c r="H17" s="21"/>
      <c r="I17" s="30" t="s">
        <v>5682</v>
      </c>
      <c r="J17" s="30"/>
      <c r="K17" s="21">
        <v>216</v>
      </c>
      <c r="L17" s="22" t="s">
        <v>26</v>
      </c>
      <c r="M17" s="22" t="s">
        <v>120</v>
      </c>
      <c r="N17" s="29" t="s">
        <v>5779</v>
      </c>
    </row>
    <row r="18" spans="1:14" s="23" customFormat="1" ht="17.25" customHeight="1" x14ac:dyDescent="0.2">
      <c r="A18" s="18">
        <v>2</v>
      </c>
      <c r="B18" s="19">
        <v>5300</v>
      </c>
      <c r="C18" s="45" t="s">
        <v>732</v>
      </c>
      <c r="D18" s="56">
        <v>40909</v>
      </c>
      <c r="E18" s="56">
        <v>40939</v>
      </c>
      <c r="F18" s="58">
        <v>1</v>
      </c>
      <c r="G18" s="60" t="s">
        <v>1252</v>
      </c>
      <c r="H18" s="21"/>
      <c r="I18" s="30" t="s">
        <v>5682</v>
      </c>
      <c r="J18" s="30"/>
      <c r="K18" s="21">
        <v>191</v>
      </c>
      <c r="L18" s="22" t="s">
        <v>26</v>
      </c>
      <c r="M18" s="22" t="s">
        <v>120</v>
      </c>
      <c r="N18" s="29"/>
    </row>
    <row r="19" spans="1:14" s="23" customFormat="1" ht="22.5" customHeight="1" x14ac:dyDescent="0.2">
      <c r="A19" s="18">
        <v>3</v>
      </c>
      <c r="B19" s="19">
        <v>5300</v>
      </c>
      <c r="C19" s="45" t="s">
        <v>733</v>
      </c>
      <c r="D19" s="56">
        <v>40940</v>
      </c>
      <c r="E19" s="56">
        <v>40968</v>
      </c>
      <c r="F19" s="58">
        <v>1</v>
      </c>
      <c r="G19" s="60" t="s">
        <v>1253</v>
      </c>
      <c r="H19" s="21"/>
      <c r="I19" s="30" t="s">
        <v>5682</v>
      </c>
      <c r="J19" s="30"/>
      <c r="K19" s="21">
        <v>200</v>
      </c>
      <c r="L19" s="22" t="s">
        <v>26</v>
      </c>
      <c r="M19" s="22" t="s">
        <v>120</v>
      </c>
      <c r="N19" s="29" t="s">
        <v>5779</v>
      </c>
    </row>
    <row r="20" spans="1:14" s="23" customFormat="1" ht="17.25" customHeight="1" x14ac:dyDescent="0.2">
      <c r="A20" s="18">
        <v>4</v>
      </c>
      <c r="B20" s="19">
        <v>5300</v>
      </c>
      <c r="C20" s="45" t="s">
        <v>733</v>
      </c>
      <c r="D20" s="56">
        <v>40940</v>
      </c>
      <c r="E20" s="56">
        <v>40968</v>
      </c>
      <c r="F20" s="58">
        <v>1</v>
      </c>
      <c r="G20" s="60" t="s">
        <v>1254</v>
      </c>
      <c r="H20" s="22"/>
      <c r="I20" s="30" t="s">
        <v>5682</v>
      </c>
      <c r="J20" s="22"/>
      <c r="K20" s="21">
        <v>200</v>
      </c>
      <c r="L20" s="22" t="s">
        <v>26</v>
      </c>
      <c r="M20" s="22" t="s">
        <v>120</v>
      </c>
      <c r="N20" s="29" t="s">
        <v>5779</v>
      </c>
    </row>
    <row r="21" spans="1:14" s="23" customFormat="1" ht="24" customHeight="1" x14ac:dyDescent="0.2">
      <c r="A21" s="18">
        <v>5</v>
      </c>
      <c r="B21" s="19">
        <v>5300</v>
      </c>
      <c r="C21" s="45" t="s">
        <v>734</v>
      </c>
      <c r="D21" s="56">
        <v>40940</v>
      </c>
      <c r="E21" s="56">
        <v>40968</v>
      </c>
      <c r="F21" s="58">
        <v>1</v>
      </c>
      <c r="G21" s="60" t="s">
        <v>1255</v>
      </c>
      <c r="H21" s="22"/>
      <c r="I21" s="30" t="s">
        <v>5682</v>
      </c>
      <c r="J21" s="30"/>
      <c r="K21" s="21">
        <v>209</v>
      </c>
      <c r="L21" s="22" t="s">
        <v>26</v>
      </c>
      <c r="M21" s="22" t="s">
        <v>120</v>
      </c>
      <c r="N21" s="29" t="s">
        <v>5779</v>
      </c>
    </row>
    <row r="22" spans="1:14" s="23" customFormat="1" ht="17.25" customHeight="1" x14ac:dyDescent="0.2">
      <c r="A22" s="18">
        <v>6</v>
      </c>
      <c r="B22" s="19">
        <v>5300</v>
      </c>
      <c r="C22" s="45" t="s">
        <v>735</v>
      </c>
      <c r="D22" s="56">
        <v>40940</v>
      </c>
      <c r="E22" s="56">
        <v>40940</v>
      </c>
      <c r="F22" s="58">
        <v>1</v>
      </c>
      <c r="G22" s="60" t="s">
        <v>1256</v>
      </c>
      <c r="H22" s="22"/>
      <c r="I22" s="30" t="s">
        <v>5682</v>
      </c>
      <c r="J22" s="30"/>
      <c r="K22" s="21">
        <v>208</v>
      </c>
      <c r="L22" s="22" t="s">
        <v>26</v>
      </c>
      <c r="M22" s="22" t="s">
        <v>120</v>
      </c>
      <c r="N22" s="29" t="s">
        <v>5779</v>
      </c>
    </row>
    <row r="23" spans="1:14" s="23" customFormat="1" ht="17.25" customHeight="1" x14ac:dyDescent="0.2">
      <c r="A23" s="18">
        <v>7</v>
      </c>
      <c r="B23" s="19">
        <v>5300</v>
      </c>
      <c r="C23" s="45" t="s">
        <v>736</v>
      </c>
      <c r="D23" s="56">
        <v>40940</v>
      </c>
      <c r="E23" s="56">
        <v>40940</v>
      </c>
      <c r="F23" s="58">
        <v>2</v>
      </c>
      <c r="G23" s="60" t="s">
        <v>1251</v>
      </c>
      <c r="H23" s="26"/>
      <c r="I23" s="30" t="s">
        <v>5682</v>
      </c>
      <c r="J23" s="30"/>
      <c r="K23" s="21">
        <v>210</v>
      </c>
      <c r="L23" s="22" t="s">
        <v>26</v>
      </c>
      <c r="M23" s="22" t="s">
        <v>120</v>
      </c>
      <c r="N23" s="29" t="s">
        <v>5779</v>
      </c>
    </row>
    <row r="24" spans="1:14" s="23" customFormat="1" ht="17.25" customHeight="1" x14ac:dyDescent="0.2">
      <c r="A24" s="18">
        <v>8</v>
      </c>
      <c r="B24" s="19">
        <v>5300</v>
      </c>
      <c r="C24" s="45" t="s">
        <v>737</v>
      </c>
      <c r="D24" s="56">
        <v>40940</v>
      </c>
      <c r="E24" s="56">
        <v>40940</v>
      </c>
      <c r="F24" s="58">
        <v>2</v>
      </c>
      <c r="G24" s="60" t="s">
        <v>1252</v>
      </c>
      <c r="H24" s="27"/>
      <c r="I24" s="30" t="s">
        <v>5682</v>
      </c>
      <c r="J24" s="28"/>
      <c r="K24" s="21">
        <v>203</v>
      </c>
      <c r="L24" s="22" t="s">
        <v>26</v>
      </c>
      <c r="M24" s="22" t="s">
        <v>120</v>
      </c>
      <c r="N24" s="29" t="s">
        <v>5779</v>
      </c>
    </row>
    <row r="25" spans="1:14" ht="17.25" customHeight="1" x14ac:dyDescent="0.2">
      <c r="A25" s="18">
        <v>9</v>
      </c>
      <c r="B25" s="19">
        <v>5300</v>
      </c>
      <c r="C25" s="45" t="s">
        <v>738</v>
      </c>
      <c r="D25" s="56">
        <v>40940</v>
      </c>
      <c r="E25" s="56">
        <v>40940</v>
      </c>
      <c r="F25" s="58">
        <v>2</v>
      </c>
      <c r="G25" s="60" t="s">
        <v>1253</v>
      </c>
      <c r="H25" s="11"/>
      <c r="I25" s="30" t="s">
        <v>5682</v>
      </c>
      <c r="J25" s="11"/>
      <c r="K25" s="21">
        <v>198</v>
      </c>
      <c r="L25" s="22" t="s">
        <v>26</v>
      </c>
      <c r="M25" s="22" t="s">
        <v>120</v>
      </c>
      <c r="N25" s="29" t="s">
        <v>5779</v>
      </c>
    </row>
    <row r="26" spans="1:14" ht="17.25" customHeight="1" x14ac:dyDescent="0.2">
      <c r="A26" s="18">
        <v>10</v>
      </c>
      <c r="B26" s="19">
        <v>5300</v>
      </c>
      <c r="C26" s="45" t="s">
        <v>739</v>
      </c>
      <c r="D26" s="56">
        <v>40940</v>
      </c>
      <c r="E26" s="56">
        <v>40940</v>
      </c>
      <c r="F26" s="58">
        <v>2</v>
      </c>
      <c r="G26" s="60" t="s">
        <v>1254</v>
      </c>
      <c r="H26" s="11"/>
      <c r="I26" s="30" t="s">
        <v>5682</v>
      </c>
      <c r="J26" s="11"/>
      <c r="K26" s="21">
        <v>205</v>
      </c>
      <c r="L26" s="22" t="s">
        <v>26</v>
      </c>
      <c r="M26" s="22" t="s">
        <v>120</v>
      </c>
      <c r="N26" s="29" t="s">
        <v>5779</v>
      </c>
    </row>
    <row r="27" spans="1:14" ht="17.25" customHeight="1" x14ac:dyDescent="0.2">
      <c r="A27" s="18">
        <v>11</v>
      </c>
      <c r="B27" s="19">
        <v>5300</v>
      </c>
      <c r="C27" s="45" t="s">
        <v>740</v>
      </c>
      <c r="D27" s="56">
        <v>40940</v>
      </c>
      <c r="E27" s="56">
        <v>40940</v>
      </c>
      <c r="F27" s="58">
        <v>2</v>
      </c>
      <c r="G27" s="60" t="s">
        <v>1255</v>
      </c>
      <c r="H27" s="11"/>
      <c r="I27" s="30" t="s">
        <v>5682</v>
      </c>
      <c r="J27" s="11"/>
      <c r="K27" s="21">
        <v>202</v>
      </c>
      <c r="L27" s="22" t="s">
        <v>26</v>
      </c>
      <c r="M27" s="22" t="s">
        <v>120</v>
      </c>
      <c r="N27" s="29" t="s">
        <v>5779</v>
      </c>
    </row>
    <row r="28" spans="1:14" ht="17.25" customHeight="1" x14ac:dyDescent="0.2">
      <c r="A28" s="18">
        <v>12</v>
      </c>
      <c r="B28" s="19">
        <v>5300</v>
      </c>
      <c r="C28" s="45" t="s">
        <v>741</v>
      </c>
      <c r="D28" s="56">
        <v>40940</v>
      </c>
      <c r="E28" s="56">
        <v>40940</v>
      </c>
      <c r="F28" s="58">
        <v>2</v>
      </c>
      <c r="G28" s="60" t="s">
        <v>1256</v>
      </c>
      <c r="H28" s="11"/>
      <c r="I28" s="30" t="s">
        <v>5682</v>
      </c>
      <c r="J28" s="11"/>
      <c r="K28" s="21">
        <v>205</v>
      </c>
      <c r="L28" s="22" t="s">
        <v>26</v>
      </c>
      <c r="M28" s="22" t="s">
        <v>120</v>
      </c>
      <c r="N28" s="29" t="s">
        <v>5779</v>
      </c>
    </row>
    <row r="29" spans="1:14" ht="17.25" customHeight="1" x14ac:dyDescent="0.2">
      <c r="A29" s="18">
        <v>13</v>
      </c>
      <c r="B29" s="19">
        <v>5300</v>
      </c>
      <c r="C29" s="45" t="s">
        <v>742</v>
      </c>
      <c r="D29" s="56">
        <v>40940</v>
      </c>
      <c r="E29" s="56">
        <v>40940</v>
      </c>
      <c r="F29" s="58">
        <v>3</v>
      </c>
      <c r="G29" s="60" t="s">
        <v>1251</v>
      </c>
      <c r="H29" s="11"/>
      <c r="I29" s="30" t="s">
        <v>5682</v>
      </c>
      <c r="J29" s="11"/>
      <c r="K29" s="21">
        <v>201</v>
      </c>
      <c r="L29" s="22" t="s">
        <v>26</v>
      </c>
      <c r="M29" s="22" t="s">
        <v>120</v>
      </c>
      <c r="N29" s="29" t="s">
        <v>5779</v>
      </c>
    </row>
    <row r="30" spans="1:14" ht="17.25" customHeight="1" x14ac:dyDescent="0.2">
      <c r="A30" s="18">
        <v>14</v>
      </c>
      <c r="B30" s="19">
        <v>5300</v>
      </c>
      <c r="C30" s="45" t="s">
        <v>743</v>
      </c>
      <c r="D30" s="56">
        <v>40940</v>
      </c>
      <c r="E30" s="56">
        <v>40940</v>
      </c>
      <c r="F30" s="58">
        <v>3</v>
      </c>
      <c r="G30" s="60" t="s">
        <v>1252</v>
      </c>
      <c r="H30" s="11"/>
      <c r="I30" s="30" t="s">
        <v>5682</v>
      </c>
      <c r="J30" s="11"/>
      <c r="K30" s="21">
        <v>207</v>
      </c>
      <c r="L30" s="22" t="s">
        <v>26</v>
      </c>
      <c r="M30" s="22" t="s">
        <v>120</v>
      </c>
      <c r="N30" s="29" t="s">
        <v>5779</v>
      </c>
    </row>
    <row r="31" spans="1:14" ht="17.25" customHeight="1" x14ac:dyDescent="0.2">
      <c r="A31" s="18">
        <v>15</v>
      </c>
      <c r="B31" s="19">
        <v>5300</v>
      </c>
      <c r="C31" s="45" t="s">
        <v>744</v>
      </c>
      <c r="D31" s="56">
        <v>40940</v>
      </c>
      <c r="E31" s="56">
        <v>40940</v>
      </c>
      <c r="F31" s="58">
        <v>3</v>
      </c>
      <c r="G31" s="60" t="s">
        <v>1253</v>
      </c>
      <c r="H31" s="11"/>
      <c r="I31" s="30" t="s">
        <v>5682</v>
      </c>
      <c r="J31" s="11"/>
      <c r="K31" s="21">
        <v>208</v>
      </c>
      <c r="L31" s="22" t="s">
        <v>26</v>
      </c>
      <c r="M31" s="22" t="s">
        <v>120</v>
      </c>
      <c r="N31" s="29" t="s">
        <v>5779</v>
      </c>
    </row>
    <row r="32" spans="1:14" x14ac:dyDescent="0.2">
      <c r="A32" s="18">
        <v>16</v>
      </c>
      <c r="B32" s="19">
        <v>5300</v>
      </c>
      <c r="C32" s="45" t="s">
        <v>745</v>
      </c>
      <c r="D32" s="56">
        <v>40940</v>
      </c>
      <c r="E32" s="56">
        <v>40940</v>
      </c>
      <c r="F32" s="58">
        <v>3</v>
      </c>
      <c r="G32" s="60" t="s">
        <v>1254</v>
      </c>
      <c r="H32" s="21"/>
      <c r="I32" s="30" t="s">
        <v>5682</v>
      </c>
      <c r="J32" s="30"/>
      <c r="K32" s="21">
        <v>207</v>
      </c>
      <c r="L32" s="22" t="s">
        <v>26</v>
      </c>
      <c r="M32" s="22" t="s">
        <v>120</v>
      </c>
      <c r="N32" s="29" t="s">
        <v>5779</v>
      </c>
    </row>
    <row r="33" spans="1:14" x14ac:dyDescent="0.2">
      <c r="A33" s="18">
        <v>17</v>
      </c>
      <c r="B33" s="19">
        <v>5300</v>
      </c>
      <c r="C33" s="45" t="s">
        <v>746</v>
      </c>
      <c r="D33" s="56">
        <v>40940</v>
      </c>
      <c r="E33" s="56">
        <v>40940</v>
      </c>
      <c r="F33" s="58">
        <v>3</v>
      </c>
      <c r="G33" s="60" t="s">
        <v>1255</v>
      </c>
      <c r="H33" s="21"/>
      <c r="I33" s="30" t="s">
        <v>5682</v>
      </c>
      <c r="J33" s="30"/>
      <c r="K33" s="21">
        <v>205</v>
      </c>
      <c r="L33" s="22" t="s">
        <v>26</v>
      </c>
      <c r="M33" s="22" t="s">
        <v>120</v>
      </c>
      <c r="N33" s="29" t="s">
        <v>5779</v>
      </c>
    </row>
    <row r="34" spans="1:14" x14ac:dyDescent="0.2">
      <c r="A34" s="18">
        <v>18</v>
      </c>
      <c r="B34" s="19">
        <v>5300</v>
      </c>
      <c r="C34" s="45" t="s">
        <v>747</v>
      </c>
      <c r="D34" s="56">
        <v>40940</v>
      </c>
      <c r="E34" s="56">
        <v>40940</v>
      </c>
      <c r="F34" s="58">
        <v>3</v>
      </c>
      <c r="G34" s="60" t="s">
        <v>1256</v>
      </c>
      <c r="H34" s="21"/>
      <c r="I34" s="30" t="s">
        <v>5682</v>
      </c>
      <c r="J34" s="30"/>
      <c r="K34" s="21">
        <v>209</v>
      </c>
      <c r="L34" s="22" t="s">
        <v>26</v>
      </c>
      <c r="M34" s="22" t="s">
        <v>120</v>
      </c>
      <c r="N34" s="29" t="s">
        <v>5779</v>
      </c>
    </row>
    <row r="35" spans="1:14" x14ac:dyDescent="0.2">
      <c r="A35" s="18">
        <v>19</v>
      </c>
      <c r="B35" s="19">
        <v>5300</v>
      </c>
      <c r="C35" s="45" t="s">
        <v>748</v>
      </c>
      <c r="D35" s="56">
        <v>40940</v>
      </c>
      <c r="E35" s="56">
        <v>40940</v>
      </c>
      <c r="F35" s="58">
        <v>4</v>
      </c>
      <c r="G35" s="60" t="s">
        <v>1251</v>
      </c>
      <c r="H35" s="22"/>
      <c r="I35" s="30" t="s">
        <v>5682</v>
      </c>
      <c r="J35" s="22"/>
      <c r="K35" s="21">
        <v>210</v>
      </c>
      <c r="L35" s="22" t="s">
        <v>26</v>
      </c>
      <c r="M35" s="22" t="s">
        <v>120</v>
      </c>
      <c r="N35" s="29" t="s">
        <v>5779</v>
      </c>
    </row>
    <row r="36" spans="1:14" x14ac:dyDescent="0.2">
      <c r="A36" s="18">
        <v>20</v>
      </c>
      <c r="B36" s="19">
        <v>5300</v>
      </c>
      <c r="C36" s="45" t="s">
        <v>749</v>
      </c>
      <c r="D36" s="56">
        <v>40940</v>
      </c>
      <c r="E36" s="56">
        <v>40940</v>
      </c>
      <c r="F36" s="58">
        <v>4</v>
      </c>
      <c r="G36" s="60" t="s">
        <v>1252</v>
      </c>
      <c r="H36" s="22"/>
      <c r="I36" s="30" t="s">
        <v>5682</v>
      </c>
      <c r="J36" s="30"/>
      <c r="K36" s="21">
        <v>208</v>
      </c>
      <c r="L36" s="22" t="s">
        <v>26</v>
      </c>
      <c r="M36" s="22" t="s">
        <v>120</v>
      </c>
      <c r="N36" s="29" t="s">
        <v>5779</v>
      </c>
    </row>
    <row r="37" spans="1:14" x14ac:dyDescent="0.2">
      <c r="A37" s="18">
        <v>21</v>
      </c>
      <c r="B37" s="19">
        <v>5300</v>
      </c>
      <c r="C37" s="45" t="s">
        <v>750</v>
      </c>
      <c r="D37" s="56">
        <v>40940</v>
      </c>
      <c r="E37" s="56">
        <v>40940</v>
      </c>
      <c r="F37" s="58">
        <v>4</v>
      </c>
      <c r="G37" s="60" t="s">
        <v>1253</v>
      </c>
      <c r="H37" s="22"/>
      <c r="I37" s="30" t="s">
        <v>5682</v>
      </c>
      <c r="J37" s="30"/>
      <c r="K37" s="21">
        <v>201</v>
      </c>
      <c r="L37" s="22" t="s">
        <v>26</v>
      </c>
      <c r="M37" s="22" t="s">
        <v>120</v>
      </c>
      <c r="N37" s="29" t="s">
        <v>5779</v>
      </c>
    </row>
    <row r="38" spans="1:14" x14ac:dyDescent="0.2">
      <c r="A38" s="18">
        <v>22</v>
      </c>
      <c r="B38" s="19">
        <v>5300</v>
      </c>
      <c r="C38" s="45" t="s">
        <v>751</v>
      </c>
      <c r="D38" s="56">
        <v>40940</v>
      </c>
      <c r="E38" s="56">
        <v>40940</v>
      </c>
      <c r="F38" s="58">
        <v>4</v>
      </c>
      <c r="G38" s="60" t="s">
        <v>1254</v>
      </c>
      <c r="H38" s="26"/>
      <c r="I38" s="30" t="s">
        <v>5682</v>
      </c>
      <c r="J38" s="30"/>
      <c r="K38" s="21">
        <v>200</v>
      </c>
      <c r="L38" s="22" t="s">
        <v>26</v>
      </c>
      <c r="M38" s="22" t="s">
        <v>120</v>
      </c>
      <c r="N38" s="29" t="s">
        <v>5779</v>
      </c>
    </row>
    <row r="39" spans="1:14" x14ac:dyDescent="0.2">
      <c r="A39" s="18">
        <v>23</v>
      </c>
      <c r="B39" s="19">
        <v>5300</v>
      </c>
      <c r="C39" s="45" t="s">
        <v>752</v>
      </c>
      <c r="D39" s="56">
        <v>40940</v>
      </c>
      <c r="E39" s="56">
        <v>40940</v>
      </c>
      <c r="F39" s="58">
        <v>4</v>
      </c>
      <c r="G39" s="60" t="s">
        <v>1255</v>
      </c>
      <c r="H39" s="27"/>
      <c r="I39" s="30" t="s">
        <v>5682</v>
      </c>
      <c r="J39" s="28"/>
      <c r="K39" s="21">
        <v>202</v>
      </c>
      <c r="L39" s="22" t="s">
        <v>26</v>
      </c>
      <c r="M39" s="22" t="s">
        <v>120</v>
      </c>
      <c r="N39" s="29" t="s">
        <v>5779</v>
      </c>
    </row>
    <row r="40" spans="1:14" x14ac:dyDescent="0.2">
      <c r="A40" s="18">
        <v>24</v>
      </c>
      <c r="B40" s="19">
        <v>5300</v>
      </c>
      <c r="C40" s="45" t="s">
        <v>753</v>
      </c>
      <c r="D40" s="56">
        <v>40940</v>
      </c>
      <c r="E40" s="56">
        <v>40940</v>
      </c>
      <c r="F40" s="58">
        <v>4</v>
      </c>
      <c r="G40" s="60" t="s">
        <v>1256</v>
      </c>
      <c r="H40" s="11"/>
      <c r="I40" s="30" t="s">
        <v>5682</v>
      </c>
      <c r="J40" s="11"/>
      <c r="K40" s="21">
        <v>203</v>
      </c>
      <c r="L40" s="22" t="s">
        <v>26</v>
      </c>
      <c r="M40" s="22" t="s">
        <v>120</v>
      </c>
      <c r="N40" s="29" t="s">
        <v>5779</v>
      </c>
    </row>
    <row r="41" spans="1:14" x14ac:dyDescent="0.2">
      <c r="A41" s="18">
        <v>25</v>
      </c>
      <c r="B41" s="19">
        <v>5300</v>
      </c>
      <c r="C41" s="45" t="s">
        <v>754</v>
      </c>
      <c r="D41" s="56">
        <v>40940</v>
      </c>
      <c r="E41" s="56">
        <v>40940</v>
      </c>
      <c r="F41" s="58">
        <v>5</v>
      </c>
      <c r="G41" s="60" t="s">
        <v>1251</v>
      </c>
      <c r="H41" s="11"/>
      <c r="I41" s="30" t="s">
        <v>5682</v>
      </c>
      <c r="J41" s="11"/>
      <c r="K41" s="21">
        <v>209</v>
      </c>
      <c r="L41" s="22" t="s">
        <v>26</v>
      </c>
      <c r="M41" s="22" t="s">
        <v>120</v>
      </c>
      <c r="N41" s="29" t="s">
        <v>5779</v>
      </c>
    </row>
    <row r="42" spans="1:14" x14ac:dyDescent="0.2">
      <c r="A42" s="18">
        <v>26</v>
      </c>
      <c r="B42" s="19">
        <v>5300</v>
      </c>
      <c r="C42" s="45" t="s">
        <v>755</v>
      </c>
      <c r="D42" s="56">
        <v>40940</v>
      </c>
      <c r="E42" s="56">
        <v>40940</v>
      </c>
      <c r="F42" s="58">
        <v>5</v>
      </c>
      <c r="G42" s="60" t="s">
        <v>1252</v>
      </c>
      <c r="H42" s="11"/>
      <c r="I42" s="30" t="s">
        <v>5682</v>
      </c>
      <c r="J42" s="11"/>
      <c r="K42" s="21">
        <v>201</v>
      </c>
      <c r="L42" s="22" t="s">
        <v>26</v>
      </c>
      <c r="M42" s="22" t="s">
        <v>120</v>
      </c>
      <c r="N42" s="29" t="s">
        <v>5779</v>
      </c>
    </row>
    <row r="43" spans="1:14" x14ac:dyDescent="0.2">
      <c r="A43" s="18">
        <v>27</v>
      </c>
      <c r="B43" s="19">
        <v>5300</v>
      </c>
      <c r="C43" s="45" t="s">
        <v>756</v>
      </c>
      <c r="D43" s="56">
        <v>40940</v>
      </c>
      <c r="E43" s="56">
        <v>40940</v>
      </c>
      <c r="F43" s="58">
        <v>5</v>
      </c>
      <c r="G43" s="60" t="s">
        <v>1253</v>
      </c>
      <c r="H43" s="11"/>
      <c r="I43" s="30" t="s">
        <v>5682</v>
      </c>
      <c r="J43" s="11"/>
      <c r="K43" s="21">
        <v>191</v>
      </c>
      <c r="L43" s="22" t="s">
        <v>26</v>
      </c>
      <c r="M43" s="22" t="s">
        <v>120</v>
      </c>
      <c r="N43" s="29" t="s">
        <v>5779</v>
      </c>
    </row>
    <row r="44" spans="1:14" x14ac:dyDescent="0.2">
      <c r="A44" s="18">
        <v>28</v>
      </c>
      <c r="B44" s="19">
        <v>5300</v>
      </c>
      <c r="C44" s="45" t="s">
        <v>757</v>
      </c>
      <c r="D44" s="56">
        <v>40940</v>
      </c>
      <c r="E44" s="56">
        <v>40940</v>
      </c>
      <c r="F44" s="58">
        <v>5</v>
      </c>
      <c r="G44" s="60" t="s">
        <v>1254</v>
      </c>
      <c r="H44" s="11"/>
      <c r="I44" s="30" t="s">
        <v>5682</v>
      </c>
      <c r="J44" s="11"/>
      <c r="K44" s="21">
        <v>196</v>
      </c>
      <c r="L44" s="22" t="s">
        <v>26</v>
      </c>
      <c r="M44" s="22" t="s">
        <v>120</v>
      </c>
      <c r="N44" s="29" t="s">
        <v>5779</v>
      </c>
    </row>
    <row r="45" spans="1:14" x14ac:dyDescent="0.2">
      <c r="A45" s="18">
        <v>29</v>
      </c>
      <c r="B45" s="19">
        <v>5300</v>
      </c>
      <c r="C45" s="45" t="s">
        <v>758</v>
      </c>
      <c r="D45" s="56">
        <v>40940</v>
      </c>
      <c r="E45" s="56">
        <v>40940</v>
      </c>
      <c r="F45" s="58">
        <v>5</v>
      </c>
      <c r="G45" s="60" t="s">
        <v>1255</v>
      </c>
      <c r="H45" s="11"/>
      <c r="I45" s="30" t="s">
        <v>5682</v>
      </c>
      <c r="J45" s="11"/>
      <c r="K45" s="21">
        <v>198</v>
      </c>
      <c r="L45" s="22" t="s">
        <v>26</v>
      </c>
      <c r="M45" s="22" t="s">
        <v>120</v>
      </c>
      <c r="N45" s="29" t="s">
        <v>5779</v>
      </c>
    </row>
    <row r="46" spans="1:14" x14ac:dyDescent="0.2">
      <c r="A46" s="18">
        <v>30</v>
      </c>
      <c r="B46" s="19">
        <v>5300</v>
      </c>
      <c r="C46" s="45" t="s">
        <v>759</v>
      </c>
      <c r="D46" s="56">
        <v>40940</v>
      </c>
      <c r="E46" s="56">
        <v>40940</v>
      </c>
      <c r="F46" s="58">
        <v>5</v>
      </c>
      <c r="G46" s="60" t="s">
        <v>1256</v>
      </c>
      <c r="H46" s="11"/>
      <c r="I46" s="30" t="s">
        <v>5682</v>
      </c>
      <c r="J46" s="11"/>
      <c r="K46" s="21">
        <v>206</v>
      </c>
      <c r="L46" s="22" t="s">
        <v>26</v>
      </c>
      <c r="M46" s="22" t="s">
        <v>120</v>
      </c>
      <c r="N46" s="29" t="s">
        <v>5779</v>
      </c>
    </row>
    <row r="47" spans="1:14" x14ac:dyDescent="0.2">
      <c r="A47" s="18">
        <v>31</v>
      </c>
      <c r="B47" s="19">
        <v>5300</v>
      </c>
      <c r="C47" s="45" t="s">
        <v>760</v>
      </c>
      <c r="D47" s="56">
        <v>40940</v>
      </c>
      <c r="E47" s="56">
        <v>40940</v>
      </c>
      <c r="F47" s="58">
        <v>6</v>
      </c>
      <c r="G47" s="60" t="s">
        <v>1251</v>
      </c>
      <c r="H47" s="21"/>
      <c r="I47" s="30" t="s">
        <v>5682</v>
      </c>
      <c r="J47" s="30"/>
      <c r="K47" s="21">
        <v>207</v>
      </c>
      <c r="L47" s="22" t="s">
        <v>26</v>
      </c>
      <c r="M47" s="22" t="s">
        <v>120</v>
      </c>
      <c r="N47" s="29" t="s">
        <v>5779</v>
      </c>
    </row>
    <row r="48" spans="1:14" x14ac:dyDescent="0.2">
      <c r="A48" s="18">
        <v>32</v>
      </c>
      <c r="B48" s="19">
        <v>5300</v>
      </c>
      <c r="C48" s="45" t="s">
        <v>761</v>
      </c>
      <c r="D48" s="56">
        <v>40940</v>
      </c>
      <c r="E48" s="56">
        <v>40940</v>
      </c>
      <c r="F48" s="58">
        <v>6</v>
      </c>
      <c r="G48" s="60" t="s">
        <v>1252</v>
      </c>
      <c r="H48" s="21"/>
      <c r="I48" s="30" t="s">
        <v>5682</v>
      </c>
      <c r="J48" s="30"/>
      <c r="K48" s="21">
        <v>194</v>
      </c>
      <c r="L48" s="22" t="s">
        <v>26</v>
      </c>
      <c r="M48" s="22" t="s">
        <v>120</v>
      </c>
      <c r="N48" s="29" t="s">
        <v>5779</v>
      </c>
    </row>
    <row r="49" spans="1:14" x14ac:dyDescent="0.2">
      <c r="A49" s="18">
        <v>33</v>
      </c>
      <c r="B49" s="19">
        <v>5300</v>
      </c>
      <c r="C49" s="45" t="s">
        <v>762</v>
      </c>
      <c r="D49" s="56">
        <v>40940</v>
      </c>
      <c r="E49" s="56">
        <v>40940</v>
      </c>
      <c r="F49" s="58">
        <v>6</v>
      </c>
      <c r="G49" s="60" t="s">
        <v>1253</v>
      </c>
      <c r="H49" s="21"/>
      <c r="I49" s="30" t="s">
        <v>5682</v>
      </c>
      <c r="J49" s="30"/>
      <c r="K49" s="21">
        <v>206</v>
      </c>
      <c r="L49" s="22" t="s">
        <v>26</v>
      </c>
      <c r="M49" s="22" t="s">
        <v>120</v>
      </c>
      <c r="N49" s="29" t="s">
        <v>5779</v>
      </c>
    </row>
    <row r="50" spans="1:14" x14ac:dyDescent="0.2">
      <c r="A50" s="18">
        <v>34</v>
      </c>
      <c r="B50" s="19">
        <v>5300</v>
      </c>
      <c r="C50" s="45" t="s">
        <v>763</v>
      </c>
      <c r="D50" s="56">
        <v>40940</v>
      </c>
      <c r="E50" s="56">
        <v>40940</v>
      </c>
      <c r="F50" s="58">
        <v>6</v>
      </c>
      <c r="G50" s="60" t="s">
        <v>1254</v>
      </c>
      <c r="H50" s="22"/>
      <c r="I50" s="30" t="s">
        <v>5682</v>
      </c>
      <c r="J50" s="22"/>
      <c r="K50" s="21">
        <v>202</v>
      </c>
      <c r="L50" s="22" t="s">
        <v>26</v>
      </c>
      <c r="M50" s="22" t="s">
        <v>120</v>
      </c>
      <c r="N50" s="29" t="s">
        <v>5779</v>
      </c>
    </row>
    <row r="51" spans="1:14" x14ac:dyDescent="0.2">
      <c r="A51" s="18">
        <v>35</v>
      </c>
      <c r="B51" s="19">
        <v>5300</v>
      </c>
      <c r="C51" s="45" t="s">
        <v>764</v>
      </c>
      <c r="D51" s="56">
        <v>40940</v>
      </c>
      <c r="E51" s="56">
        <v>40940</v>
      </c>
      <c r="F51" s="58">
        <v>6</v>
      </c>
      <c r="G51" s="60" t="s">
        <v>1255</v>
      </c>
      <c r="H51" s="22"/>
      <c r="I51" s="30" t="s">
        <v>5682</v>
      </c>
      <c r="J51" s="30"/>
      <c r="K51" s="21">
        <v>209</v>
      </c>
      <c r="L51" s="22" t="s">
        <v>26</v>
      </c>
      <c r="M51" s="22" t="s">
        <v>120</v>
      </c>
      <c r="N51" s="29" t="s">
        <v>5779</v>
      </c>
    </row>
    <row r="52" spans="1:14" x14ac:dyDescent="0.2">
      <c r="A52" s="18">
        <v>36</v>
      </c>
      <c r="B52" s="19">
        <v>5300</v>
      </c>
      <c r="C52" s="45" t="s">
        <v>765</v>
      </c>
      <c r="D52" s="56">
        <v>40940</v>
      </c>
      <c r="E52" s="56">
        <v>40940</v>
      </c>
      <c r="F52" s="58">
        <v>6</v>
      </c>
      <c r="G52" s="60" t="s">
        <v>1256</v>
      </c>
      <c r="H52" s="22"/>
      <c r="I52" s="30" t="s">
        <v>5682</v>
      </c>
      <c r="J52" s="30"/>
      <c r="K52" s="21">
        <v>198</v>
      </c>
      <c r="L52" s="22" t="s">
        <v>26</v>
      </c>
      <c r="M52" s="22" t="s">
        <v>120</v>
      </c>
      <c r="N52" s="29" t="s">
        <v>5779</v>
      </c>
    </row>
    <row r="53" spans="1:14" x14ac:dyDescent="0.2">
      <c r="A53" s="18">
        <v>37</v>
      </c>
      <c r="B53" s="19">
        <v>5300</v>
      </c>
      <c r="C53" s="45" t="s">
        <v>766</v>
      </c>
      <c r="D53" s="56">
        <v>40940</v>
      </c>
      <c r="E53" s="56">
        <v>40940</v>
      </c>
      <c r="F53" s="58">
        <v>7</v>
      </c>
      <c r="G53" s="60" t="s">
        <v>1251</v>
      </c>
      <c r="H53" s="26"/>
      <c r="I53" s="30" t="s">
        <v>5682</v>
      </c>
      <c r="J53" s="30"/>
      <c r="K53" s="21">
        <v>205</v>
      </c>
      <c r="L53" s="22" t="s">
        <v>26</v>
      </c>
      <c r="M53" s="22" t="s">
        <v>120</v>
      </c>
      <c r="N53" s="29" t="s">
        <v>5779</v>
      </c>
    </row>
    <row r="54" spans="1:14" x14ac:dyDescent="0.2">
      <c r="A54" s="18">
        <v>38</v>
      </c>
      <c r="B54" s="19">
        <v>5300</v>
      </c>
      <c r="C54" s="45" t="s">
        <v>767</v>
      </c>
      <c r="D54" s="56">
        <v>40940</v>
      </c>
      <c r="E54" s="56">
        <v>40940</v>
      </c>
      <c r="F54" s="58">
        <v>7</v>
      </c>
      <c r="G54" s="60" t="s">
        <v>1252</v>
      </c>
      <c r="H54" s="27"/>
      <c r="I54" s="30" t="s">
        <v>5682</v>
      </c>
      <c r="J54" s="28"/>
      <c r="K54" s="21">
        <v>198</v>
      </c>
      <c r="L54" s="22" t="s">
        <v>26</v>
      </c>
      <c r="M54" s="22" t="s">
        <v>120</v>
      </c>
      <c r="N54" s="29" t="s">
        <v>5779</v>
      </c>
    </row>
    <row r="55" spans="1:14" x14ac:dyDescent="0.2">
      <c r="A55" s="18">
        <v>39</v>
      </c>
      <c r="B55" s="19">
        <v>5300</v>
      </c>
      <c r="C55" s="45" t="s">
        <v>768</v>
      </c>
      <c r="D55" s="56">
        <v>40940</v>
      </c>
      <c r="E55" s="56">
        <v>40940</v>
      </c>
      <c r="F55" s="58">
        <v>7</v>
      </c>
      <c r="G55" s="60" t="s">
        <v>1253</v>
      </c>
      <c r="H55" s="11"/>
      <c r="I55" s="30" t="s">
        <v>5682</v>
      </c>
      <c r="J55" s="11"/>
      <c r="K55" s="21">
        <v>198</v>
      </c>
      <c r="L55" s="22" t="s">
        <v>26</v>
      </c>
      <c r="M55" s="22" t="s">
        <v>120</v>
      </c>
      <c r="N55" s="29" t="s">
        <v>5779</v>
      </c>
    </row>
    <row r="56" spans="1:14" x14ac:dyDescent="0.2">
      <c r="A56" s="18">
        <v>40</v>
      </c>
      <c r="B56" s="19">
        <v>5300</v>
      </c>
      <c r="C56" s="45" t="s">
        <v>769</v>
      </c>
      <c r="D56" s="56">
        <v>40940</v>
      </c>
      <c r="E56" s="56">
        <v>40940</v>
      </c>
      <c r="F56" s="58">
        <v>7</v>
      </c>
      <c r="G56" s="60" t="s">
        <v>1254</v>
      </c>
      <c r="H56" s="11"/>
      <c r="I56" s="30" t="s">
        <v>5682</v>
      </c>
      <c r="J56" s="11"/>
      <c r="K56" s="21">
        <v>195</v>
      </c>
      <c r="L56" s="22" t="s">
        <v>26</v>
      </c>
      <c r="M56" s="22" t="s">
        <v>120</v>
      </c>
      <c r="N56" s="29" t="s">
        <v>5779</v>
      </c>
    </row>
    <row r="57" spans="1:14" x14ac:dyDescent="0.2">
      <c r="A57" s="18">
        <v>41</v>
      </c>
      <c r="B57" s="19">
        <v>5300</v>
      </c>
      <c r="C57" s="45" t="s">
        <v>770</v>
      </c>
      <c r="D57" s="56">
        <v>40940</v>
      </c>
      <c r="E57" s="56">
        <v>40940</v>
      </c>
      <c r="F57" s="58">
        <v>7</v>
      </c>
      <c r="G57" s="60" t="s">
        <v>1255</v>
      </c>
      <c r="H57" s="11"/>
      <c r="I57" s="30" t="s">
        <v>5682</v>
      </c>
      <c r="J57" s="11"/>
      <c r="K57" s="21">
        <v>198</v>
      </c>
      <c r="L57" s="22" t="s">
        <v>26</v>
      </c>
      <c r="M57" s="22" t="s">
        <v>120</v>
      </c>
      <c r="N57" s="29" t="s">
        <v>5779</v>
      </c>
    </row>
    <row r="58" spans="1:14" x14ac:dyDescent="0.2">
      <c r="A58" s="18">
        <v>42</v>
      </c>
      <c r="B58" s="19">
        <v>5300</v>
      </c>
      <c r="C58" s="45" t="s">
        <v>771</v>
      </c>
      <c r="D58" s="56">
        <v>40940</v>
      </c>
      <c r="E58" s="56">
        <v>40940</v>
      </c>
      <c r="F58" s="58">
        <v>7</v>
      </c>
      <c r="G58" s="60" t="s">
        <v>1256</v>
      </c>
      <c r="H58" s="11"/>
      <c r="I58" s="30" t="s">
        <v>5682</v>
      </c>
      <c r="J58" s="11"/>
      <c r="K58" s="21">
        <v>200</v>
      </c>
      <c r="L58" s="22" t="s">
        <v>26</v>
      </c>
      <c r="M58" s="22" t="s">
        <v>120</v>
      </c>
      <c r="N58" s="29" t="s">
        <v>5779</v>
      </c>
    </row>
    <row r="59" spans="1:14" x14ac:dyDescent="0.2">
      <c r="A59" s="18">
        <v>43</v>
      </c>
      <c r="B59" s="19">
        <v>5300</v>
      </c>
      <c r="C59" s="45" t="s">
        <v>772</v>
      </c>
      <c r="D59" s="56">
        <v>40940</v>
      </c>
      <c r="E59" s="56">
        <v>40940</v>
      </c>
      <c r="F59" s="58">
        <v>8</v>
      </c>
      <c r="G59" s="60" t="s">
        <v>1251</v>
      </c>
      <c r="H59" s="11"/>
      <c r="I59" s="30" t="s">
        <v>5682</v>
      </c>
      <c r="J59" s="11"/>
      <c r="K59" s="21">
        <v>200</v>
      </c>
      <c r="L59" s="22" t="s">
        <v>26</v>
      </c>
      <c r="M59" s="22" t="s">
        <v>120</v>
      </c>
      <c r="N59" s="29" t="s">
        <v>5779</v>
      </c>
    </row>
    <row r="60" spans="1:14" x14ac:dyDescent="0.2">
      <c r="A60" s="18">
        <v>44</v>
      </c>
      <c r="B60" s="19">
        <v>5300</v>
      </c>
      <c r="C60" s="45" t="s">
        <v>773</v>
      </c>
      <c r="D60" s="56">
        <v>40940</v>
      </c>
      <c r="E60" s="56">
        <v>40940</v>
      </c>
      <c r="F60" s="58">
        <v>8</v>
      </c>
      <c r="G60" s="60" t="s">
        <v>1252</v>
      </c>
      <c r="H60" s="11"/>
      <c r="I60" s="30" t="s">
        <v>5682</v>
      </c>
      <c r="J60" s="11"/>
      <c r="K60" s="21">
        <v>204</v>
      </c>
      <c r="L60" s="22" t="s">
        <v>26</v>
      </c>
      <c r="M60" s="22" t="s">
        <v>120</v>
      </c>
      <c r="N60" s="29" t="s">
        <v>5779</v>
      </c>
    </row>
    <row r="61" spans="1:14" x14ac:dyDescent="0.2">
      <c r="A61" s="18">
        <v>45</v>
      </c>
      <c r="B61" s="19">
        <v>5300</v>
      </c>
      <c r="C61" s="45" t="s">
        <v>774</v>
      </c>
      <c r="D61" s="56">
        <v>40940</v>
      </c>
      <c r="E61" s="56">
        <v>40940</v>
      </c>
      <c r="F61" s="58">
        <v>8</v>
      </c>
      <c r="G61" s="60" t="s">
        <v>1253</v>
      </c>
      <c r="H61" s="11"/>
      <c r="I61" s="30" t="s">
        <v>5682</v>
      </c>
      <c r="J61" s="11"/>
      <c r="K61" s="21">
        <v>201</v>
      </c>
      <c r="L61" s="22" t="s">
        <v>26</v>
      </c>
      <c r="M61" s="22" t="s">
        <v>120</v>
      </c>
      <c r="N61" s="29" t="s">
        <v>5779</v>
      </c>
    </row>
    <row r="62" spans="1:14" x14ac:dyDescent="0.2">
      <c r="A62" s="18">
        <v>46</v>
      </c>
      <c r="B62" s="19">
        <v>5300</v>
      </c>
      <c r="C62" s="45" t="s">
        <v>775</v>
      </c>
      <c r="D62" s="56">
        <v>40940</v>
      </c>
      <c r="E62" s="56">
        <v>40940</v>
      </c>
      <c r="F62" s="58">
        <v>8</v>
      </c>
      <c r="G62" s="60" t="s">
        <v>1254</v>
      </c>
      <c r="H62" s="21"/>
      <c r="I62" s="30" t="s">
        <v>5682</v>
      </c>
      <c r="J62" s="30"/>
      <c r="K62" s="21">
        <v>193</v>
      </c>
      <c r="L62" s="22" t="s">
        <v>26</v>
      </c>
      <c r="M62" s="22" t="s">
        <v>120</v>
      </c>
      <c r="N62" s="29" t="s">
        <v>5779</v>
      </c>
    </row>
    <row r="63" spans="1:14" x14ac:dyDescent="0.2">
      <c r="A63" s="18">
        <v>47</v>
      </c>
      <c r="B63" s="19">
        <v>5300</v>
      </c>
      <c r="C63" s="45" t="s">
        <v>776</v>
      </c>
      <c r="D63" s="56">
        <v>40940</v>
      </c>
      <c r="E63" s="56">
        <v>40940</v>
      </c>
      <c r="F63" s="58">
        <v>8</v>
      </c>
      <c r="G63" s="60" t="s">
        <v>1255</v>
      </c>
      <c r="H63" s="21"/>
      <c r="I63" s="30" t="s">
        <v>5682</v>
      </c>
      <c r="J63" s="30"/>
      <c r="K63" s="21">
        <v>205</v>
      </c>
      <c r="L63" s="22" t="s">
        <v>26</v>
      </c>
      <c r="M63" s="22" t="s">
        <v>120</v>
      </c>
      <c r="N63" s="29" t="s">
        <v>5779</v>
      </c>
    </row>
    <row r="64" spans="1:14" x14ac:dyDescent="0.2">
      <c r="A64" s="18">
        <v>48</v>
      </c>
      <c r="B64" s="19">
        <v>5300</v>
      </c>
      <c r="C64" s="45" t="s">
        <v>777</v>
      </c>
      <c r="D64" s="56">
        <v>40940</v>
      </c>
      <c r="E64" s="56">
        <v>40940</v>
      </c>
      <c r="F64" s="58">
        <v>8</v>
      </c>
      <c r="G64" s="60" t="s">
        <v>1256</v>
      </c>
      <c r="H64" s="21"/>
      <c r="I64" s="30" t="s">
        <v>5682</v>
      </c>
      <c r="J64" s="30"/>
      <c r="K64" s="21">
        <v>203</v>
      </c>
      <c r="L64" s="22" t="s">
        <v>26</v>
      </c>
      <c r="M64" s="22" t="s">
        <v>120</v>
      </c>
      <c r="N64" s="29" t="s">
        <v>5779</v>
      </c>
    </row>
    <row r="65" spans="1:14" x14ac:dyDescent="0.2">
      <c r="A65" s="18">
        <v>49</v>
      </c>
      <c r="B65" s="19">
        <v>5300</v>
      </c>
      <c r="C65" s="45" t="s">
        <v>778</v>
      </c>
      <c r="D65" s="56">
        <v>40940</v>
      </c>
      <c r="E65" s="56">
        <v>40940</v>
      </c>
      <c r="F65" s="58">
        <v>9</v>
      </c>
      <c r="G65" s="60" t="s">
        <v>1251</v>
      </c>
      <c r="H65" s="22"/>
      <c r="I65" s="30" t="s">
        <v>5682</v>
      </c>
      <c r="J65" s="22"/>
      <c r="K65" s="21">
        <v>178</v>
      </c>
      <c r="L65" s="22" t="s">
        <v>26</v>
      </c>
      <c r="M65" s="22" t="s">
        <v>120</v>
      </c>
      <c r="N65" s="29" t="s">
        <v>5779</v>
      </c>
    </row>
    <row r="66" spans="1:14" x14ac:dyDescent="0.2">
      <c r="A66" s="18">
        <v>50</v>
      </c>
      <c r="B66" s="19">
        <v>5300</v>
      </c>
      <c r="C66" s="45" t="s">
        <v>779</v>
      </c>
      <c r="D66" s="56">
        <v>40940</v>
      </c>
      <c r="E66" s="56">
        <v>40940</v>
      </c>
      <c r="F66" s="58">
        <v>9</v>
      </c>
      <c r="G66" s="60" t="s">
        <v>1252</v>
      </c>
      <c r="H66" s="22"/>
      <c r="I66" s="30" t="s">
        <v>5682</v>
      </c>
      <c r="J66" s="30"/>
      <c r="K66" s="21">
        <v>206</v>
      </c>
      <c r="L66" s="22" t="s">
        <v>26</v>
      </c>
      <c r="M66" s="22" t="s">
        <v>120</v>
      </c>
      <c r="N66" s="29" t="s">
        <v>5779</v>
      </c>
    </row>
    <row r="67" spans="1:14" x14ac:dyDescent="0.2">
      <c r="A67" s="18">
        <v>51</v>
      </c>
      <c r="B67" s="19">
        <v>5300</v>
      </c>
      <c r="C67" s="45" t="s">
        <v>780</v>
      </c>
      <c r="D67" s="56">
        <v>40940</v>
      </c>
      <c r="E67" s="56">
        <v>40940</v>
      </c>
      <c r="F67" s="58">
        <v>9</v>
      </c>
      <c r="G67" s="60" t="s">
        <v>1253</v>
      </c>
      <c r="H67" s="22"/>
      <c r="I67" s="30" t="s">
        <v>5682</v>
      </c>
      <c r="J67" s="30"/>
      <c r="K67" s="21">
        <v>201</v>
      </c>
      <c r="L67" s="22" t="s">
        <v>26</v>
      </c>
      <c r="M67" s="22" t="s">
        <v>120</v>
      </c>
      <c r="N67" s="29" t="s">
        <v>5779</v>
      </c>
    </row>
    <row r="68" spans="1:14" x14ac:dyDescent="0.2">
      <c r="A68" s="18">
        <v>52</v>
      </c>
      <c r="B68" s="19">
        <v>5300</v>
      </c>
      <c r="C68" s="45" t="s">
        <v>781</v>
      </c>
      <c r="D68" s="56">
        <v>40940</v>
      </c>
      <c r="E68" s="56">
        <v>40940</v>
      </c>
      <c r="F68" s="58">
        <v>9</v>
      </c>
      <c r="G68" s="60" t="s">
        <v>1254</v>
      </c>
      <c r="H68" s="26"/>
      <c r="I68" s="30" t="s">
        <v>5682</v>
      </c>
      <c r="J68" s="30"/>
      <c r="K68" s="21">
        <v>211</v>
      </c>
      <c r="L68" s="22" t="s">
        <v>26</v>
      </c>
      <c r="M68" s="22" t="s">
        <v>120</v>
      </c>
      <c r="N68" s="29" t="s">
        <v>5779</v>
      </c>
    </row>
    <row r="69" spans="1:14" x14ac:dyDescent="0.2">
      <c r="A69" s="18">
        <v>53</v>
      </c>
      <c r="B69" s="19">
        <v>5300</v>
      </c>
      <c r="C69" s="45" t="s">
        <v>782</v>
      </c>
      <c r="D69" s="56">
        <v>40940</v>
      </c>
      <c r="E69" s="56">
        <v>40940</v>
      </c>
      <c r="F69" s="58">
        <v>9</v>
      </c>
      <c r="G69" s="60" t="s">
        <v>1255</v>
      </c>
      <c r="H69" s="27"/>
      <c r="I69" s="30" t="s">
        <v>5682</v>
      </c>
      <c r="J69" s="28"/>
      <c r="K69" s="21">
        <v>209</v>
      </c>
      <c r="L69" s="22" t="s">
        <v>26</v>
      </c>
      <c r="M69" s="22" t="s">
        <v>120</v>
      </c>
      <c r="N69" s="29" t="s">
        <v>5779</v>
      </c>
    </row>
    <row r="70" spans="1:14" x14ac:dyDescent="0.2">
      <c r="A70" s="18">
        <v>54</v>
      </c>
      <c r="B70" s="19">
        <v>5300</v>
      </c>
      <c r="C70" s="45" t="s">
        <v>783</v>
      </c>
      <c r="D70" s="56">
        <v>40940</v>
      </c>
      <c r="E70" s="56">
        <v>40940</v>
      </c>
      <c r="F70" s="58">
        <v>9</v>
      </c>
      <c r="G70" s="60" t="s">
        <v>1256</v>
      </c>
      <c r="H70" s="11"/>
      <c r="I70" s="30" t="s">
        <v>5682</v>
      </c>
      <c r="J70" s="11"/>
      <c r="K70" s="21">
        <v>199</v>
      </c>
      <c r="L70" s="22" t="s">
        <v>26</v>
      </c>
      <c r="M70" s="22" t="s">
        <v>120</v>
      </c>
      <c r="N70" s="29" t="s">
        <v>5779</v>
      </c>
    </row>
    <row r="71" spans="1:14" x14ac:dyDescent="0.2">
      <c r="A71" s="18">
        <v>55</v>
      </c>
      <c r="B71" s="19">
        <v>5300</v>
      </c>
      <c r="C71" s="45" t="s">
        <v>784</v>
      </c>
      <c r="D71" s="56">
        <v>40940</v>
      </c>
      <c r="E71" s="56">
        <v>40940</v>
      </c>
      <c r="F71" s="58">
        <v>10</v>
      </c>
      <c r="G71" s="60" t="s">
        <v>1251</v>
      </c>
      <c r="H71" s="11"/>
      <c r="I71" s="30" t="s">
        <v>5682</v>
      </c>
      <c r="J71" s="11"/>
      <c r="K71" s="21">
        <v>201</v>
      </c>
      <c r="L71" s="22" t="s">
        <v>26</v>
      </c>
      <c r="M71" s="22" t="s">
        <v>120</v>
      </c>
      <c r="N71" s="29" t="s">
        <v>5779</v>
      </c>
    </row>
    <row r="72" spans="1:14" x14ac:dyDescent="0.2">
      <c r="A72" s="18">
        <v>56</v>
      </c>
      <c r="B72" s="19">
        <v>5300</v>
      </c>
      <c r="C72" s="45" t="s">
        <v>785</v>
      </c>
      <c r="D72" s="56">
        <v>40940</v>
      </c>
      <c r="E72" s="56">
        <v>40940</v>
      </c>
      <c r="F72" s="58">
        <v>10</v>
      </c>
      <c r="G72" s="60" t="s">
        <v>1252</v>
      </c>
      <c r="H72" s="11"/>
      <c r="I72" s="30" t="s">
        <v>5682</v>
      </c>
      <c r="J72" s="11"/>
      <c r="K72" s="21">
        <v>202</v>
      </c>
      <c r="L72" s="22" t="s">
        <v>26</v>
      </c>
      <c r="M72" s="22" t="s">
        <v>120</v>
      </c>
      <c r="N72" s="29" t="s">
        <v>5779</v>
      </c>
    </row>
    <row r="73" spans="1:14" x14ac:dyDescent="0.2">
      <c r="A73" s="18">
        <v>57</v>
      </c>
      <c r="B73" s="19">
        <v>5300</v>
      </c>
      <c r="C73" s="45" t="s">
        <v>786</v>
      </c>
      <c r="D73" s="56">
        <v>40940</v>
      </c>
      <c r="E73" s="56">
        <v>40940</v>
      </c>
      <c r="F73" s="58">
        <v>10</v>
      </c>
      <c r="G73" s="60" t="s">
        <v>1253</v>
      </c>
      <c r="H73" s="11"/>
      <c r="I73" s="30" t="s">
        <v>5682</v>
      </c>
      <c r="J73" s="11"/>
      <c r="K73" s="21">
        <v>211</v>
      </c>
      <c r="L73" s="22" t="s">
        <v>26</v>
      </c>
      <c r="M73" s="22" t="s">
        <v>120</v>
      </c>
      <c r="N73" s="29" t="s">
        <v>5779</v>
      </c>
    </row>
    <row r="74" spans="1:14" x14ac:dyDescent="0.2">
      <c r="A74" s="18">
        <v>58</v>
      </c>
      <c r="B74" s="19">
        <v>5300</v>
      </c>
      <c r="C74" s="45" t="s">
        <v>787</v>
      </c>
      <c r="D74" s="56">
        <v>40940</v>
      </c>
      <c r="E74" s="56">
        <v>40940</v>
      </c>
      <c r="F74" s="58">
        <v>10</v>
      </c>
      <c r="G74" s="60" t="s">
        <v>1254</v>
      </c>
      <c r="H74" s="11"/>
      <c r="I74" s="30" t="s">
        <v>5682</v>
      </c>
      <c r="J74" s="11"/>
      <c r="K74" s="21">
        <v>205</v>
      </c>
      <c r="L74" s="22" t="s">
        <v>26</v>
      </c>
      <c r="M74" s="22" t="s">
        <v>120</v>
      </c>
      <c r="N74" s="29" t="s">
        <v>5779</v>
      </c>
    </row>
    <row r="75" spans="1:14" x14ac:dyDescent="0.2">
      <c r="A75" s="18">
        <v>59</v>
      </c>
      <c r="B75" s="19">
        <v>5300</v>
      </c>
      <c r="C75" s="45" t="s">
        <v>788</v>
      </c>
      <c r="D75" s="56">
        <v>40940</v>
      </c>
      <c r="E75" s="56">
        <v>40940</v>
      </c>
      <c r="F75" s="58">
        <v>10</v>
      </c>
      <c r="G75" s="60" t="s">
        <v>1255</v>
      </c>
      <c r="H75" s="11"/>
      <c r="I75" s="30" t="s">
        <v>5682</v>
      </c>
      <c r="J75" s="11"/>
      <c r="K75" s="21">
        <v>202</v>
      </c>
      <c r="L75" s="22" t="s">
        <v>26</v>
      </c>
      <c r="M75" s="22" t="s">
        <v>120</v>
      </c>
      <c r="N75" s="29" t="s">
        <v>5779</v>
      </c>
    </row>
    <row r="76" spans="1:14" x14ac:dyDescent="0.2">
      <c r="A76" s="18">
        <v>60</v>
      </c>
      <c r="B76" s="19">
        <v>5300</v>
      </c>
      <c r="C76" s="45" t="s">
        <v>789</v>
      </c>
      <c r="D76" s="56">
        <v>40940</v>
      </c>
      <c r="E76" s="56">
        <v>40940</v>
      </c>
      <c r="F76" s="58">
        <v>10</v>
      </c>
      <c r="G76" s="60" t="s">
        <v>1256</v>
      </c>
      <c r="H76" s="11"/>
      <c r="I76" s="30" t="s">
        <v>5682</v>
      </c>
      <c r="J76" s="11"/>
      <c r="K76" s="21">
        <v>206</v>
      </c>
      <c r="L76" s="22" t="s">
        <v>26</v>
      </c>
      <c r="M76" s="22" t="s">
        <v>120</v>
      </c>
      <c r="N76" s="29" t="s">
        <v>5779</v>
      </c>
    </row>
    <row r="77" spans="1:14" x14ac:dyDescent="0.2">
      <c r="A77" s="18">
        <v>61</v>
      </c>
      <c r="B77" s="19">
        <v>5300</v>
      </c>
      <c r="C77" s="45" t="s">
        <v>790</v>
      </c>
      <c r="D77" s="56">
        <v>40940</v>
      </c>
      <c r="E77" s="56">
        <v>40940</v>
      </c>
      <c r="F77" s="58">
        <v>11</v>
      </c>
      <c r="G77" s="60" t="s">
        <v>1251</v>
      </c>
      <c r="H77" s="21"/>
      <c r="I77" s="30" t="s">
        <v>5682</v>
      </c>
      <c r="J77" s="30"/>
      <c r="K77" s="21">
        <v>209</v>
      </c>
      <c r="L77" s="22" t="s">
        <v>26</v>
      </c>
      <c r="M77" s="22" t="s">
        <v>120</v>
      </c>
      <c r="N77" s="29" t="s">
        <v>5779</v>
      </c>
    </row>
    <row r="78" spans="1:14" x14ac:dyDescent="0.2">
      <c r="A78" s="18">
        <v>62</v>
      </c>
      <c r="B78" s="19">
        <v>5300</v>
      </c>
      <c r="C78" s="45" t="s">
        <v>791</v>
      </c>
      <c r="D78" s="56">
        <v>40940</v>
      </c>
      <c r="E78" s="56">
        <v>40940</v>
      </c>
      <c r="F78" s="58">
        <v>11</v>
      </c>
      <c r="G78" s="60" t="s">
        <v>1252</v>
      </c>
      <c r="H78" s="21"/>
      <c r="I78" s="30" t="s">
        <v>5682</v>
      </c>
      <c r="J78" s="30"/>
      <c r="K78" s="21">
        <v>201</v>
      </c>
      <c r="L78" s="22" t="s">
        <v>26</v>
      </c>
      <c r="M78" s="22" t="s">
        <v>120</v>
      </c>
      <c r="N78" s="29" t="s">
        <v>5779</v>
      </c>
    </row>
    <row r="79" spans="1:14" x14ac:dyDescent="0.2">
      <c r="A79" s="18">
        <v>63</v>
      </c>
      <c r="B79" s="19">
        <v>5300</v>
      </c>
      <c r="C79" s="45" t="s">
        <v>792</v>
      </c>
      <c r="D79" s="56">
        <v>40940</v>
      </c>
      <c r="E79" s="56">
        <v>40940</v>
      </c>
      <c r="F79" s="58">
        <v>11</v>
      </c>
      <c r="G79" s="60" t="s">
        <v>1253</v>
      </c>
      <c r="H79" s="21"/>
      <c r="I79" s="30" t="s">
        <v>5682</v>
      </c>
      <c r="J79" s="30"/>
      <c r="K79" s="21">
        <v>204</v>
      </c>
      <c r="L79" s="22" t="s">
        <v>26</v>
      </c>
      <c r="M79" s="22" t="s">
        <v>120</v>
      </c>
      <c r="N79" s="29" t="s">
        <v>5779</v>
      </c>
    </row>
    <row r="80" spans="1:14" x14ac:dyDescent="0.2">
      <c r="A80" s="18">
        <v>64</v>
      </c>
      <c r="B80" s="19">
        <v>5300</v>
      </c>
      <c r="C80" s="45" t="s">
        <v>793</v>
      </c>
      <c r="D80" s="56">
        <v>40940</v>
      </c>
      <c r="E80" s="56">
        <v>40940</v>
      </c>
      <c r="F80" s="58">
        <v>11</v>
      </c>
      <c r="G80" s="60" t="s">
        <v>1254</v>
      </c>
      <c r="H80" s="22"/>
      <c r="I80" s="30" t="s">
        <v>5682</v>
      </c>
      <c r="J80" s="22"/>
      <c r="K80" s="21">
        <v>200</v>
      </c>
      <c r="L80" s="22" t="s">
        <v>26</v>
      </c>
      <c r="M80" s="22" t="s">
        <v>120</v>
      </c>
      <c r="N80" s="29" t="s">
        <v>5779</v>
      </c>
    </row>
    <row r="81" spans="1:14" x14ac:dyDescent="0.2">
      <c r="A81" s="18">
        <v>65</v>
      </c>
      <c r="B81" s="19">
        <v>5300</v>
      </c>
      <c r="C81" s="45" t="s">
        <v>794</v>
      </c>
      <c r="D81" s="56">
        <v>40940</v>
      </c>
      <c r="E81" s="56">
        <v>40941</v>
      </c>
      <c r="F81" s="58">
        <v>11</v>
      </c>
      <c r="G81" s="60" t="s">
        <v>1255</v>
      </c>
      <c r="H81" s="22"/>
      <c r="I81" s="30" t="s">
        <v>5682</v>
      </c>
      <c r="J81" s="30"/>
      <c r="K81" s="21">
        <v>200</v>
      </c>
      <c r="L81" s="22" t="s">
        <v>26</v>
      </c>
      <c r="M81" s="22" t="s">
        <v>120</v>
      </c>
      <c r="N81" s="29" t="s">
        <v>5779</v>
      </c>
    </row>
    <row r="82" spans="1:14" x14ac:dyDescent="0.2">
      <c r="A82" s="18">
        <v>66</v>
      </c>
      <c r="B82" s="19">
        <v>5300</v>
      </c>
      <c r="C82" s="45" t="s">
        <v>795</v>
      </c>
      <c r="D82" s="56">
        <v>40941</v>
      </c>
      <c r="E82" s="56">
        <v>40941</v>
      </c>
      <c r="F82" s="58">
        <v>11</v>
      </c>
      <c r="G82" s="60" t="s">
        <v>1256</v>
      </c>
      <c r="H82" s="22"/>
      <c r="I82" s="30" t="s">
        <v>5682</v>
      </c>
      <c r="J82" s="30"/>
      <c r="K82" s="21">
        <v>210</v>
      </c>
      <c r="L82" s="22" t="s">
        <v>26</v>
      </c>
      <c r="M82" s="22" t="s">
        <v>120</v>
      </c>
      <c r="N82" s="29" t="s">
        <v>5779</v>
      </c>
    </row>
    <row r="83" spans="1:14" x14ac:dyDescent="0.2">
      <c r="A83" s="18">
        <v>67</v>
      </c>
      <c r="B83" s="19">
        <v>5300</v>
      </c>
      <c r="C83" s="45" t="s">
        <v>796</v>
      </c>
      <c r="D83" s="56">
        <v>40941</v>
      </c>
      <c r="E83" s="56">
        <v>40941</v>
      </c>
      <c r="F83" s="58">
        <v>12</v>
      </c>
      <c r="G83" s="60" t="s">
        <v>1251</v>
      </c>
      <c r="H83" s="26"/>
      <c r="I83" s="30" t="s">
        <v>5682</v>
      </c>
      <c r="J83" s="30"/>
      <c r="K83" s="21">
        <v>203</v>
      </c>
      <c r="L83" s="22" t="s">
        <v>26</v>
      </c>
      <c r="M83" s="22" t="s">
        <v>120</v>
      </c>
      <c r="N83" s="29" t="s">
        <v>5779</v>
      </c>
    </row>
    <row r="84" spans="1:14" x14ac:dyDescent="0.2">
      <c r="A84" s="18">
        <v>68</v>
      </c>
      <c r="B84" s="19">
        <v>5300</v>
      </c>
      <c r="C84" s="45" t="s">
        <v>797</v>
      </c>
      <c r="D84" s="56">
        <v>40941</v>
      </c>
      <c r="E84" s="56">
        <v>40941</v>
      </c>
      <c r="F84" s="58">
        <v>12</v>
      </c>
      <c r="G84" s="60" t="s">
        <v>1252</v>
      </c>
      <c r="H84" s="27"/>
      <c r="I84" s="30" t="s">
        <v>5682</v>
      </c>
      <c r="J84" s="28"/>
      <c r="K84" s="21">
        <v>204</v>
      </c>
      <c r="L84" s="22" t="s">
        <v>26</v>
      </c>
      <c r="M84" s="22" t="s">
        <v>120</v>
      </c>
      <c r="N84" s="29" t="s">
        <v>5779</v>
      </c>
    </row>
    <row r="85" spans="1:14" x14ac:dyDescent="0.2">
      <c r="A85" s="18">
        <v>69</v>
      </c>
      <c r="B85" s="19">
        <v>5300</v>
      </c>
      <c r="C85" s="45" t="s">
        <v>798</v>
      </c>
      <c r="D85" s="56">
        <v>40941</v>
      </c>
      <c r="E85" s="56">
        <v>40941</v>
      </c>
      <c r="F85" s="58">
        <v>12</v>
      </c>
      <c r="G85" s="60" t="s">
        <v>1253</v>
      </c>
      <c r="H85" s="11"/>
      <c r="I85" s="30" t="s">
        <v>5682</v>
      </c>
      <c r="J85" s="11"/>
      <c r="K85" s="21">
        <v>206</v>
      </c>
      <c r="L85" s="22" t="s">
        <v>26</v>
      </c>
      <c r="M85" s="22" t="s">
        <v>120</v>
      </c>
      <c r="N85" s="29" t="s">
        <v>5779</v>
      </c>
    </row>
    <row r="86" spans="1:14" x14ac:dyDescent="0.2">
      <c r="A86" s="18">
        <v>70</v>
      </c>
      <c r="B86" s="19">
        <v>5300</v>
      </c>
      <c r="C86" s="45" t="s">
        <v>799</v>
      </c>
      <c r="D86" s="56">
        <v>40941</v>
      </c>
      <c r="E86" s="56">
        <v>40942</v>
      </c>
      <c r="F86" s="58">
        <v>12</v>
      </c>
      <c r="G86" s="60" t="s">
        <v>1254</v>
      </c>
      <c r="H86" s="11"/>
      <c r="I86" s="30" t="s">
        <v>5682</v>
      </c>
      <c r="J86" s="11"/>
      <c r="K86" s="21">
        <v>205</v>
      </c>
      <c r="L86" s="22" t="s">
        <v>26</v>
      </c>
      <c r="M86" s="22" t="s">
        <v>120</v>
      </c>
      <c r="N86" s="29" t="s">
        <v>5779</v>
      </c>
    </row>
    <row r="87" spans="1:14" x14ac:dyDescent="0.2">
      <c r="A87" s="18">
        <v>71</v>
      </c>
      <c r="B87" s="19">
        <v>5300</v>
      </c>
      <c r="C87" s="45" t="s">
        <v>800</v>
      </c>
      <c r="D87" s="56">
        <v>40942</v>
      </c>
      <c r="E87" s="56">
        <v>40942</v>
      </c>
      <c r="F87" s="58">
        <v>12</v>
      </c>
      <c r="G87" s="60" t="s">
        <v>1255</v>
      </c>
      <c r="H87" s="11"/>
      <c r="I87" s="30" t="s">
        <v>5682</v>
      </c>
      <c r="J87" s="11"/>
      <c r="K87" s="21">
        <v>200</v>
      </c>
      <c r="L87" s="22" t="s">
        <v>26</v>
      </c>
      <c r="M87" s="22" t="s">
        <v>120</v>
      </c>
      <c r="N87" s="29" t="s">
        <v>5779</v>
      </c>
    </row>
    <row r="88" spans="1:14" x14ac:dyDescent="0.2">
      <c r="A88" s="18">
        <v>72</v>
      </c>
      <c r="B88" s="19">
        <v>5300</v>
      </c>
      <c r="C88" s="45" t="s">
        <v>801</v>
      </c>
      <c r="D88" s="56">
        <v>40942</v>
      </c>
      <c r="E88" s="56">
        <v>40942</v>
      </c>
      <c r="F88" s="58">
        <v>12</v>
      </c>
      <c r="G88" s="60" t="s">
        <v>1256</v>
      </c>
      <c r="H88" s="11"/>
      <c r="I88" s="30" t="s">
        <v>5682</v>
      </c>
      <c r="J88" s="11"/>
      <c r="K88" s="21">
        <v>212</v>
      </c>
      <c r="L88" s="22" t="s">
        <v>26</v>
      </c>
      <c r="M88" s="22" t="s">
        <v>120</v>
      </c>
      <c r="N88" s="29" t="s">
        <v>5779</v>
      </c>
    </row>
    <row r="89" spans="1:14" x14ac:dyDescent="0.2">
      <c r="A89" s="18">
        <v>73</v>
      </c>
      <c r="B89" s="19">
        <v>5300</v>
      </c>
      <c r="C89" s="45" t="s">
        <v>802</v>
      </c>
      <c r="D89" s="56">
        <v>40942</v>
      </c>
      <c r="E89" s="56">
        <v>40942</v>
      </c>
      <c r="F89" s="58">
        <v>13</v>
      </c>
      <c r="G89" s="60" t="s">
        <v>1251</v>
      </c>
      <c r="H89" s="11"/>
      <c r="I89" s="30" t="s">
        <v>5682</v>
      </c>
      <c r="J89" s="11"/>
      <c r="K89" s="21">
        <v>212</v>
      </c>
      <c r="L89" s="22" t="s">
        <v>26</v>
      </c>
      <c r="M89" s="22" t="s">
        <v>120</v>
      </c>
      <c r="N89" s="29" t="s">
        <v>5779</v>
      </c>
    </row>
    <row r="90" spans="1:14" x14ac:dyDescent="0.2">
      <c r="A90" s="18">
        <v>74</v>
      </c>
      <c r="B90" s="19">
        <v>5300</v>
      </c>
      <c r="C90" s="45" t="s">
        <v>803</v>
      </c>
      <c r="D90" s="56">
        <v>40942</v>
      </c>
      <c r="E90" s="56">
        <v>40942</v>
      </c>
      <c r="F90" s="58">
        <v>13</v>
      </c>
      <c r="G90" s="60" t="s">
        <v>1252</v>
      </c>
      <c r="H90" s="11"/>
      <c r="I90" s="30" t="s">
        <v>5682</v>
      </c>
      <c r="J90" s="11"/>
      <c r="K90" s="21">
        <v>212</v>
      </c>
      <c r="L90" s="22" t="s">
        <v>26</v>
      </c>
      <c r="M90" s="22" t="s">
        <v>120</v>
      </c>
      <c r="N90" s="29" t="s">
        <v>5779</v>
      </c>
    </row>
    <row r="91" spans="1:14" x14ac:dyDescent="0.2">
      <c r="A91" s="18">
        <v>75</v>
      </c>
      <c r="B91" s="19">
        <v>5300</v>
      </c>
      <c r="C91" s="45" t="s">
        <v>804</v>
      </c>
      <c r="D91" s="56">
        <v>40942</v>
      </c>
      <c r="E91" s="56">
        <v>40945</v>
      </c>
      <c r="F91" s="58">
        <v>13</v>
      </c>
      <c r="G91" s="60" t="s">
        <v>1253</v>
      </c>
      <c r="H91" s="11"/>
      <c r="I91" s="30" t="s">
        <v>5682</v>
      </c>
      <c r="J91" s="11"/>
      <c r="K91" s="21">
        <v>207</v>
      </c>
      <c r="L91" s="22" t="s">
        <v>26</v>
      </c>
      <c r="M91" s="22" t="s">
        <v>120</v>
      </c>
      <c r="N91" s="29" t="s">
        <v>5779</v>
      </c>
    </row>
    <row r="92" spans="1:14" x14ac:dyDescent="0.2">
      <c r="A92" s="18">
        <v>76</v>
      </c>
      <c r="B92" s="19">
        <v>5300</v>
      </c>
      <c r="C92" s="45" t="s">
        <v>805</v>
      </c>
      <c r="D92" s="56">
        <v>40945</v>
      </c>
      <c r="E92" s="56">
        <v>40945</v>
      </c>
      <c r="F92" s="58">
        <v>13</v>
      </c>
      <c r="G92" s="60" t="s">
        <v>1254</v>
      </c>
      <c r="H92" s="21"/>
      <c r="I92" s="30" t="s">
        <v>5682</v>
      </c>
      <c r="J92" s="30"/>
      <c r="K92" s="21">
        <v>204</v>
      </c>
      <c r="L92" s="22" t="s">
        <v>26</v>
      </c>
      <c r="M92" s="22" t="s">
        <v>120</v>
      </c>
      <c r="N92" s="29" t="s">
        <v>5779</v>
      </c>
    </row>
    <row r="93" spans="1:14" x14ac:dyDescent="0.2">
      <c r="A93" s="18">
        <v>77</v>
      </c>
      <c r="B93" s="19">
        <v>5300</v>
      </c>
      <c r="C93" s="45" t="s">
        <v>806</v>
      </c>
      <c r="D93" s="56">
        <v>40945</v>
      </c>
      <c r="E93" s="56">
        <v>40946</v>
      </c>
      <c r="F93" s="58">
        <v>13</v>
      </c>
      <c r="G93" s="60" t="s">
        <v>1255</v>
      </c>
      <c r="H93" s="21"/>
      <c r="I93" s="30" t="s">
        <v>5682</v>
      </c>
      <c r="J93" s="30"/>
      <c r="K93" s="21">
        <v>204</v>
      </c>
      <c r="L93" s="22" t="s">
        <v>26</v>
      </c>
      <c r="M93" s="22" t="s">
        <v>120</v>
      </c>
      <c r="N93" s="29" t="s">
        <v>5779</v>
      </c>
    </row>
    <row r="94" spans="1:14" x14ac:dyDescent="0.2">
      <c r="A94" s="18">
        <v>78</v>
      </c>
      <c r="B94" s="19">
        <v>5300</v>
      </c>
      <c r="C94" s="45" t="s">
        <v>807</v>
      </c>
      <c r="D94" s="56">
        <v>40947</v>
      </c>
      <c r="E94" s="56">
        <v>40947</v>
      </c>
      <c r="F94" s="58">
        <v>13</v>
      </c>
      <c r="G94" s="60" t="s">
        <v>1256</v>
      </c>
      <c r="H94" s="21"/>
      <c r="I94" s="30" t="s">
        <v>5682</v>
      </c>
      <c r="J94" s="30"/>
      <c r="K94" s="21">
        <v>200</v>
      </c>
      <c r="L94" s="22" t="s">
        <v>26</v>
      </c>
      <c r="M94" s="22" t="s">
        <v>120</v>
      </c>
      <c r="N94" s="29" t="s">
        <v>5779</v>
      </c>
    </row>
    <row r="95" spans="1:14" x14ac:dyDescent="0.2">
      <c r="A95" s="18">
        <v>79</v>
      </c>
      <c r="B95" s="19">
        <v>5300</v>
      </c>
      <c r="C95" s="45" t="s">
        <v>808</v>
      </c>
      <c r="D95" s="56">
        <v>40947</v>
      </c>
      <c r="E95" s="56">
        <v>40948</v>
      </c>
      <c r="F95" s="58">
        <v>14</v>
      </c>
      <c r="G95" s="60" t="s">
        <v>1251</v>
      </c>
      <c r="H95" s="22"/>
      <c r="I95" s="30" t="s">
        <v>5682</v>
      </c>
      <c r="J95" s="22"/>
      <c r="K95" s="21">
        <v>200</v>
      </c>
      <c r="L95" s="22" t="s">
        <v>26</v>
      </c>
      <c r="M95" s="22" t="s">
        <v>120</v>
      </c>
      <c r="N95" s="29" t="s">
        <v>5779</v>
      </c>
    </row>
    <row r="96" spans="1:14" x14ac:dyDescent="0.2">
      <c r="A96" s="18">
        <v>80</v>
      </c>
      <c r="B96" s="19">
        <v>5300</v>
      </c>
      <c r="C96" s="45" t="s">
        <v>809</v>
      </c>
      <c r="D96" s="56">
        <v>40948</v>
      </c>
      <c r="E96" s="56">
        <v>40952</v>
      </c>
      <c r="F96" s="58">
        <v>14</v>
      </c>
      <c r="G96" s="60" t="s">
        <v>1252</v>
      </c>
      <c r="H96" s="22"/>
      <c r="I96" s="30" t="s">
        <v>5682</v>
      </c>
      <c r="J96" s="30"/>
      <c r="K96" s="21">
        <v>200</v>
      </c>
      <c r="L96" s="22" t="s">
        <v>26</v>
      </c>
      <c r="M96" s="22" t="s">
        <v>120</v>
      </c>
      <c r="N96" s="29" t="s">
        <v>5779</v>
      </c>
    </row>
    <row r="97" spans="1:14" x14ac:dyDescent="0.2">
      <c r="A97" s="18">
        <v>81</v>
      </c>
      <c r="B97" s="19">
        <v>5300</v>
      </c>
      <c r="C97" s="45" t="s">
        <v>810</v>
      </c>
      <c r="D97" s="56">
        <v>40952</v>
      </c>
      <c r="E97" s="56">
        <v>40955</v>
      </c>
      <c r="F97" s="58">
        <v>14</v>
      </c>
      <c r="G97" s="60" t="s">
        <v>1253</v>
      </c>
      <c r="H97" s="22"/>
      <c r="I97" s="30" t="s">
        <v>5682</v>
      </c>
      <c r="J97" s="30"/>
      <c r="K97" s="21">
        <v>211</v>
      </c>
      <c r="L97" s="22" t="s">
        <v>26</v>
      </c>
      <c r="M97" s="22" t="s">
        <v>120</v>
      </c>
      <c r="N97" s="29" t="s">
        <v>5779</v>
      </c>
    </row>
    <row r="98" spans="1:14" x14ac:dyDescent="0.2">
      <c r="A98" s="18">
        <v>82</v>
      </c>
      <c r="B98" s="19">
        <v>5300</v>
      </c>
      <c r="C98" s="45" t="s">
        <v>811</v>
      </c>
      <c r="D98" s="56">
        <v>40955</v>
      </c>
      <c r="E98" s="56">
        <v>40956</v>
      </c>
      <c r="F98" s="58">
        <v>14</v>
      </c>
      <c r="G98" s="60" t="s">
        <v>1254</v>
      </c>
      <c r="H98" s="26"/>
      <c r="I98" s="30" t="s">
        <v>5682</v>
      </c>
      <c r="J98" s="30"/>
      <c r="K98" s="21">
        <v>207</v>
      </c>
      <c r="L98" s="22" t="s">
        <v>26</v>
      </c>
      <c r="M98" s="22" t="s">
        <v>120</v>
      </c>
      <c r="N98" s="29" t="s">
        <v>5779</v>
      </c>
    </row>
    <row r="99" spans="1:14" x14ac:dyDescent="0.2">
      <c r="A99" s="18">
        <v>83</v>
      </c>
      <c r="B99" s="19">
        <v>5300</v>
      </c>
      <c r="C99" s="45" t="s">
        <v>812</v>
      </c>
      <c r="D99" s="56">
        <v>40956</v>
      </c>
      <c r="E99" s="56">
        <v>40956</v>
      </c>
      <c r="F99" s="58">
        <v>14</v>
      </c>
      <c r="G99" s="60" t="s">
        <v>1255</v>
      </c>
      <c r="H99" s="27"/>
      <c r="I99" s="30" t="s">
        <v>5682</v>
      </c>
      <c r="J99" s="28"/>
      <c r="K99" s="21">
        <v>207</v>
      </c>
      <c r="L99" s="22" t="s">
        <v>26</v>
      </c>
      <c r="M99" s="22" t="s">
        <v>120</v>
      </c>
      <c r="N99" s="29" t="s">
        <v>5779</v>
      </c>
    </row>
    <row r="100" spans="1:14" x14ac:dyDescent="0.2">
      <c r="A100" s="18">
        <v>84</v>
      </c>
      <c r="B100" s="19">
        <v>5300</v>
      </c>
      <c r="C100" s="45" t="s">
        <v>813</v>
      </c>
      <c r="D100" s="56">
        <v>40956</v>
      </c>
      <c r="E100" s="56">
        <v>40959</v>
      </c>
      <c r="F100" s="58">
        <v>14</v>
      </c>
      <c r="G100" s="60" t="s">
        <v>1256</v>
      </c>
      <c r="H100" s="11"/>
      <c r="I100" s="30" t="s">
        <v>5682</v>
      </c>
      <c r="J100" s="11"/>
      <c r="K100" s="21">
        <v>205</v>
      </c>
      <c r="L100" s="22" t="s">
        <v>26</v>
      </c>
      <c r="M100" s="22" t="s">
        <v>120</v>
      </c>
      <c r="N100" s="29" t="s">
        <v>5779</v>
      </c>
    </row>
    <row r="101" spans="1:14" x14ac:dyDescent="0.2">
      <c r="A101" s="18">
        <v>85</v>
      </c>
      <c r="B101" s="19">
        <v>5300</v>
      </c>
      <c r="C101" s="45" t="s">
        <v>814</v>
      </c>
      <c r="D101" s="56">
        <v>40959</v>
      </c>
      <c r="E101" s="56">
        <v>40959</v>
      </c>
      <c r="F101" s="58">
        <v>15</v>
      </c>
      <c r="G101" s="60" t="s">
        <v>1251</v>
      </c>
      <c r="H101" s="11"/>
      <c r="I101" s="30" t="s">
        <v>5682</v>
      </c>
      <c r="J101" s="11"/>
      <c r="K101" s="21">
        <v>208</v>
      </c>
      <c r="L101" s="22" t="s">
        <v>26</v>
      </c>
      <c r="M101" s="22" t="s">
        <v>120</v>
      </c>
      <c r="N101" s="29" t="s">
        <v>5779</v>
      </c>
    </row>
    <row r="102" spans="1:14" x14ac:dyDescent="0.2">
      <c r="A102" s="18">
        <v>86</v>
      </c>
      <c r="B102" s="19">
        <v>5300</v>
      </c>
      <c r="C102" s="45" t="s">
        <v>815</v>
      </c>
      <c r="D102" s="56">
        <v>40959</v>
      </c>
      <c r="E102" s="56">
        <v>40959</v>
      </c>
      <c r="F102" s="58">
        <v>15</v>
      </c>
      <c r="G102" s="60" t="s">
        <v>1252</v>
      </c>
      <c r="H102" s="11"/>
      <c r="I102" s="30" t="s">
        <v>5682</v>
      </c>
      <c r="J102" s="11"/>
      <c r="K102" s="21">
        <v>211</v>
      </c>
      <c r="L102" s="22" t="s">
        <v>26</v>
      </c>
      <c r="M102" s="22" t="s">
        <v>120</v>
      </c>
      <c r="N102" s="29" t="s">
        <v>5779</v>
      </c>
    </row>
    <row r="103" spans="1:14" x14ac:dyDescent="0.2">
      <c r="A103" s="18">
        <v>87</v>
      </c>
      <c r="B103" s="19">
        <v>5300</v>
      </c>
      <c r="C103" s="45" t="s">
        <v>816</v>
      </c>
      <c r="D103" s="56">
        <v>40959</v>
      </c>
      <c r="E103" s="56">
        <v>40959</v>
      </c>
      <c r="F103" s="58">
        <v>15</v>
      </c>
      <c r="G103" s="60" t="s">
        <v>1253</v>
      </c>
      <c r="H103" s="11"/>
      <c r="I103" s="30" t="s">
        <v>5682</v>
      </c>
      <c r="J103" s="11"/>
      <c r="K103" s="21">
        <v>200</v>
      </c>
      <c r="L103" s="22" t="s">
        <v>26</v>
      </c>
      <c r="M103" s="22" t="s">
        <v>120</v>
      </c>
      <c r="N103" s="29" t="s">
        <v>5779</v>
      </c>
    </row>
    <row r="104" spans="1:14" x14ac:dyDescent="0.2">
      <c r="A104" s="18">
        <v>88</v>
      </c>
      <c r="B104" s="19">
        <v>5300</v>
      </c>
      <c r="C104" s="45" t="s">
        <v>817</v>
      </c>
      <c r="D104" s="56">
        <v>40959</v>
      </c>
      <c r="E104" s="56">
        <v>40959</v>
      </c>
      <c r="F104" s="58">
        <v>15</v>
      </c>
      <c r="G104" s="60" t="s">
        <v>1254</v>
      </c>
      <c r="H104" s="11"/>
      <c r="I104" s="30" t="s">
        <v>5682</v>
      </c>
      <c r="J104" s="11"/>
      <c r="K104" s="21">
        <v>210</v>
      </c>
      <c r="L104" s="22" t="s">
        <v>26</v>
      </c>
      <c r="M104" s="22" t="s">
        <v>120</v>
      </c>
      <c r="N104" s="29" t="s">
        <v>5779</v>
      </c>
    </row>
    <row r="105" spans="1:14" x14ac:dyDescent="0.2">
      <c r="A105" s="18">
        <v>89</v>
      </c>
      <c r="B105" s="19">
        <v>5300</v>
      </c>
      <c r="C105" s="45" t="s">
        <v>818</v>
      </c>
      <c r="D105" s="56">
        <v>40959</v>
      </c>
      <c r="E105" s="56">
        <v>40960</v>
      </c>
      <c r="F105" s="58">
        <v>15</v>
      </c>
      <c r="G105" s="60" t="s">
        <v>1255</v>
      </c>
      <c r="H105" s="11"/>
      <c r="I105" s="30" t="s">
        <v>5682</v>
      </c>
      <c r="J105" s="11"/>
      <c r="K105" s="21">
        <v>206</v>
      </c>
      <c r="L105" s="22" t="s">
        <v>26</v>
      </c>
      <c r="M105" s="22" t="s">
        <v>120</v>
      </c>
      <c r="N105" s="29" t="s">
        <v>5779</v>
      </c>
    </row>
    <row r="106" spans="1:14" x14ac:dyDescent="0.2">
      <c r="A106" s="18">
        <v>90</v>
      </c>
      <c r="B106" s="19">
        <v>5300</v>
      </c>
      <c r="C106" s="45" t="s">
        <v>819</v>
      </c>
      <c r="D106" s="56">
        <v>40960</v>
      </c>
      <c r="E106" s="56">
        <v>40960</v>
      </c>
      <c r="F106" s="58">
        <v>15</v>
      </c>
      <c r="G106" s="60" t="s">
        <v>1256</v>
      </c>
      <c r="H106" s="11"/>
      <c r="I106" s="30" t="s">
        <v>5682</v>
      </c>
      <c r="J106" s="11"/>
      <c r="K106" s="21">
        <v>204</v>
      </c>
      <c r="L106" s="22" t="s">
        <v>26</v>
      </c>
      <c r="M106" s="22" t="s">
        <v>120</v>
      </c>
      <c r="N106" s="29" t="s">
        <v>5779</v>
      </c>
    </row>
    <row r="107" spans="1:14" x14ac:dyDescent="0.2">
      <c r="A107" s="18">
        <v>91</v>
      </c>
      <c r="B107" s="19">
        <v>5300</v>
      </c>
      <c r="C107" s="45" t="s">
        <v>820</v>
      </c>
      <c r="D107" s="56">
        <v>40960</v>
      </c>
      <c r="E107" s="56">
        <v>40960</v>
      </c>
      <c r="F107" s="58">
        <v>16</v>
      </c>
      <c r="G107" s="60" t="s">
        <v>1251</v>
      </c>
      <c r="H107" s="21"/>
      <c r="I107" s="30" t="s">
        <v>5682</v>
      </c>
      <c r="J107" s="30"/>
      <c r="K107" s="21">
        <v>209</v>
      </c>
      <c r="L107" s="22" t="s">
        <v>26</v>
      </c>
      <c r="M107" s="22" t="s">
        <v>120</v>
      </c>
      <c r="N107" s="29" t="s">
        <v>5779</v>
      </c>
    </row>
    <row r="108" spans="1:14" x14ac:dyDescent="0.2">
      <c r="A108" s="18">
        <v>92</v>
      </c>
      <c r="B108" s="19">
        <v>5300</v>
      </c>
      <c r="C108" s="45" t="s">
        <v>821</v>
      </c>
      <c r="D108" s="56">
        <v>40960</v>
      </c>
      <c r="E108" s="56">
        <v>40960</v>
      </c>
      <c r="F108" s="58">
        <v>16</v>
      </c>
      <c r="G108" s="60" t="s">
        <v>1252</v>
      </c>
      <c r="H108" s="21"/>
      <c r="I108" s="30" t="s">
        <v>5682</v>
      </c>
      <c r="J108" s="30"/>
      <c r="K108" s="21">
        <v>204</v>
      </c>
      <c r="L108" s="22" t="s">
        <v>26</v>
      </c>
      <c r="M108" s="22" t="s">
        <v>120</v>
      </c>
      <c r="N108" s="29" t="s">
        <v>5779</v>
      </c>
    </row>
    <row r="109" spans="1:14" x14ac:dyDescent="0.2">
      <c r="A109" s="18">
        <v>93</v>
      </c>
      <c r="B109" s="19">
        <v>5300</v>
      </c>
      <c r="C109" s="45" t="s">
        <v>822</v>
      </c>
      <c r="D109" s="56">
        <v>40960</v>
      </c>
      <c r="E109" s="56">
        <v>40960</v>
      </c>
      <c r="F109" s="58">
        <v>16</v>
      </c>
      <c r="G109" s="60" t="s">
        <v>1253</v>
      </c>
      <c r="H109" s="21"/>
      <c r="I109" s="30" t="s">
        <v>5682</v>
      </c>
      <c r="J109" s="30"/>
      <c r="K109" s="21">
        <v>207</v>
      </c>
      <c r="L109" s="22" t="s">
        <v>26</v>
      </c>
      <c r="M109" s="22" t="s">
        <v>120</v>
      </c>
      <c r="N109" s="29" t="s">
        <v>5779</v>
      </c>
    </row>
    <row r="110" spans="1:14" x14ac:dyDescent="0.2">
      <c r="A110" s="18">
        <v>94</v>
      </c>
      <c r="B110" s="19">
        <v>5300</v>
      </c>
      <c r="C110" s="45" t="s">
        <v>823</v>
      </c>
      <c r="D110" s="56">
        <v>40960</v>
      </c>
      <c r="E110" s="56">
        <v>40960</v>
      </c>
      <c r="F110" s="57">
        <v>16</v>
      </c>
      <c r="G110" s="59" t="s">
        <v>1254</v>
      </c>
      <c r="H110" s="22"/>
      <c r="I110" s="30" t="s">
        <v>5682</v>
      </c>
      <c r="J110" s="22"/>
      <c r="K110" s="21">
        <v>207</v>
      </c>
      <c r="L110" s="22" t="s">
        <v>26</v>
      </c>
      <c r="M110" s="22" t="s">
        <v>120</v>
      </c>
      <c r="N110" s="29" t="s">
        <v>5779</v>
      </c>
    </row>
    <row r="111" spans="1:14" x14ac:dyDescent="0.2">
      <c r="A111" s="18">
        <v>95</v>
      </c>
      <c r="B111" s="19">
        <v>5300</v>
      </c>
      <c r="C111" s="45" t="s">
        <v>824</v>
      </c>
      <c r="D111" s="56">
        <v>40960</v>
      </c>
      <c r="E111" s="56">
        <v>40961</v>
      </c>
      <c r="F111" s="57">
        <v>16</v>
      </c>
      <c r="G111" s="59" t="s">
        <v>1255</v>
      </c>
      <c r="H111" s="22"/>
      <c r="I111" s="30" t="s">
        <v>5682</v>
      </c>
      <c r="J111" s="30"/>
      <c r="K111" s="21">
        <v>203</v>
      </c>
      <c r="L111" s="22" t="s">
        <v>26</v>
      </c>
      <c r="M111" s="22" t="s">
        <v>120</v>
      </c>
      <c r="N111" s="29" t="s">
        <v>5779</v>
      </c>
    </row>
    <row r="112" spans="1:14" x14ac:dyDescent="0.2">
      <c r="A112" s="18">
        <v>96</v>
      </c>
      <c r="B112" s="19">
        <v>5300</v>
      </c>
      <c r="C112" s="45" t="s">
        <v>825</v>
      </c>
      <c r="D112" s="56">
        <v>40961</v>
      </c>
      <c r="E112" s="56">
        <v>40961</v>
      </c>
      <c r="F112" s="57">
        <v>16</v>
      </c>
      <c r="G112" s="59" t="s">
        <v>1256</v>
      </c>
      <c r="H112" s="22"/>
      <c r="I112" s="30" t="s">
        <v>5682</v>
      </c>
      <c r="J112" s="30"/>
      <c r="K112" s="21">
        <v>199</v>
      </c>
      <c r="L112" s="22" t="s">
        <v>26</v>
      </c>
      <c r="M112" s="22" t="s">
        <v>120</v>
      </c>
      <c r="N112" s="29" t="s">
        <v>5779</v>
      </c>
    </row>
    <row r="113" spans="1:14" x14ac:dyDescent="0.2">
      <c r="A113" s="18">
        <v>97</v>
      </c>
      <c r="B113" s="19">
        <v>5300</v>
      </c>
      <c r="C113" s="45" t="s">
        <v>826</v>
      </c>
      <c r="D113" s="56">
        <v>40961</v>
      </c>
      <c r="E113" s="56">
        <v>40961</v>
      </c>
      <c r="F113" s="57">
        <v>17</v>
      </c>
      <c r="G113" s="59" t="s">
        <v>1251</v>
      </c>
      <c r="H113" s="26"/>
      <c r="I113" s="30" t="s">
        <v>5682</v>
      </c>
      <c r="J113" s="30"/>
      <c r="K113" s="21">
        <v>211</v>
      </c>
      <c r="L113" s="22" t="s">
        <v>26</v>
      </c>
      <c r="M113" s="22" t="s">
        <v>120</v>
      </c>
      <c r="N113" s="29" t="s">
        <v>5779</v>
      </c>
    </row>
    <row r="114" spans="1:14" x14ac:dyDescent="0.2">
      <c r="A114" s="18">
        <v>98</v>
      </c>
      <c r="B114" s="19">
        <v>5300</v>
      </c>
      <c r="C114" s="45" t="s">
        <v>827</v>
      </c>
      <c r="D114" s="56">
        <v>40961</v>
      </c>
      <c r="E114" s="56">
        <v>40961</v>
      </c>
      <c r="F114" s="57">
        <v>17</v>
      </c>
      <c r="G114" s="59" t="s">
        <v>1252</v>
      </c>
      <c r="H114" s="27"/>
      <c r="I114" s="30" t="s">
        <v>5682</v>
      </c>
      <c r="J114" s="28"/>
      <c r="K114" s="21">
        <v>201</v>
      </c>
      <c r="L114" s="22" t="s">
        <v>26</v>
      </c>
      <c r="M114" s="22" t="s">
        <v>120</v>
      </c>
      <c r="N114" s="29" t="s">
        <v>5779</v>
      </c>
    </row>
    <row r="115" spans="1:14" x14ac:dyDescent="0.2">
      <c r="A115" s="18">
        <v>99</v>
      </c>
      <c r="B115" s="19">
        <v>5300</v>
      </c>
      <c r="C115" s="45" t="s">
        <v>828</v>
      </c>
      <c r="D115" s="56">
        <v>40961</v>
      </c>
      <c r="E115" s="56">
        <v>40962</v>
      </c>
      <c r="F115" s="57">
        <v>17</v>
      </c>
      <c r="G115" s="59" t="s">
        <v>1253</v>
      </c>
      <c r="H115" s="11"/>
      <c r="I115" s="30" t="s">
        <v>5682</v>
      </c>
      <c r="J115" s="11"/>
      <c r="K115" s="21">
        <v>210</v>
      </c>
      <c r="L115" s="22" t="s">
        <v>26</v>
      </c>
      <c r="M115" s="22" t="s">
        <v>120</v>
      </c>
      <c r="N115" s="29" t="s">
        <v>5779</v>
      </c>
    </row>
    <row r="116" spans="1:14" x14ac:dyDescent="0.2">
      <c r="A116" s="18">
        <v>100</v>
      </c>
      <c r="B116" s="19">
        <v>5300</v>
      </c>
      <c r="C116" s="45" t="s">
        <v>829</v>
      </c>
      <c r="D116" s="56">
        <v>40962</v>
      </c>
      <c r="E116" s="56">
        <v>40962</v>
      </c>
      <c r="F116" s="57">
        <v>17</v>
      </c>
      <c r="G116" s="59" t="s">
        <v>1254</v>
      </c>
      <c r="H116" s="11"/>
      <c r="I116" s="30" t="s">
        <v>5682</v>
      </c>
      <c r="J116" s="11"/>
      <c r="K116" s="21">
        <v>208</v>
      </c>
      <c r="L116" s="22" t="s">
        <v>26</v>
      </c>
      <c r="M116" s="22" t="s">
        <v>120</v>
      </c>
      <c r="N116" s="29" t="s">
        <v>5779</v>
      </c>
    </row>
    <row r="117" spans="1:14" x14ac:dyDescent="0.2">
      <c r="A117" s="18">
        <v>101</v>
      </c>
      <c r="B117" s="19">
        <v>5300</v>
      </c>
      <c r="C117" s="45" t="s">
        <v>830</v>
      </c>
      <c r="D117" s="56">
        <v>40962</v>
      </c>
      <c r="E117" s="56">
        <v>40968</v>
      </c>
      <c r="F117" s="57">
        <v>17</v>
      </c>
      <c r="G117" s="59" t="s">
        <v>1255</v>
      </c>
      <c r="H117" s="11"/>
      <c r="I117" s="30" t="s">
        <v>5682</v>
      </c>
      <c r="J117" s="11"/>
      <c r="K117" s="21">
        <v>202</v>
      </c>
      <c r="L117" s="22" t="s">
        <v>26</v>
      </c>
      <c r="M117" s="22" t="s">
        <v>120</v>
      </c>
      <c r="N117" s="29" t="s">
        <v>5779</v>
      </c>
    </row>
    <row r="118" spans="1:14" x14ac:dyDescent="0.2">
      <c r="A118" s="18">
        <v>102</v>
      </c>
      <c r="B118" s="19">
        <v>5300</v>
      </c>
      <c r="C118" s="45" t="s">
        <v>831</v>
      </c>
      <c r="D118" s="56">
        <v>40968</v>
      </c>
      <c r="E118" s="56">
        <v>40968</v>
      </c>
      <c r="F118" s="57">
        <v>17</v>
      </c>
      <c r="G118" s="59" t="s">
        <v>1256</v>
      </c>
      <c r="H118" s="11"/>
      <c r="I118" s="30" t="s">
        <v>5682</v>
      </c>
      <c r="J118" s="11"/>
      <c r="K118" s="21">
        <v>185</v>
      </c>
      <c r="L118" s="22" t="s">
        <v>26</v>
      </c>
      <c r="M118" s="22" t="s">
        <v>120</v>
      </c>
      <c r="N118" s="29" t="s">
        <v>5779</v>
      </c>
    </row>
    <row r="119" spans="1:14" x14ac:dyDescent="0.2">
      <c r="A119" s="18">
        <v>103</v>
      </c>
      <c r="B119" s="19">
        <v>5300</v>
      </c>
      <c r="C119" s="45" t="s">
        <v>832</v>
      </c>
      <c r="D119" s="56">
        <v>40968</v>
      </c>
      <c r="E119" s="56">
        <v>40968</v>
      </c>
      <c r="F119" s="59">
        <v>18</v>
      </c>
      <c r="G119" s="59" t="s">
        <v>1251</v>
      </c>
      <c r="H119" s="11"/>
      <c r="I119" s="30" t="s">
        <v>5682</v>
      </c>
      <c r="J119" s="11"/>
      <c r="K119" s="21">
        <v>223</v>
      </c>
      <c r="L119" s="22" t="s">
        <v>26</v>
      </c>
      <c r="M119" s="22" t="s">
        <v>120</v>
      </c>
      <c r="N119" s="29" t="s">
        <v>5779</v>
      </c>
    </row>
    <row r="120" spans="1:14" x14ac:dyDescent="0.2">
      <c r="A120" s="18">
        <v>104</v>
      </c>
      <c r="B120" s="19">
        <v>5300</v>
      </c>
      <c r="C120" s="45" t="s">
        <v>833</v>
      </c>
      <c r="D120" s="56">
        <v>40968</v>
      </c>
      <c r="E120" s="56">
        <v>40968</v>
      </c>
      <c r="F120" s="59">
        <v>18</v>
      </c>
      <c r="G120" s="59" t="s">
        <v>1252</v>
      </c>
      <c r="H120" s="11"/>
      <c r="I120" s="30" t="s">
        <v>5682</v>
      </c>
      <c r="J120" s="11"/>
      <c r="K120" s="21">
        <v>198</v>
      </c>
      <c r="L120" s="22" t="s">
        <v>26</v>
      </c>
      <c r="M120" s="22" t="s">
        <v>120</v>
      </c>
      <c r="N120" s="29" t="s">
        <v>5779</v>
      </c>
    </row>
    <row r="121" spans="1:14" x14ac:dyDescent="0.2">
      <c r="A121" s="18">
        <v>105</v>
      </c>
      <c r="B121" s="19">
        <v>5300</v>
      </c>
      <c r="C121" s="45" t="s">
        <v>834</v>
      </c>
      <c r="D121" s="56">
        <v>40968</v>
      </c>
      <c r="E121" s="56">
        <v>40968</v>
      </c>
      <c r="F121" s="59">
        <v>18</v>
      </c>
      <c r="G121" s="59" t="s">
        <v>1253</v>
      </c>
      <c r="H121" s="11"/>
      <c r="I121" s="30" t="s">
        <v>5682</v>
      </c>
      <c r="J121" s="11"/>
      <c r="K121" s="21">
        <v>189</v>
      </c>
      <c r="L121" s="22" t="s">
        <v>26</v>
      </c>
      <c r="M121" s="22" t="s">
        <v>120</v>
      </c>
      <c r="N121" s="29" t="s">
        <v>5779</v>
      </c>
    </row>
    <row r="122" spans="1:14" x14ac:dyDescent="0.2">
      <c r="A122" s="18">
        <v>106</v>
      </c>
      <c r="B122" s="19">
        <v>5300</v>
      </c>
      <c r="C122" s="45" t="s">
        <v>835</v>
      </c>
      <c r="D122" s="56">
        <v>40968</v>
      </c>
      <c r="E122" s="56">
        <v>40968</v>
      </c>
      <c r="F122" s="59">
        <v>18</v>
      </c>
      <c r="G122" s="59" t="s">
        <v>1254</v>
      </c>
      <c r="H122" s="21"/>
      <c r="I122" s="30" t="s">
        <v>5682</v>
      </c>
      <c r="J122" s="30"/>
      <c r="K122" s="21">
        <v>194</v>
      </c>
      <c r="L122" s="22" t="s">
        <v>26</v>
      </c>
      <c r="M122" s="22" t="s">
        <v>120</v>
      </c>
      <c r="N122" s="29" t="s">
        <v>5779</v>
      </c>
    </row>
    <row r="123" spans="1:14" x14ac:dyDescent="0.2">
      <c r="A123" s="18">
        <v>107</v>
      </c>
      <c r="B123" s="19">
        <v>5300</v>
      </c>
      <c r="C123" s="45" t="s">
        <v>836</v>
      </c>
      <c r="D123" s="56">
        <v>40968</v>
      </c>
      <c r="E123" s="56">
        <v>40968</v>
      </c>
      <c r="F123" s="59">
        <v>18</v>
      </c>
      <c r="G123" s="59" t="s">
        <v>1255</v>
      </c>
      <c r="H123" s="21"/>
      <c r="I123" s="30" t="s">
        <v>5682</v>
      </c>
      <c r="J123" s="30"/>
      <c r="K123" s="21">
        <v>198</v>
      </c>
      <c r="L123" s="22" t="s">
        <v>26</v>
      </c>
      <c r="M123" s="22" t="s">
        <v>120</v>
      </c>
      <c r="N123" s="29" t="s">
        <v>5779</v>
      </c>
    </row>
    <row r="124" spans="1:14" x14ac:dyDescent="0.2">
      <c r="A124" s="18">
        <v>108</v>
      </c>
      <c r="B124" s="19">
        <v>5300</v>
      </c>
      <c r="C124" s="45" t="s">
        <v>837</v>
      </c>
      <c r="D124" s="56">
        <v>40968</v>
      </c>
      <c r="E124" s="56">
        <v>40968</v>
      </c>
      <c r="F124" s="59">
        <v>18</v>
      </c>
      <c r="G124" s="59" t="s">
        <v>1256</v>
      </c>
      <c r="H124" s="21"/>
      <c r="I124" s="30" t="s">
        <v>5682</v>
      </c>
      <c r="J124" s="30"/>
      <c r="K124" s="21">
        <v>202</v>
      </c>
      <c r="L124" s="22" t="s">
        <v>26</v>
      </c>
      <c r="M124" s="22" t="s">
        <v>120</v>
      </c>
      <c r="N124" s="29" t="s">
        <v>5779</v>
      </c>
    </row>
    <row r="125" spans="1:14" x14ac:dyDescent="0.2">
      <c r="A125" s="18">
        <v>109</v>
      </c>
      <c r="B125" s="19">
        <v>5300</v>
      </c>
      <c r="C125" s="45" t="s">
        <v>838</v>
      </c>
      <c r="D125" s="56">
        <v>40968</v>
      </c>
      <c r="E125" s="56">
        <v>40968</v>
      </c>
      <c r="F125" s="57">
        <v>19</v>
      </c>
      <c r="G125" s="59" t="s">
        <v>1251</v>
      </c>
      <c r="H125" s="22"/>
      <c r="I125" s="30" t="s">
        <v>5682</v>
      </c>
      <c r="J125" s="22"/>
      <c r="K125" s="21">
        <v>202</v>
      </c>
      <c r="L125" s="22" t="s">
        <v>26</v>
      </c>
      <c r="M125" s="22" t="s">
        <v>120</v>
      </c>
      <c r="N125" s="29" t="s">
        <v>5779</v>
      </c>
    </row>
    <row r="126" spans="1:14" x14ac:dyDescent="0.2">
      <c r="A126" s="18">
        <v>110</v>
      </c>
      <c r="B126" s="19">
        <v>5300</v>
      </c>
      <c r="C126" s="45" t="s">
        <v>839</v>
      </c>
      <c r="D126" s="56">
        <v>40968</v>
      </c>
      <c r="E126" s="56">
        <v>40968</v>
      </c>
      <c r="F126" s="57">
        <v>19</v>
      </c>
      <c r="G126" s="59" t="s">
        <v>1252</v>
      </c>
      <c r="H126" s="22"/>
      <c r="I126" s="30" t="s">
        <v>5682</v>
      </c>
      <c r="J126" s="30"/>
      <c r="K126" s="21">
        <v>201</v>
      </c>
      <c r="L126" s="22" t="s">
        <v>26</v>
      </c>
      <c r="M126" s="22" t="s">
        <v>120</v>
      </c>
      <c r="N126" s="29" t="s">
        <v>5779</v>
      </c>
    </row>
    <row r="127" spans="1:14" x14ac:dyDescent="0.2">
      <c r="A127" s="18">
        <v>111</v>
      </c>
      <c r="B127" s="19">
        <v>5300</v>
      </c>
      <c r="C127" s="45" t="s">
        <v>840</v>
      </c>
      <c r="D127" s="56">
        <v>40968</v>
      </c>
      <c r="E127" s="56">
        <v>40968</v>
      </c>
      <c r="F127" s="57">
        <v>19</v>
      </c>
      <c r="G127" s="59" t="s">
        <v>1253</v>
      </c>
      <c r="H127" s="22"/>
      <c r="I127" s="30" t="s">
        <v>5682</v>
      </c>
      <c r="J127" s="30"/>
      <c r="K127" s="21">
        <v>179</v>
      </c>
      <c r="L127" s="22" t="s">
        <v>26</v>
      </c>
      <c r="M127" s="22" t="s">
        <v>120</v>
      </c>
      <c r="N127" s="29" t="s">
        <v>5779</v>
      </c>
    </row>
    <row r="128" spans="1:14" x14ac:dyDescent="0.2">
      <c r="A128" s="18">
        <v>112</v>
      </c>
      <c r="B128" s="19">
        <v>5300</v>
      </c>
      <c r="C128" s="45" t="s">
        <v>841</v>
      </c>
      <c r="D128" s="56">
        <v>40968</v>
      </c>
      <c r="E128" s="56">
        <v>40968</v>
      </c>
      <c r="F128" s="57">
        <v>19</v>
      </c>
      <c r="G128" s="59" t="s">
        <v>1254</v>
      </c>
      <c r="H128" s="26"/>
      <c r="I128" s="30" t="s">
        <v>5682</v>
      </c>
      <c r="J128" s="30"/>
      <c r="K128" s="21">
        <v>190</v>
      </c>
      <c r="L128" s="22" t="s">
        <v>26</v>
      </c>
      <c r="M128" s="22" t="s">
        <v>120</v>
      </c>
      <c r="N128" s="29" t="s">
        <v>5779</v>
      </c>
    </row>
    <row r="129" spans="1:14" x14ac:dyDescent="0.2">
      <c r="A129" s="18">
        <v>113</v>
      </c>
      <c r="B129" s="19">
        <v>5300</v>
      </c>
      <c r="C129" s="45" t="s">
        <v>842</v>
      </c>
      <c r="D129" s="56">
        <v>40968</v>
      </c>
      <c r="E129" s="56">
        <v>40968</v>
      </c>
      <c r="F129" s="57">
        <v>19</v>
      </c>
      <c r="G129" s="59" t="s">
        <v>1255</v>
      </c>
      <c r="H129" s="27"/>
      <c r="I129" s="30" t="s">
        <v>5682</v>
      </c>
      <c r="J129" s="28"/>
      <c r="K129" s="21">
        <v>217</v>
      </c>
      <c r="L129" s="22" t="s">
        <v>26</v>
      </c>
      <c r="M129" s="22" t="s">
        <v>120</v>
      </c>
      <c r="N129" s="29" t="s">
        <v>5779</v>
      </c>
    </row>
    <row r="130" spans="1:14" x14ac:dyDescent="0.2">
      <c r="A130" s="18">
        <v>114</v>
      </c>
      <c r="B130" s="19">
        <v>5300</v>
      </c>
      <c r="C130" s="45" t="s">
        <v>843</v>
      </c>
      <c r="D130" s="56">
        <v>40968</v>
      </c>
      <c r="E130" s="56">
        <v>40968</v>
      </c>
      <c r="F130" s="57">
        <v>19</v>
      </c>
      <c r="G130" s="59" t="s">
        <v>1256</v>
      </c>
      <c r="H130" s="21"/>
      <c r="I130" s="30" t="s">
        <v>5682</v>
      </c>
      <c r="J130" s="30"/>
      <c r="K130" s="21">
        <v>178</v>
      </c>
      <c r="L130" s="22" t="s">
        <v>26</v>
      </c>
      <c r="M130" s="22" t="s">
        <v>120</v>
      </c>
      <c r="N130" s="29" t="s">
        <v>5779</v>
      </c>
    </row>
    <row r="131" spans="1:14" x14ac:dyDescent="0.2">
      <c r="A131" s="18">
        <v>115</v>
      </c>
      <c r="B131" s="19">
        <v>5300</v>
      </c>
      <c r="C131" s="45" t="s">
        <v>844</v>
      </c>
      <c r="D131" s="56">
        <v>40968</v>
      </c>
      <c r="E131" s="56">
        <v>40968</v>
      </c>
      <c r="F131" s="57">
        <v>20</v>
      </c>
      <c r="G131" s="59" t="s">
        <v>1251</v>
      </c>
      <c r="H131" s="21"/>
      <c r="I131" s="30" t="s">
        <v>5682</v>
      </c>
      <c r="J131" s="30"/>
      <c r="K131" s="21">
        <v>190</v>
      </c>
      <c r="L131" s="22" t="s">
        <v>26</v>
      </c>
      <c r="M131" s="22" t="s">
        <v>120</v>
      </c>
      <c r="N131" s="29" t="s">
        <v>5779</v>
      </c>
    </row>
    <row r="132" spans="1:14" x14ac:dyDescent="0.2">
      <c r="A132" s="18">
        <v>116</v>
      </c>
      <c r="B132" s="19">
        <v>5300</v>
      </c>
      <c r="C132" s="45" t="s">
        <v>845</v>
      </c>
      <c r="D132" s="56">
        <v>40968</v>
      </c>
      <c r="E132" s="56">
        <v>40968</v>
      </c>
      <c r="F132" s="57">
        <v>20</v>
      </c>
      <c r="G132" s="59" t="s">
        <v>1252</v>
      </c>
      <c r="H132" s="21"/>
      <c r="I132" s="30" t="s">
        <v>5682</v>
      </c>
      <c r="J132" s="30"/>
      <c r="K132" s="21">
        <v>174</v>
      </c>
      <c r="L132" s="22" t="s">
        <v>26</v>
      </c>
      <c r="M132" s="22" t="s">
        <v>120</v>
      </c>
      <c r="N132" s="29" t="s">
        <v>5779</v>
      </c>
    </row>
    <row r="133" spans="1:14" x14ac:dyDescent="0.2">
      <c r="A133" s="18">
        <v>117</v>
      </c>
      <c r="B133" s="19">
        <v>5300</v>
      </c>
      <c r="C133" s="45" t="s">
        <v>846</v>
      </c>
      <c r="D133" s="56">
        <v>40968</v>
      </c>
      <c r="E133" s="56">
        <v>40968</v>
      </c>
      <c r="F133" s="57">
        <v>20</v>
      </c>
      <c r="G133" s="59" t="s">
        <v>1253</v>
      </c>
      <c r="H133" s="22"/>
      <c r="I133" s="30" t="s">
        <v>5682</v>
      </c>
      <c r="J133" s="22"/>
      <c r="K133" s="21">
        <v>194</v>
      </c>
      <c r="L133" s="22" t="s">
        <v>26</v>
      </c>
      <c r="M133" s="22" t="s">
        <v>120</v>
      </c>
      <c r="N133" s="29" t="s">
        <v>5779</v>
      </c>
    </row>
    <row r="134" spans="1:14" x14ac:dyDescent="0.2">
      <c r="A134" s="18">
        <v>118</v>
      </c>
      <c r="B134" s="19">
        <v>5300</v>
      </c>
      <c r="C134" s="45" t="s">
        <v>847</v>
      </c>
      <c r="D134" s="56">
        <v>40968</v>
      </c>
      <c r="E134" s="56">
        <v>40968</v>
      </c>
      <c r="F134" s="57">
        <v>20</v>
      </c>
      <c r="G134" s="59" t="s">
        <v>1254</v>
      </c>
      <c r="H134" s="22"/>
      <c r="I134" s="30" t="s">
        <v>5682</v>
      </c>
      <c r="J134" s="30"/>
      <c r="K134" s="21">
        <v>161</v>
      </c>
      <c r="L134" s="22" t="s">
        <v>26</v>
      </c>
      <c r="M134" s="22" t="s">
        <v>120</v>
      </c>
      <c r="N134" s="29" t="s">
        <v>5779</v>
      </c>
    </row>
    <row r="135" spans="1:14" x14ac:dyDescent="0.2">
      <c r="A135" s="18">
        <v>119</v>
      </c>
      <c r="B135" s="19">
        <v>5300</v>
      </c>
      <c r="C135" s="45" t="s">
        <v>848</v>
      </c>
      <c r="D135" s="56">
        <v>40968</v>
      </c>
      <c r="E135" s="56">
        <v>40968</v>
      </c>
      <c r="F135" s="57">
        <v>20</v>
      </c>
      <c r="G135" s="59" t="s">
        <v>1255</v>
      </c>
      <c r="H135" s="22"/>
      <c r="I135" s="30" t="s">
        <v>5682</v>
      </c>
      <c r="J135" s="30"/>
      <c r="K135" s="21">
        <v>183</v>
      </c>
      <c r="L135" s="22" t="s">
        <v>26</v>
      </c>
      <c r="M135" s="22" t="s">
        <v>120</v>
      </c>
      <c r="N135" s="29" t="s">
        <v>5779</v>
      </c>
    </row>
    <row r="136" spans="1:14" x14ac:dyDescent="0.2">
      <c r="A136" s="18">
        <v>120</v>
      </c>
      <c r="B136" s="19">
        <v>5300</v>
      </c>
      <c r="C136" s="45" t="s">
        <v>849</v>
      </c>
      <c r="D136" s="56">
        <v>40968</v>
      </c>
      <c r="E136" s="56">
        <v>40968</v>
      </c>
      <c r="F136" s="57">
        <v>20</v>
      </c>
      <c r="G136" s="59" t="s">
        <v>1256</v>
      </c>
      <c r="H136" s="26"/>
      <c r="I136" s="30" t="s">
        <v>5682</v>
      </c>
      <c r="J136" s="30"/>
      <c r="K136" s="21">
        <v>207</v>
      </c>
      <c r="L136" s="22" t="s">
        <v>26</v>
      </c>
      <c r="M136" s="22" t="s">
        <v>120</v>
      </c>
      <c r="N136" s="29" t="s">
        <v>5779</v>
      </c>
    </row>
    <row r="137" spans="1:14" x14ac:dyDescent="0.2">
      <c r="A137" s="18">
        <v>121</v>
      </c>
      <c r="B137" s="19">
        <v>5300</v>
      </c>
      <c r="C137" s="45" t="s">
        <v>850</v>
      </c>
      <c r="D137" s="56">
        <v>40968</v>
      </c>
      <c r="E137" s="56">
        <v>40968</v>
      </c>
      <c r="F137" s="57">
        <v>21</v>
      </c>
      <c r="G137" s="59" t="s">
        <v>1251</v>
      </c>
      <c r="H137" s="27"/>
      <c r="I137" s="30" t="s">
        <v>5682</v>
      </c>
      <c r="J137" s="28"/>
      <c r="K137" s="21">
        <v>189</v>
      </c>
      <c r="L137" s="22" t="s">
        <v>26</v>
      </c>
      <c r="M137" s="22" t="s">
        <v>120</v>
      </c>
      <c r="N137" s="29" t="s">
        <v>5779</v>
      </c>
    </row>
    <row r="138" spans="1:14" x14ac:dyDescent="0.2">
      <c r="A138" s="18">
        <v>122</v>
      </c>
      <c r="B138" s="19">
        <v>5300</v>
      </c>
      <c r="C138" s="45" t="s">
        <v>851</v>
      </c>
      <c r="D138" s="56">
        <v>40968</v>
      </c>
      <c r="E138" s="56">
        <v>40968</v>
      </c>
      <c r="F138" s="57">
        <v>21</v>
      </c>
      <c r="G138" s="59" t="s">
        <v>1252</v>
      </c>
      <c r="H138" s="11"/>
      <c r="I138" s="30" t="s">
        <v>5682</v>
      </c>
      <c r="J138" s="11"/>
      <c r="K138" s="21">
        <v>137</v>
      </c>
      <c r="L138" s="22" t="s">
        <v>26</v>
      </c>
      <c r="M138" s="22" t="s">
        <v>120</v>
      </c>
      <c r="N138" s="29" t="s">
        <v>5779</v>
      </c>
    </row>
    <row r="139" spans="1:14" x14ac:dyDescent="0.2">
      <c r="A139" s="18">
        <v>123</v>
      </c>
      <c r="B139" s="19">
        <v>5300</v>
      </c>
      <c r="C139" s="45" t="s">
        <v>733</v>
      </c>
      <c r="D139" s="56">
        <v>40969</v>
      </c>
      <c r="E139" s="56">
        <v>40998</v>
      </c>
      <c r="F139" s="57">
        <v>21</v>
      </c>
      <c r="G139" s="59" t="s">
        <v>1253</v>
      </c>
      <c r="H139" s="11"/>
      <c r="I139" s="30" t="s">
        <v>5682</v>
      </c>
      <c r="J139" s="11"/>
      <c r="K139" s="21">
        <v>200</v>
      </c>
      <c r="L139" s="22" t="s">
        <v>26</v>
      </c>
      <c r="M139" s="22" t="s">
        <v>120</v>
      </c>
      <c r="N139" s="29" t="s">
        <v>5779</v>
      </c>
    </row>
    <row r="140" spans="1:14" ht="22.5" x14ac:dyDescent="0.2">
      <c r="A140" s="18">
        <v>124</v>
      </c>
      <c r="B140" s="19">
        <v>5300</v>
      </c>
      <c r="C140" s="45" t="s">
        <v>852</v>
      </c>
      <c r="D140" s="56">
        <v>40969</v>
      </c>
      <c r="E140" s="56">
        <v>40998</v>
      </c>
      <c r="F140" s="58">
        <v>21</v>
      </c>
      <c r="G140" s="60" t="s">
        <v>1254</v>
      </c>
      <c r="H140" s="11"/>
      <c r="I140" s="30" t="s">
        <v>5682</v>
      </c>
      <c r="J140" s="11"/>
      <c r="K140" s="21">
        <v>200</v>
      </c>
      <c r="L140" s="22" t="s">
        <v>26</v>
      </c>
      <c r="M140" s="22" t="s">
        <v>120</v>
      </c>
      <c r="N140" s="29" t="s">
        <v>5779</v>
      </c>
    </row>
    <row r="141" spans="1:14" x14ac:dyDescent="0.2">
      <c r="A141" s="18">
        <v>125</v>
      </c>
      <c r="B141" s="19">
        <v>5300</v>
      </c>
      <c r="C141" s="45" t="s">
        <v>853</v>
      </c>
      <c r="D141" s="56">
        <v>40969</v>
      </c>
      <c r="E141" s="56">
        <v>40969</v>
      </c>
      <c r="F141" s="58">
        <v>21</v>
      </c>
      <c r="G141" s="60" t="s">
        <v>1255</v>
      </c>
      <c r="H141" s="11"/>
      <c r="I141" s="30" t="s">
        <v>5682</v>
      </c>
      <c r="J141" s="11"/>
      <c r="K141" s="21">
        <v>205</v>
      </c>
      <c r="L141" s="22" t="s">
        <v>26</v>
      </c>
      <c r="M141" s="22" t="s">
        <v>120</v>
      </c>
      <c r="N141" s="29" t="s">
        <v>5779</v>
      </c>
    </row>
    <row r="142" spans="1:14" x14ac:dyDescent="0.2">
      <c r="A142" s="18">
        <v>126</v>
      </c>
      <c r="B142" s="19">
        <v>5300</v>
      </c>
      <c r="C142" s="45" t="s">
        <v>854</v>
      </c>
      <c r="D142" s="56">
        <v>40969</v>
      </c>
      <c r="E142" s="56">
        <v>40969</v>
      </c>
      <c r="F142" s="58">
        <v>21</v>
      </c>
      <c r="G142" s="60" t="s">
        <v>1256</v>
      </c>
      <c r="H142" s="11"/>
      <c r="I142" s="30" t="s">
        <v>5682</v>
      </c>
      <c r="J142" s="11"/>
      <c r="K142" s="21">
        <v>205</v>
      </c>
      <c r="L142" s="22" t="s">
        <v>26</v>
      </c>
      <c r="M142" s="22" t="s">
        <v>120</v>
      </c>
      <c r="N142" s="29" t="s">
        <v>5779</v>
      </c>
    </row>
    <row r="143" spans="1:14" x14ac:dyDescent="0.2">
      <c r="A143" s="18">
        <v>127</v>
      </c>
      <c r="B143" s="19">
        <v>5300</v>
      </c>
      <c r="C143" s="45" t="s">
        <v>855</v>
      </c>
      <c r="D143" s="56">
        <v>40969</v>
      </c>
      <c r="E143" s="56">
        <v>40969</v>
      </c>
      <c r="F143" s="58">
        <v>22</v>
      </c>
      <c r="G143" s="60" t="s">
        <v>1251</v>
      </c>
      <c r="H143" s="11"/>
      <c r="I143" s="30" t="s">
        <v>5682</v>
      </c>
      <c r="J143" s="11"/>
      <c r="K143" s="21">
        <v>201</v>
      </c>
      <c r="L143" s="22" t="s">
        <v>26</v>
      </c>
      <c r="M143" s="22" t="s">
        <v>120</v>
      </c>
      <c r="N143" s="29" t="s">
        <v>5779</v>
      </c>
    </row>
    <row r="144" spans="1:14" x14ac:dyDescent="0.2">
      <c r="A144" s="18">
        <v>128</v>
      </c>
      <c r="B144" s="19">
        <v>5300</v>
      </c>
      <c r="C144" s="45" t="s">
        <v>856</v>
      </c>
      <c r="D144" s="56">
        <v>40969</v>
      </c>
      <c r="E144" s="56">
        <v>40969</v>
      </c>
      <c r="F144" s="58">
        <v>22</v>
      </c>
      <c r="G144" s="60" t="s">
        <v>1252</v>
      </c>
      <c r="H144" s="11"/>
      <c r="I144" s="30" t="s">
        <v>5682</v>
      </c>
      <c r="J144" s="11"/>
      <c r="K144" s="21">
        <v>199</v>
      </c>
      <c r="L144" s="22" t="s">
        <v>26</v>
      </c>
      <c r="M144" s="22" t="s">
        <v>120</v>
      </c>
      <c r="N144" s="29" t="s">
        <v>5779</v>
      </c>
    </row>
    <row r="145" spans="1:14" x14ac:dyDescent="0.2">
      <c r="A145" s="18">
        <v>129</v>
      </c>
      <c r="B145" s="19">
        <v>5300</v>
      </c>
      <c r="C145" s="45" t="s">
        <v>857</v>
      </c>
      <c r="D145" s="56">
        <v>40969</v>
      </c>
      <c r="E145" s="56">
        <v>40969</v>
      </c>
      <c r="F145" s="58">
        <v>22</v>
      </c>
      <c r="G145" s="60" t="s">
        <v>1253</v>
      </c>
      <c r="H145" s="21"/>
      <c r="I145" s="30" t="s">
        <v>5682</v>
      </c>
      <c r="J145" s="30"/>
      <c r="K145" s="21">
        <v>195</v>
      </c>
      <c r="L145" s="22" t="s">
        <v>26</v>
      </c>
      <c r="M145" s="22" t="s">
        <v>120</v>
      </c>
      <c r="N145" s="29" t="s">
        <v>5779</v>
      </c>
    </row>
    <row r="146" spans="1:14" x14ac:dyDescent="0.2">
      <c r="A146" s="18">
        <v>130</v>
      </c>
      <c r="B146" s="19">
        <v>5300</v>
      </c>
      <c r="C146" s="45" t="s">
        <v>858</v>
      </c>
      <c r="D146" s="56">
        <v>40969</v>
      </c>
      <c r="E146" s="56">
        <v>40969</v>
      </c>
      <c r="F146" s="58">
        <v>22</v>
      </c>
      <c r="G146" s="60" t="s">
        <v>1254</v>
      </c>
      <c r="H146" s="21"/>
      <c r="I146" s="30" t="s">
        <v>5682</v>
      </c>
      <c r="J146" s="30"/>
      <c r="K146" s="21">
        <v>206</v>
      </c>
      <c r="L146" s="22" t="s">
        <v>26</v>
      </c>
      <c r="M146" s="22" t="s">
        <v>120</v>
      </c>
      <c r="N146" s="29" t="s">
        <v>5779</v>
      </c>
    </row>
    <row r="147" spans="1:14" x14ac:dyDescent="0.2">
      <c r="A147" s="18">
        <v>131</v>
      </c>
      <c r="B147" s="19">
        <v>5300</v>
      </c>
      <c r="C147" s="45" t="s">
        <v>859</v>
      </c>
      <c r="D147" s="56">
        <v>40969</v>
      </c>
      <c r="E147" s="56">
        <v>40969</v>
      </c>
      <c r="F147" s="58">
        <v>22</v>
      </c>
      <c r="G147" s="60" t="s">
        <v>1255</v>
      </c>
      <c r="H147" s="21"/>
      <c r="I147" s="30" t="s">
        <v>5682</v>
      </c>
      <c r="J147" s="30"/>
      <c r="K147" s="21">
        <v>203</v>
      </c>
      <c r="L147" s="22" t="s">
        <v>26</v>
      </c>
      <c r="M147" s="22" t="s">
        <v>120</v>
      </c>
      <c r="N147" s="29" t="s">
        <v>5779</v>
      </c>
    </row>
    <row r="148" spans="1:14" x14ac:dyDescent="0.2">
      <c r="A148" s="18">
        <v>132</v>
      </c>
      <c r="B148" s="19">
        <v>5300</v>
      </c>
      <c r="C148" s="45" t="s">
        <v>860</v>
      </c>
      <c r="D148" s="56">
        <v>40969</v>
      </c>
      <c r="E148" s="56">
        <v>40969</v>
      </c>
      <c r="F148" s="58">
        <v>22</v>
      </c>
      <c r="G148" s="60" t="s">
        <v>1256</v>
      </c>
      <c r="H148" s="22"/>
      <c r="I148" s="30" t="s">
        <v>5682</v>
      </c>
      <c r="J148" s="22"/>
      <c r="K148" s="21">
        <v>199</v>
      </c>
      <c r="L148" s="22" t="s">
        <v>26</v>
      </c>
      <c r="M148" s="22" t="s">
        <v>120</v>
      </c>
      <c r="N148" s="29" t="s">
        <v>5779</v>
      </c>
    </row>
    <row r="149" spans="1:14" x14ac:dyDescent="0.2">
      <c r="A149" s="18">
        <v>133</v>
      </c>
      <c r="B149" s="19">
        <v>5300</v>
      </c>
      <c r="C149" s="45" t="s">
        <v>861</v>
      </c>
      <c r="D149" s="56">
        <v>40969</v>
      </c>
      <c r="E149" s="56">
        <v>40970</v>
      </c>
      <c r="F149" s="58">
        <v>23</v>
      </c>
      <c r="G149" s="60" t="s">
        <v>1251</v>
      </c>
      <c r="H149" s="22"/>
      <c r="I149" s="30" t="s">
        <v>5682</v>
      </c>
      <c r="J149" s="30"/>
      <c r="K149" s="21">
        <v>206</v>
      </c>
      <c r="L149" s="22" t="s">
        <v>26</v>
      </c>
      <c r="M149" s="22" t="s">
        <v>120</v>
      </c>
      <c r="N149" s="29" t="s">
        <v>5779</v>
      </c>
    </row>
    <row r="150" spans="1:14" x14ac:dyDescent="0.2">
      <c r="A150" s="18">
        <v>134</v>
      </c>
      <c r="B150" s="19">
        <v>5300</v>
      </c>
      <c r="C150" s="45" t="s">
        <v>862</v>
      </c>
      <c r="D150" s="56">
        <v>40970</v>
      </c>
      <c r="E150" s="56">
        <v>40970</v>
      </c>
      <c r="F150" s="58">
        <v>23</v>
      </c>
      <c r="G150" s="60" t="s">
        <v>1252</v>
      </c>
      <c r="H150" s="22"/>
      <c r="I150" s="30" t="s">
        <v>5682</v>
      </c>
      <c r="J150" s="30"/>
      <c r="K150" s="21">
        <v>202</v>
      </c>
      <c r="L150" s="22" t="s">
        <v>26</v>
      </c>
      <c r="M150" s="22" t="s">
        <v>120</v>
      </c>
      <c r="N150" s="29" t="s">
        <v>5779</v>
      </c>
    </row>
    <row r="151" spans="1:14" x14ac:dyDescent="0.2">
      <c r="A151" s="18">
        <v>135</v>
      </c>
      <c r="B151" s="19">
        <v>5300</v>
      </c>
      <c r="C151" s="45" t="s">
        <v>863</v>
      </c>
      <c r="D151" s="56">
        <v>40970</v>
      </c>
      <c r="E151" s="56">
        <v>40970</v>
      </c>
      <c r="F151" s="58">
        <v>23</v>
      </c>
      <c r="G151" s="60" t="s">
        <v>1253</v>
      </c>
      <c r="H151" s="26"/>
      <c r="I151" s="30" t="s">
        <v>5682</v>
      </c>
      <c r="J151" s="30"/>
      <c r="K151" s="21">
        <v>204</v>
      </c>
      <c r="L151" s="22" t="s">
        <v>26</v>
      </c>
      <c r="M151" s="22" t="s">
        <v>120</v>
      </c>
      <c r="N151" s="29" t="s">
        <v>5779</v>
      </c>
    </row>
    <row r="152" spans="1:14" x14ac:dyDescent="0.2">
      <c r="A152" s="18">
        <v>136</v>
      </c>
      <c r="B152" s="19">
        <v>5300</v>
      </c>
      <c r="C152" s="45" t="s">
        <v>864</v>
      </c>
      <c r="D152" s="56">
        <v>40970</v>
      </c>
      <c r="E152" s="56">
        <v>40970</v>
      </c>
      <c r="F152" s="58">
        <v>23</v>
      </c>
      <c r="G152" s="60" t="s">
        <v>1254</v>
      </c>
      <c r="H152" s="27"/>
      <c r="I152" s="30" t="s">
        <v>5682</v>
      </c>
      <c r="J152" s="28"/>
      <c r="K152" s="21">
        <v>196</v>
      </c>
      <c r="L152" s="22" t="s">
        <v>26</v>
      </c>
      <c r="M152" s="22" t="s">
        <v>120</v>
      </c>
      <c r="N152" s="29" t="s">
        <v>5779</v>
      </c>
    </row>
    <row r="153" spans="1:14" x14ac:dyDescent="0.2">
      <c r="A153" s="18">
        <v>137</v>
      </c>
      <c r="B153" s="19">
        <v>5300</v>
      </c>
      <c r="C153" s="45" t="s">
        <v>865</v>
      </c>
      <c r="D153" s="56">
        <v>40970</v>
      </c>
      <c r="E153" s="56">
        <v>40970</v>
      </c>
      <c r="F153" s="58">
        <v>23</v>
      </c>
      <c r="G153" s="60" t="s">
        <v>1255</v>
      </c>
      <c r="H153" s="11"/>
      <c r="I153" s="30" t="s">
        <v>5682</v>
      </c>
      <c r="J153" s="11"/>
      <c r="K153" s="21">
        <v>207</v>
      </c>
      <c r="L153" s="22" t="s">
        <v>26</v>
      </c>
      <c r="M153" s="22" t="s">
        <v>120</v>
      </c>
      <c r="N153" s="29" t="s">
        <v>5779</v>
      </c>
    </row>
    <row r="154" spans="1:14" x14ac:dyDescent="0.2">
      <c r="A154" s="18">
        <v>138</v>
      </c>
      <c r="B154" s="19">
        <v>5300</v>
      </c>
      <c r="C154" s="45" t="s">
        <v>866</v>
      </c>
      <c r="D154" s="56">
        <v>40970</v>
      </c>
      <c r="E154" s="56">
        <v>40973</v>
      </c>
      <c r="F154" s="58">
        <v>23</v>
      </c>
      <c r="G154" s="60" t="s">
        <v>1256</v>
      </c>
      <c r="H154" s="11"/>
      <c r="I154" s="30" t="s">
        <v>5682</v>
      </c>
      <c r="J154" s="11"/>
      <c r="K154" s="21">
        <v>205</v>
      </c>
      <c r="L154" s="22" t="s">
        <v>26</v>
      </c>
      <c r="M154" s="22" t="s">
        <v>120</v>
      </c>
      <c r="N154" s="29" t="s">
        <v>5779</v>
      </c>
    </row>
    <row r="155" spans="1:14" x14ac:dyDescent="0.2">
      <c r="A155" s="18">
        <v>139</v>
      </c>
      <c r="B155" s="19">
        <v>5300</v>
      </c>
      <c r="C155" s="45" t="s">
        <v>867</v>
      </c>
      <c r="D155" s="56">
        <v>40973</v>
      </c>
      <c r="E155" s="56">
        <v>40973</v>
      </c>
      <c r="F155" s="58">
        <v>24</v>
      </c>
      <c r="G155" s="60" t="s">
        <v>1251</v>
      </c>
      <c r="H155" s="11"/>
      <c r="I155" s="30" t="s">
        <v>5682</v>
      </c>
      <c r="J155" s="11"/>
      <c r="K155" s="21">
        <v>203</v>
      </c>
      <c r="L155" s="22" t="s">
        <v>26</v>
      </c>
      <c r="M155" s="22" t="s">
        <v>120</v>
      </c>
      <c r="N155" s="29" t="s">
        <v>5779</v>
      </c>
    </row>
    <row r="156" spans="1:14" x14ac:dyDescent="0.2">
      <c r="A156" s="18">
        <v>140</v>
      </c>
      <c r="B156" s="19">
        <v>5300</v>
      </c>
      <c r="C156" s="45" t="s">
        <v>868</v>
      </c>
      <c r="D156" s="56">
        <v>40973</v>
      </c>
      <c r="E156" s="56">
        <v>40973</v>
      </c>
      <c r="F156" s="58">
        <v>24</v>
      </c>
      <c r="G156" s="60" t="s">
        <v>1252</v>
      </c>
      <c r="H156" s="11"/>
      <c r="I156" s="30" t="s">
        <v>5682</v>
      </c>
      <c r="J156" s="11"/>
      <c r="K156" s="21">
        <v>199</v>
      </c>
      <c r="L156" s="22" t="s">
        <v>26</v>
      </c>
      <c r="M156" s="22" t="s">
        <v>120</v>
      </c>
      <c r="N156" s="29" t="s">
        <v>5779</v>
      </c>
    </row>
    <row r="157" spans="1:14" x14ac:dyDescent="0.2">
      <c r="A157" s="18">
        <v>141</v>
      </c>
      <c r="B157" s="19">
        <v>5300</v>
      </c>
      <c r="C157" s="45" t="s">
        <v>869</v>
      </c>
      <c r="D157" s="56">
        <v>40973</v>
      </c>
      <c r="E157" s="56">
        <v>40973</v>
      </c>
      <c r="F157" s="58">
        <v>24</v>
      </c>
      <c r="G157" s="60" t="s">
        <v>1253</v>
      </c>
      <c r="H157" s="11"/>
      <c r="I157" s="30" t="s">
        <v>5682</v>
      </c>
      <c r="J157" s="11"/>
      <c r="K157" s="21">
        <v>202</v>
      </c>
      <c r="L157" s="22" t="s">
        <v>26</v>
      </c>
      <c r="M157" s="22" t="s">
        <v>120</v>
      </c>
      <c r="N157" s="29" t="s">
        <v>5779</v>
      </c>
    </row>
    <row r="158" spans="1:14" x14ac:dyDescent="0.2">
      <c r="A158" s="18">
        <v>142</v>
      </c>
      <c r="B158" s="19">
        <v>5300</v>
      </c>
      <c r="C158" s="45" t="s">
        <v>870</v>
      </c>
      <c r="D158" s="56">
        <v>40973</v>
      </c>
      <c r="E158" s="56">
        <v>40974</v>
      </c>
      <c r="F158" s="58">
        <v>24</v>
      </c>
      <c r="G158" s="60" t="s">
        <v>1254</v>
      </c>
      <c r="H158" s="11"/>
      <c r="I158" s="30" t="s">
        <v>5682</v>
      </c>
      <c r="J158" s="11"/>
      <c r="K158" s="21">
        <v>211</v>
      </c>
      <c r="L158" s="22" t="s">
        <v>26</v>
      </c>
      <c r="M158" s="22" t="s">
        <v>120</v>
      </c>
      <c r="N158" s="29" t="s">
        <v>5779</v>
      </c>
    </row>
    <row r="159" spans="1:14" x14ac:dyDescent="0.2">
      <c r="A159" s="18">
        <v>143</v>
      </c>
      <c r="B159" s="19">
        <v>5300</v>
      </c>
      <c r="C159" s="45" t="s">
        <v>871</v>
      </c>
      <c r="D159" s="56">
        <v>40974</v>
      </c>
      <c r="E159" s="56">
        <v>40974</v>
      </c>
      <c r="F159" s="58">
        <v>24</v>
      </c>
      <c r="G159" s="60" t="s">
        <v>1255</v>
      </c>
      <c r="H159" s="11"/>
      <c r="I159" s="30" t="s">
        <v>5682</v>
      </c>
      <c r="J159" s="11"/>
      <c r="K159" s="21">
        <v>204</v>
      </c>
      <c r="L159" s="22" t="s">
        <v>26</v>
      </c>
      <c r="M159" s="22" t="s">
        <v>120</v>
      </c>
      <c r="N159" s="29" t="s">
        <v>5779</v>
      </c>
    </row>
    <row r="160" spans="1:14" x14ac:dyDescent="0.2">
      <c r="A160" s="18">
        <v>144</v>
      </c>
      <c r="B160" s="19">
        <v>5300</v>
      </c>
      <c r="C160" s="45" t="s">
        <v>872</v>
      </c>
      <c r="D160" s="56">
        <v>40974</v>
      </c>
      <c r="E160" s="56">
        <v>40974</v>
      </c>
      <c r="F160" s="58">
        <v>24</v>
      </c>
      <c r="G160" s="60" t="s">
        <v>1256</v>
      </c>
      <c r="H160" s="21"/>
      <c r="I160" s="30" t="s">
        <v>5682</v>
      </c>
      <c r="J160" s="30"/>
      <c r="K160" s="21">
        <v>209</v>
      </c>
      <c r="L160" s="22" t="s">
        <v>26</v>
      </c>
      <c r="M160" s="22" t="s">
        <v>120</v>
      </c>
      <c r="N160" s="29" t="s">
        <v>5779</v>
      </c>
    </row>
    <row r="161" spans="1:14" x14ac:dyDescent="0.2">
      <c r="A161" s="18">
        <v>145</v>
      </c>
      <c r="B161" s="19">
        <v>5300</v>
      </c>
      <c r="C161" s="45" t="s">
        <v>873</v>
      </c>
      <c r="D161" s="56">
        <v>40974</v>
      </c>
      <c r="E161" s="56">
        <v>40974</v>
      </c>
      <c r="F161" s="58">
        <v>25</v>
      </c>
      <c r="G161" s="60" t="s">
        <v>1251</v>
      </c>
      <c r="H161" s="21"/>
      <c r="I161" s="30" t="s">
        <v>5682</v>
      </c>
      <c r="J161" s="30"/>
      <c r="K161" s="21">
        <v>211</v>
      </c>
      <c r="L161" s="22" t="s">
        <v>26</v>
      </c>
      <c r="M161" s="22" t="s">
        <v>120</v>
      </c>
      <c r="N161" s="29" t="s">
        <v>5779</v>
      </c>
    </row>
    <row r="162" spans="1:14" x14ac:dyDescent="0.2">
      <c r="A162" s="18">
        <v>146</v>
      </c>
      <c r="B162" s="19">
        <v>5300</v>
      </c>
      <c r="C162" s="45" t="s">
        <v>874</v>
      </c>
      <c r="D162" s="56">
        <v>40974</v>
      </c>
      <c r="E162" s="56">
        <v>40974</v>
      </c>
      <c r="F162" s="58">
        <v>25</v>
      </c>
      <c r="G162" s="60" t="s">
        <v>1252</v>
      </c>
      <c r="H162" s="21"/>
      <c r="I162" s="30" t="s">
        <v>5682</v>
      </c>
      <c r="J162" s="30"/>
      <c r="K162" s="21">
        <v>201</v>
      </c>
      <c r="L162" s="22" t="s">
        <v>26</v>
      </c>
      <c r="M162" s="22" t="s">
        <v>120</v>
      </c>
      <c r="N162" s="29" t="s">
        <v>5779</v>
      </c>
    </row>
    <row r="163" spans="1:14" x14ac:dyDescent="0.2">
      <c r="A163" s="18">
        <v>147</v>
      </c>
      <c r="B163" s="19">
        <v>5300</v>
      </c>
      <c r="C163" s="45" t="s">
        <v>875</v>
      </c>
      <c r="D163" s="56">
        <v>40974</v>
      </c>
      <c r="E163" s="56">
        <v>40974</v>
      </c>
      <c r="F163" s="58">
        <v>25</v>
      </c>
      <c r="G163" s="60" t="s">
        <v>1253</v>
      </c>
      <c r="H163" s="22"/>
      <c r="I163" s="30" t="s">
        <v>5682</v>
      </c>
      <c r="J163" s="22"/>
      <c r="K163" s="21">
        <v>195</v>
      </c>
      <c r="L163" s="22" t="s">
        <v>26</v>
      </c>
      <c r="M163" s="22" t="s">
        <v>120</v>
      </c>
      <c r="N163" s="29" t="s">
        <v>5779</v>
      </c>
    </row>
    <row r="164" spans="1:14" x14ac:dyDescent="0.2">
      <c r="A164" s="18">
        <v>148</v>
      </c>
      <c r="B164" s="19">
        <v>5300</v>
      </c>
      <c r="C164" s="45" t="s">
        <v>876</v>
      </c>
      <c r="D164" s="56">
        <v>40974</v>
      </c>
      <c r="E164" s="56">
        <v>40975</v>
      </c>
      <c r="F164" s="58">
        <v>25</v>
      </c>
      <c r="G164" s="60" t="s">
        <v>1254</v>
      </c>
      <c r="H164" s="22"/>
      <c r="I164" s="30" t="s">
        <v>5682</v>
      </c>
      <c r="J164" s="30"/>
      <c r="K164" s="21">
        <v>199</v>
      </c>
      <c r="L164" s="22" t="s">
        <v>26</v>
      </c>
      <c r="M164" s="22" t="s">
        <v>120</v>
      </c>
      <c r="N164" s="29" t="s">
        <v>5779</v>
      </c>
    </row>
    <row r="165" spans="1:14" x14ac:dyDescent="0.2">
      <c r="A165" s="18">
        <v>149</v>
      </c>
      <c r="B165" s="19">
        <v>5300</v>
      </c>
      <c r="C165" s="45" t="s">
        <v>877</v>
      </c>
      <c r="D165" s="56">
        <v>40975</v>
      </c>
      <c r="E165" s="56">
        <v>40975</v>
      </c>
      <c r="F165" s="58">
        <v>25</v>
      </c>
      <c r="G165" s="60" t="s">
        <v>1255</v>
      </c>
      <c r="H165" s="22"/>
      <c r="I165" s="30" t="s">
        <v>5682</v>
      </c>
      <c r="J165" s="30"/>
      <c r="K165" s="21">
        <v>199</v>
      </c>
      <c r="L165" s="22" t="s">
        <v>26</v>
      </c>
      <c r="M165" s="22" t="s">
        <v>120</v>
      </c>
      <c r="N165" s="29" t="s">
        <v>5779</v>
      </c>
    </row>
    <row r="166" spans="1:14" x14ac:dyDescent="0.2">
      <c r="A166" s="18">
        <v>150</v>
      </c>
      <c r="B166" s="19">
        <v>5300</v>
      </c>
      <c r="C166" s="45" t="s">
        <v>878</v>
      </c>
      <c r="D166" s="56">
        <v>40975</v>
      </c>
      <c r="E166" s="56">
        <v>40975</v>
      </c>
      <c r="F166" s="58">
        <v>25</v>
      </c>
      <c r="G166" s="60" t="s">
        <v>1256</v>
      </c>
      <c r="H166" s="26"/>
      <c r="I166" s="30" t="s">
        <v>5682</v>
      </c>
      <c r="J166" s="30"/>
      <c r="K166" s="21">
        <v>195</v>
      </c>
      <c r="L166" s="22" t="s">
        <v>26</v>
      </c>
      <c r="M166" s="22" t="s">
        <v>120</v>
      </c>
      <c r="N166" s="29" t="s">
        <v>5779</v>
      </c>
    </row>
    <row r="167" spans="1:14" x14ac:dyDescent="0.2">
      <c r="A167" s="18">
        <v>151</v>
      </c>
      <c r="B167" s="19">
        <v>5300</v>
      </c>
      <c r="C167" s="45" t="s">
        <v>879</v>
      </c>
      <c r="D167" s="56">
        <v>40975</v>
      </c>
      <c r="E167" s="56">
        <v>40975</v>
      </c>
      <c r="F167" s="58">
        <v>26</v>
      </c>
      <c r="G167" s="60" t="s">
        <v>1251</v>
      </c>
      <c r="H167" s="27"/>
      <c r="I167" s="30" t="s">
        <v>5682</v>
      </c>
      <c r="J167" s="28"/>
      <c r="K167" s="21">
        <v>208</v>
      </c>
      <c r="L167" s="22" t="s">
        <v>26</v>
      </c>
      <c r="M167" s="22" t="s">
        <v>120</v>
      </c>
      <c r="N167" s="29" t="s">
        <v>5779</v>
      </c>
    </row>
    <row r="168" spans="1:14" x14ac:dyDescent="0.2">
      <c r="A168" s="18">
        <v>152</v>
      </c>
      <c r="B168" s="19">
        <v>5300</v>
      </c>
      <c r="C168" s="45" t="s">
        <v>880</v>
      </c>
      <c r="D168" s="56">
        <v>40975</v>
      </c>
      <c r="E168" s="56">
        <v>40975</v>
      </c>
      <c r="F168" s="58">
        <v>26</v>
      </c>
      <c r="G168" s="60" t="s">
        <v>1252</v>
      </c>
      <c r="H168" s="11"/>
      <c r="I168" s="30" t="s">
        <v>5682</v>
      </c>
      <c r="J168" s="11"/>
      <c r="K168" s="21">
        <v>218</v>
      </c>
      <c r="L168" s="22" t="s">
        <v>26</v>
      </c>
      <c r="M168" s="22" t="s">
        <v>120</v>
      </c>
      <c r="N168" s="29" t="s">
        <v>5779</v>
      </c>
    </row>
    <row r="169" spans="1:14" x14ac:dyDescent="0.2">
      <c r="A169" s="18">
        <v>153</v>
      </c>
      <c r="B169" s="19">
        <v>5300</v>
      </c>
      <c r="C169" s="45" t="s">
        <v>881</v>
      </c>
      <c r="D169" s="56">
        <v>40975</v>
      </c>
      <c r="E169" s="56">
        <v>40975</v>
      </c>
      <c r="F169" s="58">
        <v>26</v>
      </c>
      <c r="G169" s="60" t="s">
        <v>1253</v>
      </c>
      <c r="H169" s="11"/>
      <c r="I169" s="30" t="s">
        <v>5682</v>
      </c>
      <c r="J169" s="11"/>
      <c r="K169" s="21">
        <v>211</v>
      </c>
      <c r="L169" s="22" t="s">
        <v>26</v>
      </c>
      <c r="M169" s="22" t="s">
        <v>120</v>
      </c>
      <c r="N169" s="29" t="s">
        <v>5779</v>
      </c>
    </row>
    <row r="170" spans="1:14" x14ac:dyDescent="0.2">
      <c r="A170" s="18">
        <v>154</v>
      </c>
      <c r="B170" s="19">
        <v>5300</v>
      </c>
      <c r="C170" s="45" t="s">
        <v>882</v>
      </c>
      <c r="D170" s="56">
        <v>40975</v>
      </c>
      <c r="E170" s="56">
        <v>40975</v>
      </c>
      <c r="F170" s="58">
        <v>26</v>
      </c>
      <c r="G170" s="60" t="s">
        <v>1254</v>
      </c>
      <c r="H170" s="11"/>
      <c r="I170" s="30" t="s">
        <v>5682</v>
      </c>
      <c r="J170" s="11"/>
      <c r="K170" s="21">
        <v>211</v>
      </c>
      <c r="L170" s="22" t="s">
        <v>26</v>
      </c>
      <c r="M170" s="22" t="s">
        <v>120</v>
      </c>
      <c r="N170" s="29" t="s">
        <v>5779</v>
      </c>
    </row>
    <row r="171" spans="1:14" x14ac:dyDescent="0.2">
      <c r="A171" s="18">
        <v>155</v>
      </c>
      <c r="B171" s="19">
        <v>5300</v>
      </c>
      <c r="C171" s="45" t="s">
        <v>883</v>
      </c>
      <c r="D171" s="56">
        <v>40975</v>
      </c>
      <c r="E171" s="56">
        <v>40975</v>
      </c>
      <c r="F171" s="58">
        <v>26</v>
      </c>
      <c r="G171" s="60" t="s">
        <v>1255</v>
      </c>
      <c r="H171" s="11"/>
      <c r="I171" s="30" t="s">
        <v>5682</v>
      </c>
      <c r="J171" s="11"/>
      <c r="K171" s="21">
        <v>214</v>
      </c>
      <c r="L171" s="22" t="s">
        <v>26</v>
      </c>
      <c r="M171" s="22" t="s">
        <v>120</v>
      </c>
      <c r="N171" s="29" t="s">
        <v>5779</v>
      </c>
    </row>
    <row r="172" spans="1:14" x14ac:dyDescent="0.2">
      <c r="A172" s="18">
        <v>156</v>
      </c>
      <c r="B172" s="19">
        <v>5300</v>
      </c>
      <c r="C172" s="45" t="s">
        <v>884</v>
      </c>
      <c r="D172" s="56">
        <v>40975</v>
      </c>
      <c r="E172" s="56">
        <v>40976</v>
      </c>
      <c r="F172" s="58">
        <v>26</v>
      </c>
      <c r="G172" s="60" t="s">
        <v>1256</v>
      </c>
      <c r="H172" s="11"/>
      <c r="I172" s="30" t="s">
        <v>5682</v>
      </c>
      <c r="J172" s="11"/>
      <c r="K172" s="21">
        <v>207</v>
      </c>
      <c r="L172" s="22" t="s">
        <v>26</v>
      </c>
      <c r="M172" s="22" t="s">
        <v>120</v>
      </c>
      <c r="N172" s="29" t="s">
        <v>5779</v>
      </c>
    </row>
    <row r="173" spans="1:14" x14ac:dyDescent="0.2">
      <c r="A173" s="18">
        <v>157</v>
      </c>
      <c r="B173" s="19">
        <v>5300</v>
      </c>
      <c r="C173" s="45" t="s">
        <v>885</v>
      </c>
      <c r="D173" s="56">
        <v>40976</v>
      </c>
      <c r="E173" s="56">
        <v>40976</v>
      </c>
      <c r="F173" s="58">
        <v>27</v>
      </c>
      <c r="G173" s="60" t="s">
        <v>1251</v>
      </c>
      <c r="H173" s="11"/>
      <c r="I173" s="30" t="s">
        <v>5682</v>
      </c>
      <c r="J173" s="11"/>
      <c r="K173" s="21">
        <v>209</v>
      </c>
      <c r="L173" s="22" t="s">
        <v>26</v>
      </c>
      <c r="M173" s="22" t="s">
        <v>120</v>
      </c>
      <c r="N173" s="29" t="s">
        <v>5779</v>
      </c>
    </row>
    <row r="174" spans="1:14" x14ac:dyDescent="0.2">
      <c r="A174" s="18">
        <v>158</v>
      </c>
      <c r="B174" s="19">
        <v>5300</v>
      </c>
      <c r="C174" s="45" t="s">
        <v>886</v>
      </c>
      <c r="D174" s="56">
        <v>40976</v>
      </c>
      <c r="E174" s="56">
        <v>40976</v>
      </c>
      <c r="F174" s="58">
        <v>27</v>
      </c>
      <c r="G174" s="60" t="s">
        <v>1252</v>
      </c>
      <c r="H174" s="11"/>
      <c r="I174" s="30" t="s">
        <v>5682</v>
      </c>
      <c r="J174" s="11"/>
      <c r="K174" s="21">
        <v>208</v>
      </c>
      <c r="L174" s="22" t="s">
        <v>26</v>
      </c>
      <c r="M174" s="22" t="s">
        <v>120</v>
      </c>
      <c r="N174" s="29" t="s">
        <v>5779</v>
      </c>
    </row>
    <row r="175" spans="1:14" x14ac:dyDescent="0.2">
      <c r="A175" s="18">
        <v>159</v>
      </c>
      <c r="B175" s="19">
        <v>5300</v>
      </c>
      <c r="C175" s="45" t="s">
        <v>887</v>
      </c>
      <c r="D175" s="56">
        <v>40976</v>
      </c>
      <c r="E175" s="56">
        <v>40977</v>
      </c>
      <c r="F175" s="58">
        <v>27</v>
      </c>
      <c r="G175" s="60" t="s">
        <v>1253</v>
      </c>
      <c r="H175" s="21"/>
      <c r="I175" s="30" t="s">
        <v>5682</v>
      </c>
      <c r="J175" s="30"/>
      <c r="K175" s="21">
        <v>202</v>
      </c>
      <c r="L175" s="22" t="s">
        <v>26</v>
      </c>
      <c r="M175" s="22" t="s">
        <v>120</v>
      </c>
      <c r="N175" s="29" t="s">
        <v>5779</v>
      </c>
    </row>
    <row r="176" spans="1:14" x14ac:dyDescent="0.2">
      <c r="A176" s="18">
        <v>160</v>
      </c>
      <c r="B176" s="19">
        <v>5300</v>
      </c>
      <c r="C176" s="45" t="s">
        <v>888</v>
      </c>
      <c r="D176" s="56">
        <v>40977</v>
      </c>
      <c r="E176" s="56">
        <v>40977</v>
      </c>
      <c r="F176" s="58">
        <v>27</v>
      </c>
      <c r="G176" s="60" t="s">
        <v>1254</v>
      </c>
      <c r="H176" s="21"/>
      <c r="I176" s="30" t="s">
        <v>5682</v>
      </c>
      <c r="J176" s="30"/>
      <c r="K176" s="21">
        <v>202</v>
      </c>
      <c r="L176" s="22" t="s">
        <v>26</v>
      </c>
      <c r="M176" s="22" t="s">
        <v>120</v>
      </c>
      <c r="N176" s="29" t="s">
        <v>5779</v>
      </c>
    </row>
    <row r="177" spans="1:14" x14ac:dyDescent="0.2">
      <c r="A177" s="18">
        <v>161</v>
      </c>
      <c r="B177" s="19">
        <v>5300</v>
      </c>
      <c r="C177" s="45" t="s">
        <v>889</v>
      </c>
      <c r="D177" s="56">
        <v>40977</v>
      </c>
      <c r="E177" s="56">
        <v>40977</v>
      </c>
      <c r="F177" s="58">
        <v>27</v>
      </c>
      <c r="G177" s="60" t="s">
        <v>1255</v>
      </c>
      <c r="H177" s="21"/>
      <c r="I177" s="30" t="s">
        <v>5682</v>
      </c>
      <c r="J177" s="30"/>
      <c r="K177" s="21">
        <v>206</v>
      </c>
      <c r="L177" s="22" t="s">
        <v>26</v>
      </c>
      <c r="M177" s="22" t="s">
        <v>120</v>
      </c>
      <c r="N177" s="29" t="s">
        <v>5779</v>
      </c>
    </row>
    <row r="178" spans="1:14" x14ac:dyDescent="0.2">
      <c r="A178" s="18">
        <v>162</v>
      </c>
      <c r="B178" s="19">
        <v>5300</v>
      </c>
      <c r="C178" s="45" t="s">
        <v>890</v>
      </c>
      <c r="D178" s="56">
        <v>40977</v>
      </c>
      <c r="E178" s="56">
        <v>40977</v>
      </c>
      <c r="F178" s="58">
        <v>27</v>
      </c>
      <c r="G178" s="60" t="s">
        <v>1256</v>
      </c>
      <c r="H178" s="22"/>
      <c r="I178" s="30" t="s">
        <v>5682</v>
      </c>
      <c r="J178" s="22"/>
      <c r="K178" s="21">
        <v>197</v>
      </c>
      <c r="L178" s="22" t="s">
        <v>26</v>
      </c>
      <c r="M178" s="22" t="s">
        <v>120</v>
      </c>
      <c r="N178" s="29" t="s">
        <v>5779</v>
      </c>
    </row>
    <row r="179" spans="1:14" x14ac:dyDescent="0.2">
      <c r="A179" s="18">
        <v>163</v>
      </c>
      <c r="B179" s="19">
        <v>5300</v>
      </c>
      <c r="C179" s="45" t="s">
        <v>891</v>
      </c>
      <c r="D179" s="56">
        <v>40977</v>
      </c>
      <c r="E179" s="56">
        <v>40977</v>
      </c>
      <c r="F179" s="58">
        <v>28</v>
      </c>
      <c r="G179" s="60" t="s">
        <v>1251</v>
      </c>
      <c r="H179" s="22"/>
      <c r="I179" s="30" t="s">
        <v>5682</v>
      </c>
      <c r="J179" s="30"/>
      <c r="K179" s="21">
        <v>210</v>
      </c>
      <c r="L179" s="22" t="s">
        <v>26</v>
      </c>
      <c r="M179" s="22" t="s">
        <v>120</v>
      </c>
      <c r="N179" s="29" t="s">
        <v>5779</v>
      </c>
    </row>
    <row r="180" spans="1:14" x14ac:dyDescent="0.2">
      <c r="A180" s="18">
        <v>164</v>
      </c>
      <c r="B180" s="19">
        <v>5300</v>
      </c>
      <c r="C180" s="45" t="s">
        <v>892</v>
      </c>
      <c r="D180" s="56">
        <v>40977</v>
      </c>
      <c r="E180" s="56">
        <v>40980</v>
      </c>
      <c r="F180" s="58">
        <v>28</v>
      </c>
      <c r="G180" s="60" t="s">
        <v>1252</v>
      </c>
      <c r="H180" s="22"/>
      <c r="I180" s="30" t="s">
        <v>5682</v>
      </c>
      <c r="J180" s="30"/>
      <c r="K180" s="21">
        <v>206</v>
      </c>
      <c r="L180" s="22" t="s">
        <v>26</v>
      </c>
      <c r="M180" s="22" t="s">
        <v>120</v>
      </c>
      <c r="N180" s="29" t="s">
        <v>5779</v>
      </c>
    </row>
    <row r="181" spans="1:14" x14ac:dyDescent="0.2">
      <c r="A181" s="18">
        <v>165</v>
      </c>
      <c r="B181" s="19">
        <v>5300</v>
      </c>
      <c r="C181" s="45" t="s">
        <v>893</v>
      </c>
      <c r="D181" s="56">
        <v>40980</v>
      </c>
      <c r="E181" s="56">
        <v>40980</v>
      </c>
      <c r="F181" s="58">
        <v>28</v>
      </c>
      <c r="G181" s="60" t="s">
        <v>1253</v>
      </c>
      <c r="H181" s="26"/>
      <c r="I181" s="30" t="s">
        <v>5682</v>
      </c>
      <c r="J181" s="30"/>
      <c r="K181" s="21">
        <v>212</v>
      </c>
      <c r="L181" s="22" t="s">
        <v>26</v>
      </c>
      <c r="M181" s="22" t="s">
        <v>120</v>
      </c>
      <c r="N181" s="29" t="s">
        <v>5779</v>
      </c>
    </row>
    <row r="182" spans="1:14" x14ac:dyDescent="0.2">
      <c r="A182" s="18">
        <v>166</v>
      </c>
      <c r="B182" s="19">
        <v>5300</v>
      </c>
      <c r="C182" s="45" t="s">
        <v>894</v>
      </c>
      <c r="D182" s="56">
        <v>40980</v>
      </c>
      <c r="E182" s="56">
        <v>40980</v>
      </c>
      <c r="F182" s="58">
        <v>28</v>
      </c>
      <c r="G182" s="60" t="s">
        <v>1254</v>
      </c>
      <c r="H182" s="27"/>
      <c r="I182" s="30" t="s">
        <v>5682</v>
      </c>
      <c r="J182" s="28"/>
      <c r="K182" s="21">
        <v>199</v>
      </c>
      <c r="L182" s="22" t="s">
        <v>26</v>
      </c>
      <c r="M182" s="22" t="s">
        <v>120</v>
      </c>
      <c r="N182" s="29" t="s">
        <v>5779</v>
      </c>
    </row>
    <row r="183" spans="1:14" x14ac:dyDescent="0.2">
      <c r="A183" s="18">
        <v>167</v>
      </c>
      <c r="B183" s="19">
        <v>5300</v>
      </c>
      <c r="C183" s="45" t="s">
        <v>895</v>
      </c>
      <c r="D183" s="56">
        <v>40980</v>
      </c>
      <c r="E183" s="56">
        <v>40980</v>
      </c>
      <c r="F183" s="58">
        <v>28</v>
      </c>
      <c r="G183" s="60" t="s">
        <v>1255</v>
      </c>
      <c r="H183" s="11"/>
      <c r="I183" s="30" t="s">
        <v>5682</v>
      </c>
      <c r="J183" s="11"/>
      <c r="K183" s="21">
        <v>214</v>
      </c>
      <c r="L183" s="22" t="s">
        <v>26</v>
      </c>
      <c r="M183" s="22" t="s">
        <v>120</v>
      </c>
      <c r="N183" s="29" t="s">
        <v>5779</v>
      </c>
    </row>
    <row r="184" spans="1:14" x14ac:dyDescent="0.2">
      <c r="A184" s="18">
        <v>168</v>
      </c>
      <c r="B184" s="19">
        <v>5300</v>
      </c>
      <c r="C184" s="45" t="s">
        <v>896</v>
      </c>
      <c r="D184" s="56">
        <v>40980</v>
      </c>
      <c r="E184" s="56">
        <v>40980</v>
      </c>
      <c r="F184" s="58">
        <v>28</v>
      </c>
      <c r="G184" s="60" t="s">
        <v>1256</v>
      </c>
      <c r="H184" s="11"/>
      <c r="I184" s="30" t="s">
        <v>5682</v>
      </c>
      <c r="J184" s="11"/>
      <c r="K184" s="21">
        <v>204</v>
      </c>
      <c r="L184" s="22" t="s">
        <v>26</v>
      </c>
      <c r="M184" s="22" t="s">
        <v>120</v>
      </c>
      <c r="N184" s="29" t="s">
        <v>5779</v>
      </c>
    </row>
    <row r="185" spans="1:14" x14ac:dyDescent="0.2">
      <c r="A185" s="18">
        <v>169</v>
      </c>
      <c r="B185" s="19">
        <v>5300</v>
      </c>
      <c r="C185" s="45" t="s">
        <v>897</v>
      </c>
      <c r="D185" s="56">
        <v>40980</v>
      </c>
      <c r="E185" s="56">
        <v>40981</v>
      </c>
      <c r="F185" s="58">
        <v>29</v>
      </c>
      <c r="G185" s="60" t="s">
        <v>1251</v>
      </c>
      <c r="H185" s="11"/>
      <c r="I185" s="30" t="s">
        <v>5682</v>
      </c>
      <c r="J185" s="11"/>
      <c r="K185" s="21">
        <v>196</v>
      </c>
      <c r="L185" s="22" t="s">
        <v>26</v>
      </c>
      <c r="M185" s="22" t="s">
        <v>120</v>
      </c>
      <c r="N185" s="29" t="s">
        <v>5779</v>
      </c>
    </row>
    <row r="186" spans="1:14" x14ac:dyDescent="0.2">
      <c r="A186" s="18">
        <v>170</v>
      </c>
      <c r="B186" s="19">
        <v>5300</v>
      </c>
      <c r="C186" s="45" t="s">
        <v>898</v>
      </c>
      <c r="D186" s="56">
        <v>40981</v>
      </c>
      <c r="E186" s="56">
        <v>40981</v>
      </c>
      <c r="F186" s="58">
        <v>29</v>
      </c>
      <c r="G186" s="60" t="s">
        <v>1252</v>
      </c>
      <c r="H186" s="11"/>
      <c r="I186" s="30" t="s">
        <v>5682</v>
      </c>
      <c r="J186" s="11"/>
      <c r="K186" s="21">
        <v>197</v>
      </c>
      <c r="L186" s="22" t="s">
        <v>26</v>
      </c>
      <c r="M186" s="22" t="s">
        <v>120</v>
      </c>
      <c r="N186" s="29" t="s">
        <v>5779</v>
      </c>
    </row>
    <row r="187" spans="1:14" x14ac:dyDescent="0.2">
      <c r="A187" s="18">
        <v>171</v>
      </c>
      <c r="B187" s="19">
        <v>5300</v>
      </c>
      <c r="C187" s="45" t="s">
        <v>899</v>
      </c>
      <c r="D187" s="56">
        <v>40981</v>
      </c>
      <c r="E187" s="56">
        <v>40981</v>
      </c>
      <c r="F187" s="58">
        <v>29</v>
      </c>
      <c r="G187" s="60" t="s">
        <v>1253</v>
      </c>
      <c r="H187" s="11"/>
      <c r="I187" s="30" t="s">
        <v>5682</v>
      </c>
      <c r="J187" s="11"/>
      <c r="K187" s="21">
        <v>205</v>
      </c>
      <c r="L187" s="22" t="s">
        <v>26</v>
      </c>
      <c r="M187" s="22" t="s">
        <v>120</v>
      </c>
      <c r="N187" s="29" t="s">
        <v>5779</v>
      </c>
    </row>
    <row r="188" spans="1:14" x14ac:dyDescent="0.2">
      <c r="A188" s="18">
        <v>172</v>
      </c>
      <c r="B188" s="19">
        <v>5300</v>
      </c>
      <c r="C188" s="45" t="s">
        <v>900</v>
      </c>
      <c r="D188" s="56">
        <v>40981</v>
      </c>
      <c r="E188" s="56">
        <v>40982</v>
      </c>
      <c r="F188" s="58">
        <v>29</v>
      </c>
      <c r="G188" s="60" t="s">
        <v>1254</v>
      </c>
      <c r="H188" s="11"/>
      <c r="I188" s="30" t="s">
        <v>5682</v>
      </c>
      <c r="J188" s="11"/>
      <c r="K188" s="21">
        <v>206</v>
      </c>
      <c r="L188" s="22" t="s">
        <v>26</v>
      </c>
      <c r="M188" s="22" t="s">
        <v>120</v>
      </c>
      <c r="N188" s="29" t="s">
        <v>5779</v>
      </c>
    </row>
    <row r="189" spans="1:14" x14ac:dyDescent="0.2">
      <c r="A189" s="18">
        <v>173</v>
      </c>
      <c r="B189" s="19">
        <v>5300</v>
      </c>
      <c r="C189" s="45" t="s">
        <v>901</v>
      </c>
      <c r="D189" s="56">
        <v>40982</v>
      </c>
      <c r="E189" s="56">
        <v>40982</v>
      </c>
      <c r="F189" s="58">
        <v>29</v>
      </c>
      <c r="G189" s="60" t="s">
        <v>1255</v>
      </c>
      <c r="H189" s="11"/>
      <c r="I189" s="30" t="s">
        <v>5682</v>
      </c>
      <c r="J189" s="11"/>
      <c r="K189" s="21">
        <v>206</v>
      </c>
      <c r="L189" s="22" t="s">
        <v>26</v>
      </c>
      <c r="M189" s="22" t="s">
        <v>120</v>
      </c>
      <c r="N189" s="29" t="s">
        <v>5779</v>
      </c>
    </row>
    <row r="190" spans="1:14" x14ac:dyDescent="0.2">
      <c r="A190" s="18">
        <v>174</v>
      </c>
      <c r="B190" s="19">
        <v>5300</v>
      </c>
      <c r="C190" s="45" t="s">
        <v>902</v>
      </c>
      <c r="D190" s="56">
        <v>40982</v>
      </c>
      <c r="E190" s="56">
        <v>40982</v>
      </c>
      <c r="F190" s="58">
        <v>29</v>
      </c>
      <c r="G190" s="60" t="s">
        <v>1256</v>
      </c>
      <c r="H190" s="21"/>
      <c r="I190" s="30" t="s">
        <v>5682</v>
      </c>
      <c r="J190" s="30"/>
      <c r="K190" s="21">
        <v>203</v>
      </c>
      <c r="L190" s="22" t="s">
        <v>26</v>
      </c>
      <c r="M190" s="22" t="s">
        <v>120</v>
      </c>
      <c r="N190" s="29" t="s">
        <v>5779</v>
      </c>
    </row>
    <row r="191" spans="1:14" x14ac:dyDescent="0.2">
      <c r="A191" s="18">
        <v>175</v>
      </c>
      <c r="B191" s="19">
        <v>5300</v>
      </c>
      <c r="C191" s="45" t="s">
        <v>903</v>
      </c>
      <c r="D191" s="56">
        <v>40982</v>
      </c>
      <c r="E191" s="56">
        <v>40982</v>
      </c>
      <c r="F191" s="58">
        <v>30</v>
      </c>
      <c r="G191" s="60" t="s">
        <v>1251</v>
      </c>
      <c r="H191" s="21"/>
      <c r="I191" s="30" t="s">
        <v>5682</v>
      </c>
      <c r="J191" s="30"/>
      <c r="K191" s="21">
        <v>209</v>
      </c>
      <c r="L191" s="22" t="s">
        <v>26</v>
      </c>
      <c r="M191" s="22" t="s">
        <v>120</v>
      </c>
      <c r="N191" s="29" t="s">
        <v>5779</v>
      </c>
    </row>
    <row r="192" spans="1:14" x14ac:dyDescent="0.2">
      <c r="A192" s="18">
        <v>176</v>
      </c>
      <c r="B192" s="19">
        <v>5300</v>
      </c>
      <c r="C192" s="45" t="s">
        <v>904</v>
      </c>
      <c r="D192" s="56">
        <v>40982</v>
      </c>
      <c r="E192" s="56">
        <v>40982</v>
      </c>
      <c r="F192" s="58">
        <v>30</v>
      </c>
      <c r="G192" s="60" t="s">
        <v>1252</v>
      </c>
      <c r="H192" s="21"/>
      <c r="I192" s="30" t="s">
        <v>5682</v>
      </c>
      <c r="J192" s="30"/>
      <c r="K192" s="21">
        <v>211</v>
      </c>
      <c r="L192" s="22" t="s">
        <v>26</v>
      </c>
      <c r="M192" s="22" t="s">
        <v>120</v>
      </c>
      <c r="N192" s="29" t="s">
        <v>5779</v>
      </c>
    </row>
    <row r="193" spans="1:14" x14ac:dyDescent="0.2">
      <c r="A193" s="18">
        <v>177</v>
      </c>
      <c r="B193" s="19">
        <v>5300</v>
      </c>
      <c r="C193" s="45" t="s">
        <v>905</v>
      </c>
      <c r="D193" s="56">
        <v>40982</v>
      </c>
      <c r="E193" s="56">
        <v>40982</v>
      </c>
      <c r="F193" s="58">
        <v>30</v>
      </c>
      <c r="G193" s="60" t="s">
        <v>1253</v>
      </c>
      <c r="H193" s="22"/>
      <c r="I193" s="30" t="s">
        <v>5682</v>
      </c>
      <c r="J193" s="22"/>
      <c r="K193" s="21">
        <v>196</v>
      </c>
      <c r="L193" s="22" t="s">
        <v>26</v>
      </c>
      <c r="M193" s="22" t="s">
        <v>120</v>
      </c>
      <c r="N193" s="29" t="s">
        <v>5779</v>
      </c>
    </row>
    <row r="194" spans="1:14" x14ac:dyDescent="0.2">
      <c r="A194" s="18">
        <v>178</v>
      </c>
      <c r="B194" s="19">
        <v>5300</v>
      </c>
      <c r="C194" s="45" t="s">
        <v>906</v>
      </c>
      <c r="D194" s="56">
        <v>40982</v>
      </c>
      <c r="E194" s="56">
        <v>40983</v>
      </c>
      <c r="F194" s="58">
        <v>30</v>
      </c>
      <c r="G194" s="60" t="s">
        <v>1254</v>
      </c>
      <c r="H194" s="22"/>
      <c r="I194" s="30" t="s">
        <v>5682</v>
      </c>
      <c r="J194" s="30"/>
      <c r="K194" s="21">
        <v>213</v>
      </c>
      <c r="L194" s="22" t="s">
        <v>26</v>
      </c>
      <c r="M194" s="22" t="s">
        <v>120</v>
      </c>
      <c r="N194" s="29" t="s">
        <v>5779</v>
      </c>
    </row>
    <row r="195" spans="1:14" x14ac:dyDescent="0.2">
      <c r="A195" s="18">
        <v>179</v>
      </c>
      <c r="B195" s="19">
        <v>5300</v>
      </c>
      <c r="C195" s="45" t="s">
        <v>907</v>
      </c>
      <c r="D195" s="56">
        <v>40983</v>
      </c>
      <c r="E195" s="56">
        <v>40983</v>
      </c>
      <c r="F195" s="58">
        <v>30</v>
      </c>
      <c r="G195" s="60" t="s">
        <v>1255</v>
      </c>
      <c r="H195" s="22"/>
      <c r="I195" s="30" t="s">
        <v>5682</v>
      </c>
      <c r="J195" s="30"/>
      <c r="K195" s="21">
        <v>206</v>
      </c>
      <c r="L195" s="22" t="s">
        <v>26</v>
      </c>
      <c r="M195" s="22" t="s">
        <v>120</v>
      </c>
      <c r="N195" s="29" t="s">
        <v>5779</v>
      </c>
    </row>
    <row r="196" spans="1:14" x14ac:dyDescent="0.2">
      <c r="A196" s="18">
        <v>180</v>
      </c>
      <c r="B196" s="19">
        <v>5300</v>
      </c>
      <c r="C196" s="45" t="s">
        <v>908</v>
      </c>
      <c r="D196" s="56">
        <v>40983</v>
      </c>
      <c r="E196" s="56">
        <v>40983</v>
      </c>
      <c r="F196" s="58">
        <v>30</v>
      </c>
      <c r="G196" s="60" t="s">
        <v>1256</v>
      </c>
      <c r="H196" s="26"/>
      <c r="I196" s="30" t="s">
        <v>5682</v>
      </c>
      <c r="J196" s="30"/>
      <c r="K196" s="21">
        <v>196</v>
      </c>
      <c r="L196" s="22" t="s">
        <v>26</v>
      </c>
      <c r="M196" s="22" t="s">
        <v>120</v>
      </c>
      <c r="N196" s="29" t="s">
        <v>5779</v>
      </c>
    </row>
    <row r="197" spans="1:14" x14ac:dyDescent="0.2">
      <c r="A197" s="18">
        <v>181</v>
      </c>
      <c r="B197" s="19">
        <v>5300</v>
      </c>
      <c r="C197" s="45" t="s">
        <v>909</v>
      </c>
      <c r="D197" s="56">
        <v>40983</v>
      </c>
      <c r="E197" s="56">
        <v>40984</v>
      </c>
      <c r="F197" s="58">
        <v>31</v>
      </c>
      <c r="G197" s="60" t="s">
        <v>1251</v>
      </c>
      <c r="H197" s="27"/>
      <c r="I197" s="30" t="s">
        <v>5682</v>
      </c>
      <c r="J197" s="28"/>
      <c r="K197" s="21">
        <v>190</v>
      </c>
      <c r="L197" s="22" t="s">
        <v>26</v>
      </c>
      <c r="M197" s="22" t="s">
        <v>120</v>
      </c>
      <c r="N197" s="29" t="s">
        <v>5779</v>
      </c>
    </row>
    <row r="198" spans="1:14" x14ac:dyDescent="0.2">
      <c r="A198" s="18">
        <v>182</v>
      </c>
      <c r="B198" s="19">
        <v>5300</v>
      </c>
      <c r="C198" s="45" t="s">
        <v>910</v>
      </c>
      <c r="D198" s="56">
        <v>40984</v>
      </c>
      <c r="E198" s="56">
        <v>40984</v>
      </c>
      <c r="F198" s="58">
        <v>31</v>
      </c>
      <c r="G198" s="60" t="s">
        <v>1252</v>
      </c>
      <c r="H198" s="11"/>
      <c r="I198" s="30" t="s">
        <v>5682</v>
      </c>
      <c r="J198" s="11"/>
      <c r="K198" s="21">
        <v>212</v>
      </c>
      <c r="L198" s="22" t="s">
        <v>26</v>
      </c>
      <c r="M198" s="22" t="s">
        <v>120</v>
      </c>
      <c r="N198" s="29" t="s">
        <v>5779</v>
      </c>
    </row>
    <row r="199" spans="1:14" x14ac:dyDescent="0.2">
      <c r="A199" s="18">
        <v>183</v>
      </c>
      <c r="B199" s="19">
        <v>5300</v>
      </c>
      <c r="C199" s="45" t="s">
        <v>911</v>
      </c>
      <c r="D199" s="56">
        <v>40984</v>
      </c>
      <c r="E199" s="56">
        <v>40984</v>
      </c>
      <c r="F199" s="58">
        <v>31</v>
      </c>
      <c r="G199" s="60" t="s">
        <v>1253</v>
      </c>
      <c r="H199" s="11"/>
      <c r="I199" s="30" t="s">
        <v>5682</v>
      </c>
      <c r="J199" s="11"/>
      <c r="K199" s="21">
        <v>212</v>
      </c>
      <c r="L199" s="22" t="s">
        <v>26</v>
      </c>
      <c r="M199" s="22" t="s">
        <v>120</v>
      </c>
      <c r="N199" s="29" t="s">
        <v>5779</v>
      </c>
    </row>
    <row r="200" spans="1:14" x14ac:dyDescent="0.2">
      <c r="A200" s="18">
        <v>184</v>
      </c>
      <c r="B200" s="19">
        <v>5300</v>
      </c>
      <c r="C200" s="45" t="s">
        <v>912</v>
      </c>
      <c r="D200" s="56">
        <v>40984</v>
      </c>
      <c r="E200" s="56">
        <v>40984</v>
      </c>
      <c r="F200" s="58">
        <v>31</v>
      </c>
      <c r="G200" s="60" t="s">
        <v>1254</v>
      </c>
      <c r="H200" s="11"/>
      <c r="I200" s="30" t="s">
        <v>5682</v>
      </c>
      <c r="J200" s="11"/>
      <c r="K200" s="21">
        <v>202</v>
      </c>
      <c r="L200" s="22" t="s">
        <v>26</v>
      </c>
      <c r="M200" s="22" t="s">
        <v>120</v>
      </c>
      <c r="N200" s="29" t="s">
        <v>5779</v>
      </c>
    </row>
    <row r="201" spans="1:14" x14ac:dyDescent="0.2">
      <c r="A201" s="18">
        <v>185</v>
      </c>
      <c r="B201" s="19">
        <v>5300</v>
      </c>
      <c r="C201" s="45" t="s">
        <v>913</v>
      </c>
      <c r="D201" s="56">
        <v>40984</v>
      </c>
      <c r="E201" s="56">
        <v>40984</v>
      </c>
      <c r="F201" s="58">
        <v>31</v>
      </c>
      <c r="G201" s="60" t="s">
        <v>1255</v>
      </c>
      <c r="H201" s="11"/>
      <c r="I201" s="30" t="s">
        <v>5682</v>
      </c>
      <c r="J201" s="11"/>
      <c r="K201" s="21">
        <v>199</v>
      </c>
      <c r="L201" s="22" t="s">
        <v>26</v>
      </c>
      <c r="M201" s="22" t="s">
        <v>120</v>
      </c>
      <c r="N201" s="29" t="s">
        <v>5779</v>
      </c>
    </row>
    <row r="202" spans="1:14" x14ac:dyDescent="0.2">
      <c r="A202" s="18">
        <v>186</v>
      </c>
      <c r="B202" s="19">
        <v>5300</v>
      </c>
      <c r="C202" s="45" t="s">
        <v>914</v>
      </c>
      <c r="D202" s="56">
        <v>40984</v>
      </c>
      <c r="E202" s="56">
        <v>40984</v>
      </c>
      <c r="F202" s="58">
        <v>31</v>
      </c>
      <c r="G202" s="60" t="s">
        <v>1256</v>
      </c>
      <c r="H202" s="11"/>
      <c r="I202" s="30" t="s">
        <v>5682</v>
      </c>
      <c r="J202" s="11"/>
      <c r="K202" s="21">
        <v>203</v>
      </c>
      <c r="L202" s="22" t="s">
        <v>26</v>
      </c>
      <c r="M202" s="22" t="s">
        <v>120</v>
      </c>
      <c r="N202" s="29" t="s">
        <v>5779</v>
      </c>
    </row>
    <row r="203" spans="1:14" x14ac:dyDescent="0.2">
      <c r="A203" s="18">
        <v>187</v>
      </c>
      <c r="B203" s="19">
        <v>5300</v>
      </c>
      <c r="C203" s="45" t="s">
        <v>915</v>
      </c>
      <c r="D203" s="56">
        <v>40984</v>
      </c>
      <c r="E203" s="56">
        <v>40984</v>
      </c>
      <c r="F203" s="58">
        <v>32</v>
      </c>
      <c r="G203" s="60" t="s">
        <v>1251</v>
      </c>
      <c r="H203" s="11"/>
      <c r="I203" s="30" t="s">
        <v>5682</v>
      </c>
      <c r="J203" s="11"/>
      <c r="K203" s="21">
        <v>197</v>
      </c>
      <c r="L203" s="22" t="s">
        <v>26</v>
      </c>
      <c r="M203" s="22" t="s">
        <v>120</v>
      </c>
      <c r="N203" s="29" t="s">
        <v>5779</v>
      </c>
    </row>
    <row r="204" spans="1:14" x14ac:dyDescent="0.2">
      <c r="A204" s="18">
        <v>188</v>
      </c>
      <c r="B204" s="19">
        <v>5300</v>
      </c>
      <c r="C204" s="45" t="s">
        <v>916</v>
      </c>
      <c r="D204" s="56">
        <v>40984</v>
      </c>
      <c r="E204" s="56">
        <v>40984</v>
      </c>
      <c r="F204" s="58">
        <v>32</v>
      </c>
      <c r="G204" s="60" t="s">
        <v>1252</v>
      </c>
      <c r="H204" s="11"/>
      <c r="I204" s="30" t="s">
        <v>5682</v>
      </c>
      <c r="J204" s="11"/>
      <c r="K204" s="21">
        <v>207</v>
      </c>
      <c r="L204" s="22" t="s">
        <v>26</v>
      </c>
      <c r="M204" s="22" t="s">
        <v>120</v>
      </c>
      <c r="N204" s="29" t="s">
        <v>5779</v>
      </c>
    </row>
    <row r="205" spans="1:14" x14ac:dyDescent="0.2">
      <c r="A205" s="18">
        <v>189</v>
      </c>
      <c r="B205" s="19">
        <v>5300</v>
      </c>
      <c r="C205" s="45" t="s">
        <v>917</v>
      </c>
      <c r="D205" s="56">
        <v>40984</v>
      </c>
      <c r="E205" s="56">
        <v>40988</v>
      </c>
      <c r="F205" s="58">
        <v>32</v>
      </c>
      <c r="G205" s="60" t="s">
        <v>1253</v>
      </c>
      <c r="H205" s="21"/>
      <c r="I205" s="30" t="s">
        <v>5682</v>
      </c>
      <c r="J205" s="30"/>
      <c r="K205" s="21">
        <v>157</v>
      </c>
      <c r="L205" s="22" t="s">
        <v>26</v>
      </c>
      <c r="M205" s="22" t="s">
        <v>120</v>
      </c>
      <c r="N205" s="29" t="s">
        <v>5779</v>
      </c>
    </row>
    <row r="206" spans="1:14" x14ac:dyDescent="0.2">
      <c r="A206" s="18">
        <v>190</v>
      </c>
      <c r="B206" s="19">
        <v>5300</v>
      </c>
      <c r="C206" s="45" t="s">
        <v>918</v>
      </c>
      <c r="D206" s="56">
        <v>40988</v>
      </c>
      <c r="E206" s="56">
        <v>40988</v>
      </c>
      <c r="F206" s="58">
        <v>32</v>
      </c>
      <c r="G206" s="60" t="s">
        <v>1254</v>
      </c>
      <c r="H206" s="21"/>
      <c r="I206" s="30" t="s">
        <v>5682</v>
      </c>
      <c r="J206" s="30"/>
      <c r="K206" s="21">
        <v>206</v>
      </c>
      <c r="L206" s="22" t="s">
        <v>26</v>
      </c>
      <c r="M206" s="22" t="s">
        <v>120</v>
      </c>
      <c r="N206" s="29" t="s">
        <v>5779</v>
      </c>
    </row>
    <row r="207" spans="1:14" x14ac:dyDescent="0.2">
      <c r="A207" s="18">
        <v>191</v>
      </c>
      <c r="B207" s="19">
        <v>5300</v>
      </c>
      <c r="C207" s="45" t="s">
        <v>919</v>
      </c>
      <c r="D207" s="56">
        <v>40988</v>
      </c>
      <c r="E207" s="56">
        <v>40988</v>
      </c>
      <c r="F207" s="58">
        <v>32</v>
      </c>
      <c r="G207" s="60" t="s">
        <v>1255</v>
      </c>
      <c r="H207" s="21"/>
      <c r="I207" s="30" t="s">
        <v>5682</v>
      </c>
      <c r="J207" s="30"/>
      <c r="K207" s="21">
        <v>197</v>
      </c>
      <c r="L207" s="22" t="s">
        <v>26</v>
      </c>
      <c r="M207" s="22" t="s">
        <v>120</v>
      </c>
      <c r="N207" s="29" t="s">
        <v>5779</v>
      </c>
    </row>
    <row r="208" spans="1:14" x14ac:dyDescent="0.2">
      <c r="A208" s="18">
        <v>192</v>
      </c>
      <c r="B208" s="19">
        <v>5300</v>
      </c>
      <c r="C208" s="45" t="s">
        <v>920</v>
      </c>
      <c r="D208" s="56">
        <v>40988</v>
      </c>
      <c r="E208" s="56">
        <v>40988</v>
      </c>
      <c r="F208" s="58">
        <v>32</v>
      </c>
      <c r="G208" s="60" t="s">
        <v>1256</v>
      </c>
      <c r="H208" s="22"/>
      <c r="I208" s="30" t="s">
        <v>5682</v>
      </c>
      <c r="J208" s="22"/>
      <c r="K208" s="21">
        <v>204</v>
      </c>
      <c r="L208" s="22" t="s">
        <v>26</v>
      </c>
      <c r="M208" s="22" t="s">
        <v>120</v>
      </c>
      <c r="N208" s="29" t="s">
        <v>5779</v>
      </c>
    </row>
    <row r="209" spans="1:14" x14ac:dyDescent="0.2">
      <c r="A209" s="18">
        <v>193</v>
      </c>
      <c r="B209" s="19">
        <v>5300</v>
      </c>
      <c r="C209" s="45" t="s">
        <v>921</v>
      </c>
      <c r="D209" s="56">
        <v>40988</v>
      </c>
      <c r="E209" s="56">
        <v>40988</v>
      </c>
      <c r="F209" s="58">
        <v>33</v>
      </c>
      <c r="G209" s="60" t="s">
        <v>1251</v>
      </c>
      <c r="H209" s="22"/>
      <c r="I209" s="30" t="s">
        <v>5682</v>
      </c>
      <c r="J209" s="30"/>
      <c r="K209" s="21">
        <v>216</v>
      </c>
      <c r="L209" s="22" t="s">
        <v>26</v>
      </c>
      <c r="M209" s="22" t="s">
        <v>120</v>
      </c>
      <c r="N209" s="29" t="s">
        <v>5779</v>
      </c>
    </row>
    <row r="210" spans="1:14" x14ac:dyDescent="0.2">
      <c r="A210" s="18">
        <v>194</v>
      </c>
      <c r="B210" s="19">
        <v>5300</v>
      </c>
      <c r="C210" s="45" t="s">
        <v>922</v>
      </c>
      <c r="D210" s="56">
        <v>40988</v>
      </c>
      <c r="E210" s="56">
        <v>40988</v>
      </c>
      <c r="F210" s="58">
        <v>33</v>
      </c>
      <c r="G210" s="60" t="s">
        <v>1252</v>
      </c>
      <c r="H210" s="22"/>
      <c r="I210" s="30" t="s">
        <v>5682</v>
      </c>
      <c r="J210" s="30"/>
      <c r="K210" s="21">
        <v>201</v>
      </c>
      <c r="L210" s="22" t="s">
        <v>26</v>
      </c>
      <c r="M210" s="22" t="s">
        <v>120</v>
      </c>
      <c r="N210" s="29" t="s">
        <v>5779</v>
      </c>
    </row>
    <row r="211" spans="1:14" x14ac:dyDescent="0.2">
      <c r="A211" s="18">
        <v>195</v>
      </c>
      <c r="B211" s="19">
        <v>5300</v>
      </c>
      <c r="C211" s="45" t="s">
        <v>923</v>
      </c>
      <c r="D211" s="56">
        <v>40988</v>
      </c>
      <c r="E211" s="56">
        <v>40988</v>
      </c>
      <c r="F211" s="58">
        <v>33</v>
      </c>
      <c r="G211" s="60" t="s">
        <v>1253</v>
      </c>
      <c r="H211" s="26"/>
      <c r="I211" s="30" t="s">
        <v>5682</v>
      </c>
      <c r="J211" s="30"/>
      <c r="K211" s="21">
        <v>194</v>
      </c>
      <c r="L211" s="22" t="s">
        <v>26</v>
      </c>
      <c r="M211" s="22" t="s">
        <v>120</v>
      </c>
      <c r="N211" s="29" t="s">
        <v>5779</v>
      </c>
    </row>
    <row r="212" spans="1:14" x14ac:dyDescent="0.2">
      <c r="A212" s="18">
        <v>196</v>
      </c>
      <c r="B212" s="19">
        <v>5300</v>
      </c>
      <c r="C212" s="45" t="s">
        <v>924</v>
      </c>
      <c r="D212" s="56">
        <v>40988</v>
      </c>
      <c r="E212" s="56">
        <v>40989</v>
      </c>
      <c r="F212" s="58">
        <v>33</v>
      </c>
      <c r="G212" s="60" t="s">
        <v>1254</v>
      </c>
      <c r="H212" s="27"/>
      <c r="I212" s="30" t="s">
        <v>5682</v>
      </c>
      <c r="J212" s="28"/>
      <c r="K212" s="21">
        <v>115</v>
      </c>
      <c r="L212" s="22" t="s">
        <v>26</v>
      </c>
      <c r="M212" s="22" t="s">
        <v>120</v>
      </c>
      <c r="N212" s="29" t="s">
        <v>5779</v>
      </c>
    </row>
    <row r="213" spans="1:14" x14ac:dyDescent="0.2">
      <c r="A213" s="18">
        <v>197</v>
      </c>
      <c r="B213" s="19">
        <v>5300</v>
      </c>
      <c r="C213" s="45" t="s">
        <v>925</v>
      </c>
      <c r="D213" s="56">
        <v>40989</v>
      </c>
      <c r="E213" s="56">
        <v>40989</v>
      </c>
      <c r="F213" s="58">
        <v>33</v>
      </c>
      <c r="G213" s="60" t="s">
        <v>1255</v>
      </c>
      <c r="H213" s="11"/>
      <c r="I213" s="30" t="s">
        <v>5682</v>
      </c>
      <c r="J213" s="11"/>
      <c r="K213" s="21">
        <v>196</v>
      </c>
      <c r="L213" s="22" t="s">
        <v>26</v>
      </c>
      <c r="M213" s="22" t="s">
        <v>120</v>
      </c>
      <c r="N213" s="29" t="s">
        <v>5779</v>
      </c>
    </row>
    <row r="214" spans="1:14" x14ac:dyDescent="0.2">
      <c r="A214" s="18">
        <v>198</v>
      </c>
      <c r="B214" s="19">
        <v>5300</v>
      </c>
      <c r="C214" s="45" t="s">
        <v>926</v>
      </c>
      <c r="D214" s="56">
        <v>40989</v>
      </c>
      <c r="E214" s="56">
        <v>40989</v>
      </c>
      <c r="F214" s="58">
        <v>33</v>
      </c>
      <c r="G214" s="60" t="s">
        <v>1256</v>
      </c>
      <c r="H214" s="11"/>
      <c r="I214" s="30" t="s">
        <v>5682</v>
      </c>
      <c r="J214" s="11"/>
      <c r="K214" s="21">
        <v>199</v>
      </c>
      <c r="L214" s="22" t="s">
        <v>26</v>
      </c>
      <c r="M214" s="22" t="s">
        <v>120</v>
      </c>
      <c r="N214" s="29" t="s">
        <v>5779</v>
      </c>
    </row>
    <row r="215" spans="1:14" x14ac:dyDescent="0.2">
      <c r="A215" s="18">
        <v>199</v>
      </c>
      <c r="B215" s="19">
        <v>5300</v>
      </c>
      <c r="C215" s="45" t="s">
        <v>927</v>
      </c>
      <c r="D215" s="56">
        <v>40989</v>
      </c>
      <c r="E215" s="56">
        <v>40989</v>
      </c>
      <c r="F215" s="58">
        <v>34</v>
      </c>
      <c r="G215" s="60" t="s">
        <v>1251</v>
      </c>
      <c r="H215" s="11"/>
      <c r="I215" s="30" t="s">
        <v>5682</v>
      </c>
      <c r="J215" s="11"/>
      <c r="K215" s="21">
        <v>206</v>
      </c>
      <c r="L215" s="22" t="s">
        <v>26</v>
      </c>
      <c r="M215" s="22" t="s">
        <v>120</v>
      </c>
      <c r="N215" s="29" t="s">
        <v>5779</v>
      </c>
    </row>
    <row r="216" spans="1:14" x14ac:dyDescent="0.2">
      <c r="A216" s="18">
        <v>200</v>
      </c>
      <c r="B216" s="19">
        <v>5300</v>
      </c>
      <c r="C216" s="45" t="s">
        <v>928</v>
      </c>
      <c r="D216" s="56">
        <v>40989</v>
      </c>
      <c r="E216" s="56">
        <v>40989</v>
      </c>
      <c r="F216" s="58">
        <v>34</v>
      </c>
      <c r="G216" s="60" t="s">
        <v>1252</v>
      </c>
      <c r="H216" s="11"/>
      <c r="I216" s="30" t="s">
        <v>5682</v>
      </c>
      <c r="J216" s="11"/>
      <c r="K216" s="21">
        <v>211</v>
      </c>
      <c r="L216" s="22" t="s">
        <v>26</v>
      </c>
      <c r="M216" s="22" t="s">
        <v>120</v>
      </c>
      <c r="N216" s="29" t="s">
        <v>5779</v>
      </c>
    </row>
    <row r="217" spans="1:14" x14ac:dyDescent="0.2">
      <c r="A217" s="18">
        <v>201</v>
      </c>
      <c r="B217" s="19">
        <v>5300</v>
      </c>
      <c r="C217" s="45" t="s">
        <v>929</v>
      </c>
      <c r="D217" s="56">
        <v>40989</v>
      </c>
      <c r="E217" s="56">
        <v>40989</v>
      </c>
      <c r="F217" s="58">
        <v>34</v>
      </c>
      <c r="G217" s="60" t="s">
        <v>1253</v>
      </c>
      <c r="H217" s="11"/>
      <c r="I217" s="30" t="s">
        <v>5682</v>
      </c>
      <c r="J217" s="11"/>
      <c r="K217" s="21">
        <v>206</v>
      </c>
      <c r="L217" s="22" t="s">
        <v>26</v>
      </c>
      <c r="M217" s="22" t="s">
        <v>120</v>
      </c>
      <c r="N217" s="29" t="s">
        <v>5779</v>
      </c>
    </row>
    <row r="218" spans="1:14" x14ac:dyDescent="0.2">
      <c r="A218" s="18">
        <v>202</v>
      </c>
      <c r="B218" s="19">
        <v>5300</v>
      </c>
      <c r="C218" s="45" t="s">
        <v>930</v>
      </c>
      <c r="D218" s="56">
        <v>40989</v>
      </c>
      <c r="E218" s="56">
        <v>40990</v>
      </c>
      <c r="F218" s="58">
        <v>34</v>
      </c>
      <c r="G218" s="60" t="s">
        <v>1254</v>
      </c>
      <c r="H218" s="11"/>
      <c r="I218" s="30" t="s">
        <v>5682</v>
      </c>
      <c r="J218" s="11"/>
      <c r="K218" s="21">
        <v>205</v>
      </c>
      <c r="L218" s="22" t="s">
        <v>26</v>
      </c>
      <c r="M218" s="22" t="s">
        <v>120</v>
      </c>
      <c r="N218" s="29" t="s">
        <v>5779</v>
      </c>
    </row>
    <row r="219" spans="1:14" x14ac:dyDescent="0.2">
      <c r="A219" s="18">
        <v>203</v>
      </c>
      <c r="B219" s="19">
        <v>5300</v>
      </c>
      <c r="C219" s="45" t="s">
        <v>931</v>
      </c>
      <c r="D219" s="56">
        <v>40990</v>
      </c>
      <c r="E219" s="56">
        <v>40990</v>
      </c>
      <c r="F219" s="58">
        <v>34</v>
      </c>
      <c r="G219" s="60" t="s">
        <v>1255</v>
      </c>
      <c r="H219" s="11"/>
      <c r="I219" s="30" t="s">
        <v>5682</v>
      </c>
      <c r="J219" s="11"/>
      <c r="K219" s="21">
        <v>199</v>
      </c>
      <c r="L219" s="22" t="s">
        <v>26</v>
      </c>
      <c r="M219" s="22" t="s">
        <v>120</v>
      </c>
      <c r="N219" s="29" t="s">
        <v>5779</v>
      </c>
    </row>
    <row r="220" spans="1:14" x14ac:dyDescent="0.2">
      <c r="A220" s="18">
        <v>204</v>
      </c>
      <c r="B220" s="19">
        <v>5300</v>
      </c>
      <c r="C220" s="45" t="s">
        <v>932</v>
      </c>
      <c r="D220" s="56">
        <v>40990</v>
      </c>
      <c r="E220" s="56">
        <v>40990</v>
      </c>
      <c r="F220" s="58">
        <v>34</v>
      </c>
      <c r="G220" s="60" t="s">
        <v>1256</v>
      </c>
      <c r="H220" s="21"/>
      <c r="I220" s="30" t="s">
        <v>5682</v>
      </c>
      <c r="J220" s="30"/>
      <c r="K220" s="21">
        <v>212</v>
      </c>
      <c r="L220" s="22" t="s">
        <v>26</v>
      </c>
      <c r="M220" s="22" t="s">
        <v>120</v>
      </c>
      <c r="N220" s="29" t="s">
        <v>5779</v>
      </c>
    </row>
    <row r="221" spans="1:14" x14ac:dyDescent="0.2">
      <c r="A221" s="18">
        <v>205</v>
      </c>
      <c r="B221" s="19">
        <v>5300</v>
      </c>
      <c r="C221" s="45" t="s">
        <v>933</v>
      </c>
      <c r="D221" s="56">
        <v>40990</v>
      </c>
      <c r="E221" s="56">
        <v>40990</v>
      </c>
      <c r="F221" s="58">
        <v>35</v>
      </c>
      <c r="G221" s="60" t="s">
        <v>1251</v>
      </c>
      <c r="H221" s="21"/>
      <c r="I221" s="30" t="s">
        <v>5682</v>
      </c>
      <c r="J221" s="30"/>
      <c r="K221" s="21">
        <v>202</v>
      </c>
      <c r="L221" s="22" t="s">
        <v>26</v>
      </c>
      <c r="M221" s="22" t="s">
        <v>120</v>
      </c>
      <c r="N221" s="29" t="s">
        <v>5779</v>
      </c>
    </row>
    <row r="222" spans="1:14" x14ac:dyDescent="0.2">
      <c r="A222" s="18">
        <v>206</v>
      </c>
      <c r="B222" s="19">
        <v>5300</v>
      </c>
      <c r="C222" s="45" t="s">
        <v>934</v>
      </c>
      <c r="D222" s="56">
        <v>40990</v>
      </c>
      <c r="E222" s="56">
        <v>40990</v>
      </c>
      <c r="F222" s="58">
        <v>35</v>
      </c>
      <c r="G222" s="60" t="s">
        <v>1252</v>
      </c>
      <c r="H222" s="21"/>
      <c r="I222" s="30" t="s">
        <v>5682</v>
      </c>
      <c r="J222" s="30"/>
      <c r="K222" s="21">
        <v>207</v>
      </c>
      <c r="L222" s="22" t="s">
        <v>26</v>
      </c>
      <c r="M222" s="22" t="s">
        <v>120</v>
      </c>
      <c r="N222" s="29" t="s">
        <v>5779</v>
      </c>
    </row>
    <row r="223" spans="1:14" x14ac:dyDescent="0.2">
      <c r="A223" s="18">
        <v>207</v>
      </c>
      <c r="B223" s="19">
        <v>5300</v>
      </c>
      <c r="C223" s="45" t="s">
        <v>935</v>
      </c>
      <c r="D223" s="56">
        <v>40990</v>
      </c>
      <c r="E223" s="56">
        <v>40990</v>
      </c>
      <c r="F223" s="58">
        <v>35</v>
      </c>
      <c r="G223" s="60" t="s">
        <v>1253</v>
      </c>
      <c r="H223" s="22"/>
      <c r="I223" s="30" t="s">
        <v>5682</v>
      </c>
      <c r="J223" s="22"/>
      <c r="K223" s="21">
        <v>209</v>
      </c>
      <c r="L223" s="22" t="s">
        <v>26</v>
      </c>
      <c r="M223" s="22" t="s">
        <v>120</v>
      </c>
      <c r="N223" s="29" t="s">
        <v>5779</v>
      </c>
    </row>
    <row r="224" spans="1:14" x14ac:dyDescent="0.2">
      <c r="A224" s="18">
        <v>208</v>
      </c>
      <c r="B224" s="19">
        <v>5300</v>
      </c>
      <c r="C224" s="45" t="s">
        <v>936</v>
      </c>
      <c r="D224" s="56">
        <v>40990</v>
      </c>
      <c r="E224" s="56">
        <v>40990</v>
      </c>
      <c r="F224" s="58">
        <v>35</v>
      </c>
      <c r="G224" s="60" t="s">
        <v>1254</v>
      </c>
      <c r="H224" s="22"/>
      <c r="I224" s="30" t="s">
        <v>5682</v>
      </c>
      <c r="J224" s="30"/>
      <c r="K224" s="21">
        <v>200</v>
      </c>
      <c r="L224" s="22" t="s">
        <v>26</v>
      </c>
      <c r="M224" s="22" t="s">
        <v>120</v>
      </c>
      <c r="N224" s="29" t="s">
        <v>5779</v>
      </c>
    </row>
    <row r="225" spans="1:14" x14ac:dyDescent="0.2">
      <c r="A225" s="18">
        <v>209</v>
      </c>
      <c r="B225" s="19">
        <v>5300</v>
      </c>
      <c r="C225" s="45" t="s">
        <v>937</v>
      </c>
      <c r="D225" s="56">
        <v>40990</v>
      </c>
      <c r="E225" s="56">
        <v>40991</v>
      </c>
      <c r="F225" s="58">
        <v>35</v>
      </c>
      <c r="G225" s="60" t="s">
        <v>1255</v>
      </c>
      <c r="H225" s="22"/>
      <c r="I225" s="30" t="s">
        <v>5682</v>
      </c>
      <c r="J225" s="30"/>
      <c r="K225" s="21">
        <v>209</v>
      </c>
      <c r="L225" s="22" t="s">
        <v>26</v>
      </c>
      <c r="M225" s="22" t="s">
        <v>120</v>
      </c>
      <c r="N225" s="29" t="s">
        <v>5779</v>
      </c>
    </row>
    <row r="226" spans="1:14" x14ac:dyDescent="0.2">
      <c r="A226" s="18">
        <v>210</v>
      </c>
      <c r="B226" s="19">
        <v>5300</v>
      </c>
      <c r="C226" s="45" t="s">
        <v>938</v>
      </c>
      <c r="D226" s="56">
        <v>40991</v>
      </c>
      <c r="E226" s="56">
        <v>40991</v>
      </c>
      <c r="F226" s="58">
        <v>35</v>
      </c>
      <c r="G226" s="60" t="s">
        <v>1256</v>
      </c>
      <c r="H226" s="26"/>
      <c r="I226" s="30" t="s">
        <v>5682</v>
      </c>
      <c r="J226" s="30"/>
      <c r="K226" s="21">
        <v>208</v>
      </c>
      <c r="L226" s="22" t="s">
        <v>26</v>
      </c>
      <c r="M226" s="22" t="s">
        <v>120</v>
      </c>
      <c r="N226" s="29" t="s">
        <v>5779</v>
      </c>
    </row>
    <row r="227" spans="1:14" x14ac:dyDescent="0.2">
      <c r="A227" s="18">
        <v>211</v>
      </c>
      <c r="B227" s="19">
        <v>5300</v>
      </c>
      <c r="C227" s="45" t="s">
        <v>939</v>
      </c>
      <c r="D227" s="56">
        <v>40991</v>
      </c>
      <c r="E227" s="56">
        <v>40991</v>
      </c>
      <c r="F227" s="58">
        <v>36</v>
      </c>
      <c r="G227" s="60" t="s">
        <v>1251</v>
      </c>
      <c r="H227" s="27"/>
      <c r="I227" s="30" t="s">
        <v>5682</v>
      </c>
      <c r="J227" s="28"/>
      <c r="K227" s="21">
        <v>210</v>
      </c>
      <c r="L227" s="22" t="s">
        <v>26</v>
      </c>
      <c r="M227" s="22" t="s">
        <v>120</v>
      </c>
      <c r="N227" s="29" t="s">
        <v>5779</v>
      </c>
    </row>
    <row r="228" spans="1:14" x14ac:dyDescent="0.2">
      <c r="A228" s="18">
        <v>212</v>
      </c>
      <c r="B228" s="19">
        <v>5300</v>
      </c>
      <c r="C228" s="45" t="s">
        <v>940</v>
      </c>
      <c r="D228" s="56">
        <v>40991</v>
      </c>
      <c r="E228" s="56">
        <v>40991</v>
      </c>
      <c r="F228" s="58">
        <v>36</v>
      </c>
      <c r="G228" s="60" t="s">
        <v>1252</v>
      </c>
      <c r="H228" s="11"/>
      <c r="I228" s="30" t="s">
        <v>5682</v>
      </c>
      <c r="J228" s="11"/>
      <c r="K228" s="21">
        <v>197</v>
      </c>
      <c r="L228" s="22" t="s">
        <v>26</v>
      </c>
      <c r="M228" s="22" t="s">
        <v>120</v>
      </c>
      <c r="N228" s="29" t="s">
        <v>5779</v>
      </c>
    </row>
    <row r="229" spans="1:14" x14ac:dyDescent="0.2">
      <c r="A229" s="18">
        <v>213</v>
      </c>
      <c r="B229" s="19">
        <v>5300</v>
      </c>
      <c r="C229" s="45" t="s">
        <v>941</v>
      </c>
      <c r="D229" s="56">
        <v>40994</v>
      </c>
      <c r="E229" s="56">
        <v>40994</v>
      </c>
      <c r="F229" s="58">
        <v>36</v>
      </c>
      <c r="G229" s="60" t="s">
        <v>1253</v>
      </c>
      <c r="H229" s="11"/>
      <c r="I229" s="30" t="s">
        <v>5682</v>
      </c>
      <c r="J229" s="11"/>
      <c r="K229" s="21">
        <v>214</v>
      </c>
      <c r="L229" s="22" t="s">
        <v>26</v>
      </c>
      <c r="M229" s="22" t="s">
        <v>120</v>
      </c>
      <c r="N229" s="29" t="s">
        <v>5779</v>
      </c>
    </row>
    <row r="230" spans="1:14" x14ac:dyDescent="0.2">
      <c r="A230" s="18">
        <v>214</v>
      </c>
      <c r="B230" s="19">
        <v>5300</v>
      </c>
      <c r="C230" s="45" t="s">
        <v>942</v>
      </c>
      <c r="D230" s="56">
        <v>40995</v>
      </c>
      <c r="E230" s="56">
        <v>40995</v>
      </c>
      <c r="F230" s="58">
        <v>36</v>
      </c>
      <c r="G230" s="60" t="s">
        <v>1254</v>
      </c>
      <c r="H230" s="11"/>
      <c r="I230" s="30" t="s">
        <v>5682</v>
      </c>
      <c r="J230" s="11"/>
      <c r="K230" s="21">
        <v>203</v>
      </c>
      <c r="L230" s="22" t="s">
        <v>26</v>
      </c>
      <c r="M230" s="22" t="s">
        <v>120</v>
      </c>
      <c r="N230" s="29" t="s">
        <v>5779</v>
      </c>
    </row>
    <row r="231" spans="1:14" x14ac:dyDescent="0.2">
      <c r="A231" s="18">
        <v>215</v>
      </c>
      <c r="B231" s="19">
        <v>5300</v>
      </c>
      <c r="C231" s="45" t="s">
        <v>943</v>
      </c>
      <c r="D231" s="56">
        <v>40995</v>
      </c>
      <c r="E231" s="56">
        <v>40998</v>
      </c>
      <c r="F231" s="58">
        <v>36</v>
      </c>
      <c r="G231" s="60" t="s">
        <v>1255</v>
      </c>
      <c r="H231" s="11"/>
      <c r="I231" s="30" t="s">
        <v>5682</v>
      </c>
      <c r="J231" s="11"/>
      <c r="K231" s="21">
        <v>200</v>
      </c>
      <c r="L231" s="22" t="s">
        <v>26</v>
      </c>
      <c r="M231" s="22" t="s">
        <v>120</v>
      </c>
      <c r="N231" s="29" t="s">
        <v>5779</v>
      </c>
    </row>
    <row r="232" spans="1:14" x14ac:dyDescent="0.2">
      <c r="A232" s="18">
        <v>216</v>
      </c>
      <c r="B232" s="19">
        <v>5300</v>
      </c>
      <c r="C232" s="45" t="s">
        <v>944</v>
      </c>
      <c r="D232" s="56">
        <v>40998</v>
      </c>
      <c r="E232" s="56">
        <v>40998</v>
      </c>
      <c r="F232" s="58">
        <v>36</v>
      </c>
      <c r="G232" s="60" t="s">
        <v>1256</v>
      </c>
      <c r="H232" s="11"/>
      <c r="I232" s="30" t="s">
        <v>5682</v>
      </c>
      <c r="J232" s="11"/>
      <c r="K232" s="21">
        <v>42</v>
      </c>
      <c r="L232" s="22" t="s">
        <v>26</v>
      </c>
      <c r="M232" s="22" t="s">
        <v>120</v>
      </c>
      <c r="N232" s="29" t="s">
        <v>5779</v>
      </c>
    </row>
    <row r="233" spans="1:14" x14ac:dyDescent="0.2">
      <c r="A233" s="18">
        <v>217</v>
      </c>
      <c r="B233" s="19">
        <v>5300</v>
      </c>
      <c r="C233" s="45" t="s">
        <v>945</v>
      </c>
      <c r="D233" s="56">
        <v>40909</v>
      </c>
      <c r="E233" s="56">
        <v>40939</v>
      </c>
      <c r="F233" s="58">
        <v>37</v>
      </c>
      <c r="G233" s="59" t="s">
        <v>1257</v>
      </c>
      <c r="H233" s="11"/>
      <c r="I233" s="30" t="s">
        <v>5682</v>
      </c>
      <c r="J233" s="11"/>
      <c r="K233" s="21">
        <v>124</v>
      </c>
      <c r="L233" s="22" t="s">
        <v>26</v>
      </c>
      <c r="M233" s="22" t="s">
        <v>120</v>
      </c>
      <c r="N233" s="45" t="s">
        <v>5778</v>
      </c>
    </row>
    <row r="234" spans="1:14" x14ac:dyDescent="0.2">
      <c r="A234" s="18">
        <v>218</v>
      </c>
      <c r="B234" s="19">
        <v>5300</v>
      </c>
      <c r="C234" s="45" t="s">
        <v>946</v>
      </c>
      <c r="D234" s="56">
        <v>40940</v>
      </c>
      <c r="E234" s="56">
        <v>40968</v>
      </c>
      <c r="F234" s="58">
        <v>37</v>
      </c>
      <c r="G234" s="59" t="s">
        <v>1258</v>
      </c>
      <c r="H234" s="11"/>
      <c r="I234" s="30" t="s">
        <v>5682</v>
      </c>
      <c r="J234" s="11"/>
      <c r="K234" s="21">
        <v>200</v>
      </c>
      <c r="L234" s="22" t="s">
        <v>26</v>
      </c>
      <c r="M234" s="22" t="s">
        <v>120</v>
      </c>
      <c r="N234" s="45" t="s">
        <v>5778</v>
      </c>
    </row>
    <row r="235" spans="1:14" x14ac:dyDescent="0.2">
      <c r="A235" s="18">
        <v>219</v>
      </c>
      <c r="B235" s="19">
        <v>5300</v>
      </c>
      <c r="C235" s="45" t="s">
        <v>946</v>
      </c>
      <c r="D235" s="56">
        <v>40940</v>
      </c>
      <c r="E235" s="56">
        <v>40968</v>
      </c>
      <c r="F235" s="58">
        <v>37</v>
      </c>
      <c r="G235" s="59" t="s">
        <v>1259</v>
      </c>
      <c r="H235" s="21"/>
      <c r="I235" s="30" t="s">
        <v>5682</v>
      </c>
      <c r="J235" s="30"/>
      <c r="K235" s="21">
        <v>54</v>
      </c>
      <c r="L235" s="22" t="s">
        <v>26</v>
      </c>
      <c r="M235" s="22" t="s">
        <v>120</v>
      </c>
      <c r="N235" s="45" t="s">
        <v>5778</v>
      </c>
    </row>
    <row r="236" spans="1:14" x14ac:dyDescent="0.2">
      <c r="A236" s="18">
        <v>220</v>
      </c>
      <c r="B236" s="19">
        <v>5300</v>
      </c>
      <c r="C236" s="45" t="s">
        <v>947</v>
      </c>
      <c r="D236" s="56">
        <v>40969</v>
      </c>
      <c r="E236" s="56">
        <v>40998</v>
      </c>
      <c r="F236" s="58">
        <v>37</v>
      </c>
      <c r="G236" s="59" t="s">
        <v>1260</v>
      </c>
      <c r="H236" s="21"/>
      <c r="I236" s="30" t="s">
        <v>5682</v>
      </c>
      <c r="J236" s="30"/>
      <c r="K236" s="21">
        <v>200</v>
      </c>
      <c r="L236" s="22" t="s">
        <v>26</v>
      </c>
      <c r="M236" s="22" t="s">
        <v>120</v>
      </c>
      <c r="N236" s="45" t="s">
        <v>5778</v>
      </c>
    </row>
    <row r="237" spans="1:14" x14ac:dyDescent="0.2">
      <c r="A237" s="18">
        <v>221</v>
      </c>
      <c r="B237" s="19">
        <v>5300</v>
      </c>
      <c r="C237" s="45" t="s">
        <v>947</v>
      </c>
      <c r="D237" s="56">
        <v>40969</v>
      </c>
      <c r="E237" s="56">
        <v>40998</v>
      </c>
      <c r="F237" s="58">
        <v>37</v>
      </c>
      <c r="G237" s="59" t="s">
        <v>1261</v>
      </c>
      <c r="H237" s="21"/>
      <c r="I237" s="30" t="s">
        <v>5682</v>
      </c>
      <c r="J237" s="30"/>
      <c r="K237" s="21">
        <v>79</v>
      </c>
      <c r="L237" s="22" t="s">
        <v>26</v>
      </c>
      <c r="M237" s="22" t="s">
        <v>120</v>
      </c>
      <c r="N237" s="45" t="s">
        <v>5778</v>
      </c>
    </row>
    <row r="238" spans="1:14" x14ac:dyDescent="0.2">
      <c r="A238" s="18">
        <v>222</v>
      </c>
      <c r="B238" s="19">
        <v>5300</v>
      </c>
      <c r="C238" s="45" t="s">
        <v>948</v>
      </c>
      <c r="D238" s="56">
        <v>40909</v>
      </c>
      <c r="E238" s="56">
        <v>40939</v>
      </c>
      <c r="F238" s="58">
        <v>37</v>
      </c>
      <c r="G238" s="59" t="s">
        <v>1262</v>
      </c>
      <c r="H238" s="22"/>
      <c r="I238" s="30" t="s">
        <v>5682</v>
      </c>
      <c r="J238" s="22"/>
      <c r="K238" s="21">
        <v>200</v>
      </c>
      <c r="L238" s="22" t="s">
        <v>26</v>
      </c>
      <c r="M238" s="22" t="s">
        <v>120</v>
      </c>
      <c r="N238" s="29" t="s">
        <v>5777</v>
      </c>
    </row>
    <row r="239" spans="1:14" x14ac:dyDescent="0.2">
      <c r="A239" s="18">
        <v>223</v>
      </c>
      <c r="B239" s="19">
        <v>5300</v>
      </c>
      <c r="C239" s="45" t="s">
        <v>948</v>
      </c>
      <c r="D239" s="56">
        <v>40909</v>
      </c>
      <c r="E239" s="56">
        <v>40939</v>
      </c>
      <c r="F239" s="58">
        <v>37</v>
      </c>
      <c r="G239" s="59" t="s">
        <v>1263</v>
      </c>
      <c r="H239" s="22"/>
      <c r="I239" s="30" t="s">
        <v>5682</v>
      </c>
      <c r="J239" s="30"/>
      <c r="K239" s="21">
        <v>123</v>
      </c>
      <c r="L239" s="22" t="s">
        <v>26</v>
      </c>
      <c r="M239" s="22" t="s">
        <v>120</v>
      </c>
      <c r="N239" s="29" t="s">
        <v>5777</v>
      </c>
    </row>
    <row r="240" spans="1:14" x14ac:dyDescent="0.2">
      <c r="A240" s="18">
        <v>224</v>
      </c>
      <c r="B240" s="19">
        <v>5300</v>
      </c>
      <c r="C240" s="45" t="s">
        <v>949</v>
      </c>
      <c r="D240" s="56">
        <v>40940</v>
      </c>
      <c r="E240" s="56">
        <v>40968</v>
      </c>
      <c r="F240" s="58">
        <v>37</v>
      </c>
      <c r="G240" s="59" t="s">
        <v>1264</v>
      </c>
      <c r="H240" s="22"/>
      <c r="I240" s="30" t="s">
        <v>5682</v>
      </c>
      <c r="J240" s="30"/>
      <c r="K240" s="21">
        <v>200</v>
      </c>
      <c r="L240" s="22" t="s">
        <v>26</v>
      </c>
      <c r="M240" s="22" t="s">
        <v>120</v>
      </c>
      <c r="N240" s="29" t="s">
        <v>5777</v>
      </c>
    </row>
    <row r="241" spans="1:14" x14ac:dyDescent="0.2">
      <c r="A241" s="18">
        <v>225</v>
      </c>
      <c r="B241" s="19">
        <v>5300</v>
      </c>
      <c r="C241" s="45" t="s">
        <v>949</v>
      </c>
      <c r="D241" s="56">
        <v>40940</v>
      </c>
      <c r="E241" s="56">
        <v>40968</v>
      </c>
      <c r="F241" s="58">
        <v>38</v>
      </c>
      <c r="G241" s="60" t="s">
        <v>1251</v>
      </c>
      <c r="H241" s="26"/>
      <c r="I241" s="30" t="s">
        <v>5682</v>
      </c>
      <c r="J241" s="30"/>
      <c r="K241" s="21">
        <v>200</v>
      </c>
      <c r="L241" s="22" t="s">
        <v>26</v>
      </c>
      <c r="M241" s="22" t="s">
        <v>120</v>
      </c>
      <c r="N241" s="29" t="s">
        <v>5777</v>
      </c>
    </row>
    <row r="242" spans="1:14" x14ac:dyDescent="0.2">
      <c r="A242" s="18">
        <v>226</v>
      </c>
      <c r="B242" s="19">
        <v>5300</v>
      </c>
      <c r="C242" s="45" t="s">
        <v>949</v>
      </c>
      <c r="D242" s="56">
        <v>40940</v>
      </c>
      <c r="E242" s="56">
        <v>40968</v>
      </c>
      <c r="F242" s="58">
        <v>38</v>
      </c>
      <c r="G242" s="60" t="s">
        <v>1252</v>
      </c>
      <c r="H242" s="27"/>
      <c r="I242" s="30" t="s">
        <v>5682</v>
      </c>
      <c r="J242" s="28"/>
      <c r="K242" s="21">
        <v>200</v>
      </c>
      <c r="L242" s="22" t="s">
        <v>26</v>
      </c>
      <c r="M242" s="22" t="s">
        <v>120</v>
      </c>
      <c r="N242" s="29" t="s">
        <v>5777</v>
      </c>
    </row>
    <row r="243" spans="1:14" x14ac:dyDescent="0.2">
      <c r="A243" s="18">
        <v>227</v>
      </c>
      <c r="B243" s="19">
        <v>5300</v>
      </c>
      <c r="C243" s="45" t="s">
        <v>949</v>
      </c>
      <c r="D243" s="56">
        <v>40940</v>
      </c>
      <c r="E243" s="56">
        <v>40968</v>
      </c>
      <c r="F243" s="58">
        <v>38</v>
      </c>
      <c r="G243" s="60" t="s">
        <v>1253</v>
      </c>
      <c r="H243" s="21"/>
      <c r="I243" s="30" t="s">
        <v>5682</v>
      </c>
      <c r="J243" s="30"/>
      <c r="K243" s="21">
        <v>200</v>
      </c>
      <c r="L243" s="22" t="s">
        <v>26</v>
      </c>
      <c r="M243" s="22" t="s">
        <v>120</v>
      </c>
      <c r="N243" s="29" t="s">
        <v>5777</v>
      </c>
    </row>
    <row r="244" spans="1:14" x14ac:dyDescent="0.2">
      <c r="A244" s="18">
        <v>228</v>
      </c>
      <c r="B244" s="19">
        <v>5300</v>
      </c>
      <c r="C244" s="45" t="s">
        <v>949</v>
      </c>
      <c r="D244" s="56">
        <v>40940</v>
      </c>
      <c r="E244" s="56">
        <v>40968</v>
      </c>
      <c r="F244" s="58">
        <v>38</v>
      </c>
      <c r="G244" s="60" t="s">
        <v>1254</v>
      </c>
      <c r="H244" s="21"/>
      <c r="I244" s="30" t="s">
        <v>5682</v>
      </c>
      <c r="J244" s="30"/>
      <c r="K244" s="21">
        <v>200</v>
      </c>
      <c r="L244" s="22" t="s">
        <v>26</v>
      </c>
      <c r="M244" s="22" t="s">
        <v>120</v>
      </c>
      <c r="N244" s="29" t="s">
        <v>5777</v>
      </c>
    </row>
    <row r="245" spans="1:14" x14ac:dyDescent="0.2">
      <c r="A245" s="18">
        <v>229</v>
      </c>
      <c r="B245" s="19">
        <v>5300</v>
      </c>
      <c r="C245" s="45" t="s">
        <v>949</v>
      </c>
      <c r="D245" s="56">
        <v>40940</v>
      </c>
      <c r="E245" s="56">
        <v>40968</v>
      </c>
      <c r="F245" s="58">
        <v>38</v>
      </c>
      <c r="G245" s="60" t="s">
        <v>1255</v>
      </c>
      <c r="H245" s="21"/>
      <c r="I245" s="30" t="s">
        <v>5682</v>
      </c>
      <c r="J245" s="30"/>
      <c r="K245" s="21">
        <v>200</v>
      </c>
      <c r="L245" s="22" t="s">
        <v>26</v>
      </c>
      <c r="M245" s="22" t="s">
        <v>120</v>
      </c>
      <c r="N245" s="29" t="s">
        <v>5777</v>
      </c>
    </row>
    <row r="246" spans="1:14" x14ac:dyDescent="0.2">
      <c r="A246" s="18">
        <v>230</v>
      </c>
      <c r="B246" s="19">
        <v>5300</v>
      </c>
      <c r="C246" s="45" t="s">
        <v>949</v>
      </c>
      <c r="D246" s="56">
        <v>40940</v>
      </c>
      <c r="E246" s="56">
        <v>40968</v>
      </c>
      <c r="F246" s="58">
        <v>38</v>
      </c>
      <c r="G246" s="60" t="s">
        <v>1256</v>
      </c>
      <c r="H246" s="22"/>
      <c r="I246" s="30" t="s">
        <v>5682</v>
      </c>
      <c r="J246" s="22"/>
      <c r="K246" s="21">
        <v>200</v>
      </c>
      <c r="L246" s="22" t="s">
        <v>26</v>
      </c>
      <c r="M246" s="22" t="s">
        <v>120</v>
      </c>
      <c r="N246" s="29" t="s">
        <v>5777</v>
      </c>
    </row>
    <row r="247" spans="1:14" x14ac:dyDescent="0.2">
      <c r="A247" s="18">
        <v>231</v>
      </c>
      <c r="B247" s="19">
        <v>5300</v>
      </c>
      <c r="C247" s="45" t="s">
        <v>949</v>
      </c>
      <c r="D247" s="56">
        <v>40940</v>
      </c>
      <c r="E247" s="56">
        <v>40968</v>
      </c>
      <c r="F247" s="58">
        <v>39</v>
      </c>
      <c r="G247" s="61" t="s">
        <v>1265</v>
      </c>
      <c r="H247" s="22"/>
      <c r="I247" s="30" t="s">
        <v>5682</v>
      </c>
      <c r="J247" s="30"/>
      <c r="K247" s="21">
        <v>200</v>
      </c>
      <c r="L247" s="22" t="s">
        <v>26</v>
      </c>
      <c r="M247" s="22" t="s">
        <v>120</v>
      </c>
      <c r="N247" s="29" t="s">
        <v>5777</v>
      </c>
    </row>
    <row r="248" spans="1:14" x14ac:dyDescent="0.2">
      <c r="A248" s="18">
        <v>232</v>
      </c>
      <c r="B248" s="19">
        <v>5300</v>
      </c>
      <c r="C248" s="45" t="s">
        <v>949</v>
      </c>
      <c r="D248" s="56">
        <v>40940</v>
      </c>
      <c r="E248" s="56">
        <v>40968</v>
      </c>
      <c r="F248" s="58">
        <v>39</v>
      </c>
      <c r="G248" s="61" t="s">
        <v>1266</v>
      </c>
      <c r="H248" s="22"/>
      <c r="I248" s="30" t="s">
        <v>5682</v>
      </c>
      <c r="J248" s="30"/>
      <c r="K248" s="21">
        <v>200</v>
      </c>
      <c r="L248" s="22" t="s">
        <v>26</v>
      </c>
      <c r="M248" s="22" t="s">
        <v>120</v>
      </c>
      <c r="N248" s="29" t="s">
        <v>5777</v>
      </c>
    </row>
    <row r="249" spans="1:14" x14ac:dyDescent="0.2">
      <c r="A249" s="18">
        <v>233</v>
      </c>
      <c r="B249" s="19">
        <v>5300</v>
      </c>
      <c r="C249" s="45" t="s">
        <v>949</v>
      </c>
      <c r="D249" s="56">
        <v>40940</v>
      </c>
      <c r="E249" s="56">
        <v>40968</v>
      </c>
      <c r="F249" s="58">
        <v>39</v>
      </c>
      <c r="G249" s="61" t="s">
        <v>1267</v>
      </c>
      <c r="H249" s="26"/>
      <c r="I249" s="30" t="s">
        <v>5682</v>
      </c>
      <c r="J249" s="30"/>
      <c r="K249" s="21">
        <v>200</v>
      </c>
      <c r="L249" s="22" t="s">
        <v>26</v>
      </c>
      <c r="M249" s="22" t="s">
        <v>120</v>
      </c>
      <c r="N249" s="29" t="s">
        <v>5777</v>
      </c>
    </row>
    <row r="250" spans="1:14" x14ac:dyDescent="0.2">
      <c r="A250" s="18">
        <v>234</v>
      </c>
      <c r="B250" s="19">
        <v>5300</v>
      </c>
      <c r="C250" s="45" t="s">
        <v>949</v>
      </c>
      <c r="D250" s="56">
        <v>40940</v>
      </c>
      <c r="E250" s="56">
        <v>40968</v>
      </c>
      <c r="F250" s="58">
        <v>39</v>
      </c>
      <c r="G250" s="61" t="s">
        <v>1268</v>
      </c>
      <c r="H250" s="27"/>
      <c r="I250" s="30" t="s">
        <v>5682</v>
      </c>
      <c r="J250" s="28"/>
      <c r="K250" s="21">
        <v>48</v>
      </c>
      <c r="L250" s="22" t="s">
        <v>26</v>
      </c>
      <c r="M250" s="22" t="s">
        <v>120</v>
      </c>
      <c r="N250" s="29" t="s">
        <v>5777</v>
      </c>
    </row>
    <row r="251" spans="1:14" x14ac:dyDescent="0.2">
      <c r="A251" s="18">
        <v>235</v>
      </c>
      <c r="B251" s="19">
        <v>5300</v>
      </c>
      <c r="C251" s="45" t="s">
        <v>950</v>
      </c>
      <c r="D251" s="56">
        <v>40969</v>
      </c>
      <c r="E251" s="56">
        <v>40999</v>
      </c>
      <c r="F251" s="58">
        <v>39</v>
      </c>
      <c r="G251" s="61" t="s">
        <v>1269</v>
      </c>
      <c r="H251" s="11"/>
      <c r="I251" s="30" t="s">
        <v>5682</v>
      </c>
      <c r="J251" s="11"/>
      <c r="K251" s="21">
        <v>200</v>
      </c>
      <c r="L251" s="22" t="s">
        <v>26</v>
      </c>
      <c r="M251" s="22" t="s">
        <v>120</v>
      </c>
      <c r="N251" s="29" t="s">
        <v>5777</v>
      </c>
    </row>
    <row r="252" spans="1:14" x14ac:dyDescent="0.2">
      <c r="A252" s="18">
        <v>236</v>
      </c>
      <c r="B252" s="19">
        <v>5300</v>
      </c>
      <c r="C252" s="45" t="s">
        <v>950</v>
      </c>
      <c r="D252" s="56">
        <v>40969</v>
      </c>
      <c r="E252" s="56">
        <v>40999</v>
      </c>
      <c r="F252" s="58">
        <v>39</v>
      </c>
      <c r="G252" s="61" t="s">
        <v>1270</v>
      </c>
      <c r="H252" s="11"/>
      <c r="I252" s="30" t="s">
        <v>5682</v>
      </c>
      <c r="J252" s="11"/>
      <c r="K252" s="21">
        <v>200</v>
      </c>
      <c r="L252" s="22" t="s">
        <v>26</v>
      </c>
      <c r="M252" s="22" t="s">
        <v>120</v>
      </c>
      <c r="N252" s="29" t="s">
        <v>5777</v>
      </c>
    </row>
    <row r="253" spans="1:14" x14ac:dyDescent="0.2">
      <c r="A253" s="18">
        <v>237</v>
      </c>
      <c r="B253" s="19">
        <v>5300</v>
      </c>
      <c r="C253" s="45" t="s">
        <v>950</v>
      </c>
      <c r="D253" s="56">
        <v>40969</v>
      </c>
      <c r="E253" s="56">
        <v>40999</v>
      </c>
      <c r="F253" s="58">
        <v>39</v>
      </c>
      <c r="G253" s="61" t="s">
        <v>1271</v>
      </c>
      <c r="H253" s="11"/>
      <c r="I253" s="30" t="s">
        <v>5682</v>
      </c>
      <c r="J253" s="11"/>
      <c r="K253" s="21">
        <v>200</v>
      </c>
      <c r="L253" s="22" t="s">
        <v>26</v>
      </c>
      <c r="M253" s="22" t="s">
        <v>120</v>
      </c>
      <c r="N253" s="29" t="s">
        <v>5777</v>
      </c>
    </row>
    <row r="254" spans="1:14" x14ac:dyDescent="0.2">
      <c r="A254" s="18">
        <v>238</v>
      </c>
      <c r="B254" s="19">
        <v>5300</v>
      </c>
      <c r="C254" s="45" t="s">
        <v>950</v>
      </c>
      <c r="D254" s="56">
        <v>40969</v>
      </c>
      <c r="E254" s="56">
        <v>40999</v>
      </c>
      <c r="F254" s="58">
        <v>40</v>
      </c>
      <c r="G254" s="61" t="s">
        <v>1251</v>
      </c>
      <c r="H254" s="11"/>
      <c r="I254" s="30" t="s">
        <v>5682</v>
      </c>
      <c r="J254" s="11"/>
      <c r="K254" s="21">
        <v>200</v>
      </c>
      <c r="L254" s="22" t="s">
        <v>26</v>
      </c>
      <c r="M254" s="22" t="s">
        <v>120</v>
      </c>
      <c r="N254" s="29" t="s">
        <v>5777</v>
      </c>
    </row>
    <row r="255" spans="1:14" x14ac:dyDescent="0.2">
      <c r="A255" s="18">
        <v>239</v>
      </c>
      <c r="B255" s="19">
        <v>5300</v>
      </c>
      <c r="C255" s="45" t="s">
        <v>950</v>
      </c>
      <c r="D255" s="56">
        <v>40969</v>
      </c>
      <c r="E255" s="56">
        <v>40999</v>
      </c>
      <c r="F255" s="58">
        <v>40</v>
      </c>
      <c r="G255" s="61" t="s">
        <v>1252</v>
      </c>
      <c r="H255" s="11"/>
      <c r="I255" s="30" t="s">
        <v>5682</v>
      </c>
      <c r="J255" s="11"/>
      <c r="K255" s="21">
        <v>200</v>
      </c>
      <c r="L255" s="22" t="s">
        <v>26</v>
      </c>
      <c r="M255" s="22" t="s">
        <v>120</v>
      </c>
      <c r="N255" s="29" t="s">
        <v>5777</v>
      </c>
    </row>
    <row r="256" spans="1:14" x14ac:dyDescent="0.2">
      <c r="A256" s="18">
        <v>240</v>
      </c>
      <c r="B256" s="19">
        <v>5300</v>
      </c>
      <c r="C256" s="45" t="s">
        <v>950</v>
      </c>
      <c r="D256" s="56">
        <v>40969</v>
      </c>
      <c r="E256" s="56">
        <v>40999</v>
      </c>
      <c r="F256" s="58">
        <v>40</v>
      </c>
      <c r="G256" s="61" t="s">
        <v>1253</v>
      </c>
      <c r="H256" s="11"/>
      <c r="I256" s="30" t="s">
        <v>5682</v>
      </c>
      <c r="J256" s="11"/>
      <c r="K256" s="21">
        <v>200</v>
      </c>
      <c r="L256" s="22" t="s">
        <v>26</v>
      </c>
      <c r="M256" s="22" t="s">
        <v>120</v>
      </c>
      <c r="N256" s="29" t="s">
        <v>5777</v>
      </c>
    </row>
    <row r="257" spans="1:14" x14ac:dyDescent="0.2">
      <c r="A257" s="18">
        <v>241</v>
      </c>
      <c r="B257" s="19">
        <v>5300</v>
      </c>
      <c r="C257" s="45" t="s">
        <v>950</v>
      </c>
      <c r="D257" s="56">
        <v>40969</v>
      </c>
      <c r="E257" s="56">
        <v>40999</v>
      </c>
      <c r="F257" s="58">
        <v>40</v>
      </c>
      <c r="G257" s="61" t="s">
        <v>1254</v>
      </c>
      <c r="H257" s="11"/>
      <c r="I257" s="30" t="s">
        <v>5682</v>
      </c>
      <c r="J257" s="11"/>
      <c r="K257" s="21">
        <v>200</v>
      </c>
      <c r="L257" s="22" t="s">
        <v>26</v>
      </c>
      <c r="M257" s="22" t="s">
        <v>120</v>
      </c>
      <c r="N257" s="29" t="s">
        <v>5777</v>
      </c>
    </row>
    <row r="258" spans="1:14" x14ac:dyDescent="0.2">
      <c r="A258" s="18">
        <v>242</v>
      </c>
      <c r="B258" s="19">
        <v>5300</v>
      </c>
      <c r="C258" s="45" t="s">
        <v>950</v>
      </c>
      <c r="D258" s="56">
        <v>40969</v>
      </c>
      <c r="E258" s="56">
        <v>40999</v>
      </c>
      <c r="F258" s="58">
        <v>40</v>
      </c>
      <c r="G258" s="61" t="s">
        <v>1255</v>
      </c>
      <c r="H258" s="21"/>
      <c r="I258" s="30" t="s">
        <v>5682</v>
      </c>
      <c r="J258" s="30"/>
      <c r="K258" s="21">
        <v>200</v>
      </c>
      <c r="L258" s="22" t="s">
        <v>26</v>
      </c>
      <c r="M258" s="22" t="s">
        <v>120</v>
      </c>
      <c r="N258" s="29" t="s">
        <v>5777</v>
      </c>
    </row>
    <row r="259" spans="1:14" x14ac:dyDescent="0.2">
      <c r="A259" s="18">
        <v>243</v>
      </c>
      <c r="B259" s="19">
        <v>5300</v>
      </c>
      <c r="C259" s="45" t="s">
        <v>950</v>
      </c>
      <c r="D259" s="56">
        <v>40969</v>
      </c>
      <c r="E259" s="56">
        <v>40999</v>
      </c>
      <c r="F259" s="58">
        <v>40</v>
      </c>
      <c r="G259" s="61" t="s">
        <v>1256</v>
      </c>
      <c r="H259" s="21"/>
      <c r="I259" s="30" t="s">
        <v>5682</v>
      </c>
      <c r="J259" s="30"/>
      <c r="K259" s="21">
        <v>29</v>
      </c>
      <c r="L259" s="22" t="s">
        <v>26</v>
      </c>
      <c r="M259" s="22" t="s">
        <v>120</v>
      </c>
      <c r="N259" s="29" t="s">
        <v>5777</v>
      </c>
    </row>
    <row r="260" spans="1:14" x14ac:dyDescent="0.2">
      <c r="A260" s="18">
        <v>244</v>
      </c>
      <c r="B260" s="19">
        <v>5300</v>
      </c>
      <c r="C260" s="45" t="s">
        <v>951</v>
      </c>
      <c r="D260" s="56">
        <v>41001</v>
      </c>
      <c r="E260" s="56">
        <v>41001</v>
      </c>
      <c r="F260" s="58">
        <v>1</v>
      </c>
      <c r="G260" s="60" t="s">
        <v>1251</v>
      </c>
      <c r="H260" s="21"/>
      <c r="I260" s="30" t="s">
        <v>5682</v>
      </c>
      <c r="J260" s="30"/>
      <c r="K260" s="21">
        <v>200</v>
      </c>
      <c r="L260" s="22" t="s">
        <v>26</v>
      </c>
      <c r="M260" s="22" t="s">
        <v>120</v>
      </c>
      <c r="N260" s="29" t="s">
        <v>5779</v>
      </c>
    </row>
    <row r="261" spans="1:14" x14ac:dyDescent="0.2">
      <c r="A261" s="18">
        <v>245</v>
      </c>
      <c r="B261" s="19">
        <v>5300</v>
      </c>
      <c r="C261" s="55" t="s">
        <v>952</v>
      </c>
      <c r="D261" s="56">
        <v>41001</v>
      </c>
      <c r="E261" s="56">
        <v>41001</v>
      </c>
      <c r="F261" s="58">
        <v>1</v>
      </c>
      <c r="G261" s="60" t="s">
        <v>1252</v>
      </c>
      <c r="H261" s="22"/>
      <c r="I261" s="30" t="s">
        <v>5682</v>
      </c>
      <c r="J261" s="22"/>
      <c r="K261" s="21">
        <v>214</v>
      </c>
      <c r="L261" s="22" t="s">
        <v>26</v>
      </c>
      <c r="M261" s="22" t="s">
        <v>120</v>
      </c>
      <c r="N261" s="29" t="s">
        <v>5779</v>
      </c>
    </row>
    <row r="262" spans="1:14" x14ac:dyDescent="0.2">
      <c r="A262" s="18">
        <v>246</v>
      </c>
      <c r="B262" s="19">
        <v>5300</v>
      </c>
      <c r="C262" s="45" t="s">
        <v>953</v>
      </c>
      <c r="D262" s="56">
        <v>41001</v>
      </c>
      <c r="E262" s="56">
        <v>41001</v>
      </c>
      <c r="F262" s="58">
        <v>1</v>
      </c>
      <c r="G262" s="60" t="s">
        <v>1253</v>
      </c>
      <c r="H262" s="22"/>
      <c r="I262" s="30" t="s">
        <v>5682</v>
      </c>
      <c r="J262" s="30"/>
      <c r="K262" s="21">
        <v>201</v>
      </c>
      <c r="L262" s="22" t="s">
        <v>26</v>
      </c>
      <c r="M262" s="22" t="s">
        <v>120</v>
      </c>
      <c r="N262" s="29" t="s">
        <v>5779</v>
      </c>
    </row>
    <row r="263" spans="1:14" x14ac:dyDescent="0.2">
      <c r="A263" s="18">
        <v>247</v>
      </c>
      <c r="B263" s="19">
        <v>5300</v>
      </c>
      <c r="C263" s="45" t="s">
        <v>954</v>
      </c>
      <c r="D263" s="56">
        <v>41001</v>
      </c>
      <c r="E263" s="56">
        <v>41001</v>
      </c>
      <c r="F263" s="58">
        <v>1</v>
      </c>
      <c r="G263" s="60" t="s">
        <v>1254</v>
      </c>
      <c r="H263" s="22"/>
      <c r="I263" s="30" t="s">
        <v>5682</v>
      </c>
      <c r="J263" s="30"/>
      <c r="K263" s="21">
        <v>211</v>
      </c>
      <c r="L263" s="22" t="s">
        <v>26</v>
      </c>
      <c r="M263" s="22" t="s">
        <v>120</v>
      </c>
      <c r="N263" s="29" t="s">
        <v>5779</v>
      </c>
    </row>
    <row r="264" spans="1:14" x14ac:dyDescent="0.2">
      <c r="A264" s="18">
        <v>248</v>
      </c>
      <c r="B264" s="19">
        <v>5300</v>
      </c>
      <c r="C264" s="45" t="s">
        <v>955</v>
      </c>
      <c r="D264" s="56">
        <v>41001</v>
      </c>
      <c r="E264" s="56">
        <v>41001</v>
      </c>
      <c r="F264" s="58">
        <v>1</v>
      </c>
      <c r="G264" s="60" t="s">
        <v>1255</v>
      </c>
      <c r="H264" s="26"/>
      <c r="I264" s="30" t="s">
        <v>5682</v>
      </c>
      <c r="J264" s="30"/>
      <c r="K264" s="21">
        <v>196</v>
      </c>
      <c r="L264" s="22" t="s">
        <v>26</v>
      </c>
      <c r="M264" s="22" t="s">
        <v>120</v>
      </c>
      <c r="N264" s="29" t="s">
        <v>5779</v>
      </c>
    </row>
    <row r="265" spans="1:14" x14ac:dyDescent="0.2">
      <c r="A265" s="18">
        <v>249</v>
      </c>
      <c r="B265" s="19">
        <v>5300</v>
      </c>
      <c r="C265" s="45" t="s">
        <v>956</v>
      </c>
      <c r="D265" s="56">
        <v>41001</v>
      </c>
      <c r="E265" s="56">
        <v>41001</v>
      </c>
      <c r="F265" s="58">
        <v>1</v>
      </c>
      <c r="G265" s="60" t="s">
        <v>1256</v>
      </c>
      <c r="H265" s="27"/>
      <c r="I265" s="30" t="s">
        <v>5682</v>
      </c>
      <c r="J265" s="28"/>
      <c r="K265" s="21">
        <v>208</v>
      </c>
      <c r="L265" s="22" t="s">
        <v>26</v>
      </c>
      <c r="M265" s="22" t="s">
        <v>120</v>
      </c>
      <c r="N265" s="29" t="s">
        <v>5779</v>
      </c>
    </row>
    <row r="266" spans="1:14" x14ac:dyDescent="0.2">
      <c r="A266" s="18">
        <v>250</v>
      </c>
      <c r="B266" s="19">
        <v>5300</v>
      </c>
      <c r="C266" s="45" t="s">
        <v>957</v>
      </c>
      <c r="D266" s="56">
        <v>41001</v>
      </c>
      <c r="E266" s="56">
        <v>41001</v>
      </c>
      <c r="F266" s="58">
        <v>2</v>
      </c>
      <c r="G266" s="60" t="s">
        <v>1251</v>
      </c>
      <c r="H266" s="11"/>
      <c r="I266" s="30" t="s">
        <v>5682</v>
      </c>
      <c r="J266" s="11"/>
      <c r="K266" s="21">
        <v>205</v>
      </c>
      <c r="L266" s="22" t="s">
        <v>26</v>
      </c>
      <c r="M266" s="22" t="s">
        <v>120</v>
      </c>
      <c r="N266" s="29" t="s">
        <v>5779</v>
      </c>
    </row>
    <row r="267" spans="1:14" x14ac:dyDescent="0.2">
      <c r="A267" s="18">
        <v>251</v>
      </c>
      <c r="B267" s="19">
        <v>5300</v>
      </c>
      <c r="C267" s="45" t="s">
        <v>958</v>
      </c>
      <c r="D267" s="56">
        <v>41001</v>
      </c>
      <c r="E267" s="56">
        <v>41001</v>
      </c>
      <c r="F267" s="58">
        <v>2</v>
      </c>
      <c r="G267" s="60" t="s">
        <v>1252</v>
      </c>
      <c r="H267" s="11"/>
      <c r="I267" s="30" t="s">
        <v>5682</v>
      </c>
      <c r="J267" s="11"/>
      <c r="K267" s="21">
        <v>200</v>
      </c>
      <c r="L267" s="22" t="s">
        <v>26</v>
      </c>
      <c r="M267" s="22" t="s">
        <v>120</v>
      </c>
      <c r="N267" s="29" t="s">
        <v>5779</v>
      </c>
    </row>
    <row r="268" spans="1:14" x14ac:dyDescent="0.2">
      <c r="A268" s="18">
        <v>252</v>
      </c>
      <c r="B268" s="19">
        <v>5300</v>
      </c>
      <c r="C268" s="45" t="s">
        <v>959</v>
      </c>
      <c r="D268" s="56">
        <v>41001</v>
      </c>
      <c r="E268" s="56">
        <v>41001</v>
      </c>
      <c r="F268" s="58">
        <v>2</v>
      </c>
      <c r="G268" s="60" t="s">
        <v>1253</v>
      </c>
      <c r="H268" s="11"/>
      <c r="I268" s="30" t="s">
        <v>5682</v>
      </c>
      <c r="J268" s="11"/>
      <c r="K268" s="21">
        <v>213</v>
      </c>
      <c r="L268" s="22" t="s">
        <v>26</v>
      </c>
      <c r="M268" s="22" t="s">
        <v>120</v>
      </c>
      <c r="N268" s="29" t="s">
        <v>5779</v>
      </c>
    </row>
    <row r="269" spans="1:14" x14ac:dyDescent="0.2">
      <c r="A269" s="18">
        <v>253</v>
      </c>
      <c r="B269" s="19">
        <v>5300</v>
      </c>
      <c r="C269" s="45" t="s">
        <v>960</v>
      </c>
      <c r="D269" s="56">
        <v>41001</v>
      </c>
      <c r="E269" s="56">
        <v>41001</v>
      </c>
      <c r="F269" s="58">
        <v>2</v>
      </c>
      <c r="G269" s="60" t="s">
        <v>1254</v>
      </c>
      <c r="H269" s="11"/>
      <c r="I269" s="30" t="s">
        <v>5682</v>
      </c>
      <c r="J269" s="11"/>
      <c r="K269" s="21">
        <v>206</v>
      </c>
      <c r="L269" s="22" t="s">
        <v>26</v>
      </c>
      <c r="M269" s="22" t="s">
        <v>120</v>
      </c>
      <c r="N269" s="29" t="s">
        <v>5779</v>
      </c>
    </row>
    <row r="270" spans="1:14" x14ac:dyDescent="0.2">
      <c r="A270" s="18">
        <v>254</v>
      </c>
      <c r="B270" s="19">
        <v>5300</v>
      </c>
      <c r="C270" s="45" t="s">
        <v>961</v>
      </c>
      <c r="D270" s="56">
        <v>41001</v>
      </c>
      <c r="E270" s="56">
        <v>41001</v>
      </c>
      <c r="F270" s="58">
        <v>2</v>
      </c>
      <c r="G270" s="60" t="s">
        <v>1255</v>
      </c>
      <c r="H270" s="11"/>
      <c r="I270" s="30" t="s">
        <v>5682</v>
      </c>
      <c r="J270" s="11"/>
      <c r="K270" s="21">
        <v>205</v>
      </c>
      <c r="L270" s="22" t="s">
        <v>26</v>
      </c>
      <c r="M270" s="22" t="s">
        <v>120</v>
      </c>
      <c r="N270" s="29" t="s">
        <v>5779</v>
      </c>
    </row>
    <row r="271" spans="1:14" x14ac:dyDescent="0.2">
      <c r="A271" s="18">
        <v>255</v>
      </c>
      <c r="B271" s="19">
        <v>5300</v>
      </c>
      <c r="C271" s="45" t="s">
        <v>962</v>
      </c>
      <c r="D271" s="56">
        <v>41001</v>
      </c>
      <c r="E271" s="56">
        <v>41001</v>
      </c>
      <c r="F271" s="58">
        <v>2</v>
      </c>
      <c r="G271" s="60" t="s">
        <v>1256</v>
      </c>
      <c r="H271" s="11"/>
      <c r="I271" s="30" t="s">
        <v>5682</v>
      </c>
      <c r="J271" s="11"/>
      <c r="K271" s="21">
        <v>210</v>
      </c>
      <c r="L271" s="22" t="s">
        <v>26</v>
      </c>
      <c r="M271" s="22" t="s">
        <v>120</v>
      </c>
      <c r="N271" s="29" t="s">
        <v>5779</v>
      </c>
    </row>
    <row r="272" spans="1:14" x14ac:dyDescent="0.2">
      <c r="A272" s="18">
        <v>256</v>
      </c>
      <c r="B272" s="19">
        <v>5300</v>
      </c>
      <c r="C272" s="45" t="s">
        <v>963</v>
      </c>
      <c r="D272" s="56">
        <v>41001</v>
      </c>
      <c r="E272" s="56">
        <v>41001</v>
      </c>
      <c r="F272" s="58">
        <v>3</v>
      </c>
      <c r="G272" s="60" t="s">
        <v>1251</v>
      </c>
      <c r="H272" s="11"/>
      <c r="I272" s="30" t="s">
        <v>5682</v>
      </c>
      <c r="J272" s="11"/>
      <c r="K272" s="21">
        <v>214</v>
      </c>
      <c r="L272" s="22" t="s">
        <v>26</v>
      </c>
      <c r="M272" s="22" t="s">
        <v>120</v>
      </c>
      <c r="N272" s="29" t="s">
        <v>5779</v>
      </c>
    </row>
    <row r="273" spans="1:14" x14ac:dyDescent="0.2">
      <c r="A273" s="18">
        <v>257</v>
      </c>
      <c r="B273" s="19">
        <v>5300</v>
      </c>
      <c r="C273" s="45" t="s">
        <v>964</v>
      </c>
      <c r="D273" s="56">
        <v>41001</v>
      </c>
      <c r="E273" s="56">
        <v>41001</v>
      </c>
      <c r="F273" s="58">
        <v>3</v>
      </c>
      <c r="G273" s="60" t="s">
        <v>1252</v>
      </c>
      <c r="H273" s="21"/>
      <c r="I273" s="30" t="s">
        <v>5682</v>
      </c>
      <c r="J273" s="30"/>
      <c r="K273" s="21">
        <v>208</v>
      </c>
      <c r="L273" s="22" t="s">
        <v>26</v>
      </c>
      <c r="M273" s="22" t="s">
        <v>120</v>
      </c>
      <c r="N273" s="29" t="s">
        <v>5779</v>
      </c>
    </row>
    <row r="274" spans="1:14" x14ac:dyDescent="0.2">
      <c r="A274" s="18">
        <v>258</v>
      </c>
      <c r="B274" s="19">
        <v>5300</v>
      </c>
      <c r="C274" s="45" t="s">
        <v>965</v>
      </c>
      <c r="D274" s="56">
        <v>41001</v>
      </c>
      <c r="E274" s="56">
        <v>41001</v>
      </c>
      <c r="F274" s="58">
        <v>3</v>
      </c>
      <c r="G274" s="60" t="s">
        <v>1253</v>
      </c>
      <c r="H274" s="21"/>
      <c r="I274" s="30" t="s">
        <v>5682</v>
      </c>
      <c r="J274" s="30"/>
      <c r="K274" s="21">
        <v>198</v>
      </c>
      <c r="L274" s="22" t="s">
        <v>26</v>
      </c>
      <c r="M274" s="22" t="s">
        <v>120</v>
      </c>
      <c r="N274" s="29" t="s">
        <v>5779</v>
      </c>
    </row>
    <row r="275" spans="1:14" x14ac:dyDescent="0.2">
      <c r="A275" s="18">
        <v>259</v>
      </c>
      <c r="B275" s="19">
        <v>5300</v>
      </c>
      <c r="C275" s="45" t="s">
        <v>966</v>
      </c>
      <c r="D275" s="56">
        <v>41001</v>
      </c>
      <c r="E275" s="56">
        <v>41001</v>
      </c>
      <c r="F275" s="58">
        <v>3</v>
      </c>
      <c r="G275" s="60" t="s">
        <v>1254</v>
      </c>
      <c r="H275" s="21"/>
      <c r="I275" s="30" t="s">
        <v>5682</v>
      </c>
      <c r="J275" s="30"/>
      <c r="K275" s="21">
        <v>201</v>
      </c>
      <c r="L275" s="22" t="s">
        <v>26</v>
      </c>
      <c r="M275" s="22" t="s">
        <v>120</v>
      </c>
      <c r="N275" s="29" t="s">
        <v>5779</v>
      </c>
    </row>
    <row r="276" spans="1:14" x14ac:dyDescent="0.2">
      <c r="A276" s="18">
        <v>260</v>
      </c>
      <c r="B276" s="19">
        <v>5300</v>
      </c>
      <c r="C276" s="45" t="s">
        <v>967</v>
      </c>
      <c r="D276" s="56">
        <v>41001</v>
      </c>
      <c r="E276" s="56">
        <v>41001</v>
      </c>
      <c r="F276" s="58">
        <v>3</v>
      </c>
      <c r="G276" s="60" t="s">
        <v>1255</v>
      </c>
      <c r="H276" s="22"/>
      <c r="I276" s="30" t="s">
        <v>5682</v>
      </c>
      <c r="J276" s="22"/>
      <c r="K276" s="21">
        <v>208</v>
      </c>
      <c r="L276" s="22" t="s">
        <v>26</v>
      </c>
      <c r="M276" s="22" t="s">
        <v>120</v>
      </c>
      <c r="N276" s="29" t="s">
        <v>5779</v>
      </c>
    </row>
    <row r="277" spans="1:14" x14ac:dyDescent="0.2">
      <c r="A277" s="18">
        <v>261</v>
      </c>
      <c r="B277" s="19">
        <v>5300</v>
      </c>
      <c r="C277" s="45" t="s">
        <v>968</v>
      </c>
      <c r="D277" s="56">
        <v>41001</v>
      </c>
      <c r="E277" s="56">
        <v>41001</v>
      </c>
      <c r="F277" s="58">
        <v>3</v>
      </c>
      <c r="G277" s="60" t="s">
        <v>1256</v>
      </c>
      <c r="H277" s="22"/>
      <c r="I277" s="30" t="s">
        <v>5682</v>
      </c>
      <c r="J277" s="30"/>
      <c r="K277" s="21">
        <v>194</v>
      </c>
      <c r="L277" s="22" t="s">
        <v>26</v>
      </c>
      <c r="M277" s="22" t="s">
        <v>120</v>
      </c>
      <c r="N277" s="29" t="s">
        <v>5779</v>
      </c>
    </row>
    <row r="278" spans="1:14" x14ac:dyDescent="0.2">
      <c r="A278" s="18">
        <v>262</v>
      </c>
      <c r="B278" s="19">
        <v>5300</v>
      </c>
      <c r="C278" s="45" t="s">
        <v>969</v>
      </c>
      <c r="D278" s="56">
        <v>41001</v>
      </c>
      <c r="E278" s="56">
        <v>41001</v>
      </c>
      <c r="F278" s="58">
        <v>4</v>
      </c>
      <c r="G278" s="60" t="s">
        <v>1251</v>
      </c>
      <c r="H278" s="22"/>
      <c r="I278" s="30" t="s">
        <v>5682</v>
      </c>
      <c r="J278" s="30"/>
      <c r="K278" s="21">
        <v>197</v>
      </c>
      <c r="L278" s="22" t="s">
        <v>26</v>
      </c>
      <c r="M278" s="22" t="s">
        <v>120</v>
      </c>
      <c r="N278" s="29" t="s">
        <v>5779</v>
      </c>
    </row>
    <row r="279" spans="1:14" x14ac:dyDescent="0.2">
      <c r="A279" s="18">
        <v>263</v>
      </c>
      <c r="B279" s="19">
        <v>5300</v>
      </c>
      <c r="C279" s="45" t="s">
        <v>970</v>
      </c>
      <c r="D279" s="56">
        <v>41001</v>
      </c>
      <c r="E279" s="56">
        <v>41001</v>
      </c>
      <c r="F279" s="58">
        <v>4</v>
      </c>
      <c r="G279" s="60" t="s">
        <v>1252</v>
      </c>
      <c r="H279" s="26"/>
      <c r="I279" s="30" t="s">
        <v>5682</v>
      </c>
      <c r="J279" s="30"/>
      <c r="K279" s="21">
        <v>197</v>
      </c>
      <c r="L279" s="22" t="s">
        <v>26</v>
      </c>
      <c r="M279" s="22" t="s">
        <v>120</v>
      </c>
      <c r="N279" s="29" t="s">
        <v>5779</v>
      </c>
    </row>
    <row r="280" spans="1:14" x14ac:dyDescent="0.2">
      <c r="A280" s="18">
        <v>264</v>
      </c>
      <c r="B280" s="19">
        <v>5300</v>
      </c>
      <c r="C280" s="45" t="s">
        <v>971</v>
      </c>
      <c r="D280" s="56">
        <v>41001</v>
      </c>
      <c r="E280" s="56">
        <v>41001</v>
      </c>
      <c r="F280" s="58">
        <v>4</v>
      </c>
      <c r="G280" s="60" t="s">
        <v>1253</v>
      </c>
      <c r="H280" s="27"/>
      <c r="I280" s="30" t="s">
        <v>5682</v>
      </c>
      <c r="J280" s="28"/>
      <c r="K280" s="21">
        <v>210</v>
      </c>
      <c r="L280" s="22" t="s">
        <v>26</v>
      </c>
      <c r="M280" s="22" t="s">
        <v>120</v>
      </c>
      <c r="N280" s="29" t="s">
        <v>5779</v>
      </c>
    </row>
    <row r="281" spans="1:14" x14ac:dyDescent="0.2">
      <c r="A281" s="18">
        <v>265</v>
      </c>
      <c r="B281" s="19">
        <v>5300</v>
      </c>
      <c r="C281" s="45" t="s">
        <v>972</v>
      </c>
      <c r="D281" s="56">
        <v>41001</v>
      </c>
      <c r="E281" s="56">
        <v>41001</v>
      </c>
      <c r="F281" s="58">
        <v>4</v>
      </c>
      <c r="G281" s="60" t="s">
        <v>1254</v>
      </c>
      <c r="H281" s="11"/>
      <c r="I281" s="30" t="s">
        <v>5682</v>
      </c>
      <c r="J281" s="11"/>
      <c r="K281" s="21">
        <v>210</v>
      </c>
      <c r="L281" s="22" t="s">
        <v>26</v>
      </c>
      <c r="M281" s="22" t="s">
        <v>120</v>
      </c>
      <c r="N281" s="29" t="s">
        <v>5779</v>
      </c>
    </row>
    <row r="282" spans="1:14" x14ac:dyDescent="0.2">
      <c r="A282" s="18">
        <v>266</v>
      </c>
      <c r="B282" s="19">
        <v>5300</v>
      </c>
      <c r="C282" s="45" t="s">
        <v>973</v>
      </c>
      <c r="D282" s="56">
        <v>41001</v>
      </c>
      <c r="E282" s="56">
        <v>41001</v>
      </c>
      <c r="F282" s="58">
        <v>4</v>
      </c>
      <c r="G282" s="60" t="s">
        <v>1255</v>
      </c>
      <c r="H282" s="11"/>
      <c r="I282" s="30" t="s">
        <v>5682</v>
      </c>
      <c r="J282" s="11"/>
      <c r="K282" s="21">
        <v>209</v>
      </c>
      <c r="L282" s="22" t="s">
        <v>26</v>
      </c>
      <c r="M282" s="22" t="s">
        <v>120</v>
      </c>
      <c r="N282" s="29" t="s">
        <v>5779</v>
      </c>
    </row>
    <row r="283" spans="1:14" x14ac:dyDescent="0.2">
      <c r="A283" s="18">
        <v>267</v>
      </c>
      <c r="B283" s="19">
        <v>5300</v>
      </c>
      <c r="C283" s="45" t="s">
        <v>974</v>
      </c>
      <c r="D283" s="56">
        <v>41001</v>
      </c>
      <c r="E283" s="56">
        <v>41001</v>
      </c>
      <c r="F283" s="58">
        <v>4</v>
      </c>
      <c r="G283" s="60" t="s">
        <v>1256</v>
      </c>
      <c r="H283" s="11"/>
      <c r="I283" s="30" t="s">
        <v>5682</v>
      </c>
      <c r="J283" s="11"/>
      <c r="K283" s="21">
        <v>199</v>
      </c>
      <c r="L283" s="22" t="s">
        <v>26</v>
      </c>
      <c r="M283" s="22" t="s">
        <v>120</v>
      </c>
      <c r="N283" s="29" t="s">
        <v>5779</v>
      </c>
    </row>
    <row r="284" spans="1:14" x14ac:dyDescent="0.2">
      <c r="A284" s="18">
        <v>268</v>
      </c>
      <c r="B284" s="19">
        <v>5300</v>
      </c>
      <c r="C284" s="45" t="s">
        <v>975</v>
      </c>
      <c r="D284" s="56">
        <v>41001</v>
      </c>
      <c r="E284" s="56">
        <v>41001</v>
      </c>
      <c r="F284" s="58">
        <v>5</v>
      </c>
      <c r="G284" s="60" t="s">
        <v>1251</v>
      </c>
      <c r="H284" s="11"/>
      <c r="I284" s="30" t="s">
        <v>5682</v>
      </c>
      <c r="J284" s="11"/>
      <c r="K284" s="21">
        <v>202</v>
      </c>
      <c r="L284" s="22" t="s">
        <v>26</v>
      </c>
      <c r="M284" s="22" t="s">
        <v>120</v>
      </c>
      <c r="N284" s="29" t="s">
        <v>5779</v>
      </c>
    </row>
    <row r="285" spans="1:14" x14ac:dyDescent="0.2">
      <c r="A285" s="18">
        <v>269</v>
      </c>
      <c r="B285" s="19">
        <v>5300</v>
      </c>
      <c r="C285" s="45" t="s">
        <v>976</v>
      </c>
      <c r="D285" s="56">
        <v>41001</v>
      </c>
      <c r="E285" s="56">
        <v>41001</v>
      </c>
      <c r="F285" s="58">
        <v>5</v>
      </c>
      <c r="G285" s="60" t="s">
        <v>1252</v>
      </c>
      <c r="H285" s="11"/>
      <c r="I285" s="30" t="s">
        <v>5682</v>
      </c>
      <c r="J285" s="11"/>
      <c r="K285" s="21">
        <v>208</v>
      </c>
      <c r="L285" s="22" t="s">
        <v>26</v>
      </c>
      <c r="M285" s="22" t="s">
        <v>120</v>
      </c>
      <c r="N285" s="29" t="s">
        <v>5779</v>
      </c>
    </row>
    <row r="286" spans="1:14" x14ac:dyDescent="0.2">
      <c r="A286" s="18">
        <v>270</v>
      </c>
      <c r="B286" s="19">
        <v>5300</v>
      </c>
      <c r="C286" s="45" t="s">
        <v>977</v>
      </c>
      <c r="D286" s="56">
        <v>41001</v>
      </c>
      <c r="E286" s="56">
        <v>41001</v>
      </c>
      <c r="F286" s="58">
        <v>5</v>
      </c>
      <c r="G286" s="60" t="s">
        <v>1253</v>
      </c>
      <c r="H286" s="11"/>
      <c r="I286" s="30" t="s">
        <v>5682</v>
      </c>
      <c r="J286" s="11"/>
      <c r="K286" s="21">
        <v>201</v>
      </c>
      <c r="L286" s="22" t="s">
        <v>26</v>
      </c>
      <c r="M286" s="22" t="s">
        <v>120</v>
      </c>
      <c r="N286" s="29" t="s">
        <v>5779</v>
      </c>
    </row>
    <row r="287" spans="1:14" x14ac:dyDescent="0.2">
      <c r="A287" s="18">
        <v>271</v>
      </c>
      <c r="B287" s="19">
        <v>5300</v>
      </c>
      <c r="C287" s="45" t="s">
        <v>978</v>
      </c>
      <c r="D287" s="56">
        <v>41001</v>
      </c>
      <c r="E287" s="56">
        <v>41001</v>
      </c>
      <c r="F287" s="58">
        <v>5</v>
      </c>
      <c r="G287" s="60" t="s">
        <v>1254</v>
      </c>
      <c r="H287" s="11"/>
      <c r="I287" s="30" t="s">
        <v>5682</v>
      </c>
      <c r="J287" s="11"/>
      <c r="K287" s="21">
        <v>213</v>
      </c>
      <c r="L287" s="22" t="s">
        <v>26</v>
      </c>
      <c r="M287" s="22" t="s">
        <v>120</v>
      </c>
      <c r="N287" s="29" t="s">
        <v>5779</v>
      </c>
    </row>
    <row r="288" spans="1:14" x14ac:dyDescent="0.2">
      <c r="A288" s="18">
        <v>272</v>
      </c>
      <c r="B288" s="19">
        <v>5300</v>
      </c>
      <c r="C288" s="45" t="s">
        <v>979</v>
      </c>
      <c r="D288" s="56">
        <v>41001</v>
      </c>
      <c r="E288" s="56">
        <v>41001</v>
      </c>
      <c r="F288" s="58">
        <v>5</v>
      </c>
      <c r="G288" s="60" t="s">
        <v>1255</v>
      </c>
      <c r="H288" s="21"/>
      <c r="I288" s="30" t="s">
        <v>5682</v>
      </c>
      <c r="J288" s="30"/>
      <c r="K288" s="21">
        <v>209</v>
      </c>
      <c r="L288" s="22" t="s">
        <v>26</v>
      </c>
      <c r="M288" s="22" t="s">
        <v>120</v>
      </c>
      <c r="N288" s="29" t="s">
        <v>5779</v>
      </c>
    </row>
    <row r="289" spans="1:14" x14ac:dyDescent="0.2">
      <c r="A289" s="18">
        <v>273</v>
      </c>
      <c r="B289" s="19">
        <v>5300</v>
      </c>
      <c r="C289" s="45" t="s">
        <v>980</v>
      </c>
      <c r="D289" s="56">
        <v>41001</v>
      </c>
      <c r="E289" s="56">
        <v>41001</v>
      </c>
      <c r="F289" s="58">
        <v>5</v>
      </c>
      <c r="G289" s="60" t="s">
        <v>1256</v>
      </c>
      <c r="H289" s="21"/>
      <c r="I289" s="30" t="s">
        <v>5682</v>
      </c>
      <c r="J289" s="30"/>
      <c r="K289" s="21">
        <v>202</v>
      </c>
      <c r="L289" s="22" t="s">
        <v>26</v>
      </c>
      <c r="M289" s="22" t="s">
        <v>120</v>
      </c>
      <c r="N289" s="29" t="s">
        <v>5779</v>
      </c>
    </row>
    <row r="290" spans="1:14" x14ac:dyDescent="0.2">
      <c r="A290" s="18">
        <v>274</v>
      </c>
      <c r="B290" s="19">
        <v>5300</v>
      </c>
      <c r="C290" s="45" t="s">
        <v>981</v>
      </c>
      <c r="D290" s="56">
        <v>41001</v>
      </c>
      <c r="E290" s="56">
        <v>41001</v>
      </c>
      <c r="F290" s="58">
        <v>6</v>
      </c>
      <c r="G290" s="60" t="s">
        <v>1251</v>
      </c>
      <c r="H290" s="21"/>
      <c r="I290" s="30" t="s">
        <v>5682</v>
      </c>
      <c r="J290" s="30"/>
      <c r="K290" s="21">
        <v>199</v>
      </c>
      <c r="L290" s="22" t="s">
        <v>26</v>
      </c>
      <c r="M290" s="22" t="s">
        <v>120</v>
      </c>
      <c r="N290" s="29" t="s">
        <v>5779</v>
      </c>
    </row>
    <row r="291" spans="1:14" x14ac:dyDescent="0.2">
      <c r="A291" s="18">
        <v>275</v>
      </c>
      <c r="B291" s="19">
        <v>5300</v>
      </c>
      <c r="C291" s="45" t="s">
        <v>982</v>
      </c>
      <c r="D291" s="56">
        <v>41001</v>
      </c>
      <c r="E291" s="56">
        <v>41001</v>
      </c>
      <c r="F291" s="58">
        <v>6</v>
      </c>
      <c r="G291" s="60" t="s">
        <v>1252</v>
      </c>
      <c r="H291" s="22"/>
      <c r="I291" s="30" t="s">
        <v>5682</v>
      </c>
      <c r="J291" s="22"/>
      <c r="K291" s="21">
        <v>200</v>
      </c>
      <c r="L291" s="22" t="s">
        <v>26</v>
      </c>
      <c r="M291" s="22" t="s">
        <v>120</v>
      </c>
      <c r="N291" s="29" t="s">
        <v>5779</v>
      </c>
    </row>
    <row r="292" spans="1:14" x14ac:dyDescent="0.2">
      <c r="A292" s="18">
        <v>276</v>
      </c>
      <c r="B292" s="19">
        <v>5300</v>
      </c>
      <c r="C292" s="45" t="s">
        <v>983</v>
      </c>
      <c r="D292" s="56">
        <v>41001</v>
      </c>
      <c r="E292" s="56">
        <v>41001</v>
      </c>
      <c r="F292" s="58">
        <v>6</v>
      </c>
      <c r="G292" s="60" t="s">
        <v>1253</v>
      </c>
      <c r="H292" s="22"/>
      <c r="I292" s="30" t="s">
        <v>5682</v>
      </c>
      <c r="J292" s="30"/>
      <c r="K292" s="21">
        <v>198</v>
      </c>
      <c r="L292" s="22" t="s">
        <v>26</v>
      </c>
      <c r="M292" s="22" t="s">
        <v>120</v>
      </c>
      <c r="N292" s="29" t="s">
        <v>5779</v>
      </c>
    </row>
    <row r="293" spans="1:14" x14ac:dyDescent="0.2">
      <c r="A293" s="18">
        <v>277</v>
      </c>
      <c r="B293" s="19">
        <v>5300</v>
      </c>
      <c r="C293" s="45" t="s">
        <v>984</v>
      </c>
      <c r="D293" s="56">
        <v>41001</v>
      </c>
      <c r="E293" s="56">
        <v>41001</v>
      </c>
      <c r="F293" s="58">
        <v>6</v>
      </c>
      <c r="G293" s="60" t="s">
        <v>1254</v>
      </c>
      <c r="H293" s="22"/>
      <c r="I293" s="30" t="s">
        <v>5682</v>
      </c>
      <c r="J293" s="30"/>
      <c r="K293" s="21">
        <v>205</v>
      </c>
      <c r="L293" s="22" t="s">
        <v>26</v>
      </c>
      <c r="M293" s="22" t="s">
        <v>120</v>
      </c>
      <c r="N293" s="29" t="s">
        <v>5779</v>
      </c>
    </row>
    <row r="294" spans="1:14" x14ac:dyDescent="0.2">
      <c r="A294" s="18">
        <v>278</v>
      </c>
      <c r="B294" s="19">
        <v>5300</v>
      </c>
      <c r="C294" s="45" t="s">
        <v>985</v>
      </c>
      <c r="D294" s="56">
        <v>41001</v>
      </c>
      <c r="E294" s="56">
        <v>41001</v>
      </c>
      <c r="F294" s="58">
        <v>6</v>
      </c>
      <c r="G294" s="60" t="s">
        <v>1255</v>
      </c>
      <c r="H294" s="26"/>
      <c r="I294" s="30" t="s">
        <v>5682</v>
      </c>
      <c r="J294" s="30"/>
      <c r="K294" s="21">
        <v>196</v>
      </c>
      <c r="L294" s="22" t="s">
        <v>26</v>
      </c>
      <c r="M294" s="22" t="s">
        <v>120</v>
      </c>
      <c r="N294" s="29" t="s">
        <v>5779</v>
      </c>
    </row>
    <row r="295" spans="1:14" x14ac:dyDescent="0.2">
      <c r="A295" s="18">
        <v>279</v>
      </c>
      <c r="B295" s="19">
        <v>5300</v>
      </c>
      <c r="C295" s="45" t="s">
        <v>986</v>
      </c>
      <c r="D295" s="56">
        <v>41001</v>
      </c>
      <c r="E295" s="56">
        <v>41001</v>
      </c>
      <c r="F295" s="58">
        <v>6</v>
      </c>
      <c r="G295" s="60" t="s">
        <v>1256</v>
      </c>
      <c r="H295" s="27"/>
      <c r="I295" s="30" t="s">
        <v>5682</v>
      </c>
      <c r="J295" s="28"/>
      <c r="K295" s="21">
        <v>208</v>
      </c>
      <c r="L295" s="22" t="s">
        <v>26</v>
      </c>
      <c r="M295" s="22" t="s">
        <v>120</v>
      </c>
      <c r="N295" s="29" t="s">
        <v>5779</v>
      </c>
    </row>
    <row r="296" spans="1:14" x14ac:dyDescent="0.2">
      <c r="A296" s="18">
        <v>280</v>
      </c>
      <c r="B296" s="19">
        <v>5300</v>
      </c>
      <c r="C296" s="45" t="s">
        <v>987</v>
      </c>
      <c r="D296" s="56">
        <v>41001</v>
      </c>
      <c r="E296" s="56">
        <v>41001</v>
      </c>
      <c r="F296" s="58">
        <v>7</v>
      </c>
      <c r="G296" s="60" t="s">
        <v>1251</v>
      </c>
      <c r="H296" s="11"/>
      <c r="I296" s="30" t="s">
        <v>5682</v>
      </c>
      <c r="J296" s="11"/>
      <c r="K296" s="21">
        <v>197</v>
      </c>
      <c r="L296" s="22" t="s">
        <v>26</v>
      </c>
      <c r="M296" s="22" t="s">
        <v>120</v>
      </c>
      <c r="N296" s="29" t="s">
        <v>5779</v>
      </c>
    </row>
    <row r="297" spans="1:14" x14ac:dyDescent="0.2">
      <c r="A297" s="18">
        <v>281</v>
      </c>
      <c r="B297" s="19">
        <v>5300</v>
      </c>
      <c r="C297" s="45" t="s">
        <v>988</v>
      </c>
      <c r="D297" s="56">
        <v>41001</v>
      </c>
      <c r="E297" s="56">
        <v>41001</v>
      </c>
      <c r="F297" s="58">
        <v>7</v>
      </c>
      <c r="G297" s="60" t="s">
        <v>1252</v>
      </c>
      <c r="H297" s="11"/>
      <c r="I297" s="30" t="s">
        <v>5682</v>
      </c>
      <c r="J297" s="11"/>
      <c r="K297" s="21">
        <v>201</v>
      </c>
      <c r="L297" s="22" t="s">
        <v>26</v>
      </c>
      <c r="M297" s="22" t="s">
        <v>120</v>
      </c>
      <c r="N297" s="29" t="s">
        <v>5779</v>
      </c>
    </row>
    <row r="298" spans="1:14" x14ac:dyDescent="0.2">
      <c r="A298" s="18">
        <v>282</v>
      </c>
      <c r="B298" s="19">
        <v>5300</v>
      </c>
      <c r="C298" s="45" t="s">
        <v>989</v>
      </c>
      <c r="D298" s="56">
        <v>41001</v>
      </c>
      <c r="E298" s="56">
        <v>41001</v>
      </c>
      <c r="F298" s="58">
        <v>7</v>
      </c>
      <c r="G298" s="60" t="s">
        <v>1253</v>
      </c>
      <c r="H298" s="11"/>
      <c r="I298" s="30" t="s">
        <v>5682</v>
      </c>
      <c r="J298" s="11"/>
      <c r="K298" s="21">
        <v>198</v>
      </c>
      <c r="L298" s="22" t="s">
        <v>26</v>
      </c>
      <c r="M298" s="22" t="s">
        <v>120</v>
      </c>
      <c r="N298" s="29" t="s">
        <v>5779</v>
      </c>
    </row>
    <row r="299" spans="1:14" x14ac:dyDescent="0.2">
      <c r="A299" s="18">
        <v>283</v>
      </c>
      <c r="B299" s="19">
        <v>5300</v>
      </c>
      <c r="C299" s="45" t="s">
        <v>990</v>
      </c>
      <c r="D299" s="56">
        <v>41001</v>
      </c>
      <c r="E299" s="56">
        <v>41001</v>
      </c>
      <c r="F299" s="58">
        <v>7</v>
      </c>
      <c r="G299" s="60" t="s">
        <v>1254</v>
      </c>
      <c r="H299" s="11"/>
      <c r="I299" s="30" t="s">
        <v>5682</v>
      </c>
      <c r="J299" s="11"/>
      <c r="K299" s="21">
        <v>201</v>
      </c>
      <c r="L299" s="22" t="s">
        <v>26</v>
      </c>
      <c r="M299" s="22" t="s">
        <v>120</v>
      </c>
      <c r="N299" s="29" t="s">
        <v>5779</v>
      </c>
    </row>
    <row r="300" spans="1:14" x14ac:dyDescent="0.2">
      <c r="A300" s="18">
        <v>284</v>
      </c>
      <c r="B300" s="19">
        <v>5300</v>
      </c>
      <c r="C300" s="45" t="s">
        <v>991</v>
      </c>
      <c r="D300" s="56">
        <v>41001</v>
      </c>
      <c r="E300" s="56">
        <v>41001</v>
      </c>
      <c r="F300" s="58">
        <v>7</v>
      </c>
      <c r="G300" s="60" t="s">
        <v>1255</v>
      </c>
      <c r="H300" s="11"/>
      <c r="I300" s="30" t="s">
        <v>5682</v>
      </c>
      <c r="J300" s="11"/>
      <c r="K300" s="21">
        <v>206</v>
      </c>
      <c r="L300" s="22" t="s">
        <v>26</v>
      </c>
      <c r="M300" s="22" t="s">
        <v>120</v>
      </c>
      <c r="N300" s="29" t="s">
        <v>5779</v>
      </c>
    </row>
    <row r="301" spans="1:14" x14ac:dyDescent="0.2">
      <c r="A301" s="18">
        <v>285</v>
      </c>
      <c r="B301" s="19">
        <v>5300</v>
      </c>
      <c r="C301" s="45" t="s">
        <v>992</v>
      </c>
      <c r="D301" s="56">
        <v>41001</v>
      </c>
      <c r="E301" s="56">
        <v>41001</v>
      </c>
      <c r="F301" s="58">
        <v>7</v>
      </c>
      <c r="G301" s="60" t="s">
        <v>1256</v>
      </c>
      <c r="H301" s="11"/>
      <c r="I301" s="30" t="s">
        <v>5682</v>
      </c>
      <c r="J301" s="11"/>
      <c r="K301" s="21">
        <v>207</v>
      </c>
      <c r="L301" s="22" t="s">
        <v>26</v>
      </c>
      <c r="M301" s="22" t="s">
        <v>120</v>
      </c>
      <c r="N301" s="29" t="s">
        <v>5779</v>
      </c>
    </row>
    <row r="302" spans="1:14" x14ac:dyDescent="0.2">
      <c r="A302" s="18">
        <v>286</v>
      </c>
      <c r="B302" s="19">
        <v>5300</v>
      </c>
      <c r="C302" s="45" t="s">
        <v>993</v>
      </c>
      <c r="D302" s="56">
        <v>41001</v>
      </c>
      <c r="E302" s="56">
        <v>41001</v>
      </c>
      <c r="F302" s="58">
        <v>7</v>
      </c>
      <c r="G302" s="60" t="s">
        <v>1251</v>
      </c>
      <c r="H302" s="11"/>
      <c r="I302" s="30" t="s">
        <v>5682</v>
      </c>
      <c r="J302" s="11"/>
      <c r="K302" s="21">
        <v>204</v>
      </c>
      <c r="L302" s="22" t="s">
        <v>26</v>
      </c>
      <c r="M302" s="22" t="s">
        <v>120</v>
      </c>
      <c r="N302" s="29" t="s">
        <v>5779</v>
      </c>
    </row>
    <row r="303" spans="1:14" x14ac:dyDescent="0.2">
      <c r="A303" s="18">
        <v>287</v>
      </c>
      <c r="B303" s="19">
        <v>5300</v>
      </c>
      <c r="C303" s="45" t="s">
        <v>994</v>
      </c>
      <c r="D303" s="56">
        <v>41001</v>
      </c>
      <c r="E303" s="56">
        <v>41001</v>
      </c>
      <c r="F303" s="58">
        <v>8</v>
      </c>
      <c r="G303" s="60" t="s">
        <v>1252</v>
      </c>
      <c r="H303" s="21"/>
      <c r="I303" s="30" t="s">
        <v>5682</v>
      </c>
      <c r="J303" s="30"/>
      <c r="K303" s="21">
        <v>204</v>
      </c>
      <c r="L303" s="22" t="s">
        <v>26</v>
      </c>
      <c r="M303" s="22" t="s">
        <v>120</v>
      </c>
      <c r="N303" s="29" t="s">
        <v>5779</v>
      </c>
    </row>
    <row r="304" spans="1:14" x14ac:dyDescent="0.2">
      <c r="A304" s="18">
        <v>288</v>
      </c>
      <c r="B304" s="19">
        <v>5300</v>
      </c>
      <c r="C304" s="45" t="s">
        <v>995</v>
      </c>
      <c r="D304" s="56">
        <v>41001</v>
      </c>
      <c r="E304" s="56">
        <v>41001</v>
      </c>
      <c r="F304" s="58">
        <v>8</v>
      </c>
      <c r="G304" s="60" t="s">
        <v>1253</v>
      </c>
      <c r="H304" s="21"/>
      <c r="I304" s="30" t="s">
        <v>5682</v>
      </c>
      <c r="J304" s="30"/>
      <c r="K304" s="21">
        <v>188</v>
      </c>
      <c r="L304" s="22" t="s">
        <v>26</v>
      </c>
      <c r="M304" s="22" t="s">
        <v>120</v>
      </c>
      <c r="N304" s="29" t="s">
        <v>5779</v>
      </c>
    </row>
    <row r="305" spans="1:14" x14ac:dyDescent="0.2">
      <c r="A305" s="18">
        <v>289</v>
      </c>
      <c r="B305" s="19">
        <v>5300</v>
      </c>
      <c r="C305" s="45" t="s">
        <v>996</v>
      </c>
      <c r="D305" s="56">
        <v>41001</v>
      </c>
      <c r="E305" s="56">
        <v>41001</v>
      </c>
      <c r="F305" s="58">
        <v>8</v>
      </c>
      <c r="G305" s="60" t="s">
        <v>1254</v>
      </c>
      <c r="H305" s="21"/>
      <c r="I305" s="30" t="s">
        <v>5682</v>
      </c>
      <c r="J305" s="30"/>
      <c r="K305" s="21">
        <v>204</v>
      </c>
      <c r="L305" s="22" t="s">
        <v>26</v>
      </c>
      <c r="M305" s="22" t="s">
        <v>120</v>
      </c>
      <c r="N305" s="29" t="s">
        <v>5779</v>
      </c>
    </row>
    <row r="306" spans="1:14" x14ac:dyDescent="0.2">
      <c r="A306" s="18">
        <v>290</v>
      </c>
      <c r="B306" s="19">
        <v>5300</v>
      </c>
      <c r="C306" s="45" t="s">
        <v>997</v>
      </c>
      <c r="D306" s="56">
        <v>41001</v>
      </c>
      <c r="E306" s="56">
        <v>41001</v>
      </c>
      <c r="F306" s="58">
        <v>8</v>
      </c>
      <c r="G306" s="60" t="s">
        <v>1255</v>
      </c>
      <c r="H306" s="22"/>
      <c r="I306" s="30" t="s">
        <v>5682</v>
      </c>
      <c r="J306" s="22"/>
      <c r="K306" s="21">
        <v>201</v>
      </c>
      <c r="L306" s="22" t="s">
        <v>26</v>
      </c>
      <c r="M306" s="22" t="s">
        <v>120</v>
      </c>
      <c r="N306" s="29" t="s">
        <v>5779</v>
      </c>
    </row>
    <row r="307" spans="1:14" x14ac:dyDescent="0.2">
      <c r="A307" s="18">
        <v>291</v>
      </c>
      <c r="B307" s="19">
        <v>5300</v>
      </c>
      <c r="C307" s="45" t="s">
        <v>998</v>
      </c>
      <c r="D307" s="56">
        <v>41001</v>
      </c>
      <c r="E307" s="56">
        <v>41001</v>
      </c>
      <c r="F307" s="58">
        <v>8</v>
      </c>
      <c r="G307" s="60" t="s">
        <v>1256</v>
      </c>
      <c r="H307" s="22"/>
      <c r="I307" s="30" t="s">
        <v>5682</v>
      </c>
      <c r="J307" s="30"/>
      <c r="K307" s="21">
        <v>201</v>
      </c>
      <c r="L307" s="22" t="s">
        <v>26</v>
      </c>
      <c r="M307" s="22" t="s">
        <v>120</v>
      </c>
      <c r="N307" s="29" t="s">
        <v>5779</v>
      </c>
    </row>
    <row r="308" spans="1:14" x14ac:dyDescent="0.2">
      <c r="A308" s="18">
        <v>292</v>
      </c>
      <c r="B308" s="19">
        <v>5300</v>
      </c>
      <c r="C308" s="45" t="s">
        <v>999</v>
      </c>
      <c r="D308" s="56">
        <v>41001</v>
      </c>
      <c r="E308" s="56">
        <v>41001</v>
      </c>
      <c r="F308" s="58">
        <v>9</v>
      </c>
      <c r="G308" s="60" t="s">
        <v>1251</v>
      </c>
      <c r="H308" s="22"/>
      <c r="I308" s="30" t="s">
        <v>5682</v>
      </c>
      <c r="J308" s="30"/>
      <c r="K308" s="21">
        <v>210</v>
      </c>
      <c r="L308" s="22" t="s">
        <v>26</v>
      </c>
      <c r="M308" s="22" t="s">
        <v>120</v>
      </c>
      <c r="N308" s="29" t="s">
        <v>5779</v>
      </c>
    </row>
    <row r="309" spans="1:14" x14ac:dyDescent="0.2">
      <c r="A309" s="18">
        <v>293</v>
      </c>
      <c r="B309" s="19">
        <v>5300</v>
      </c>
      <c r="C309" s="45" t="s">
        <v>1000</v>
      </c>
      <c r="D309" s="56">
        <v>41001</v>
      </c>
      <c r="E309" s="56">
        <v>41001</v>
      </c>
      <c r="F309" s="58">
        <v>9</v>
      </c>
      <c r="G309" s="60" t="s">
        <v>1252</v>
      </c>
      <c r="H309" s="26"/>
      <c r="I309" s="30" t="s">
        <v>5682</v>
      </c>
      <c r="J309" s="30"/>
      <c r="K309" s="21">
        <v>206</v>
      </c>
      <c r="L309" s="22" t="s">
        <v>26</v>
      </c>
      <c r="M309" s="22" t="s">
        <v>120</v>
      </c>
      <c r="N309" s="29" t="s">
        <v>5779</v>
      </c>
    </row>
    <row r="310" spans="1:14" x14ac:dyDescent="0.2">
      <c r="A310" s="18">
        <v>294</v>
      </c>
      <c r="B310" s="19">
        <v>5300</v>
      </c>
      <c r="C310" s="45" t="s">
        <v>1001</v>
      </c>
      <c r="D310" s="56">
        <v>41001</v>
      </c>
      <c r="E310" s="56">
        <v>41001</v>
      </c>
      <c r="F310" s="58">
        <v>9</v>
      </c>
      <c r="G310" s="60" t="s">
        <v>1253</v>
      </c>
      <c r="H310" s="27"/>
      <c r="I310" s="30" t="s">
        <v>5682</v>
      </c>
      <c r="J310" s="28"/>
      <c r="K310" s="21">
        <v>208</v>
      </c>
      <c r="L310" s="22" t="s">
        <v>26</v>
      </c>
      <c r="M310" s="22" t="s">
        <v>120</v>
      </c>
      <c r="N310" s="29" t="s">
        <v>5779</v>
      </c>
    </row>
    <row r="311" spans="1:14" x14ac:dyDescent="0.2">
      <c r="A311" s="18">
        <v>295</v>
      </c>
      <c r="B311" s="19">
        <v>5300</v>
      </c>
      <c r="C311" s="45" t="s">
        <v>1002</v>
      </c>
      <c r="D311" s="56">
        <v>41001</v>
      </c>
      <c r="E311" s="56">
        <v>41001</v>
      </c>
      <c r="F311" s="58">
        <v>9</v>
      </c>
      <c r="G311" s="60" t="s">
        <v>1254</v>
      </c>
      <c r="H311" s="11"/>
      <c r="I311" s="30" t="s">
        <v>5682</v>
      </c>
      <c r="J311" s="11"/>
      <c r="K311" s="21">
        <v>200</v>
      </c>
      <c r="L311" s="22" t="s">
        <v>26</v>
      </c>
      <c r="M311" s="22" t="s">
        <v>120</v>
      </c>
      <c r="N311" s="29" t="s">
        <v>5779</v>
      </c>
    </row>
    <row r="312" spans="1:14" x14ac:dyDescent="0.2">
      <c r="A312" s="18">
        <v>296</v>
      </c>
      <c r="B312" s="19">
        <v>5300</v>
      </c>
      <c r="C312" s="45" t="s">
        <v>1003</v>
      </c>
      <c r="D312" s="56">
        <v>41001</v>
      </c>
      <c r="E312" s="56">
        <v>41001</v>
      </c>
      <c r="F312" s="58">
        <v>9</v>
      </c>
      <c r="G312" s="60" t="s">
        <v>1255</v>
      </c>
      <c r="H312" s="11"/>
      <c r="I312" s="30" t="s">
        <v>5682</v>
      </c>
      <c r="J312" s="11"/>
      <c r="K312" s="21">
        <v>206</v>
      </c>
      <c r="L312" s="22" t="s">
        <v>26</v>
      </c>
      <c r="M312" s="22" t="s">
        <v>120</v>
      </c>
      <c r="N312" s="29" t="s">
        <v>5779</v>
      </c>
    </row>
    <row r="313" spans="1:14" x14ac:dyDescent="0.2">
      <c r="A313" s="18">
        <v>297</v>
      </c>
      <c r="B313" s="19">
        <v>5300</v>
      </c>
      <c r="C313" s="45" t="s">
        <v>1004</v>
      </c>
      <c r="D313" s="56">
        <v>41001</v>
      </c>
      <c r="E313" s="56">
        <v>41001</v>
      </c>
      <c r="F313" s="58">
        <v>9</v>
      </c>
      <c r="G313" s="60" t="s">
        <v>1256</v>
      </c>
      <c r="H313" s="11"/>
      <c r="I313" s="30" t="s">
        <v>5682</v>
      </c>
      <c r="J313" s="11"/>
      <c r="K313" s="21">
        <v>213</v>
      </c>
      <c r="L313" s="22" t="s">
        <v>26</v>
      </c>
      <c r="M313" s="22" t="s">
        <v>120</v>
      </c>
      <c r="N313" s="29" t="s">
        <v>5779</v>
      </c>
    </row>
    <row r="314" spans="1:14" x14ac:dyDescent="0.2">
      <c r="A314" s="18">
        <v>298</v>
      </c>
      <c r="B314" s="19">
        <v>5300</v>
      </c>
      <c r="C314" s="45" t="s">
        <v>1005</v>
      </c>
      <c r="D314" s="56">
        <v>41001</v>
      </c>
      <c r="E314" s="56">
        <v>41001</v>
      </c>
      <c r="F314" s="58">
        <v>10</v>
      </c>
      <c r="G314" s="60" t="s">
        <v>1251</v>
      </c>
      <c r="H314" s="11"/>
      <c r="I314" s="30" t="s">
        <v>5682</v>
      </c>
      <c r="J314" s="11"/>
      <c r="K314" s="21">
        <v>210</v>
      </c>
      <c r="L314" s="22" t="s">
        <v>26</v>
      </c>
      <c r="M314" s="22" t="s">
        <v>120</v>
      </c>
      <c r="N314" s="29" t="s">
        <v>5779</v>
      </c>
    </row>
    <row r="315" spans="1:14" x14ac:dyDescent="0.2">
      <c r="A315" s="18">
        <v>299</v>
      </c>
      <c r="B315" s="19">
        <v>5300</v>
      </c>
      <c r="C315" s="45" t="s">
        <v>1006</v>
      </c>
      <c r="D315" s="56">
        <v>41001</v>
      </c>
      <c r="E315" s="56">
        <v>41001</v>
      </c>
      <c r="F315" s="58">
        <v>10</v>
      </c>
      <c r="G315" s="60" t="s">
        <v>1252</v>
      </c>
      <c r="H315" s="11"/>
      <c r="I315" s="30" t="s">
        <v>5682</v>
      </c>
      <c r="J315" s="11"/>
      <c r="K315" s="21">
        <v>202</v>
      </c>
      <c r="L315" s="22" t="s">
        <v>26</v>
      </c>
      <c r="M315" s="22" t="s">
        <v>120</v>
      </c>
      <c r="N315" s="29" t="s">
        <v>5779</v>
      </c>
    </row>
    <row r="316" spans="1:14" x14ac:dyDescent="0.2">
      <c r="A316" s="18">
        <v>300</v>
      </c>
      <c r="B316" s="19">
        <v>5300</v>
      </c>
      <c r="C316" s="45" t="s">
        <v>1007</v>
      </c>
      <c r="D316" s="56">
        <v>41001</v>
      </c>
      <c r="E316" s="56">
        <v>41001</v>
      </c>
      <c r="F316" s="58">
        <v>10</v>
      </c>
      <c r="G316" s="60" t="s">
        <v>1253</v>
      </c>
      <c r="H316" s="11"/>
      <c r="I316" s="30" t="s">
        <v>5682</v>
      </c>
      <c r="J316" s="11"/>
      <c r="K316" s="21">
        <v>204</v>
      </c>
      <c r="L316" s="22" t="s">
        <v>26</v>
      </c>
      <c r="M316" s="22" t="s">
        <v>120</v>
      </c>
      <c r="N316" s="29" t="s">
        <v>5779</v>
      </c>
    </row>
    <row r="317" spans="1:14" x14ac:dyDescent="0.2">
      <c r="A317" s="18">
        <v>301</v>
      </c>
      <c r="B317" s="19">
        <v>5300</v>
      </c>
      <c r="C317" s="45" t="s">
        <v>1008</v>
      </c>
      <c r="D317" s="56">
        <v>41001</v>
      </c>
      <c r="E317" s="56">
        <v>41002</v>
      </c>
      <c r="F317" s="58">
        <v>10</v>
      </c>
      <c r="G317" s="60" t="s">
        <v>1254</v>
      </c>
      <c r="H317" s="11"/>
      <c r="I317" s="30" t="s">
        <v>5682</v>
      </c>
      <c r="J317" s="11"/>
      <c r="K317" s="21">
        <v>200</v>
      </c>
      <c r="L317" s="22" t="s">
        <v>26</v>
      </c>
      <c r="M317" s="22" t="s">
        <v>120</v>
      </c>
      <c r="N317" s="29" t="s">
        <v>5779</v>
      </c>
    </row>
    <row r="318" spans="1:14" x14ac:dyDescent="0.2">
      <c r="A318" s="18">
        <v>302</v>
      </c>
      <c r="B318" s="19">
        <v>5300</v>
      </c>
      <c r="C318" s="45" t="s">
        <v>1009</v>
      </c>
      <c r="D318" s="56">
        <v>41002</v>
      </c>
      <c r="E318" s="56">
        <v>41002</v>
      </c>
      <c r="F318" s="58">
        <v>10</v>
      </c>
      <c r="G318" s="60" t="s">
        <v>1255</v>
      </c>
      <c r="H318" s="21"/>
      <c r="I318" s="30" t="s">
        <v>5682</v>
      </c>
      <c r="J318" s="30"/>
      <c r="K318" s="21">
        <v>205</v>
      </c>
      <c r="L318" s="22" t="s">
        <v>26</v>
      </c>
      <c r="M318" s="22" t="s">
        <v>120</v>
      </c>
      <c r="N318" s="29" t="s">
        <v>5779</v>
      </c>
    </row>
    <row r="319" spans="1:14" x14ac:dyDescent="0.2">
      <c r="A319" s="18">
        <v>303</v>
      </c>
      <c r="B319" s="19">
        <v>5300</v>
      </c>
      <c r="C319" s="45" t="s">
        <v>1010</v>
      </c>
      <c r="D319" s="56">
        <v>41002</v>
      </c>
      <c r="E319" s="56">
        <v>41002</v>
      </c>
      <c r="F319" s="58">
        <v>10</v>
      </c>
      <c r="G319" s="60" t="s">
        <v>1256</v>
      </c>
      <c r="H319" s="21"/>
      <c r="I319" s="30" t="s">
        <v>5682</v>
      </c>
      <c r="J319" s="30"/>
      <c r="K319" s="21">
        <v>204</v>
      </c>
      <c r="L319" s="22" t="s">
        <v>26</v>
      </c>
      <c r="M319" s="22" t="s">
        <v>120</v>
      </c>
      <c r="N319" s="29" t="s">
        <v>5779</v>
      </c>
    </row>
    <row r="320" spans="1:14" x14ac:dyDescent="0.2">
      <c r="A320" s="18">
        <v>304</v>
      </c>
      <c r="B320" s="19">
        <v>5300</v>
      </c>
      <c r="C320" s="45" t="s">
        <v>1011</v>
      </c>
      <c r="D320" s="56">
        <v>41002</v>
      </c>
      <c r="E320" s="56">
        <v>41002</v>
      </c>
      <c r="F320" s="58">
        <v>11</v>
      </c>
      <c r="G320" s="60" t="s">
        <v>1251</v>
      </c>
      <c r="H320" s="21"/>
      <c r="I320" s="30" t="s">
        <v>5682</v>
      </c>
      <c r="J320" s="30"/>
      <c r="K320" s="21">
        <v>203</v>
      </c>
      <c r="L320" s="22" t="s">
        <v>26</v>
      </c>
      <c r="M320" s="22" t="s">
        <v>120</v>
      </c>
      <c r="N320" s="29" t="s">
        <v>5779</v>
      </c>
    </row>
    <row r="321" spans="1:14" x14ac:dyDescent="0.2">
      <c r="A321" s="18">
        <v>305</v>
      </c>
      <c r="B321" s="19">
        <v>5300</v>
      </c>
      <c r="C321" s="45" t="s">
        <v>1012</v>
      </c>
      <c r="D321" s="56">
        <v>41002</v>
      </c>
      <c r="E321" s="56">
        <v>41002</v>
      </c>
      <c r="F321" s="58">
        <v>11</v>
      </c>
      <c r="G321" s="60" t="s">
        <v>1252</v>
      </c>
      <c r="H321" s="22"/>
      <c r="I321" s="30" t="s">
        <v>5682</v>
      </c>
      <c r="J321" s="22"/>
      <c r="K321" s="21">
        <v>205</v>
      </c>
      <c r="L321" s="22" t="s">
        <v>26</v>
      </c>
      <c r="M321" s="22" t="s">
        <v>120</v>
      </c>
      <c r="N321" s="29" t="s">
        <v>5779</v>
      </c>
    </row>
    <row r="322" spans="1:14" x14ac:dyDescent="0.2">
      <c r="A322" s="18">
        <v>306</v>
      </c>
      <c r="B322" s="19">
        <v>5300</v>
      </c>
      <c r="C322" s="45" t="s">
        <v>1013</v>
      </c>
      <c r="D322" s="56">
        <v>41002</v>
      </c>
      <c r="E322" s="56">
        <v>41002</v>
      </c>
      <c r="F322" s="58">
        <v>11</v>
      </c>
      <c r="G322" s="60" t="s">
        <v>1253</v>
      </c>
      <c r="H322" s="22"/>
      <c r="I322" s="30" t="s">
        <v>5682</v>
      </c>
      <c r="J322" s="30"/>
      <c r="K322" s="21">
        <v>210</v>
      </c>
      <c r="L322" s="22" t="s">
        <v>26</v>
      </c>
      <c r="M322" s="22" t="s">
        <v>120</v>
      </c>
      <c r="N322" s="29" t="s">
        <v>5779</v>
      </c>
    </row>
    <row r="323" spans="1:14" x14ac:dyDescent="0.2">
      <c r="A323" s="18">
        <v>307</v>
      </c>
      <c r="B323" s="19">
        <v>5300</v>
      </c>
      <c r="C323" s="45" t="s">
        <v>1014</v>
      </c>
      <c r="D323" s="56">
        <v>41002</v>
      </c>
      <c r="E323" s="56">
        <v>41002</v>
      </c>
      <c r="F323" s="58">
        <v>11</v>
      </c>
      <c r="G323" s="60" t="s">
        <v>1254</v>
      </c>
      <c r="H323" s="22"/>
      <c r="I323" s="30" t="s">
        <v>5682</v>
      </c>
      <c r="J323" s="30"/>
      <c r="K323" s="21">
        <v>203</v>
      </c>
      <c r="L323" s="22" t="s">
        <v>26</v>
      </c>
      <c r="M323" s="22" t="s">
        <v>120</v>
      </c>
      <c r="N323" s="29" t="s">
        <v>5779</v>
      </c>
    </row>
    <row r="324" spans="1:14" x14ac:dyDescent="0.2">
      <c r="A324" s="18">
        <v>308</v>
      </c>
      <c r="B324" s="19">
        <v>5300</v>
      </c>
      <c r="C324" s="45" t="s">
        <v>1015</v>
      </c>
      <c r="D324" s="56">
        <v>41002</v>
      </c>
      <c r="E324" s="56">
        <v>41008</v>
      </c>
      <c r="F324" s="58">
        <v>11</v>
      </c>
      <c r="G324" s="60" t="s">
        <v>1255</v>
      </c>
      <c r="H324" s="26"/>
      <c r="I324" s="30" t="s">
        <v>5682</v>
      </c>
      <c r="J324" s="30"/>
      <c r="K324" s="21">
        <v>208</v>
      </c>
      <c r="L324" s="22" t="s">
        <v>26</v>
      </c>
      <c r="M324" s="22" t="s">
        <v>120</v>
      </c>
      <c r="N324" s="29" t="s">
        <v>5779</v>
      </c>
    </row>
    <row r="325" spans="1:14" x14ac:dyDescent="0.2">
      <c r="A325" s="18">
        <v>309</v>
      </c>
      <c r="B325" s="19">
        <v>5300</v>
      </c>
      <c r="C325" s="45" t="s">
        <v>1016</v>
      </c>
      <c r="D325" s="56">
        <v>41008</v>
      </c>
      <c r="E325" s="56">
        <v>41008</v>
      </c>
      <c r="F325" s="58">
        <v>11</v>
      </c>
      <c r="G325" s="60" t="s">
        <v>1256</v>
      </c>
      <c r="H325" s="27"/>
      <c r="I325" s="30" t="s">
        <v>5682</v>
      </c>
      <c r="J325" s="28"/>
      <c r="K325" s="21">
        <v>198</v>
      </c>
      <c r="L325" s="22" t="s">
        <v>26</v>
      </c>
      <c r="M325" s="22" t="s">
        <v>120</v>
      </c>
      <c r="N325" s="29" t="s">
        <v>5779</v>
      </c>
    </row>
    <row r="326" spans="1:14" x14ac:dyDescent="0.2">
      <c r="A326" s="18">
        <v>310</v>
      </c>
      <c r="B326" s="19">
        <v>5300</v>
      </c>
      <c r="C326" s="45" t="s">
        <v>1017</v>
      </c>
      <c r="D326" s="56">
        <v>41008</v>
      </c>
      <c r="E326" s="56">
        <v>41008</v>
      </c>
      <c r="F326" s="58">
        <v>12</v>
      </c>
      <c r="G326" s="60" t="s">
        <v>1251</v>
      </c>
      <c r="H326" s="11"/>
      <c r="I326" s="30" t="s">
        <v>5682</v>
      </c>
      <c r="J326" s="11"/>
      <c r="K326" s="21">
        <v>203</v>
      </c>
      <c r="L326" s="22" t="s">
        <v>26</v>
      </c>
      <c r="M326" s="22" t="s">
        <v>120</v>
      </c>
      <c r="N326" s="29" t="s">
        <v>5779</v>
      </c>
    </row>
    <row r="327" spans="1:14" x14ac:dyDescent="0.2">
      <c r="A327" s="18">
        <v>311</v>
      </c>
      <c r="B327" s="19">
        <v>5300</v>
      </c>
      <c r="C327" s="45" t="s">
        <v>1018</v>
      </c>
      <c r="D327" s="56">
        <v>41008</v>
      </c>
      <c r="E327" s="56">
        <v>41008</v>
      </c>
      <c r="F327" s="58">
        <v>12</v>
      </c>
      <c r="G327" s="60" t="s">
        <v>1252</v>
      </c>
      <c r="H327" s="11"/>
      <c r="I327" s="30" t="s">
        <v>5682</v>
      </c>
      <c r="J327" s="11"/>
      <c r="K327" s="21">
        <v>205</v>
      </c>
      <c r="L327" s="22" t="s">
        <v>26</v>
      </c>
      <c r="M327" s="22" t="s">
        <v>120</v>
      </c>
      <c r="N327" s="29" t="s">
        <v>5779</v>
      </c>
    </row>
    <row r="328" spans="1:14" x14ac:dyDescent="0.2">
      <c r="A328" s="18">
        <v>312</v>
      </c>
      <c r="B328" s="19">
        <v>5300</v>
      </c>
      <c r="C328" s="45" t="s">
        <v>1019</v>
      </c>
      <c r="D328" s="56">
        <v>41008</v>
      </c>
      <c r="E328" s="56">
        <v>41008</v>
      </c>
      <c r="F328" s="58">
        <v>12</v>
      </c>
      <c r="G328" s="60" t="s">
        <v>1253</v>
      </c>
      <c r="H328" s="11"/>
      <c r="I328" s="30" t="s">
        <v>5682</v>
      </c>
      <c r="J328" s="11"/>
      <c r="K328" s="21">
        <v>207</v>
      </c>
      <c r="L328" s="22" t="s">
        <v>26</v>
      </c>
      <c r="M328" s="22" t="s">
        <v>120</v>
      </c>
      <c r="N328" s="29" t="s">
        <v>5779</v>
      </c>
    </row>
    <row r="329" spans="1:14" x14ac:dyDescent="0.2">
      <c r="A329" s="18">
        <v>313</v>
      </c>
      <c r="B329" s="19">
        <v>5300</v>
      </c>
      <c r="C329" s="45" t="s">
        <v>1020</v>
      </c>
      <c r="D329" s="56">
        <v>41008</v>
      </c>
      <c r="E329" s="56">
        <v>41008</v>
      </c>
      <c r="F329" s="58">
        <v>12</v>
      </c>
      <c r="G329" s="60" t="s">
        <v>1254</v>
      </c>
      <c r="H329" s="11"/>
      <c r="I329" s="30" t="s">
        <v>5682</v>
      </c>
      <c r="J329" s="11"/>
      <c r="K329" s="21">
        <v>208</v>
      </c>
      <c r="L329" s="22" t="s">
        <v>26</v>
      </c>
      <c r="M329" s="22" t="s">
        <v>120</v>
      </c>
      <c r="N329" s="29" t="s">
        <v>5779</v>
      </c>
    </row>
    <row r="330" spans="1:14" x14ac:dyDescent="0.2">
      <c r="A330" s="18">
        <v>314</v>
      </c>
      <c r="B330" s="19">
        <v>5300</v>
      </c>
      <c r="C330" s="45" t="s">
        <v>1021</v>
      </c>
      <c r="D330" s="56">
        <v>41008</v>
      </c>
      <c r="E330" s="56">
        <v>41009</v>
      </c>
      <c r="F330" s="58">
        <v>12</v>
      </c>
      <c r="G330" s="60" t="s">
        <v>1255</v>
      </c>
      <c r="H330" s="11"/>
      <c r="I330" s="30" t="s">
        <v>5682</v>
      </c>
      <c r="J330" s="11"/>
      <c r="K330" s="21">
        <v>212</v>
      </c>
      <c r="L330" s="22" t="s">
        <v>26</v>
      </c>
      <c r="M330" s="22" t="s">
        <v>120</v>
      </c>
      <c r="N330" s="29" t="s">
        <v>5779</v>
      </c>
    </row>
    <row r="331" spans="1:14" x14ac:dyDescent="0.2">
      <c r="A331" s="18">
        <v>315</v>
      </c>
      <c r="B331" s="19">
        <v>5300</v>
      </c>
      <c r="C331" s="45" t="s">
        <v>1022</v>
      </c>
      <c r="D331" s="56">
        <v>41009</v>
      </c>
      <c r="E331" s="56">
        <v>41009</v>
      </c>
      <c r="F331" s="58">
        <v>12</v>
      </c>
      <c r="G331" s="60" t="s">
        <v>1256</v>
      </c>
      <c r="H331" s="11"/>
      <c r="I331" s="30" t="s">
        <v>5682</v>
      </c>
      <c r="J331" s="11"/>
      <c r="K331" s="21">
        <v>208</v>
      </c>
      <c r="L331" s="22" t="s">
        <v>26</v>
      </c>
      <c r="M331" s="22" t="s">
        <v>120</v>
      </c>
      <c r="N331" s="29" t="s">
        <v>5779</v>
      </c>
    </row>
    <row r="332" spans="1:14" x14ac:dyDescent="0.2">
      <c r="A332" s="18">
        <v>316</v>
      </c>
      <c r="B332" s="19">
        <v>5300</v>
      </c>
      <c r="C332" s="45" t="s">
        <v>1023</v>
      </c>
      <c r="D332" s="56">
        <v>41009</v>
      </c>
      <c r="E332" s="56">
        <v>41010</v>
      </c>
      <c r="F332" s="58">
        <v>13</v>
      </c>
      <c r="G332" s="60" t="s">
        <v>1251</v>
      </c>
      <c r="H332" s="11"/>
      <c r="I332" s="30" t="s">
        <v>5682</v>
      </c>
      <c r="J332" s="11"/>
      <c r="K332" s="21">
        <v>196</v>
      </c>
      <c r="L332" s="22" t="s">
        <v>26</v>
      </c>
      <c r="M332" s="22" t="s">
        <v>120</v>
      </c>
      <c r="N332" s="29" t="s">
        <v>5779</v>
      </c>
    </row>
    <row r="333" spans="1:14" x14ac:dyDescent="0.2">
      <c r="A333" s="18">
        <v>317</v>
      </c>
      <c r="B333" s="19">
        <v>5300</v>
      </c>
      <c r="C333" s="45" t="s">
        <v>1024</v>
      </c>
      <c r="D333" s="56">
        <v>41010</v>
      </c>
      <c r="E333" s="56">
        <v>41010</v>
      </c>
      <c r="F333" s="58">
        <v>13</v>
      </c>
      <c r="G333" s="60" t="s">
        <v>1252</v>
      </c>
      <c r="H333" s="21"/>
      <c r="I333" s="30" t="s">
        <v>5682</v>
      </c>
      <c r="J333" s="30"/>
      <c r="K333" s="21">
        <v>196</v>
      </c>
      <c r="L333" s="22" t="s">
        <v>26</v>
      </c>
      <c r="M333" s="22" t="s">
        <v>120</v>
      </c>
      <c r="N333" s="29" t="s">
        <v>5779</v>
      </c>
    </row>
    <row r="334" spans="1:14" x14ac:dyDescent="0.2">
      <c r="A334" s="18">
        <v>318</v>
      </c>
      <c r="B334" s="19">
        <v>5300</v>
      </c>
      <c r="C334" s="45" t="s">
        <v>1025</v>
      </c>
      <c r="D334" s="56">
        <v>41010</v>
      </c>
      <c r="E334" s="56">
        <v>41010</v>
      </c>
      <c r="F334" s="58">
        <v>13</v>
      </c>
      <c r="G334" s="60" t="s">
        <v>1253</v>
      </c>
      <c r="H334" s="21"/>
      <c r="I334" s="30" t="s">
        <v>5682</v>
      </c>
      <c r="J334" s="30"/>
      <c r="K334" s="21">
        <v>204</v>
      </c>
      <c r="L334" s="22" t="s">
        <v>26</v>
      </c>
      <c r="M334" s="22" t="s">
        <v>120</v>
      </c>
      <c r="N334" s="29" t="s">
        <v>5779</v>
      </c>
    </row>
    <row r="335" spans="1:14" x14ac:dyDescent="0.2">
      <c r="A335" s="18">
        <v>319</v>
      </c>
      <c r="B335" s="19">
        <v>5300</v>
      </c>
      <c r="C335" s="45" t="s">
        <v>1026</v>
      </c>
      <c r="D335" s="56">
        <v>41010</v>
      </c>
      <c r="E335" s="56">
        <v>41010</v>
      </c>
      <c r="F335" s="58">
        <v>13</v>
      </c>
      <c r="G335" s="60" t="s">
        <v>1254</v>
      </c>
      <c r="H335" s="21"/>
      <c r="I335" s="30" t="s">
        <v>5682</v>
      </c>
      <c r="J335" s="30"/>
      <c r="K335" s="21">
        <v>212</v>
      </c>
      <c r="L335" s="22" t="s">
        <v>26</v>
      </c>
      <c r="M335" s="22" t="s">
        <v>120</v>
      </c>
      <c r="N335" s="29" t="s">
        <v>5779</v>
      </c>
    </row>
    <row r="336" spans="1:14" x14ac:dyDescent="0.2">
      <c r="A336" s="18">
        <v>320</v>
      </c>
      <c r="B336" s="19">
        <v>5300</v>
      </c>
      <c r="C336" s="45" t="s">
        <v>1027</v>
      </c>
      <c r="D336" s="56">
        <v>41010</v>
      </c>
      <c r="E336" s="56">
        <v>41010</v>
      </c>
      <c r="F336" s="58">
        <v>13</v>
      </c>
      <c r="G336" s="60" t="s">
        <v>1255</v>
      </c>
      <c r="H336" s="22"/>
      <c r="I336" s="30" t="s">
        <v>5682</v>
      </c>
      <c r="J336" s="22"/>
      <c r="K336" s="21">
        <v>198</v>
      </c>
      <c r="L336" s="22" t="s">
        <v>26</v>
      </c>
      <c r="M336" s="22" t="s">
        <v>120</v>
      </c>
      <c r="N336" s="29" t="s">
        <v>5779</v>
      </c>
    </row>
    <row r="337" spans="1:14" x14ac:dyDescent="0.2">
      <c r="A337" s="18">
        <v>321</v>
      </c>
      <c r="B337" s="19">
        <v>5300</v>
      </c>
      <c r="C337" s="45" t="s">
        <v>1028</v>
      </c>
      <c r="D337" s="56">
        <v>41010</v>
      </c>
      <c r="E337" s="56">
        <v>41011</v>
      </c>
      <c r="F337" s="58">
        <v>13</v>
      </c>
      <c r="G337" s="60" t="s">
        <v>1256</v>
      </c>
      <c r="H337" s="22"/>
      <c r="I337" s="30" t="s">
        <v>5682</v>
      </c>
      <c r="J337" s="30"/>
      <c r="K337" s="21">
        <v>208</v>
      </c>
      <c r="L337" s="22" t="s">
        <v>26</v>
      </c>
      <c r="M337" s="22" t="s">
        <v>120</v>
      </c>
      <c r="N337" s="29" t="s">
        <v>5779</v>
      </c>
    </row>
    <row r="338" spans="1:14" x14ac:dyDescent="0.2">
      <c r="A338" s="18">
        <v>322</v>
      </c>
      <c r="B338" s="19">
        <v>5300</v>
      </c>
      <c r="C338" s="45" t="s">
        <v>1029</v>
      </c>
      <c r="D338" s="56">
        <v>41011</v>
      </c>
      <c r="E338" s="56">
        <v>41011</v>
      </c>
      <c r="F338" s="58">
        <v>14</v>
      </c>
      <c r="G338" s="60" t="s">
        <v>1251</v>
      </c>
      <c r="H338" s="22"/>
      <c r="I338" s="30" t="s">
        <v>5682</v>
      </c>
      <c r="J338" s="30"/>
      <c r="K338" s="21">
        <v>197</v>
      </c>
      <c r="L338" s="22" t="s">
        <v>26</v>
      </c>
      <c r="M338" s="22" t="s">
        <v>120</v>
      </c>
      <c r="N338" s="29" t="s">
        <v>5779</v>
      </c>
    </row>
    <row r="339" spans="1:14" x14ac:dyDescent="0.2">
      <c r="A339" s="18">
        <v>323</v>
      </c>
      <c r="B339" s="19">
        <v>5300</v>
      </c>
      <c r="C339" s="45" t="s">
        <v>1030</v>
      </c>
      <c r="D339" s="56">
        <v>41011</v>
      </c>
      <c r="E339" s="56">
        <v>41012</v>
      </c>
      <c r="F339" s="58">
        <v>14</v>
      </c>
      <c r="G339" s="60" t="s">
        <v>1252</v>
      </c>
      <c r="H339" s="26"/>
      <c r="I339" s="30" t="s">
        <v>5682</v>
      </c>
      <c r="J339" s="30"/>
      <c r="K339" s="21">
        <v>217</v>
      </c>
      <c r="L339" s="22" t="s">
        <v>26</v>
      </c>
      <c r="M339" s="22" t="s">
        <v>120</v>
      </c>
      <c r="N339" s="29" t="s">
        <v>5779</v>
      </c>
    </row>
    <row r="340" spans="1:14" x14ac:dyDescent="0.2">
      <c r="A340" s="18">
        <v>324</v>
      </c>
      <c r="B340" s="19">
        <v>5300</v>
      </c>
      <c r="C340" s="45" t="s">
        <v>1031</v>
      </c>
      <c r="D340" s="56">
        <v>41012</v>
      </c>
      <c r="E340" s="56">
        <v>41012</v>
      </c>
      <c r="F340" s="58">
        <v>14</v>
      </c>
      <c r="G340" s="60" t="s">
        <v>1253</v>
      </c>
      <c r="H340" s="27"/>
      <c r="I340" s="30" t="s">
        <v>5682</v>
      </c>
      <c r="J340" s="28"/>
      <c r="K340" s="21">
        <v>202</v>
      </c>
      <c r="L340" s="22" t="s">
        <v>26</v>
      </c>
      <c r="M340" s="22" t="s">
        <v>120</v>
      </c>
      <c r="N340" s="29" t="s">
        <v>5779</v>
      </c>
    </row>
    <row r="341" spans="1:14" x14ac:dyDescent="0.2">
      <c r="A341" s="18">
        <v>325</v>
      </c>
      <c r="B341" s="19">
        <v>5300</v>
      </c>
      <c r="C341" s="45" t="s">
        <v>1032</v>
      </c>
      <c r="D341" s="56">
        <v>41012</v>
      </c>
      <c r="E341" s="56">
        <v>41012</v>
      </c>
      <c r="F341" s="58">
        <v>14</v>
      </c>
      <c r="G341" s="60" t="s">
        <v>1254</v>
      </c>
      <c r="H341" s="11"/>
      <c r="I341" s="30" t="s">
        <v>5682</v>
      </c>
      <c r="J341" s="11"/>
      <c r="K341" s="21">
        <v>207</v>
      </c>
      <c r="L341" s="22" t="s">
        <v>26</v>
      </c>
      <c r="M341" s="22" t="s">
        <v>120</v>
      </c>
      <c r="N341" s="29" t="s">
        <v>5779</v>
      </c>
    </row>
    <row r="342" spans="1:14" x14ac:dyDescent="0.2">
      <c r="A342" s="18">
        <v>326</v>
      </c>
      <c r="B342" s="19">
        <v>5300</v>
      </c>
      <c r="C342" s="45" t="s">
        <v>1033</v>
      </c>
      <c r="D342" s="56">
        <v>41012</v>
      </c>
      <c r="E342" s="56">
        <v>41012</v>
      </c>
      <c r="F342" s="58">
        <v>14</v>
      </c>
      <c r="G342" s="60" t="s">
        <v>1255</v>
      </c>
      <c r="H342" s="11"/>
      <c r="I342" s="30" t="s">
        <v>5682</v>
      </c>
      <c r="J342" s="11"/>
      <c r="K342" s="21">
        <v>200</v>
      </c>
      <c r="L342" s="22" t="s">
        <v>26</v>
      </c>
      <c r="M342" s="22" t="s">
        <v>120</v>
      </c>
      <c r="N342" s="29" t="s">
        <v>5779</v>
      </c>
    </row>
    <row r="343" spans="1:14" x14ac:dyDescent="0.2">
      <c r="A343" s="18">
        <v>327</v>
      </c>
      <c r="B343" s="19">
        <v>5300</v>
      </c>
      <c r="C343" s="45" t="s">
        <v>1034</v>
      </c>
      <c r="D343" s="56">
        <v>41012</v>
      </c>
      <c r="E343" s="56">
        <v>41015</v>
      </c>
      <c r="F343" s="58">
        <v>14</v>
      </c>
      <c r="G343" s="60" t="s">
        <v>1256</v>
      </c>
      <c r="H343" s="11"/>
      <c r="I343" s="30" t="s">
        <v>5682</v>
      </c>
      <c r="J343" s="11"/>
      <c r="K343" s="21">
        <v>207</v>
      </c>
      <c r="L343" s="22" t="s">
        <v>26</v>
      </c>
      <c r="M343" s="22" t="s">
        <v>120</v>
      </c>
      <c r="N343" s="29" t="s">
        <v>5779</v>
      </c>
    </row>
    <row r="344" spans="1:14" x14ac:dyDescent="0.2">
      <c r="A344" s="18">
        <v>328</v>
      </c>
      <c r="B344" s="19">
        <v>5300</v>
      </c>
      <c r="C344" s="45" t="s">
        <v>1035</v>
      </c>
      <c r="D344" s="56">
        <v>41015</v>
      </c>
      <c r="E344" s="56">
        <v>41015</v>
      </c>
      <c r="F344" s="58">
        <v>15</v>
      </c>
      <c r="G344" s="60" t="s">
        <v>1251</v>
      </c>
      <c r="H344" s="11"/>
      <c r="I344" s="30" t="s">
        <v>5682</v>
      </c>
      <c r="J344" s="11"/>
      <c r="K344" s="21">
        <v>210</v>
      </c>
      <c r="L344" s="22" t="s">
        <v>26</v>
      </c>
      <c r="M344" s="22" t="s">
        <v>120</v>
      </c>
      <c r="N344" s="29" t="s">
        <v>5779</v>
      </c>
    </row>
    <row r="345" spans="1:14" x14ac:dyDescent="0.2">
      <c r="A345" s="18">
        <v>329</v>
      </c>
      <c r="B345" s="19">
        <v>5300</v>
      </c>
      <c r="C345" s="45" t="s">
        <v>1036</v>
      </c>
      <c r="D345" s="56">
        <v>41015</v>
      </c>
      <c r="E345" s="56">
        <v>41016</v>
      </c>
      <c r="F345" s="58">
        <v>15</v>
      </c>
      <c r="G345" s="60" t="s">
        <v>1252</v>
      </c>
      <c r="H345" s="11"/>
      <c r="I345" s="30" t="s">
        <v>5682</v>
      </c>
      <c r="J345" s="11"/>
      <c r="K345" s="21">
        <v>202</v>
      </c>
      <c r="L345" s="22" t="s">
        <v>26</v>
      </c>
      <c r="M345" s="22" t="s">
        <v>120</v>
      </c>
      <c r="N345" s="29" t="s">
        <v>5779</v>
      </c>
    </row>
    <row r="346" spans="1:14" x14ac:dyDescent="0.2">
      <c r="A346" s="18">
        <v>330</v>
      </c>
      <c r="B346" s="19">
        <v>5300</v>
      </c>
      <c r="C346" s="45" t="s">
        <v>1037</v>
      </c>
      <c r="D346" s="56">
        <v>41016</v>
      </c>
      <c r="E346" s="56">
        <v>41017</v>
      </c>
      <c r="F346" s="58">
        <v>15</v>
      </c>
      <c r="G346" s="60" t="s">
        <v>1253</v>
      </c>
      <c r="H346" s="11"/>
      <c r="I346" s="30" t="s">
        <v>5682</v>
      </c>
      <c r="J346" s="11"/>
      <c r="K346" s="21">
        <v>203</v>
      </c>
      <c r="L346" s="22" t="s">
        <v>26</v>
      </c>
      <c r="M346" s="22" t="s">
        <v>120</v>
      </c>
      <c r="N346" s="29" t="s">
        <v>5779</v>
      </c>
    </row>
    <row r="347" spans="1:14" x14ac:dyDescent="0.2">
      <c r="A347" s="18">
        <v>331</v>
      </c>
      <c r="B347" s="19">
        <v>5300</v>
      </c>
      <c r="C347" s="45" t="s">
        <v>1038</v>
      </c>
      <c r="D347" s="56">
        <v>41017</v>
      </c>
      <c r="E347" s="56">
        <v>41017</v>
      </c>
      <c r="F347" s="58">
        <v>15</v>
      </c>
      <c r="G347" s="60" t="s">
        <v>1254</v>
      </c>
      <c r="H347" s="11"/>
      <c r="I347" s="30" t="s">
        <v>5682</v>
      </c>
      <c r="J347" s="11"/>
      <c r="K347" s="21">
        <v>196</v>
      </c>
      <c r="L347" s="22" t="s">
        <v>26</v>
      </c>
      <c r="M347" s="22" t="s">
        <v>120</v>
      </c>
      <c r="N347" s="29" t="s">
        <v>5779</v>
      </c>
    </row>
    <row r="348" spans="1:14" x14ac:dyDescent="0.2">
      <c r="A348" s="18">
        <v>332</v>
      </c>
      <c r="B348" s="19">
        <v>5300</v>
      </c>
      <c r="C348" s="45" t="s">
        <v>1039</v>
      </c>
      <c r="D348" s="56">
        <v>41017</v>
      </c>
      <c r="E348" s="56">
        <v>41017</v>
      </c>
      <c r="F348" s="58">
        <v>15</v>
      </c>
      <c r="G348" s="60" t="s">
        <v>1255</v>
      </c>
      <c r="H348" s="21"/>
      <c r="I348" s="30" t="s">
        <v>5682</v>
      </c>
      <c r="J348" s="30"/>
      <c r="K348" s="21">
        <v>197</v>
      </c>
      <c r="L348" s="22" t="s">
        <v>26</v>
      </c>
      <c r="M348" s="22" t="s">
        <v>120</v>
      </c>
      <c r="N348" s="29" t="s">
        <v>5779</v>
      </c>
    </row>
    <row r="349" spans="1:14" x14ac:dyDescent="0.2">
      <c r="A349" s="18">
        <v>333</v>
      </c>
      <c r="B349" s="19">
        <v>5300</v>
      </c>
      <c r="C349" s="45" t="s">
        <v>1040</v>
      </c>
      <c r="D349" s="56">
        <v>41017</v>
      </c>
      <c r="E349" s="56">
        <v>41019</v>
      </c>
      <c r="F349" s="58">
        <v>15</v>
      </c>
      <c r="G349" s="60" t="s">
        <v>1256</v>
      </c>
      <c r="H349" s="21"/>
      <c r="I349" s="30" t="s">
        <v>5682</v>
      </c>
      <c r="J349" s="30"/>
      <c r="K349" s="21">
        <v>201</v>
      </c>
      <c r="L349" s="22" t="s">
        <v>26</v>
      </c>
      <c r="M349" s="22" t="s">
        <v>120</v>
      </c>
      <c r="N349" s="29" t="s">
        <v>5779</v>
      </c>
    </row>
    <row r="350" spans="1:14" x14ac:dyDescent="0.2">
      <c r="A350" s="18">
        <v>334</v>
      </c>
      <c r="B350" s="19">
        <v>5300</v>
      </c>
      <c r="C350" s="45" t="s">
        <v>1041</v>
      </c>
      <c r="D350" s="56">
        <v>41019</v>
      </c>
      <c r="E350" s="56">
        <v>41022</v>
      </c>
      <c r="F350" s="58">
        <v>16</v>
      </c>
      <c r="G350" s="60" t="s">
        <v>1251</v>
      </c>
      <c r="H350" s="21"/>
      <c r="I350" s="30" t="s">
        <v>5682</v>
      </c>
      <c r="J350" s="30"/>
      <c r="K350" s="21">
        <v>211</v>
      </c>
      <c r="L350" s="22" t="s">
        <v>26</v>
      </c>
      <c r="M350" s="22" t="s">
        <v>120</v>
      </c>
      <c r="N350" s="29" t="s">
        <v>5779</v>
      </c>
    </row>
    <row r="351" spans="1:14" x14ac:dyDescent="0.2">
      <c r="A351" s="18">
        <v>335</v>
      </c>
      <c r="B351" s="19">
        <v>5300</v>
      </c>
      <c r="C351" s="45" t="s">
        <v>1042</v>
      </c>
      <c r="D351" s="56">
        <v>41022</v>
      </c>
      <c r="E351" s="56">
        <v>41029</v>
      </c>
      <c r="F351" s="58">
        <v>16</v>
      </c>
      <c r="G351" s="60" t="s">
        <v>1252</v>
      </c>
      <c r="H351" s="22"/>
      <c r="I351" s="30" t="s">
        <v>5682</v>
      </c>
      <c r="J351" s="22"/>
      <c r="K351" s="21">
        <v>208</v>
      </c>
      <c r="L351" s="22" t="s">
        <v>26</v>
      </c>
      <c r="M351" s="22" t="s">
        <v>120</v>
      </c>
      <c r="N351" s="29" t="s">
        <v>5779</v>
      </c>
    </row>
    <row r="352" spans="1:14" x14ac:dyDescent="0.2">
      <c r="A352" s="18">
        <v>336</v>
      </c>
      <c r="B352" s="19">
        <v>5300</v>
      </c>
      <c r="C352" s="45" t="s">
        <v>1043</v>
      </c>
      <c r="D352" s="56">
        <v>41029</v>
      </c>
      <c r="E352" s="56">
        <v>41029</v>
      </c>
      <c r="F352" s="58">
        <v>16</v>
      </c>
      <c r="G352" s="60" t="s">
        <v>1253</v>
      </c>
      <c r="H352" s="22"/>
      <c r="I352" s="30" t="s">
        <v>5682</v>
      </c>
      <c r="J352" s="30"/>
      <c r="K352" s="21">
        <v>139</v>
      </c>
      <c r="L352" s="22" t="s">
        <v>26</v>
      </c>
      <c r="M352" s="22" t="s">
        <v>120</v>
      </c>
      <c r="N352" s="29" t="s">
        <v>5779</v>
      </c>
    </row>
    <row r="353" spans="1:14" x14ac:dyDescent="0.2">
      <c r="A353" s="18">
        <v>337</v>
      </c>
      <c r="B353" s="19">
        <v>5300</v>
      </c>
      <c r="C353" s="45" t="s">
        <v>1044</v>
      </c>
      <c r="D353" s="56">
        <v>41030</v>
      </c>
      <c r="E353" s="56">
        <v>41060</v>
      </c>
      <c r="F353" s="58">
        <v>16</v>
      </c>
      <c r="G353" s="60" t="s">
        <v>1254</v>
      </c>
      <c r="H353" s="22"/>
      <c r="I353" s="30" t="s">
        <v>5682</v>
      </c>
      <c r="J353" s="30"/>
      <c r="K353" s="21">
        <v>200</v>
      </c>
      <c r="L353" s="22" t="s">
        <v>26</v>
      </c>
      <c r="M353" s="22" t="s">
        <v>120</v>
      </c>
      <c r="N353" s="29" t="s">
        <v>5779</v>
      </c>
    </row>
    <row r="354" spans="1:14" x14ac:dyDescent="0.2">
      <c r="A354" s="18">
        <v>338</v>
      </c>
      <c r="B354" s="19">
        <v>5300</v>
      </c>
      <c r="C354" s="55" t="s">
        <v>1045</v>
      </c>
      <c r="D354" s="56">
        <v>41030</v>
      </c>
      <c r="E354" s="56">
        <v>41060</v>
      </c>
      <c r="F354" s="58">
        <v>16</v>
      </c>
      <c r="G354" s="60" t="s">
        <v>1255</v>
      </c>
      <c r="H354" s="26"/>
      <c r="I354" s="30" t="s">
        <v>5682</v>
      </c>
      <c r="J354" s="30"/>
      <c r="K354" s="21">
        <v>211</v>
      </c>
      <c r="L354" s="22" t="s">
        <v>26</v>
      </c>
      <c r="M354" s="22" t="s">
        <v>120</v>
      </c>
      <c r="N354" s="29" t="s">
        <v>5779</v>
      </c>
    </row>
    <row r="355" spans="1:14" x14ac:dyDescent="0.2">
      <c r="A355" s="18">
        <v>339</v>
      </c>
      <c r="B355" s="19">
        <v>5300</v>
      </c>
      <c r="C355" s="45" t="s">
        <v>1046</v>
      </c>
      <c r="D355" s="56">
        <v>41031</v>
      </c>
      <c r="E355" s="56">
        <v>41031</v>
      </c>
      <c r="F355" s="58">
        <v>16</v>
      </c>
      <c r="G355" s="60" t="s">
        <v>1256</v>
      </c>
      <c r="H355" s="27"/>
      <c r="I355" s="30" t="s">
        <v>5682</v>
      </c>
      <c r="J355" s="28"/>
      <c r="K355" s="21">
        <v>196</v>
      </c>
      <c r="L355" s="22" t="s">
        <v>26</v>
      </c>
      <c r="M355" s="22" t="s">
        <v>120</v>
      </c>
      <c r="N355" s="29" t="s">
        <v>5779</v>
      </c>
    </row>
    <row r="356" spans="1:14" x14ac:dyDescent="0.2">
      <c r="A356" s="18">
        <v>340</v>
      </c>
      <c r="B356" s="19">
        <v>5300</v>
      </c>
      <c r="C356" s="45" t="s">
        <v>1047</v>
      </c>
      <c r="D356" s="56">
        <v>41031</v>
      </c>
      <c r="E356" s="56">
        <v>41031</v>
      </c>
      <c r="F356" s="58">
        <v>17</v>
      </c>
      <c r="G356" s="60" t="s">
        <v>1251</v>
      </c>
      <c r="H356" s="21"/>
      <c r="I356" s="30" t="s">
        <v>5682</v>
      </c>
      <c r="J356" s="30"/>
      <c r="K356" s="21">
        <v>210</v>
      </c>
      <c r="L356" s="22" t="s">
        <v>26</v>
      </c>
      <c r="M356" s="22" t="s">
        <v>120</v>
      </c>
      <c r="N356" s="29" t="s">
        <v>5779</v>
      </c>
    </row>
    <row r="357" spans="1:14" x14ac:dyDescent="0.2">
      <c r="A357" s="18">
        <v>341</v>
      </c>
      <c r="B357" s="19">
        <v>5300</v>
      </c>
      <c r="C357" s="45" t="s">
        <v>1048</v>
      </c>
      <c r="D357" s="56">
        <v>41031</v>
      </c>
      <c r="E357" s="56">
        <v>41031</v>
      </c>
      <c r="F357" s="58">
        <v>17</v>
      </c>
      <c r="G357" s="60" t="s">
        <v>1252</v>
      </c>
      <c r="H357" s="21"/>
      <c r="I357" s="30" t="s">
        <v>5682</v>
      </c>
      <c r="J357" s="30"/>
      <c r="K357" s="21">
        <v>204</v>
      </c>
      <c r="L357" s="22" t="s">
        <v>26</v>
      </c>
      <c r="M357" s="22" t="s">
        <v>120</v>
      </c>
      <c r="N357" s="29" t="s">
        <v>5779</v>
      </c>
    </row>
    <row r="358" spans="1:14" x14ac:dyDescent="0.2">
      <c r="A358" s="18">
        <v>342</v>
      </c>
      <c r="B358" s="19">
        <v>5300</v>
      </c>
      <c r="C358" s="45" t="s">
        <v>1049</v>
      </c>
      <c r="D358" s="56">
        <v>41031</v>
      </c>
      <c r="E358" s="56">
        <v>41031</v>
      </c>
      <c r="F358" s="58">
        <v>17</v>
      </c>
      <c r="G358" s="60" t="s">
        <v>1253</v>
      </c>
      <c r="H358" s="21"/>
      <c r="I358" s="30" t="s">
        <v>5682</v>
      </c>
      <c r="J358" s="30"/>
      <c r="K358" s="21">
        <v>201</v>
      </c>
      <c r="L358" s="22" t="s">
        <v>26</v>
      </c>
      <c r="M358" s="22" t="s">
        <v>120</v>
      </c>
      <c r="N358" s="29" t="s">
        <v>5779</v>
      </c>
    </row>
    <row r="359" spans="1:14" x14ac:dyDescent="0.2">
      <c r="A359" s="18">
        <v>343</v>
      </c>
      <c r="B359" s="19">
        <v>5300</v>
      </c>
      <c r="C359" s="45" t="s">
        <v>1050</v>
      </c>
      <c r="D359" s="56">
        <v>41031</v>
      </c>
      <c r="E359" s="56">
        <v>41031</v>
      </c>
      <c r="F359" s="58">
        <v>17</v>
      </c>
      <c r="G359" s="60" t="s">
        <v>1254</v>
      </c>
      <c r="H359" s="22"/>
      <c r="I359" s="30" t="s">
        <v>5682</v>
      </c>
      <c r="J359" s="22"/>
      <c r="K359" s="21">
        <v>204</v>
      </c>
      <c r="L359" s="22" t="s">
        <v>26</v>
      </c>
      <c r="M359" s="22" t="s">
        <v>120</v>
      </c>
      <c r="N359" s="29" t="s">
        <v>5779</v>
      </c>
    </row>
    <row r="360" spans="1:14" x14ac:dyDescent="0.2">
      <c r="A360" s="18">
        <v>344</v>
      </c>
      <c r="B360" s="19">
        <v>5300</v>
      </c>
      <c r="C360" s="45" t="s">
        <v>1051</v>
      </c>
      <c r="D360" s="56">
        <v>41031</v>
      </c>
      <c r="E360" s="56">
        <v>41031</v>
      </c>
      <c r="F360" s="58">
        <v>17</v>
      </c>
      <c r="G360" s="60" t="s">
        <v>1255</v>
      </c>
      <c r="H360" s="22"/>
      <c r="I360" s="30" t="s">
        <v>5682</v>
      </c>
      <c r="J360" s="30"/>
      <c r="K360" s="21">
        <v>203</v>
      </c>
      <c r="L360" s="22" t="s">
        <v>26</v>
      </c>
      <c r="M360" s="22" t="s">
        <v>120</v>
      </c>
      <c r="N360" s="29" t="s">
        <v>5779</v>
      </c>
    </row>
    <row r="361" spans="1:14" x14ac:dyDescent="0.2">
      <c r="A361" s="18">
        <v>345</v>
      </c>
      <c r="B361" s="19">
        <v>5300</v>
      </c>
      <c r="C361" s="45" t="s">
        <v>1052</v>
      </c>
      <c r="D361" s="56">
        <v>41031</v>
      </c>
      <c r="E361" s="56">
        <v>41031</v>
      </c>
      <c r="F361" s="58">
        <v>17</v>
      </c>
      <c r="G361" s="60" t="s">
        <v>1256</v>
      </c>
      <c r="H361" s="22"/>
      <c r="I361" s="30" t="s">
        <v>5682</v>
      </c>
      <c r="J361" s="30"/>
      <c r="K361" s="21">
        <v>205</v>
      </c>
      <c r="L361" s="22" t="s">
        <v>26</v>
      </c>
      <c r="M361" s="22" t="s">
        <v>120</v>
      </c>
      <c r="N361" s="29" t="s">
        <v>5779</v>
      </c>
    </row>
    <row r="362" spans="1:14" x14ac:dyDescent="0.2">
      <c r="A362" s="18">
        <v>346</v>
      </c>
      <c r="B362" s="19">
        <v>5300</v>
      </c>
      <c r="C362" s="45" t="s">
        <v>1053</v>
      </c>
      <c r="D362" s="56">
        <v>41031</v>
      </c>
      <c r="E362" s="56">
        <v>41031</v>
      </c>
      <c r="F362" s="60">
        <v>18</v>
      </c>
      <c r="G362" s="60" t="s">
        <v>1251</v>
      </c>
      <c r="H362" s="26"/>
      <c r="I362" s="30" t="s">
        <v>5682</v>
      </c>
      <c r="J362" s="30"/>
      <c r="K362" s="21">
        <v>208</v>
      </c>
      <c r="L362" s="22" t="s">
        <v>26</v>
      </c>
      <c r="M362" s="22" t="s">
        <v>120</v>
      </c>
      <c r="N362" s="29" t="s">
        <v>5779</v>
      </c>
    </row>
    <row r="363" spans="1:14" x14ac:dyDescent="0.2">
      <c r="A363" s="18">
        <v>347</v>
      </c>
      <c r="B363" s="19">
        <v>5300</v>
      </c>
      <c r="C363" s="45" t="s">
        <v>1054</v>
      </c>
      <c r="D363" s="56">
        <v>41031</v>
      </c>
      <c r="E363" s="56">
        <v>41031</v>
      </c>
      <c r="F363" s="60">
        <v>18</v>
      </c>
      <c r="G363" s="60" t="s">
        <v>1252</v>
      </c>
      <c r="H363" s="27"/>
      <c r="I363" s="30" t="s">
        <v>5682</v>
      </c>
      <c r="J363" s="28"/>
      <c r="K363" s="21">
        <v>208</v>
      </c>
      <c r="L363" s="22" t="s">
        <v>26</v>
      </c>
      <c r="M363" s="22" t="s">
        <v>120</v>
      </c>
      <c r="N363" s="29" t="s">
        <v>5779</v>
      </c>
    </row>
    <row r="364" spans="1:14" x14ac:dyDescent="0.2">
      <c r="A364" s="18">
        <v>348</v>
      </c>
      <c r="B364" s="19">
        <v>5300</v>
      </c>
      <c r="C364" s="45" t="s">
        <v>1055</v>
      </c>
      <c r="D364" s="56">
        <v>41031</v>
      </c>
      <c r="E364" s="56">
        <v>41031</v>
      </c>
      <c r="F364" s="60">
        <v>18</v>
      </c>
      <c r="G364" s="60" t="s">
        <v>1253</v>
      </c>
      <c r="H364" s="11"/>
      <c r="I364" s="30" t="s">
        <v>5682</v>
      </c>
      <c r="J364" s="11"/>
      <c r="K364" s="21">
        <v>206</v>
      </c>
      <c r="L364" s="22" t="s">
        <v>26</v>
      </c>
      <c r="M364" s="22" t="s">
        <v>120</v>
      </c>
      <c r="N364" s="29" t="s">
        <v>5779</v>
      </c>
    </row>
    <row r="365" spans="1:14" x14ac:dyDescent="0.2">
      <c r="A365" s="18">
        <v>349</v>
      </c>
      <c r="B365" s="19">
        <v>5300</v>
      </c>
      <c r="C365" s="45" t="s">
        <v>1056</v>
      </c>
      <c r="D365" s="56">
        <v>41031</v>
      </c>
      <c r="E365" s="56">
        <v>41031</v>
      </c>
      <c r="F365" s="60">
        <v>18</v>
      </c>
      <c r="G365" s="60" t="s">
        <v>1254</v>
      </c>
      <c r="H365" s="11"/>
      <c r="I365" s="30" t="s">
        <v>5682</v>
      </c>
      <c r="J365" s="11"/>
      <c r="K365" s="21">
        <v>202</v>
      </c>
      <c r="L365" s="22" t="s">
        <v>26</v>
      </c>
      <c r="M365" s="22" t="s">
        <v>120</v>
      </c>
      <c r="N365" s="29" t="s">
        <v>5779</v>
      </c>
    </row>
    <row r="366" spans="1:14" x14ac:dyDescent="0.2">
      <c r="A366" s="18">
        <v>350</v>
      </c>
      <c r="B366" s="19">
        <v>5300</v>
      </c>
      <c r="C366" s="45" t="s">
        <v>1057</v>
      </c>
      <c r="D366" s="56">
        <v>41031</v>
      </c>
      <c r="E366" s="56">
        <v>41031</v>
      </c>
      <c r="F366" s="60">
        <v>18</v>
      </c>
      <c r="G366" s="60" t="s">
        <v>1255</v>
      </c>
      <c r="H366" s="11"/>
      <c r="I366" s="30" t="s">
        <v>5682</v>
      </c>
      <c r="J366" s="11"/>
      <c r="K366" s="21">
        <v>205</v>
      </c>
      <c r="L366" s="22" t="s">
        <v>26</v>
      </c>
      <c r="M366" s="22" t="s">
        <v>120</v>
      </c>
      <c r="N366" s="29" t="s">
        <v>5779</v>
      </c>
    </row>
    <row r="367" spans="1:14" x14ac:dyDescent="0.2">
      <c r="A367" s="18">
        <v>351</v>
      </c>
      <c r="B367" s="19">
        <v>5300</v>
      </c>
      <c r="C367" s="45" t="s">
        <v>1058</v>
      </c>
      <c r="D367" s="56">
        <v>41031</v>
      </c>
      <c r="E367" s="56">
        <v>41031</v>
      </c>
      <c r="F367" s="60">
        <v>18</v>
      </c>
      <c r="G367" s="60" t="s">
        <v>1256</v>
      </c>
      <c r="H367" s="11"/>
      <c r="I367" s="30" t="s">
        <v>5682</v>
      </c>
      <c r="J367" s="11"/>
      <c r="K367" s="21">
        <v>2089</v>
      </c>
      <c r="L367" s="22" t="s">
        <v>26</v>
      </c>
      <c r="M367" s="22" t="s">
        <v>120</v>
      </c>
      <c r="N367" s="29" t="s">
        <v>5779</v>
      </c>
    </row>
    <row r="368" spans="1:14" x14ac:dyDescent="0.2">
      <c r="A368" s="18">
        <v>352</v>
      </c>
      <c r="B368" s="19">
        <v>5300</v>
      </c>
      <c r="C368" s="45" t="s">
        <v>1059</v>
      </c>
      <c r="D368" s="56">
        <v>41031</v>
      </c>
      <c r="E368" s="56">
        <v>41031</v>
      </c>
      <c r="F368" s="58">
        <v>19</v>
      </c>
      <c r="G368" s="60" t="s">
        <v>1251</v>
      </c>
      <c r="H368" s="11"/>
      <c r="I368" s="30" t="s">
        <v>5682</v>
      </c>
      <c r="J368" s="11"/>
      <c r="K368" s="21">
        <v>206</v>
      </c>
      <c r="L368" s="22" t="s">
        <v>26</v>
      </c>
      <c r="M368" s="22" t="s">
        <v>120</v>
      </c>
      <c r="N368" s="29" t="s">
        <v>5779</v>
      </c>
    </row>
    <row r="369" spans="1:14" x14ac:dyDescent="0.2">
      <c r="A369" s="18">
        <v>353</v>
      </c>
      <c r="B369" s="19">
        <v>5300</v>
      </c>
      <c r="C369" s="45" t="s">
        <v>1060</v>
      </c>
      <c r="D369" s="56">
        <v>41031</v>
      </c>
      <c r="E369" s="56">
        <v>41031</v>
      </c>
      <c r="F369" s="58">
        <v>19</v>
      </c>
      <c r="G369" s="60" t="s">
        <v>1252</v>
      </c>
      <c r="H369" s="11"/>
      <c r="I369" s="30" t="s">
        <v>5682</v>
      </c>
      <c r="J369" s="11"/>
      <c r="K369" s="21">
        <v>204</v>
      </c>
      <c r="L369" s="22" t="s">
        <v>26</v>
      </c>
      <c r="M369" s="22" t="s">
        <v>120</v>
      </c>
      <c r="N369" s="29" t="s">
        <v>5779</v>
      </c>
    </row>
    <row r="370" spans="1:14" x14ac:dyDescent="0.2">
      <c r="A370" s="18">
        <v>354</v>
      </c>
      <c r="B370" s="19">
        <v>5300</v>
      </c>
      <c r="C370" s="45" t="s">
        <v>1061</v>
      </c>
      <c r="D370" s="56">
        <v>41031</v>
      </c>
      <c r="E370" s="56">
        <v>41031</v>
      </c>
      <c r="F370" s="58">
        <v>19</v>
      </c>
      <c r="G370" s="60" t="s">
        <v>1253</v>
      </c>
      <c r="H370" s="11"/>
      <c r="I370" s="30" t="s">
        <v>5682</v>
      </c>
      <c r="J370" s="11"/>
      <c r="K370" s="21">
        <v>197</v>
      </c>
      <c r="L370" s="22" t="s">
        <v>26</v>
      </c>
      <c r="M370" s="22" t="s">
        <v>120</v>
      </c>
      <c r="N370" s="29" t="s">
        <v>5779</v>
      </c>
    </row>
    <row r="371" spans="1:14" x14ac:dyDescent="0.2">
      <c r="A371" s="18">
        <v>355</v>
      </c>
      <c r="B371" s="19">
        <v>5300</v>
      </c>
      <c r="C371" s="45" t="s">
        <v>1062</v>
      </c>
      <c r="D371" s="56">
        <v>41031</v>
      </c>
      <c r="E371" s="56">
        <v>41031</v>
      </c>
      <c r="F371" s="58">
        <v>19</v>
      </c>
      <c r="G371" s="60" t="s">
        <v>1254</v>
      </c>
      <c r="H371" s="21"/>
      <c r="I371" s="30" t="s">
        <v>5682</v>
      </c>
      <c r="J371" s="30"/>
      <c r="K371" s="21">
        <v>201</v>
      </c>
      <c r="L371" s="22" t="s">
        <v>26</v>
      </c>
      <c r="M371" s="22" t="s">
        <v>120</v>
      </c>
      <c r="N371" s="29" t="s">
        <v>5779</v>
      </c>
    </row>
    <row r="372" spans="1:14" x14ac:dyDescent="0.2">
      <c r="A372" s="18">
        <v>356</v>
      </c>
      <c r="B372" s="19">
        <v>5300</v>
      </c>
      <c r="C372" s="45" t="s">
        <v>1063</v>
      </c>
      <c r="D372" s="56">
        <v>41031</v>
      </c>
      <c r="E372" s="56">
        <v>41031</v>
      </c>
      <c r="F372" s="58">
        <v>19</v>
      </c>
      <c r="G372" s="60" t="s">
        <v>1255</v>
      </c>
      <c r="H372" s="21"/>
      <c r="I372" s="30" t="s">
        <v>5682</v>
      </c>
      <c r="J372" s="30"/>
      <c r="K372" s="21">
        <v>209</v>
      </c>
      <c r="L372" s="22" t="s">
        <v>26</v>
      </c>
      <c r="M372" s="22" t="s">
        <v>120</v>
      </c>
      <c r="N372" s="29" t="s">
        <v>5779</v>
      </c>
    </row>
    <row r="373" spans="1:14" x14ac:dyDescent="0.2">
      <c r="A373" s="18">
        <v>357</v>
      </c>
      <c r="B373" s="19">
        <v>5300</v>
      </c>
      <c r="C373" s="45" t="s">
        <v>1064</v>
      </c>
      <c r="D373" s="56">
        <v>41031</v>
      </c>
      <c r="E373" s="56">
        <v>41031</v>
      </c>
      <c r="F373" s="58">
        <v>19</v>
      </c>
      <c r="G373" s="60" t="s">
        <v>1256</v>
      </c>
      <c r="H373" s="21"/>
      <c r="I373" s="30" t="s">
        <v>5682</v>
      </c>
      <c r="J373" s="30"/>
      <c r="K373" s="21">
        <v>211</v>
      </c>
      <c r="L373" s="22" t="s">
        <v>26</v>
      </c>
      <c r="M373" s="22" t="s">
        <v>120</v>
      </c>
      <c r="N373" s="29" t="s">
        <v>5779</v>
      </c>
    </row>
    <row r="374" spans="1:14" x14ac:dyDescent="0.2">
      <c r="A374" s="18">
        <v>358</v>
      </c>
      <c r="B374" s="19">
        <v>5300</v>
      </c>
      <c r="C374" s="45" t="s">
        <v>1065</v>
      </c>
      <c r="D374" s="56">
        <v>41031</v>
      </c>
      <c r="E374" s="56">
        <v>41031</v>
      </c>
      <c r="F374" s="58">
        <v>20</v>
      </c>
      <c r="G374" s="60" t="s">
        <v>1251</v>
      </c>
      <c r="H374" s="22"/>
      <c r="I374" s="30" t="s">
        <v>5682</v>
      </c>
      <c r="J374" s="22"/>
      <c r="K374" s="21">
        <v>201</v>
      </c>
      <c r="L374" s="22" t="s">
        <v>26</v>
      </c>
      <c r="M374" s="22" t="s">
        <v>120</v>
      </c>
      <c r="N374" s="29" t="s">
        <v>5779</v>
      </c>
    </row>
    <row r="375" spans="1:14" x14ac:dyDescent="0.2">
      <c r="A375" s="18">
        <v>359</v>
      </c>
      <c r="B375" s="19">
        <v>5300</v>
      </c>
      <c r="C375" s="45" t="s">
        <v>1066</v>
      </c>
      <c r="D375" s="56">
        <v>41031</v>
      </c>
      <c r="E375" s="56">
        <v>41031</v>
      </c>
      <c r="F375" s="58">
        <v>20</v>
      </c>
      <c r="G375" s="60" t="s">
        <v>1252</v>
      </c>
      <c r="H375" s="22"/>
      <c r="I375" s="30" t="s">
        <v>5682</v>
      </c>
      <c r="J375" s="30"/>
      <c r="K375" s="21">
        <v>202</v>
      </c>
      <c r="L375" s="22" t="s">
        <v>26</v>
      </c>
      <c r="M375" s="22" t="s">
        <v>120</v>
      </c>
      <c r="N375" s="29" t="s">
        <v>5779</v>
      </c>
    </row>
    <row r="376" spans="1:14" x14ac:dyDescent="0.2">
      <c r="A376" s="18">
        <v>360</v>
      </c>
      <c r="B376" s="19">
        <v>5300</v>
      </c>
      <c r="C376" s="45" t="s">
        <v>1067</v>
      </c>
      <c r="D376" s="56">
        <v>41031</v>
      </c>
      <c r="E376" s="56">
        <v>41031</v>
      </c>
      <c r="F376" s="58">
        <v>20</v>
      </c>
      <c r="G376" s="60" t="s">
        <v>1253</v>
      </c>
      <c r="H376" s="22"/>
      <c r="I376" s="30" t="s">
        <v>5682</v>
      </c>
      <c r="J376" s="30"/>
      <c r="K376" s="21">
        <v>203</v>
      </c>
      <c r="L376" s="22" t="s">
        <v>26</v>
      </c>
      <c r="M376" s="22" t="s">
        <v>120</v>
      </c>
      <c r="N376" s="29" t="s">
        <v>5779</v>
      </c>
    </row>
    <row r="377" spans="1:14" x14ac:dyDescent="0.2">
      <c r="A377" s="18">
        <v>361</v>
      </c>
      <c r="B377" s="19">
        <v>5300</v>
      </c>
      <c r="C377" s="45" t="s">
        <v>1068</v>
      </c>
      <c r="D377" s="56">
        <v>41031</v>
      </c>
      <c r="E377" s="56">
        <v>41031</v>
      </c>
      <c r="F377" s="58">
        <v>20</v>
      </c>
      <c r="G377" s="60" t="s">
        <v>1254</v>
      </c>
      <c r="H377" s="26"/>
      <c r="I377" s="30" t="s">
        <v>5682</v>
      </c>
      <c r="J377" s="30"/>
      <c r="K377" s="21">
        <v>205</v>
      </c>
      <c r="L377" s="22" t="s">
        <v>26</v>
      </c>
      <c r="M377" s="22" t="s">
        <v>120</v>
      </c>
      <c r="N377" s="29" t="s">
        <v>5779</v>
      </c>
    </row>
    <row r="378" spans="1:14" x14ac:dyDescent="0.2">
      <c r="A378" s="18">
        <v>362</v>
      </c>
      <c r="B378" s="19">
        <v>5300</v>
      </c>
      <c r="C378" s="45" t="s">
        <v>1069</v>
      </c>
      <c r="D378" s="56">
        <v>41031</v>
      </c>
      <c r="E378" s="56">
        <v>41031</v>
      </c>
      <c r="F378" s="58">
        <v>20</v>
      </c>
      <c r="G378" s="60" t="s">
        <v>1255</v>
      </c>
      <c r="H378" s="27"/>
      <c r="I378" s="30" t="s">
        <v>5682</v>
      </c>
      <c r="J378" s="28"/>
      <c r="K378" s="21">
        <v>199</v>
      </c>
      <c r="L378" s="22" t="s">
        <v>26</v>
      </c>
      <c r="M378" s="22" t="s">
        <v>120</v>
      </c>
      <c r="N378" s="29" t="s">
        <v>5779</v>
      </c>
    </row>
    <row r="379" spans="1:14" x14ac:dyDescent="0.2">
      <c r="A379" s="18">
        <v>363</v>
      </c>
      <c r="B379" s="19">
        <v>5300</v>
      </c>
      <c r="C379" s="45" t="s">
        <v>1070</v>
      </c>
      <c r="D379" s="56">
        <v>41031</v>
      </c>
      <c r="E379" s="56">
        <v>41031</v>
      </c>
      <c r="F379" s="58">
        <v>20</v>
      </c>
      <c r="G379" s="60" t="s">
        <v>1256</v>
      </c>
      <c r="H379" s="11"/>
      <c r="I379" s="30" t="s">
        <v>5682</v>
      </c>
      <c r="J379" s="11"/>
      <c r="K379" s="21">
        <v>203</v>
      </c>
      <c r="L379" s="22" t="s">
        <v>26</v>
      </c>
      <c r="M379" s="22" t="s">
        <v>120</v>
      </c>
      <c r="N379" s="29" t="s">
        <v>5779</v>
      </c>
    </row>
    <row r="380" spans="1:14" x14ac:dyDescent="0.2">
      <c r="A380" s="18">
        <v>364</v>
      </c>
      <c r="B380" s="19">
        <v>5300</v>
      </c>
      <c r="C380" s="45" t="s">
        <v>1071</v>
      </c>
      <c r="D380" s="56">
        <v>41031</v>
      </c>
      <c r="E380" s="56">
        <v>41031</v>
      </c>
      <c r="F380" s="58">
        <v>21</v>
      </c>
      <c r="G380" s="60" t="s">
        <v>1251</v>
      </c>
      <c r="H380" s="11"/>
      <c r="I380" s="30" t="s">
        <v>5682</v>
      </c>
      <c r="J380" s="11"/>
      <c r="K380" s="21">
        <v>200</v>
      </c>
      <c r="L380" s="22" t="s">
        <v>26</v>
      </c>
      <c r="M380" s="22" t="s">
        <v>120</v>
      </c>
      <c r="N380" s="29" t="s">
        <v>5779</v>
      </c>
    </row>
    <row r="381" spans="1:14" x14ac:dyDescent="0.2">
      <c r="A381" s="18">
        <v>365</v>
      </c>
      <c r="B381" s="19">
        <v>5300</v>
      </c>
      <c r="C381" s="45" t="s">
        <v>1072</v>
      </c>
      <c r="D381" s="56">
        <v>41031</v>
      </c>
      <c r="E381" s="56">
        <v>41031</v>
      </c>
      <c r="F381" s="58">
        <v>21</v>
      </c>
      <c r="G381" s="60" t="s">
        <v>1252</v>
      </c>
      <c r="H381" s="11"/>
      <c r="I381" s="30" t="s">
        <v>5682</v>
      </c>
      <c r="J381" s="11"/>
      <c r="K381" s="21">
        <v>204</v>
      </c>
      <c r="L381" s="22" t="s">
        <v>26</v>
      </c>
      <c r="M381" s="22" t="s">
        <v>120</v>
      </c>
      <c r="N381" s="29" t="s">
        <v>5779</v>
      </c>
    </row>
    <row r="382" spans="1:14" x14ac:dyDescent="0.2">
      <c r="A382" s="18">
        <v>366</v>
      </c>
      <c r="B382" s="19">
        <v>5300</v>
      </c>
      <c r="C382" s="45" t="s">
        <v>1073</v>
      </c>
      <c r="D382" s="56">
        <v>41031</v>
      </c>
      <c r="E382" s="56">
        <v>41031</v>
      </c>
      <c r="F382" s="58">
        <v>21</v>
      </c>
      <c r="G382" s="60" t="s">
        <v>1253</v>
      </c>
      <c r="H382" s="11"/>
      <c r="I382" s="30" t="s">
        <v>5682</v>
      </c>
      <c r="J382" s="11"/>
      <c r="K382" s="21">
        <v>202</v>
      </c>
      <c r="L382" s="22" t="s">
        <v>26</v>
      </c>
      <c r="M382" s="22" t="s">
        <v>120</v>
      </c>
      <c r="N382" s="29" t="s">
        <v>5779</v>
      </c>
    </row>
    <row r="383" spans="1:14" x14ac:dyDescent="0.2">
      <c r="A383" s="18">
        <v>367</v>
      </c>
      <c r="B383" s="19">
        <v>5300</v>
      </c>
      <c r="C383" s="45" t="s">
        <v>1074</v>
      </c>
      <c r="D383" s="56">
        <v>41031</v>
      </c>
      <c r="E383" s="56">
        <v>41031</v>
      </c>
      <c r="F383" s="58">
        <v>21</v>
      </c>
      <c r="G383" s="60" t="s">
        <v>1254</v>
      </c>
      <c r="H383" s="11"/>
      <c r="I383" s="30" t="s">
        <v>5682</v>
      </c>
      <c r="J383" s="11"/>
      <c r="K383" s="21">
        <v>214</v>
      </c>
      <c r="L383" s="22" t="s">
        <v>26</v>
      </c>
      <c r="M383" s="22" t="s">
        <v>120</v>
      </c>
      <c r="N383" s="29" t="s">
        <v>5779</v>
      </c>
    </row>
    <row r="384" spans="1:14" x14ac:dyDescent="0.2">
      <c r="A384" s="18">
        <v>368</v>
      </c>
      <c r="B384" s="19">
        <v>5300</v>
      </c>
      <c r="C384" s="45" t="s">
        <v>1075</v>
      </c>
      <c r="D384" s="56">
        <v>41031</v>
      </c>
      <c r="E384" s="56">
        <v>41031</v>
      </c>
      <c r="F384" s="58">
        <v>21</v>
      </c>
      <c r="G384" s="60" t="s">
        <v>1255</v>
      </c>
      <c r="H384" s="11"/>
      <c r="I384" s="30" t="s">
        <v>5682</v>
      </c>
      <c r="J384" s="11"/>
      <c r="K384" s="21">
        <v>201</v>
      </c>
      <c r="L384" s="22" t="s">
        <v>26</v>
      </c>
      <c r="M384" s="22" t="s">
        <v>120</v>
      </c>
      <c r="N384" s="29" t="s">
        <v>5779</v>
      </c>
    </row>
    <row r="385" spans="1:14" x14ac:dyDescent="0.2">
      <c r="A385" s="18">
        <v>369</v>
      </c>
      <c r="B385" s="19">
        <v>5300</v>
      </c>
      <c r="C385" s="45" t="s">
        <v>1076</v>
      </c>
      <c r="D385" s="56">
        <v>41031</v>
      </c>
      <c r="E385" s="56">
        <v>41031</v>
      </c>
      <c r="F385" s="58">
        <v>21</v>
      </c>
      <c r="G385" s="60" t="s">
        <v>1256</v>
      </c>
      <c r="H385" s="11"/>
      <c r="I385" s="30" t="s">
        <v>5682</v>
      </c>
      <c r="J385" s="11"/>
      <c r="K385" s="21">
        <v>202</v>
      </c>
      <c r="L385" s="22" t="s">
        <v>26</v>
      </c>
      <c r="M385" s="22" t="s">
        <v>120</v>
      </c>
      <c r="N385" s="29" t="s">
        <v>5779</v>
      </c>
    </row>
    <row r="386" spans="1:14" x14ac:dyDescent="0.2">
      <c r="A386" s="18">
        <v>370</v>
      </c>
      <c r="B386" s="19">
        <v>5300</v>
      </c>
      <c r="C386" s="45" t="s">
        <v>1077</v>
      </c>
      <c r="D386" s="56">
        <v>41031</v>
      </c>
      <c r="E386" s="56">
        <v>41031</v>
      </c>
      <c r="F386" s="58">
        <v>22</v>
      </c>
      <c r="G386" s="60" t="s">
        <v>1251</v>
      </c>
      <c r="H386" s="21"/>
      <c r="I386" s="30" t="s">
        <v>5682</v>
      </c>
      <c r="J386" s="30"/>
      <c r="K386" s="21">
        <v>200</v>
      </c>
      <c r="L386" s="22" t="s">
        <v>26</v>
      </c>
      <c r="M386" s="22" t="s">
        <v>120</v>
      </c>
      <c r="N386" s="29" t="s">
        <v>5779</v>
      </c>
    </row>
    <row r="387" spans="1:14" x14ac:dyDescent="0.2">
      <c r="A387" s="18">
        <v>371</v>
      </c>
      <c r="B387" s="19">
        <v>5300</v>
      </c>
      <c r="C387" s="45" t="s">
        <v>1078</v>
      </c>
      <c r="D387" s="56">
        <v>41031</v>
      </c>
      <c r="E387" s="56">
        <v>41031</v>
      </c>
      <c r="F387" s="58">
        <v>22</v>
      </c>
      <c r="G387" s="60" t="s">
        <v>1252</v>
      </c>
      <c r="H387" s="21"/>
      <c r="I387" s="30" t="s">
        <v>5682</v>
      </c>
      <c r="J387" s="30"/>
      <c r="K387" s="21">
        <v>204</v>
      </c>
      <c r="L387" s="22" t="s">
        <v>26</v>
      </c>
      <c r="M387" s="22" t="s">
        <v>120</v>
      </c>
      <c r="N387" s="29" t="s">
        <v>5779</v>
      </c>
    </row>
    <row r="388" spans="1:14" x14ac:dyDescent="0.2">
      <c r="A388" s="18">
        <v>372</v>
      </c>
      <c r="B388" s="19">
        <v>5300</v>
      </c>
      <c r="C388" s="45" t="s">
        <v>1079</v>
      </c>
      <c r="D388" s="56">
        <v>41031</v>
      </c>
      <c r="E388" s="56">
        <v>41031</v>
      </c>
      <c r="F388" s="58">
        <v>22</v>
      </c>
      <c r="G388" s="60" t="s">
        <v>1253</v>
      </c>
      <c r="H388" s="21"/>
      <c r="I388" s="30" t="s">
        <v>5682</v>
      </c>
      <c r="J388" s="30"/>
      <c r="K388" s="21">
        <v>205</v>
      </c>
      <c r="L388" s="22" t="s">
        <v>26</v>
      </c>
      <c r="M388" s="22" t="s">
        <v>120</v>
      </c>
      <c r="N388" s="29" t="s">
        <v>5779</v>
      </c>
    </row>
    <row r="389" spans="1:14" x14ac:dyDescent="0.2">
      <c r="A389" s="18">
        <v>373</v>
      </c>
      <c r="B389" s="19">
        <v>5300</v>
      </c>
      <c r="C389" s="45" t="s">
        <v>1080</v>
      </c>
      <c r="D389" s="56">
        <v>41031</v>
      </c>
      <c r="E389" s="56">
        <v>41031</v>
      </c>
      <c r="F389" s="58">
        <v>22</v>
      </c>
      <c r="G389" s="60" t="s">
        <v>1254</v>
      </c>
      <c r="H389" s="22"/>
      <c r="I389" s="30" t="s">
        <v>5682</v>
      </c>
      <c r="J389" s="22"/>
      <c r="K389" s="21">
        <v>200</v>
      </c>
      <c r="L389" s="22" t="s">
        <v>26</v>
      </c>
      <c r="M389" s="22" t="s">
        <v>120</v>
      </c>
      <c r="N389" s="29" t="s">
        <v>5779</v>
      </c>
    </row>
    <row r="390" spans="1:14" x14ac:dyDescent="0.2">
      <c r="A390" s="18">
        <v>374</v>
      </c>
      <c r="B390" s="19">
        <v>5300</v>
      </c>
      <c r="C390" s="45" t="s">
        <v>1081</v>
      </c>
      <c r="D390" s="56">
        <v>41031</v>
      </c>
      <c r="E390" s="56">
        <v>41031</v>
      </c>
      <c r="F390" s="58">
        <v>22</v>
      </c>
      <c r="G390" s="60" t="s">
        <v>1255</v>
      </c>
      <c r="H390" s="22"/>
      <c r="I390" s="30" t="s">
        <v>5682</v>
      </c>
      <c r="J390" s="30"/>
      <c r="K390" s="21">
        <v>207</v>
      </c>
      <c r="L390" s="22" t="s">
        <v>26</v>
      </c>
      <c r="M390" s="22" t="s">
        <v>120</v>
      </c>
      <c r="N390" s="29" t="s">
        <v>5779</v>
      </c>
    </row>
    <row r="391" spans="1:14" x14ac:dyDescent="0.2">
      <c r="A391" s="18">
        <v>375</v>
      </c>
      <c r="B391" s="19">
        <v>5300</v>
      </c>
      <c r="C391" s="45" t="s">
        <v>1082</v>
      </c>
      <c r="D391" s="56">
        <v>41031</v>
      </c>
      <c r="E391" s="56">
        <v>41031</v>
      </c>
      <c r="F391" s="58">
        <v>22</v>
      </c>
      <c r="G391" s="60" t="s">
        <v>1256</v>
      </c>
      <c r="H391" s="22"/>
      <c r="I391" s="30" t="s">
        <v>5682</v>
      </c>
      <c r="J391" s="30"/>
      <c r="K391" s="21">
        <v>206</v>
      </c>
      <c r="L391" s="22" t="s">
        <v>26</v>
      </c>
      <c r="M391" s="22" t="s">
        <v>120</v>
      </c>
      <c r="N391" s="29" t="s">
        <v>5779</v>
      </c>
    </row>
    <row r="392" spans="1:14" x14ac:dyDescent="0.2">
      <c r="A392" s="18">
        <v>376</v>
      </c>
      <c r="B392" s="19">
        <v>5300</v>
      </c>
      <c r="C392" s="45" t="s">
        <v>1083</v>
      </c>
      <c r="D392" s="56">
        <v>41031</v>
      </c>
      <c r="E392" s="56">
        <v>41031</v>
      </c>
      <c r="F392" s="58">
        <v>23</v>
      </c>
      <c r="G392" s="60" t="s">
        <v>1251</v>
      </c>
      <c r="H392" s="26"/>
      <c r="I392" s="30" t="s">
        <v>5682</v>
      </c>
      <c r="J392" s="30"/>
      <c r="K392" s="21">
        <v>205</v>
      </c>
      <c r="L392" s="22" t="s">
        <v>26</v>
      </c>
      <c r="M392" s="22" t="s">
        <v>120</v>
      </c>
      <c r="N392" s="29" t="s">
        <v>5779</v>
      </c>
    </row>
    <row r="393" spans="1:14" x14ac:dyDescent="0.2">
      <c r="A393" s="18">
        <v>377</v>
      </c>
      <c r="B393" s="19">
        <v>5300</v>
      </c>
      <c r="C393" s="45" t="s">
        <v>1084</v>
      </c>
      <c r="D393" s="56">
        <v>41031</v>
      </c>
      <c r="E393" s="56">
        <v>41031</v>
      </c>
      <c r="F393" s="58">
        <v>23</v>
      </c>
      <c r="G393" s="60" t="s">
        <v>1252</v>
      </c>
      <c r="H393" s="27"/>
      <c r="I393" s="30" t="s">
        <v>5682</v>
      </c>
      <c r="J393" s="28"/>
      <c r="K393" s="21">
        <v>205</v>
      </c>
      <c r="L393" s="22" t="s">
        <v>26</v>
      </c>
      <c r="M393" s="22" t="s">
        <v>120</v>
      </c>
      <c r="N393" s="29" t="s">
        <v>5779</v>
      </c>
    </row>
    <row r="394" spans="1:14" x14ac:dyDescent="0.2">
      <c r="A394" s="18">
        <v>378</v>
      </c>
      <c r="B394" s="19">
        <v>5300</v>
      </c>
      <c r="C394" s="45" t="s">
        <v>1085</v>
      </c>
      <c r="D394" s="56">
        <v>41031</v>
      </c>
      <c r="E394" s="56">
        <v>41031</v>
      </c>
      <c r="F394" s="58">
        <v>23</v>
      </c>
      <c r="G394" s="60" t="s">
        <v>1253</v>
      </c>
      <c r="H394" s="11"/>
      <c r="I394" s="30" t="s">
        <v>5682</v>
      </c>
      <c r="J394" s="11"/>
      <c r="K394" s="21">
        <v>200</v>
      </c>
      <c r="L394" s="22" t="s">
        <v>26</v>
      </c>
      <c r="M394" s="22" t="s">
        <v>120</v>
      </c>
      <c r="N394" s="29" t="s">
        <v>5779</v>
      </c>
    </row>
    <row r="395" spans="1:14" x14ac:dyDescent="0.2">
      <c r="A395" s="18">
        <v>379</v>
      </c>
      <c r="B395" s="19">
        <v>5300</v>
      </c>
      <c r="C395" s="45" t="s">
        <v>1086</v>
      </c>
      <c r="D395" s="56">
        <v>41031</v>
      </c>
      <c r="E395" s="56">
        <v>41031</v>
      </c>
      <c r="F395" s="58">
        <v>23</v>
      </c>
      <c r="G395" s="60" t="s">
        <v>1254</v>
      </c>
      <c r="H395" s="11"/>
      <c r="I395" s="30" t="s">
        <v>5682</v>
      </c>
      <c r="J395" s="11"/>
      <c r="K395" s="21">
        <v>195</v>
      </c>
      <c r="L395" s="22" t="s">
        <v>26</v>
      </c>
      <c r="M395" s="22" t="s">
        <v>120</v>
      </c>
      <c r="N395" s="29" t="s">
        <v>5779</v>
      </c>
    </row>
    <row r="396" spans="1:14" x14ac:dyDescent="0.2">
      <c r="A396" s="18">
        <v>380</v>
      </c>
      <c r="B396" s="19">
        <v>5300</v>
      </c>
      <c r="C396" s="45" t="s">
        <v>1087</v>
      </c>
      <c r="D396" s="56">
        <v>41031</v>
      </c>
      <c r="E396" s="56">
        <v>41031</v>
      </c>
      <c r="F396" s="58">
        <v>23</v>
      </c>
      <c r="G396" s="60" t="s">
        <v>1255</v>
      </c>
      <c r="H396" s="11"/>
      <c r="I396" s="30" t="s">
        <v>5682</v>
      </c>
      <c r="J396" s="11"/>
      <c r="K396" s="21">
        <v>195</v>
      </c>
      <c r="L396" s="22" t="s">
        <v>26</v>
      </c>
      <c r="M396" s="22" t="s">
        <v>120</v>
      </c>
      <c r="N396" s="29" t="s">
        <v>5779</v>
      </c>
    </row>
    <row r="397" spans="1:14" x14ac:dyDescent="0.2">
      <c r="A397" s="18">
        <v>381</v>
      </c>
      <c r="B397" s="19">
        <v>5300</v>
      </c>
      <c r="C397" s="45" t="s">
        <v>1088</v>
      </c>
      <c r="D397" s="56">
        <v>41031</v>
      </c>
      <c r="E397" s="56">
        <v>41031</v>
      </c>
      <c r="F397" s="58">
        <v>23</v>
      </c>
      <c r="G397" s="60" t="s">
        <v>1256</v>
      </c>
      <c r="H397" s="11"/>
      <c r="I397" s="30" t="s">
        <v>5682</v>
      </c>
      <c r="J397" s="11"/>
      <c r="K397" s="21">
        <v>199</v>
      </c>
      <c r="L397" s="22" t="s">
        <v>26</v>
      </c>
      <c r="M397" s="22" t="s">
        <v>120</v>
      </c>
      <c r="N397" s="29" t="s">
        <v>5779</v>
      </c>
    </row>
    <row r="398" spans="1:14" x14ac:dyDescent="0.2">
      <c r="A398" s="18">
        <v>382</v>
      </c>
      <c r="B398" s="19">
        <v>5300</v>
      </c>
      <c r="C398" s="45" t="s">
        <v>1089</v>
      </c>
      <c r="D398" s="56">
        <v>41031</v>
      </c>
      <c r="E398" s="56">
        <v>41031</v>
      </c>
      <c r="F398" s="58">
        <v>24</v>
      </c>
      <c r="G398" s="60" t="s">
        <v>1251</v>
      </c>
      <c r="H398" s="11"/>
      <c r="I398" s="30" t="s">
        <v>5682</v>
      </c>
      <c r="J398" s="11"/>
      <c r="K398" s="21">
        <v>210</v>
      </c>
      <c r="L398" s="22" t="s">
        <v>26</v>
      </c>
      <c r="M398" s="22" t="s">
        <v>120</v>
      </c>
      <c r="N398" s="29" t="s">
        <v>5779</v>
      </c>
    </row>
    <row r="399" spans="1:14" x14ac:dyDescent="0.2">
      <c r="A399" s="18">
        <v>383</v>
      </c>
      <c r="B399" s="19">
        <v>5300</v>
      </c>
      <c r="C399" s="45" t="s">
        <v>1090</v>
      </c>
      <c r="D399" s="56">
        <v>41031</v>
      </c>
      <c r="E399" s="56">
        <v>41031</v>
      </c>
      <c r="F399" s="58">
        <v>24</v>
      </c>
      <c r="G399" s="60" t="s">
        <v>1252</v>
      </c>
      <c r="H399" s="11"/>
      <c r="I399" s="30" t="s">
        <v>5682</v>
      </c>
      <c r="J399" s="11"/>
      <c r="K399" s="21">
        <v>198</v>
      </c>
      <c r="L399" s="22" t="s">
        <v>26</v>
      </c>
      <c r="M399" s="22" t="s">
        <v>120</v>
      </c>
      <c r="N399" s="29" t="s">
        <v>5779</v>
      </c>
    </row>
    <row r="400" spans="1:14" x14ac:dyDescent="0.2">
      <c r="A400" s="18">
        <v>384</v>
      </c>
      <c r="B400" s="19">
        <v>5300</v>
      </c>
      <c r="C400" s="45" t="s">
        <v>1091</v>
      </c>
      <c r="D400" s="56">
        <v>41031</v>
      </c>
      <c r="E400" s="56">
        <v>41031</v>
      </c>
      <c r="F400" s="58">
        <v>24</v>
      </c>
      <c r="G400" s="60" t="s">
        <v>1253</v>
      </c>
      <c r="H400" s="11"/>
      <c r="I400" s="30" t="s">
        <v>5682</v>
      </c>
      <c r="J400" s="11"/>
      <c r="K400" s="21">
        <v>201</v>
      </c>
      <c r="L400" s="22" t="s">
        <v>26</v>
      </c>
      <c r="M400" s="22" t="s">
        <v>120</v>
      </c>
      <c r="N400" s="29" t="s">
        <v>5779</v>
      </c>
    </row>
    <row r="401" spans="1:14" x14ac:dyDescent="0.2">
      <c r="A401" s="18">
        <v>385</v>
      </c>
      <c r="B401" s="19">
        <v>5300</v>
      </c>
      <c r="C401" s="45" t="s">
        <v>1092</v>
      </c>
      <c r="D401" s="56">
        <v>41031</v>
      </c>
      <c r="E401" s="56">
        <v>41031</v>
      </c>
      <c r="F401" s="58">
        <v>24</v>
      </c>
      <c r="G401" s="60" t="s">
        <v>1254</v>
      </c>
      <c r="H401" s="21"/>
      <c r="I401" s="30" t="s">
        <v>5682</v>
      </c>
      <c r="J401" s="30"/>
      <c r="K401" s="21">
        <v>197</v>
      </c>
      <c r="L401" s="22" t="s">
        <v>26</v>
      </c>
      <c r="M401" s="22" t="s">
        <v>120</v>
      </c>
      <c r="N401" s="29" t="s">
        <v>5779</v>
      </c>
    </row>
    <row r="402" spans="1:14" x14ac:dyDescent="0.2">
      <c r="A402" s="18">
        <v>386</v>
      </c>
      <c r="B402" s="19">
        <v>5300</v>
      </c>
      <c r="C402" s="45" t="s">
        <v>1093</v>
      </c>
      <c r="D402" s="56">
        <v>41031</v>
      </c>
      <c r="E402" s="56">
        <v>41031</v>
      </c>
      <c r="F402" s="58">
        <v>24</v>
      </c>
      <c r="G402" s="60" t="s">
        <v>1255</v>
      </c>
      <c r="H402" s="21"/>
      <c r="I402" s="30" t="s">
        <v>5682</v>
      </c>
      <c r="J402" s="30"/>
      <c r="K402" s="21">
        <v>201</v>
      </c>
      <c r="L402" s="22" t="s">
        <v>26</v>
      </c>
      <c r="M402" s="22" t="s">
        <v>120</v>
      </c>
      <c r="N402" s="29" t="s">
        <v>5779</v>
      </c>
    </row>
    <row r="403" spans="1:14" x14ac:dyDescent="0.2">
      <c r="A403" s="18">
        <v>387</v>
      </c>
      <c r="B403" s="19">
        <v>5300</v>
      </c>
      <c r="C403" s="45" t="s">
        <v>1094</v>
      </c>
      <c r="D403" s="56">
        <v>41031</v>
      </c>
      <c r="E403" s="56">
        <v>41031</v>
      </c>
      <c r="F403" s="58">
        <v>24</v>
      </c>
      <c r="G403" s="60" t="s">
        <v>1256</v>
      </c>
      <c r="H403" s="21"/>
      <c r="I403" s="30" t="s">
        <v>5682</v>
      </c>
      <c r="J403" s="30"/>
      <c r="K403" s="21">
        <v>204</v>
      </c>
      <c r="L403" s="22" t="s">
        <v>26</v>
      </c>
      <c r="M403" s="22" t="s">
        <v>120</v>
      </c>
      <c r="N403" s="29" t="s">
        <v>5779</v>
      </c>
    </row>
    <row r="404" spans="1:14" x14ac:dyDescent="0.2">
      <c r="A404" s="18">
        <v>388</v>
      </c>
      <c r="B404" s="19">
        <v>5300</v>
      </c>
      <c r="C404" s="45" t="s">
        <v>1095</v>
      </c>
      <c r="D404" s="56">
        <v>41031</v>
      </c>
      <c r="E404" s="56">
        <v>41031</v>
      </c>
      <c r="F404" s="58">
        <v>25</v>
      </c>
      <c r="G404" s="60" t="s">
        <v>1251</v>
      </c>
      <c r="H404" s="22"/>
      <c r="I404" s="30" t="s">
        <v>5682</v>
      </c>
      <c r="J404" s="22"/>
      <c r="K404" s="21">
        <v>203</v>
      </c>
      <c r="L404" s="22" t="s">
        <v>26</v>
      </c>
      <c r="M404" s="22" t="s">
        <v>120</v>
      </c>
      <c r="N404" s="29" t="s">
        <v>5779</v>
      </c>
    </row>
    <row r="405" spans="1:14" x14ac:dyDescent="0.2">
      <c r="A405" s="18">
        <v>389</v>
      </c>
      <c r="B405" s="19">
        <v>5300</v>
      </c>
      <c r="C405" s="45" t="s">
        <v>1096</v>
      </c>
      <c r="D405" s="56">
        <v>41031</v>
      </c>
      <c r="E405" s="56">
        <v>41031</v>
      </c>
      <c r="F405" s="58">
        <v>25</v>
      </c>
      <c r="G405" s="60" t="s">
        <v>1252</v>
      </c>
      <c r="H405" s="22"/>
      <c r="I405" s="30" t="s">
        <v>5682</v>
      </c>
      <c r="J405" s="30"/>
      <c r="K405" s="21">
        <v>213</v>
      </c>
      <c r="L405" s="22" t="s">
        <v>26</v>
      </c>
      <c r="M405" s="22" t="s">
        <v>120</v>
      </c>
      <c r="N405" s="29" t="s">
        <v>5779</v>
      </c>
    </row>
    <row r="406" spans="1:14" x14ac:dyDescent="0.2">
      <c r="A406" s="18">
        <v>390</v>
      </c>
      <c r="B406" s="19">
        <v>5300</v>
      </c>
      <c r="C406" s="45" t="s">
        <v>1097</v>
      </c>
      <c r="D406" s="56">
        <v>41031</v>
      </c>
      <c r="E406" s="56">
        <v>41031</v>
      </c>
      <c r="F406" s="58">
        <v>25</v>
      </c>
      <c r="G406" s="60" t="s">
        <v>1253</v>
      </c>
      <c r="H406" s="22"/>
      <c r="I406" s="30" t="s">
        <v>5682</v>
      </c>
      <c r="J406" s="30"/>
      <c r="K406" s="21">
        <v>205</v>
      </c>
      <c r="L406" s="22" t="s">
        <v>26</v>
      </c>
      <c r="M406" s="22" t="s">
        <v>120</v>
      </c>
      <c r="N406" s="29" t="s">
        <v>5779</v>
      </c>
    </row>
    <row r="407" spans="1:14" x14ac:dyDescent="0.2">
      <c r="A407" s="18">
        <v>391</v>
      </c>
      <c r="B407" s="19">
        <v>5300</v>
      </c>
      <c r="C407" s="45" t="s">
        <v>1098</v>
      </c>
      <c r="D407" s="56">
        <v>41031</v>
      </c>
      <c r="E407" s="56">
        <v>41031</v>
      </c>
      <c r="F407" s="58">
        <v>25</v>
      </c>
      <c r="G407" s="60" t="s">
        <v>1254</v>
      </c>
      <c r="H407" s="26"/>
      <c r="I407" s="30" t="s">
        <v>5682</v>
      </c>
      <c r="J407" s="30"/>
      <c r="K407" s="21">
        <v>202</v>
      </c>
      <c r="L407" s="22" t="s">
        <v>26</v>
      </c>
      <c r="M407" s="22" t="s">
        <v>120</v>
      </c>
      <c r="N407" s="29" t="s">
        <v>5779</v>
      </c>
    </row>
    <row r="408" spans="1:14" x14ac:dyDescent="0.2">
      <c r="A408" s="18">
        <v>392</v>
      </c>
      <c r="B408" s="19">
        <v>5300</v>
      </c>
      <c r="C408" s="45" t="s">
        <v>1099</v>
      </c>
      <c r="D408" s="56">
        <v>41031</v>
      </c>
      <c r="E408" s="56">
        <v>41031</v>
      </c>
      <c r="F408" s="58">
        <v>25</v>
      </c>
      <c r="G408" s="60" t="s">
        <v>1255</v>
      </c>
      <c r="H408" s="27"/>
      <c r="I408" s="30" t="s">
        <v>5682</v>
      </c>
      <c r="J408" s="28"/>
      <c r="K408" s="21">
        <v>206</v>
      </c>
      <c r="L408" s="22" t="s">
        <v>26</v>
      </c>
      <c r="M408" s="22" t="s">
        <v>120</v>
      </c>
      <c r="N408" s="29" t="s">
        <v>5779</v>
      </c>
    </row>
    <row r="409" spans="1:14" x14ac:dyDescent="0.2">
      <c r="A409" s="18">
        <v>393</v>
      </c>
      <c r="B409" s="19">
        <v>5300</v>
      </c>
      <c r="C409" s="45" t="s">
        <v>1100</v>
      </c>
      <c r="D409" s="56">
        <v>41031</v>
      </c>
      <c r="E409" s="56">
        <v>41031</v>
      </c>
      <c r="F409" s="58">
        <v>25</v>
      </c>
      <c r="G409" s="60" t="s">
        <v>1256</v>
      </c>
      <c r="H409" s="11"/>
      <c r="I409" s="30" t="s">
        <v>5682</v>
      </c>
      <c r="J409" s="11"/>
      <c r="K409" s="21">
        <v>208</v>
      </c>
      <c r="L409" s="22" t="s">
        <v>26</v>
      </c>
      <c r="M409" s="22" t="s">
        <v>120</v>
      </c>
      <c r="N409" s="29" t="s">
        <v>5779</v>
      </c>
    </row>
    <row r="410" spans="1:14" x14ac:dyDescent="0.2">
      <c r="A410" s="18">
        <v>394</v>
      </c>
      <c r="B410" s="19">
        <v>5300</v>
      </c>
      <c r="C410" s="45" t="s">
        <v>1101</v>
      </c>
      <c r="D410" s="56">
        <v>41031</v>
      </c>
      <c r="E410" s="56">
        <v>41031</v>
      </c>
      <c r="F410" s="58">
        <v>26</v>
      </c>
      <c r="G410" s="60" t="s">
        <v>1251</v>
      </c>
      <c r="H410" s="11"/>
      <c r="I410" s="30" t="s">
        <v>5682</v>
      </c>
      <c r="J410" s="11"/>
      <c r="K410" s="21">
        <v>208</v>
      </c>
      <c r="L410" s="22" t="s">
        <v>26</v>
      </c>
      <c r="M410" s="22" t="s">
        <v>120</v>
      </c>
      <c r="N410" s="29" t="s">
        <v>5779</v>
      </c>
    </row>
    <row r="411" spans="1:14" x14ac:dyDescent="0.2">
      <c r="A411" s="18">
        <v>395</v>
      </c>
      <c r="B411" s="19">
        <v>5300</v>
      </c>
      <c r="C411" s="45" t="s">
        <v>1102</v>
      </c>
      <c r="D411" s="56">
        <v>41031</v>
      </c>
      <c r="E411" s="56">
        <v>41031</v>
      </c>
      <c r="F411" s="58">
        <v>26</v>
      </c>
      <c r="G411" s="60" t="s">
        <v>1252</v>
      </c>
      <c r="H411" s="11"/>
      <c r="I411" s="30" t="s">
        <v>5682</v>
      </c>
      <c r="J411" s="11"/>
      <c r="K411" s="21">
        <v>210</v>
      </c>
      <c r="L411" s="22" t="s">
        <v>26</v>
      </c>
      <c r="M411" s="22" t="s">
        <v>120</v>
      </c>
      <c r="N411" s="29" t="s">
        <v>5779</v>
      </c>
    </row>
    <row r="412" spans="1:14" x14ac:dyDescent="0.2">
      <c r="A412" s="18">
        <v>396</v>
      </c>
      <c r="B412" s="19">
        <v>5300</v>
      </c>
      <c r="C412" s="45" t="s">
        <v>1103</v>
      </c>
      <c r="D412" s="56">
        <v>41031</v>
      </c>
      <c r="E412" s="56">
        <v>41031</v>
      </c>
      <c r="F412" s="58">
        <v>26</v>
      </c>
      <c r="G412" s="60" t="s">
        <v>1253</v>
      </c>
      <c r="H412" s="11"/>
      <c r="I412" s="30" t="s">
        <v>5682</v>
      </c>
      <c r="J412" s="11"/>
      <c r="K412" s="21">
        <v>208</v>
      </c>
      <c r="L412" s="22" t="s">
        <v>26</v>
      </c>
      <c r="M412" s="22" t="s">
        <v>120</v>
      </c>
      <c r="N412" s="29" t="s">
        <v>5779</v>
      </c>
    </row>
    <row r="413" spans="1:14" x14ac:dyDescent="0.2">
      <c r="A413" s="18">
        <v>397</v>
      </c>
      <c r="B413" s="19">
        <v>5300</v>
      </c>
      <c r="C413" s="45" t="s">
        <v>1104</v>
      </c>
      <c r="D413" s="56">
        <v>41031</v>
      </c>
      <c r="E413" s="56">
        <v>41031</v>
      </c>
      <c r="F413" s="58">
        <v>26</v>
      </c>
      <c r="G413" s="60" t="s">
        <v>1254</v>
      </c>
      <c r="H413" s="11"/>
      <c r="I413" s="30" t="s">
        <v>5682</v>
      </c>
      <c r="J413" s="11"/>
      <c r="K413" s="21">
        <v>203</v>
      </c>
      <c r="L413" s="22" t="s">
        <v>26</v>
      </c>
      <c r="M413" s="22" t="s">
        <v>120</v>
      </c>
      <c r="N413" s="29" t="s">
        <v>5779</v>
      </c>
    </row>
    <row r="414" spans="1:14" x14ac:dyDescent="0.2">
      <c r="A414" s="18">
        <v>398</v>
      </c>
      <c r="B414" s="19">
        <v>5300</v>
      </c>
      <c r="C414" s="45" t="s">
        <v>1105</v>
      </c>
      <c r="D414" s="56">
        <v>41031</v>
      </c>
      <c r="E414" s="56">
        <v>41031</v>
      </c>
      <c r="F414" s="58">
        <v>26</v>
      </c>
      <c r="G414" s="60" t="s">
        <v>1255</v>
      </c>
      <c r="H414" s="11"/>
      <c r="I414" s="30" t="s">
        <v>5682</v>
      </c>
      <c r="J414" s="11"/>
      <c r="K414" s="21">
        <v>198</v>
      </c>
      <c r="L414" s="22" t="s">
        <v>26</v>
      </c>
      <c r="M414" s="22" t="s">
        <v>120</v>
      </c>
      <c r="N414" s="29" t="s">
        <v>5779</v>
      </c>
    </row>
    <row r="415" spans="1:14" x14ac:dyDescent="0.2">
      <c r="A415" s="18">
        <v>399</v>
      </c>
      <c r="B415" s="19">
        <v>5300</v>
      </c>
      <c r="C415" s="45" t="s">
        <v>1106</v>
      </c>
      <c r="D415" s="56">
        <v>41031</v>
      </c>
      <c r="E415" s="56">
        <v>41031</v>
      </c>
      <c r="F415" s="58">
        <v>26</v>
      </c>
      <c r="G415" s="60" t="s">
        <v>1256</v>
      </c>
      <c r="H415" s="11"/>
      <c r="I415" s="30" t="s">
        <v>5682</v>
      </c>
      <c r="J415" s="11"/>
      <c r="K415" s="21">
        <v>204</v>
      </c>
      <c r="L415" s="22" t="s">
        <v>26</v>
      </c>
      <c r="M415" s="22" t="s">
        <v>120</v>
      </c>
      <c r="N415" s="29" t="s">
        <v>5779</v>
      </c>
    </row>
    <row r="416" spans="1:14" x14ac:dyDescent="0.2">
      <c r="A416" s="18">
        <v>400</v>
      </c>
      <c r="B416" s="19">
        <v>5300</v>
      </c>
      <c r="C416" s="45" t="s">
        <v>1107</v>
      </c>
      <c r="D416" s="56">
        <v>41031</v>
      </c>
      <c r="E416" s="56">
        <v>41031</v>
      </c>
      <c r="F416" s="58">
        <v>27</v>
      </c>
      <c r="G416" s="60" t="s">
        <v>1251</v>
      </c>
      <c r="H416" s="21"/>
      <c r="I416" s="30" t="s">
        <v>5682</v>
      </c>
      <c r="J416" s="30"/>
      <c r="K416" s="21">
        <v>197</v>
      </c>
      <c r="L416" s="22" t="s">
        <v>26</v>
      </c>
      <c r="M416" s="22" t="s">
        <v>120</v>
      </c>
      <c r="N416" s="29" t="s">
        <v>5779</v>
      </c>
    </row>
    <row r="417" spans="1:14" x14ac:dyDescent="0.2">
      <c r="A417" s="18">
        <v>401</v>
      </c>
      <c r="B417" s="19">
        <v>5300</v>
      </c>
      <c r="C417" s="45" t="s">
        <v>1108</v>
      </c>
      <c r="D417" s="56">
        <v>41031</v>
      </c>
      <c r="E417" s="56">
        <v>41031</v>
      </c>
      <c r="F417" s="58">
        <v>27</v>
      </c>
      <c r="G417" s="60" t="s">
        <v>1252</v>
      </c>
      <c r="H417" s="21"/>
      <c r="I417" s="30" t="s">
        <v>5682</v>
      </c>
      <c r="J417" s="30"/>
      <c r="K417" s="21">
        <v>201</v>
      </c>
      <c r="L417" s="22" t="s">
        <v>26</v>
      </c>
      <c r="M417" s="22" t="s">
        <v>120</v>
      </c>
      <c r="N417" s="29" t="s">
        <v>5779</v>
      </c>
    </row>
    <row r="418" spans="1:14" x14ac:dyDescent="0.2">
      <c r="A418" s="18">
        <v>402</v>
      </c>
      <c r="B418" s="19">
        <v>5300</v>
      </c>
      <c r="C418" s="45" t="s">
        <v>1109</v>
      </c>
      <c r="D418" s="56">
        <v>41031</v>
      </c>
      <c r="E418" s="56">
        <v>41031</v>
      </c>
      <c r="F418" s="58">
        <v>27</v>
      </c>
      <c r="G418" s="60" t="s">
        <v>1253</v>
      </c>
      <c r="H418" s="21"/>
      <c r="I418" s="30" t="s">
        <v>5682</v>
      </c>
      <c r="J418" s="30"/>
      <c r="K418" s="21">
        <v>206</v>
      </c>
      <c r="L418" s="22" t="s">
        <v>26</v>
      </c>
      <c r="M418" s="22" t="s">
        <v>120</v>
      </c>
      <c r="N418" s="29" t="s">
        <v>5779</v>
      </c>
    </row>
    <row r="419" spans="1:14" x14ac:dyDescent="0.2">
      <c r="A419" s="18">
        <v>403</v>
      </c>
      <c r="B419" s="19">
        <v>5300</v>
      </c>
      <c r="C419" s="45" t="s">
        <v>1110</v>
      </c>
      <c r="D419" s="56">
        <v>41031</v>
      </c>
      <c r="E419" s="56">
        <v>41031</v>
      </c>
      <c r="F419" s="58">
        <v>27</v>
      </c>
      <c r="G419" s="60" t="s">
        <v>1254</v>
      </c>
      <c r="H419" s="22"/>
      <c r="I419" s="30" t="s">
        <v>5682</v>
      </c>
      <c r="J419" s="22"/>
      <c r="K419" s="21">
        <v>199</v>
      </c>
      <c r="L419" s="22" t="s">
        <v>26</v>
      </c>
      <c r="M419" s="22" t="s">
        <v>120</v>
      </c>
      <c r="N419" s="29" t="s">
        <v>5779</v>
      </c>
    </row>
    <row r="420" spans="1:14" x14ac:dyDescent="0.2">
      <c r="A420" s="18">
        <v>404</v>
      </c>
      <c r="B420" s="19">
        <v>5300</v>
      </c>
      <c r="C420" s="45" t="s">
        <v>1111</v>
      </c>
      <c r="D420" s="56">
        <v>41031</v>
      </c>
      <c r="E420" s="56">
        <v>41031</v>
      </c>
      <c r="F420" s="58">
        <v>27</v>
      </c>
      <c r="G420" s="60" t="s">
        <v>1255</v>
      </c>
      <c r="H420" s="22"/>
      <c r="I420" s="30" t="s">
        <v>5682</v>
      </c>
      <c r="J420" s="30"/>
      <c r="K420" s="21">
        <v>212</v>
      </c>
      <c r="L420" s="22" t="s">
        <v>26</v>
      </c>
      <c r="M420" s="22" t="s">
        <v>120</v>
      </c>
      <c r="N420" s="29" t="s">
        <v>5779</v>
      </c>
    </row>
    <row r="421" spans="1:14" x14ac:dyDescent="0.2">
      <c r="A421" s="18">
        <v>405</v>
      </c>
      <c r="B421" s="19">
        <v>5300</v>
      </c>
      <c r="C421" s="45" t="s">
        <v>1112</v>
      </c>
      <c r="D421" s="56">
        <v>41031</v>
      </c>
      <c r="E421" s="56">
        <v>41033</v>
      </c>
      <c r="F421" s="58">
        <v>27</v>
      </c>
      <c r="G421" s="60" t="s">
        <v>1256</v>
      </c>
      <c r="H421" s="22"/>
      <c r="I421" s="30" t="s">
        <v>5682</v>
      </c>
      <c r="J421" s="30"/>
      <c r="K421" s="21">
        <v>203</v>
      </c>
      <c r="L421" s="22" t="s">
        <v>26</v>
      </c>
      <c r="M421" s="22" t="s">
        <v>120</v>
      </c>
      <c r="N421" s="29" t="s">
        <v>5779</v>
      </c>
    </row>
    <row r="422" spans="1:14" x14ac:dyDescent="0.2">
      <c r="A422" s="18">
        <v>406</v>
      </c>
      <c r="B422" s="19">
        <v>5300</v>
      </c>
      <c r="C422" s="45" t="s">
        <v>1113</v>
      </c>
      <c r="D422" s="56">
        <v>41033</v>
      </c>
      <c r="E422" s="56">
        <v>41038</v>
      </c>
      <c r="F422" s="58">
        <v>28</v>
      </c>
      <c r="G422" s="60" t="s">
        <v>1251</v>
      </c>
      <c r="H422" s="26"/>
      <c r="I422" s="30" t="s">
        <v>5682</v>
      </c>
      <c r="J422" s="30"/>
      <c r="K422" s="21">
        <v>204</v>
      </c>
      <c r="L422" s="22" t="s">
        <v>26</v>
      </c>
      <c r="M422" s="22" t="s">
        <v>120</v>
      </c>
      <c r="N422" s="29" t="s">
        <v>5779</v>
      </c>
    </row>
    <row r="423" spans="1:14" x14ac:dyDescent="0.2">
      <c r="A423" s="18">
        <v>407</v>
      </c>
      <c r="B423" s="19">
        <v>5300</v>
      </c>
      <c r="C423" s="45" t="s">
        <v>1114</v>
      </c>
      <c r="D423" s="56">
        <v>41038</v>
      </c>
      <c r="E423" s="56">
        <v>41044</v>
      </c>
      <c r="F423" s="58">
        <v>28</v>
      </c>
      <c r="G423" s="60" t="s">
        <v>1252</v>
      </c>
      <c r="H423" s="27"/>
      <c r="I423" s="30" t="s">
        <v>5682</v>
      </c>
      <c r="J423" s="28"/>
      <c r="K423" s="21">
        <v>199</v>
      </c>
      <c r="L423" s="22" t="s">
        <v>26</v>
      </c>
      <c r="M423" s="22" t="s">
        <v>120</v>
      </c>
      <c r="N423" s="29" t="s">
        <v>5779</v>
      </c>
    </row>
    <row r="424" spans="1:14" x14ac:dyDescent="0.2">
      <c r="A424" s="18">
        <v>408</v>
      </c>
      <c r="B424" s="19">
        <v>5300</v>
      </c>
      <c r="C424" s="45" t="s">
        <v>1115</v>
      </c>
      <c r="D424" s="56">
        <v>41044</v>
      </c>
      <c r="E424" s="56">
        <v>41045</v>
      </c>
      <c r="F424" s="58">
        <v>28</v>
      </c>
      <c r="G424" s="60" t="s">
        <v>1253</v>
      </c>
      <c r="H424" s="11"/>
      <c r="I424" s="30" t="s">
        <v>5682</v>
      </c>
      <c r="J424" s="11"/>
      <c r="K424" s="21">
        <v>196</v>
      </c>
      <c r="L424" s="22" t="s">
        <v>26</v>
      </c>
      <c r="M424" s="22" t="s">
        <v>120</v>
      </c>
      <c r="N424" s="29" t="s">
        <v>5779</v>
      </c>
    </row>
    <row r="425" spans="1:14" x14ac:dyDescent="0.2">
      <c r="A425" s="18">
        <v>409</v>
      </c>
      <c r="B425" s="19">
        <v>5300</v>
      </c>
      <c r="C425" s="45" t="s">
        <v>1116</v>
      </c>
      <c r="D425" s="56">
        <v>41045</v>
      </c>
      <c r="E425" s="56">
        <v>41045</v>
      </c>
      <c r="F425" s="58">
        <v>28</v>
      </c>
      <c r="G425" s="60" t="s">
        <v>1254</v>
      </c>
      <c r="H425" s="11"/>
      <c r="I425" s="30" t="s">
        <v>5682</v>
      </c>
      <c r="J425" s="11"/>
      <c r="K425" s="21">
        <v>196</v>
      </c>
      <c r="L425" s="22" t="s">
        <v>26</v>
      </c>
      <c r="M425" s="22" t="s">
        <v>120</v>
      </c>
      <c r="N425" s="29" t="s">
        <v>5779</v>
      </c>
    </row>
    <row r="426" spans="1:14" x14ac:dyDescent="0.2">
      <c r="A426" s="18">
        <v>410</v>
      </c>
      <c r="B426" s="19">
        <v>5300</v>
      </c>
      <c r="C426" s="45" t="s">
        <v>1117</v>
      </c>
      <c r="D426" s="56">
        <v>41045</v>
      </c>
      <c r="E426" s="56">
        <v>41046</v>
      </c>
      <c r="F426" s="58">
        <v>28</v>
      </c>
      <c r="G426" s="60" t="s">
        <v>1255</v>
      </c>
      <c r="H426" s="11"/>
      <c r="I426" s="30" t="s">
        <v>5682</v>
      </c>
      <c r="J426" s="11"/>
      <c r="K426" s="21">
        <v>227</v>
      </c>
      <c r="L426" s="22" t="s">
        <v>26</v>
      </c>
      <c r="M426" s="22" t="s">
        <v>120</v>
      </c>
      <c r="N426" s="29" t="s">
        <v>5779</v>
      </c>
    </row>
    <row r="427" spans="1:14" x14ac:dyDescent="0.2">
      <c r="A427" s="18">
        <v>411</v>
      </c>
      <c r="B427" s="19">
        <v>5300</v>
      </c>
      <c r="C427" s="45" t="s">
        <v>1118</v>
      </c>
      <c r="D427" s="56">
        <v>41046</v>
      </c>
      <c r="E427" s="56">
        <v>41051</v>
      </c>
      <c r="F427" s="58">
        <v>28</v>
      </c>
      <c r="G427" s="60" t="s">
        <v>1256</v>
      </c>
      <c r="H427" s="11"/>
      <c r="I427" s="30" t="s">
        <v>5682</v>
      </c>
      <c r="J427" s="11"/>
      <c r="K427" s="21">
        <v>170</v>
      </c>
      <c r="L427" s="22" t="s">
        <v>26</v>
      </c>
      <c r="M427" s="22" t="s">
        <v>120</v>
      </c>
      <c r="N427" s="29" t="s">
        <v>5779</v>
      </c>
    </row>
    <row r="428" spans="1:14" x14ac:dyDescent="0.2">
      <c r="A428" s="18">
        <v>412</v>
      </c>
      <c r="B428" s="19">
        <v>5300</v>
      </c>
      <c r="C428" s="45" t="s">
        <v>1119</v>
      </c>
      <c r="D428" s="56">
        <v>41051</v>
      </c>
      <c r="E428" s="56">
        <v>41051</v>
      </c>
      <c r="F428" s="58">
        <v>29</v>
      </c>
      <c r="G428" s="60" t="s">
        <v>1251</v>
      </c>
      <c r="H428" s="11"/>
      <c r="I428" s="30" t="s">
        <v>5682</v>
      </c>
      <c r="J428" s="11"/>
      <c r="K428" s="21">
        <v>205</v>
      </c>
      <c r="L428" s="22" t="s">
        <v>26</v>
      </c>
      <c r="M428" s="22" t="s">
        <v>120</v>
      </c>
      <c r="N428" s="29" t="s">
        <v>5779</v>
      </c>
    </row>
    <row r="429" spans="1:14" x14ac:dyDescent="0.2">
      <c r="A429" s="18">
        <v>413</v>
      </c>
      <c r="B429" s="19">
        <v>5300</v>
      </c>
      <c r="C429" s="45" t="s">
        <v>1120</v>
      </c>
      <c r="D429" s="56">
        <v>41051</v>
      </c>
      <c r="E429" s="56">
        <v>41053</v>
      </c>
      <c r="F429" s="58">
        <v>29</v>
      </c>
      <c r="G429" s="60" t="s">
        <v>1252</v>
      </c>
      <c r="H429" s="11"/>
      <c r="I429" s="30" t="s">
        <v>5682</v>
      </c>
      <c r="J429" s="11"/>
      <c r="K429" s="21">
        <v>206</v>
      </c>
      <c r="L429" s="22" t="s">
        <v>26</v>
      </c>
      <c r="M429" s="22" t="s">
        <v>120</v>
      </c>
      <c r="N429" s="29" t="s">
        <v>5779</v>
      </c>
    </row>
    <row r="430" spans="1:14" x14ac:dyDescent="0.2">
      <c r="A430" s="18">
        <v>414</v>
      </c>
      <c r="B430" s="19">
        <v>5300</v>
      </c>
      <c r="C430" s="45" t="s">
        <v>1121</v>
      </c>
      <c r="D430" s="56">
        <v>41053</v>
      </c>
      <c r="E430" s="56">
        <v>41060</v>
      </c>
      <c r="F430" s="58">
        <v>29</v>
      </c>
      <c r="G430" s="60" t="s">
        <v>1253</v>
      </c>
      <c r="H430" s="11"/>
      <c r="I430" s="30" t="s">
        <v>5682</v>
      </c>
      <c r="J430" s="11"/>
      <c r="K430" s="21">
        <v>207</v>
      </c>
      <c r="L430" s="22" t="s">
        <v>26</v>
      </c>
      <c r="M430" s="22" t="s">
        <v>120</v>
      </c>
      <c r="N430" s="29" t="s">
        <v>5779</v>
      </c>
    </row>
    <row r="431" spans="1:14" x14ac:dyDescent="0.2">
      <c r="A431" s="18">
        <v>415</v>
      </c>
      <c r="B431" s="19">
        <v>5300</v>
      </c>
      <c r="C431" s="45" t="s">
        <v>1122</v>
      </c>
      <c r="D431" s="56">
        <v>41061</v>
      </c>
      <c r="E431" s="56">
        <v>41090</v>
      </c>
      <c r="F431" s="58">
        <v>29</v>
      </c>
      <c r="G431" s="60" t="s">
        <v>1254</v>
      </c>
      <c r="H431" s="21"/>
      <c r="I431" s="30" t="s">
        <v>5682</v>
      </c>
      <c r="J431" s="30"/>
      <c r="K431" s="21">
        <v>200</v>
      </c>
      <c r="L431" s="22" t="s">
        <v>26</v>
      </c>
      <c r="M431" s="22" t="s">
        <v>120</v>
      </c>
      <c r="N431" s="29" t="s">
        <v>5779</v>
      </c>
    </row>
    <row r="432" spans="1:14" ht="22.5" x14ac:dyDescent="0.2">
      <c r="A432" s="18">
        <v>416</v>
      </c>
      <c r="B432" s="19">
        <v>5300</v>
      </c>
      <c r="C432" s="45" t="s">
        <v>1123</v>
      </c>
      <c r="D432" s="56">
        <v>41061</v>
      </c>
      <c r="E432" s="56">
        <v>41090</v>
      </c>
      <c r="F432" s="58">
        <v>29</v>
      </c>
      <c r="G432" s="60" t="s">
        <v>1255</v>
      </c>
      <c r="H432" s="21"/>
      <c r="I432" s="30" t="s">
        <v>5682</v>
      </c>
      <c r="J432" s="30"/>
      <c r="K432" s="21">
        <v>200</v>
      </c>
      <c r="L432" s="22" t="s">
        <v>26</v>
      </c>
      <c r="M432" s="22" t="s">
        <v>120</v>
      </c>
      <c r="N432" s="29" t="s">
        <v>5779</v>
      </c>
    </row>
    <row r="433" spans="1:14" x14ac:dyDescent="0.2">
      <c r="A433" s="18">
        <v>417</v>
      </c>
      <c r="B433" s="19">
        <v>5300</v>
      </c>
      <c r="C433" s="45" t="s">
        <v>1124</v>
      </c>
      <c r="D433" s="56">
        <v>41061</v>
      </c>
      <c r="E433" s="56">
        <v>41061</v>
      </c>
      <c r="F433" s="58">
        <v>29</v>
      </c>
      <c r="G433" s="60" t="s">
        <v>1256</v>
      </c>
      <c r="H433" s="21"/>
      <c r="I433" s="30" t="s">
        <v>5682</v>
      </c>
      <c r="J433" s="30"/>
      <c r="K433" s="21">
        <v>177</v>
      </c>
      <c r="L433" s="22" t="s">
        <v>26</v>
      </c>
      <c r="M433" s="22" t="s">
        <v>120</v>
      </c>
      <c r="N433" s="29" t="s">
        <v>5779</v>
      </c>
    </row>
    <row r="434" spans="1:14" x14ac:dyDescent="0.2">
      <c r="A434" s="18">
        <v>418</v>
      </c>
      <c r="B434" s="19">
        <v>5300</v>
      </c>
      <c r="C434" s="45" t="s">
        <v>1125</v>
      </c>
      <c r="D434" s="56">
        <v>41061</v>
      </c>
      <c r="E434" s="56">
        <v>41061</v>
      </c>
      <c r="F434" s="58">
        <v>30</v>
      </c>
      <c r="G434" s="60" t="s">
        <v>1251</v>
      </c>
      <c r="H434" s="22"/>
      <c r="I434" s="30" t="s">
        <v>5682</v>
      </c>
      <c r="J434" s="22"/>
      <c r="K434" s="21">
        <v>186</v>
      </c>
      <c r="L434" s="22" t="s">
        <v>26</v>
      </c>
      <c r="M434" s="22" t="s">
        <v>120</v>
      </c>
      <c r="N434" s="29" t="s">
        <v>5779</v>
      </c>
    </row>
    <row r="435" spans="1:14" x14ac:dyDescent="0.2">
      <c r="A435" s="18">
        <v>419</v>
      </c>
      <c r="B435" s="19">
        <v>5300</v>
      </c>
      <c r="C435" s="45" t="s">
        <v>1126</v>
      </c>
      <c r="D435" s="56">
        <v>41061</v>
      </c>
      <c r="E435" s="56">
        <v>41061</v>
      </c>
      <c r="F435" s="58">
        <v>30</v>
      </c>
      <c r="G435" s="60" t="s">
        <v>1252</v>
      </c>
      <c r="H435" s="22"/>
      <c r="I435" s="30" t="s">
        <v>5682</v>
      </c>
      <c r="J435" s="30"/>
      <c r="K435" s="21">
        <v>228</v>
      </c>
      <c r="L435" s="22" t="s">
        <v>26</v>
      </c>
      <c r="M435" s="22" t="s">
        <v>120</v>
      </c>
      <c r="N435" s="29" t="s">
        <v>5779</v>
      </c>
    </row>
    <row r="436" spans="1:14" x14ac:dyDescent="0.2">
      <c r="A436" s="18">
        <v>420</v>
      </c>
      <c r="B436" s="19">
        <v>5300</v>
      </c>
      <c r="C436" s="45" t="s">
        <v>1127</v>
      </c>
      <c r="D436" s="56">
        <v>41061</v>
      </c>
      <c r="E436" s="56">
        <v>41061</v>
      </c>
      <c r="F436" s="58">
        <v>30</v>
      </c>
      <c r="G436" s="60" t="s">
        <v>1253</v>
      </c>
      <c r="H436" s="22"/>
      <c r="I436" s="30" t="s">
        <v>5682</v>
      </c>
      <c r="J436" s="30"/>
      <c r="K436" s="21">
        <v>142</v>
      </c>
      <c r="L436" s="22" t="s">
        <v>26</v>
      </c>
      <c r="M436" s="22" t="s">
        <v>120</v>
      </c>
      <c r="N436" s="29" t="s">
        <v>5779</v>
      </c>
    </row>
    <row r="437" spans="1:14" x14ac:dyDescent="0.2">
      <c r="A437" s="18">
        <v>421</v>
      </c>
      <c r="B437" s="19">
        <v>5300</v>
      </c>
      <c r="C437" s="45" t="s">
        <v>1128</v>
      </c>
      <c r="D437" s="56">
        <v>41061</v>
      </c>
      <c r="E437" s="56">
        <v>41061</v>
      </c>
      <c r="F437" s="58">
        <v>30</v>
      </c>
      <c r="G437" s="60" t="s">
        <v>1254</v>
      </c>
      <c r="H437" s="26"/>
      <c r="I437" s="30" t="s">
        <v>5682</v>
      </c>
      <c r="J437" s="30"/>
      <c r="K437" s="21">
        <v>150</v>
      </c>
      <c r="L437" s="22" t="s">
        <v>26</v>
      </c>
      <c r="M437" s="22" t="s">
        <v>120</v>
      </c>
      <c r="N437" s="29" t="s">
        <v>5779</v>
      </c>
    </row>
    <row r="438" spans="1:14" x14ac:dyDescent="0.2">
      <c r="A438" s="18">
        <v>422</v>
      </c>
      <c r="B438" s="19">
        <v>5300</v>
      </c>
      <c r="C438" s="45" t="s">
        <v>1129</v>
      </c>
      <c r="D438" s="56">
        <v>41061</v>
      </c>
      <c r="E438" s="56">
        <v>41061</v>
      </c>
      <c r="F438" s="58">
        <v>30</v>
      </c>
      <c r="G438" s="60" t="s">
        <v>1255</v>
      </c>
      <c r="H438" s="27"/>
      <c r="I438" s="30" t="s">
        <v>5682</v>
      </c>
      <c r="J438" s="28"/>
      <c r="K438" s="21">
        <v>205</v>
      </c>
      <c r="L438" s="22" t="s">
        <v>26</v>
      </c>
      <c r="M438" s="22" t="s">
        <v>120</v>
      </c>
      <c r="N438" s="29" t="s">
        <v>5779</v>
      </c>
    </row>
    <row r="439" spans="1:14" x14ac:dyDescent="0.2">
      <c r="A439" s="18">
        <v>423</v>
      </c>
      <c r="B439" s="19">
        <v>5300</v>
      </c>
      <c r="C439" s="45" t="s">
        <v>1130</v>
      </c>
      <c r="D439" s="56">
        <v>41061</v>
      </c>
      <c r="E439" s="56">
        <v>41061</v>
      </c>
      <c r="F439" s="58">
        <v>30</v>
      </c>
      <c r="G439" s="60" t="s">
        <v>1256</v>
      </c>
      <c r="H439" s="11"/>
      <c r="I439" s="30" t="s">
        <v>5682</v>
      </c>
      <c r="J439" s="11"/>
      <c r="K439" s="21">
        <v>209</v>
      </c>
      <c r="L439" s="22" t="s">
        <v>26</v>
      </c>
      <c r="M439" s="22" t="s">
        <v>120</v>
      </c>
      <c r="N439" s="29" t="s">
        <v>5779</v>
      </c>
    </row>
    <row r="440" spans="1:14" x14ac:dyDescent="0.2">
      <c r="A440" s="18">
        <v>424</v>
      </c>
      <c r="B440" s="19">
        <v>5300</v>
      </c>
      <c r="C440" s="45" t="s">
        <v>1131</v>
      </c>
      <c r="D440" s="56">
        <v>41061</v>
      </c>
      <c r="E440" s="56">
        <v>41061</v>
      </c>
      <c r="F440" s="58">
        <v>31</v>
      </c>
      <c r="G440" s="60" t="s">
        <v>1251</v>
      </c>
      <c r="H440" s="11"/>
      <c r="I440" s="30" t="s">
        <v>5682</v>
      </c>
      <c r="J440" s="11"/>
      <c r="K440" s="21">
        <v>207</v>
      </c>
      <c r="L440" s="22" t="s">
        <v>26</v>
      </c>
      <c r="M440" s="22" t="s">
        <v>120</v>
      </c>
      <c r="N440" s="29" t="s">
        <v>5779</v>
      </c>
    </row>
    <row r="441" spans="1:14" x14ac:dyDescent="0.2">
      <c r="A441" s="18">
        <v>425</v>
      </c>
      <c r="B441" s="19">
        <v>5300</v>
      </c>
      <c r="C441" s="45" t="s">
        <v>1132</v>
      </c>
      <c r="D441" s="56">
        <v>41061</v>
      </c>
      <c r="E441" s="56">
        <v>41061</v>
      </c>
      <c r="F441" s="58">
        <v>31</v>
      </c>
      <c r="G441" s="60" t="s">
        <v>1252</v>
      </c>
      <c r="H441" s="11"/>
      <c r="I441" s="30" t="s">
        <v>5682</v>
      </c>
      <c r="J441" s="11"/>
      <c r="K441" s="21">
        <v>199</v>
      </c>
      <c r="L441" s="22" t="s">
        <v>26</v>
      </c>
      <c r="M441" s="22" t="s">
        <v>120</v>
      </c>
      <c r="N441" s="29" t="s">
        <v>5779</v>
      </c>
    </row>
    <row r="442" spans="1:14" x14ac:dyDescent="0.2">
      <c r="A442" s="18">
        <v>426</v>
      </c>
      <c r="B442" s="19">
        <v>5300</v>
      </c>
      <c r="C442" s="45" t="s">
        <v>1133</v>
      </c>
      <c r="D442" s="56">
        <v>41061</v>
      </c>
      <c r="E442" s="56">
        <v>41061</v>
      </c>
      <c r="F442" s="58">
        <v>31</v>
      </c>
      <c r="G442" s="60" t="s">
        <v>1253</v>
      </c>
      <c r="H442" s="11"/>
      <c r="I442" s="30" t="s">
        <v>5682</v>
      </c>
      <c r="J442" s="11"/>
      <c r="K442" s="21">
        <v>221</v>
      </c>
      <c r="L442" s="22" t="s">
        <v>26</v>
      </c>
      <c r="M442" s="22" t="s">
        <v>120</v>
      </c>
      <c r="N442" s="29" t="s">
        <v>5779</v>
      </c>
    </row>
    <row r="443" spans="1:14" x14ac:dyDescent="0.2">
      <c r="A443" s="18">
        <v>427</v>
      </c>
      <c r="B443" s="19">
        <v>5300</v>
      </c>
      <c r="C443" s="45" t="s">
        <v>1134</v>
      </c>
      <c r="D443" s="56">
        <v>41061</v>
      </c>
      <c r="E443" s="56">
        <v>41061</v>
      </c>
      <c r="F443" s="58">
        <v>31</v>
      </c>
      <c r="G443" s="60" t="s">
        <v>1254</v>
      </c>
      <c r="H443" s="11"/>
      <c r="I443" s="30" t="s">
        <v>5682</v>
      </c>
      <c r="J443" s="11"/>
      <c r="K443" s="21">
        <v>217</v>
      </c>
      <c r="L443" s="22" t="s">
        <v>26</v>
      </c>
      <c r="M443" s="22" t="s">
        <v>120</v>
      </c>
      <c r="N443" s="29" t="s">
        <v>5779</v>
      </c>
    </row>
    <row r="444" spans="1:14" x14ac:dyDescent="0.2">
      <c r="A444" s="18">
        <v>428</v>
      </c>
      <c r="B444" s="19">
        <v>5300</v>
      </c>
      <c r="C444" s="45" t="s">
        <v>1135</v>
      </c>
      <c r="D444" s="56">
        <v>41061</v>
      </c>
      <c r="E444" s="56">
        <v>41061</v>
      </c>
      <c r="F444" s="58">
        <v>31</v>
      </c>
      <c r="G444" s="60" t="s">
        <v>1255</v>
      </c>
      <c r="H444" s="11"/>
      <c r="I444" s="30" t="s">
        <v>5682</v>
      </c>
      <c r="J444" s="11"/>
      <c r="K444" s="21">
        <v>194</v>
      </c>
      <c r="L444" s="22" t="s">
        <v>26</v>
      </c>
      <c r="M444" s="22" t="s">
        <v>120</v>
      </c>
      <c r="N444" s="29" t="s">
        <v>5779</v>
      </c>
    </row>
    <row r="445" spans="1:14" x14ac:dyDescent="0.2">
      <c r="A445" s="18">
        <v>429</v>
      </c>
      <c r="B445" s="19">
        <v>5300</v>
      </c>
      <c r="C445" s="45" t="s">
        <v>1136</v>
      </c>
      <c r="D445" s="56">
        <v>41061</v>
      </c>
      <c r="E445" s="56">
        <v>41061</v>
      </c>
      <c r="F445" s="58">
        <v>31</v>
      </c>
      <c r="G445" s="60" t="s">
        <v>1256</v>
      </c>
      <c r="H445" s="11"/>
      <c r="I445" s="30" t="s">
        <v>5682</v>
      </c>
      <c r="J445" s="11"/>
      <c r="K445" s="21">
        <v>211</v>
      </c>
      <c r="L445" s="22" t="s">
        <v>26</v>
      </c>
      <c r="M445" s="22" t="s">
        <v>120</v>
      </c>
      <c r="N445" s="29" t="s">
        <v>5779</v>
      </c>
    </row>
    <row r="446" spans="1:14" x14ac:dyDescent="0.2">
      <c r="A446" s="18">
        <v>430</v>
      </c>
      <c r="B446" s="19">
        <v>5300</v>
      </c>
      <c r="C446" s="45" t="s">
        <v>1137</v>
      </c>
      <c r="D446" s="56">
        <v>41061</v>
      </c>
      <c r="E446" s="56">
        <v>41061</v>
      </c>
      <c r="F446" s="58">
        <v>32</v>
      </c>
      <c r="G446" s="60" t="s">
        <v>1251</v>
      </c>
      <c r="H446" s="21"/>
      <c r="I446" s="30" t="s">
        <v>5682</v>
      </c>
      <c r="J446" s="30"/>
      <c r="K446" s="21">
        <v>211</v>
      </c>
      <c r="L446" s="22" t="s">
        <v>26</v>
      </c>
      <c r="M446" s="22" t="s">
        <v>120</v>
      </c>
      <c r="N446" s="29" t="s">
        <v>5779</v>
      </c>
    </row>
    <row r="447" spans="1:14" x14ac:dyDescent="0.2">
      <c r="A447" s="18">
        <v>431</v>
      </c>
      <c r="B447" s="19">
        <v>5300</v>
      </c>
      <c r="C447" s="45" t="s">
        <v>1138</v>
      </c>
      <c r="D447" s="56">
        <v>41061</v>
      </c>
      <c r="E447" s="56">
        <v>41061</v>
      </c>
      <c r="F447" s="58">
        <v>32</v>
      </c>
      <c r="G447" s="60" t="s">
        <v>1252</v>
      </c>
      <c r="H447" s="21"/>
      <c r="I447" s="30" t="s">
        <v>5682</v>
      </c>
      <c r="J447" s="30"/>
      <c r="K447" s="21">
        <v>200</v>
      </c>
      <c r="L447" s="22" t="s">
        <v>26</v>
      </c>
      <c r="M447" s="22" t="s">
        <v>120</v>
      </c>
      <c r="N447" s="29" t="s">
        <v>5779</v>
      </c>
    </row>
    <row r="448" spans="1:14" x14ac:dyDescent="0.2">
      <c r="A448" s="18">
        <v>432</v>
      </c>
      <c r="B448" s="19">
        <v>5300</v>
      </c>
      <c r="C448" s="45" t="s">
        <v>1139</v>
      </c>
      <c r="D448" s="56">
        <v>41061</v>
      </c>
      <c r="E448" s="56">
        <v>41061</v>
      </c>
      <c r="F448" s="58">
        <v>32</v>
      </c>
      <c r="G448" s="60" t="s">
        <v>1253</v>
      </c>
      <c r="H448" s="21"/>
      <c r="I448" s="30" t="s">
        <v>5682</v>
      </c>
      <c r="J448" s="30"/>
      <c r="K448" s="21">
        <v>199</v>
      </c>
      <c r="L448" s="22" t="s">
        <v>26</v>
      </c>
      <c r="M448" s="22" t="s">
        <v>120</v>
      </c>
      <c r="N448" s="29" t="s">
        <v>5779</v>
      </c>
    </row>
    <row r="449" spans="1:14" x14ac:dyDescent="0.2">
      <c r="A449" s="18">
        <v>433</v>
      </c>
      <c r="B449" s="19">
        <v>5300</v>
      </c>
      <c r="C449" s="45" t="s">
        <v>1140</v>
      </c>
      <c r="D449" s="56">
        <v>41061</v>
      </c>
      <c r="E449" s="56">
        <v>41061</v>
      </c>
      <c r="F449" s="58">
        <v>32</v>
      </c>
      <c r="G449" s="60" t="s">
        <v>1254</v>
      </c>
      <c r="H449" s="22"/>
      <c r="I449" s="30" t="s">
        <v>5682</v>
      </c>
      <c r="J449" s="22"/>
      <c r="K449" s="21">
        <v>217</v>
      </c>
      <c r="L449" s="22" t="s">
        <v>26</v>
      </c>
      <c r="M449" s="22" t="s">
        <v>120</v>
      </c>
      <c r="N449" s="29" t="s">
        <v>5779</v>
      </c>
    </row>
    <row r="450" spans="1:14" x14ac:dyDescent="0.2">
      <c r="A450" s="18">
        <v>434</v>
      </c>
      <c r="B450" s="19">
        <v>5300</v>
      </c>
      <c r="C450" s="45" t="s">
        <v>1141</v>
      </c>
      <c r="D450" s="56">
        <v>41061</v>
      </c>
      <c r="E450" s="56">
        <v>41061</v>
      </c>
      <c r="F450" s="58">
        <v>32</v>
      </c>
      <c r="G450" s="60" t="s">
        <v>1255</v>
      </c>
      <c r="H450" s="22"/>
      <c r="I450" s="30" t="s">
        <v>5682</v>
      </c>
      <c r="J450" s="30"/>
      <c r="K450" s="21">
        <v>247</v>
      </c>
      <c r="L450" s="22" t="s">
        <v>26</v>
      </c>
      <c r="M450" s="22" t="s">
        <v>120</v>
      </c>
      <c r="N450" s="29" t="s">
        <v>5779</v>
      </c>
    </row>
    <row r="451" spans="1:14" x14ac:dyDescent="0.2">
      <c r="A451" s="18">
        <v>435</v>
      </c>
      <c r="B451" s="19">
        <v>5300</v>
      </c>
      <c r="C451" s="45" t="s">
        <v>1142</v>
      </c>
      <c r="D451" s="56">
        <v>41061</v>
      </c>
      <c r="E451" s="56">
        <v>41061</v>
      </c>
      <c r="F451" s="58">
        <v>32</v>
      </c>
      <c r="G451" s="60" t="s">
        <v>1256</v>
      </c>
      <c r="H451" s="22"/>
      <c r="I451" s="30" t="s">
        <v>5682</v>
      </c>
      <c r="J451" s="30"/>
      <c r="K451" s="21">
        <v>203</v>
      </c>
      <c r="L451" s="22" t="s">
        <v>26</v>
      </c>
      <c r="M451" s="22" t="s">
        <v>120</v>
      </c>
      <c r="N451" s="29" t="s">
        <v>5779</v>
      </c>
    </row>
    <row r="452" spans="1:14" x14ac:dyDescent="0.2">
      <c r="A452" s="18">
        <v>436</v>
      </c>
      <c r="B452" s="19">
        <v>5300</v>
      </c>
      <c r="C452" s="45" t="s">
        <v>1143</v>
      </c>
      <c r="D452" s="56">
        <v>41061</v>
      </c>
      <c r="E452" s="56">
        <v>41061</v>
      </c>
      <c r="F452" s="58">
        <v>33</v>
      </c>
      <c r="G452" s="60" t="s">
        <v>1251</v>
      </c>
      <c r="H452" s="26"/>
      <c r="I452" s="30" t="s">
        <v>5682</v>
      </c>
      <c r="J452" s="30"/>
      <c r="K452" s="21">
        <v>218</v>
      </c>
      <c r="L452" s="22" t="s">
        <v>26</v>
      </c>
      <c r="M452" s="22" t="s">
        <v>120</v>
      </c>
      <c r="N452" s="29" t="s">
        <v>5779</v>
      </c>
    </row>
    <row r="453" spans="1:14" x14ac:dyDescent="0.2">
      <c r="A453" s="18">
        <v>437</v>
      </c>
      <c r="B453" s="19">
        <v>5300</v>
      </c>
      <c r="C453" s="45" t="s">
        <v>1144</v>
      </c>
      <c r="D453" s="56">
        <v>41061</v>
      </c>
      <c r="E453" s="56">
        <v>41061</v>
      </c>
      <c r="F453" s="58">
        <v>33</v>
      </c>
      <c r="G453" s="60" t="s">
        <v>1252</v>
      </c>
      <c r="H453" s="27"/>
      <c r="I453" s="30" t="s">
        <v>5682</v>
      </c>
      <c r="J453" s="28"/>
      <c r="K453" s="21">
        <v>221</v>
      </c>
      <c r="L453" s="22" t="s">
        <v>26</v>
      </c>
      <c r="M453" s="22" t="s">
        <v>120</v>
      </c>
      <c r="N453" s="29" t="s">
        <v>5779</v>
      </c>
    </row>
    <row r="454" spans="1:14" x14ac:dyDescent="0.2">
      <c r="A454" s="18">
        <v>438</v>
      </c>
      <c r="B454" s="19">
        <v>5300</v>
      </c>
      <c r="C454" s="45" t="s">
        <v>1145</v>
      </c>
      <c r="D454" s="56">
        <v>41061</v>
      </c>
      <c r="E454" s="56">
        <v>41061</v>
      </c>
      <c r="F454" s="58">
        <v>33</v>
      </c>
      <c r="G454" s="60" t="s">
        <v>1253</v>
      </c>
      <c r="H454" s="11"/>
      <c r="I454" s="30" t="s">
        <v>5682</v>
      </c>
      <c r="J454" s="11"/>
      <c r="K454" s="21">
        <v>212</v>
      </c>
      <c r="L454" s="22" t="s">
        <v>26</v>
      </c>
      <c r="M454" s="22" t="s">
        <v>120</v>
      </c>
      <c r="N454" s="29" t="s">
        <v>5779</v>
      </c>
    </row>
    <row r="455" spans="1:14" x14ac:dyDescent="0.2">
      <c r="A455" s="18">
        <v>439</v>
      </c>
      <c r="B455" s="19">
        <v>5300</v>
      </c>
      <c r="C455" s="45" t="s">
        <v>1146</v>
      </c>
      <c r="D455" s="56">
        <v>41061</v>
      </c>
      <c r="E455" s="56">
        <v>41061</v>
      </c>
      <c r="F455" s="58">
        <v>33</v>
      </c>
      <c r="G455" s="60" t="s">
        <v>1254</v>
      </c>
      <c r="H455" s="11"/>
      <c r="I455" s="30" t="s">
        <v>5682</v>
      </c>
      <c r="J455" s="11"/>
      <c r="K455" s="21">
        <v>202</v>
      </c>
      <c r="L455" s="22" t="s">
        <v>26</v>
      </c>
      <c r="M455" s="22" t="s">
        <v>120</v>
      </c>
      <c r="N455" s="29" t="s">
        <v>5779</v>
      </c>
    </row>
    <row r="456" spans="1:14" x14ac:dyDescent="0.2">
      <c r="A456" s="18">
        <v>440</v>
      </c>
      <c r="B456" s="19">
        <v>5300</v>
      </c>
      <c r="C456" s="45" t="s">
        <v>1147</v>
      </c>
      <c r="D456" s="56">
        <v>41061</v>
      </c>
      <c r="E456" s="56">
        <v>41061</v>
      </c>
      <c r="F456" s="58">
        <v>33</v>
      </c>
      <c r="G456" s="60" t="s">
        <v>1255</v>
      </c>
      <c r="H456" s="11"/>
      <c r="I456" s="30" t="s">
        <v>5682</v>
      </c>
      <c r="J456" s="11"/>
      <c r="K456" s="21">
        <v>197</v>
      </c>
      <c r="L456" s="22" t="s">
        <v>26</v>
      </c>
      <c r="M456" s="22" t="s">
        <v>120</v>
      </c>
      <c r="N456" s="29" t="s">
        <v>5779</v>
      </c>
    </row>
    <row r="457" spans="1:14" x14ac:dyDescent="0.2">
      <c r="A457" s="18">
        <v>441</v>
      </c>
      <c r="B457" s="19">
        <v>5300</v>
      </c>
      <c r="C457" s="45" t="s">
        <v>1148</v>
      </c>
      <c r="D457" s="56">
        <v>41061</v>
      </c>
      <c r="E457" s="56">
        <v>41061</v>
      </c>
      <c r="F457" s="58">
        <v>33</v>
      </c>
      <c r="G457" s="60" t="s">
        <v>1256</v>
      </c>
      <c r="H457" s="11"/>
      <c r="I457" s="30" t="s">
        <v>5682</v>
      </c>
      <c r="J457" s="11"/>
      <c r="K457" s="21">
        <v>182</v>
      </c>
      <c r="L457" s="22" t="s">
        <v>26</v>
      </c>
      <c r="M457" s="22" t="s">
        <v>120</v>
      </c>
      <c r="N457" s="29" t="s">
        <v>5779</v>
      </c>
    </row>
    <row r="458" spans="1:14" x14ac:dyDescent="0.2">
      <c r="A458" s="18">
        <v>442</v>
      </c>
      <c r="B458" s="19">
        <v>5300</v>
      </c>
      <c r="C458" s="45" t="s">
        <v>1149</v>
      </c>
      <c r="D458" s="56">
        <v>41061</v>
      </c>
      <c r="E458" s="56">
        <v>41061</v>
      </c>
      <c r="F458" s="58">
        <v>34</v>
      </c>
      <c r="G458" s="60" t="s">
        <v>1251</v>
      </c>
      <c r="H458" s="11"/>
      <c r="I458" s="30" t="s">
        <v>5682</v>
      </c>
      <c r="J458" s="11"/>
      <c r="K458" s="21">
        <v>208</v>
      </c>
      <c r="L458" s="22" t="s">
        <v>26</v>
      </c>
      <c r="M458" s="22" t="s">
        <v>120</v>
      </c>
      <c r="N458" s="29" t="s">
        <v>5779</v>
      </c>
    </row>
    <row r="459" spans="1:14" x14ac:dyDescent="0.2">
      <c r="A459" s="18">
        <v>443</v>
      </c>
      <c r="B459" s="19">
        <v>5300</v>
      </c>
      <c r="C459" s="45" t="s">
        <v>1150</v>
      </c>
      <c r="D459" s="56">
        <v>41061</v>
      </c>
      <c r="E459" s="56">
        <v>41061</v>
      </c>
      <c r="F459" s="58">
        <v>34</v>
      </c>
      <c r="G459" s="60" t="s">
        <v>1252</v>
      </c>
      <c r="H459" s="11"/>
      <c r="I459" s="30" t="s">
        <v>5682</v>
      </c>
      <c r="J459" s="11"/>
      <c r="K459" s="21">
        <v>190</v>
      </c>
      <c r="L459" s="22" t="s">
        <v>26</v>
      </c>
      <c r="M459" s="22" t="s">
        <v>120</v>
      </c>
      <c r="N459" s="29" t="s">
        <v>5779</v>
      </c>
    </row>
    <row r="460" spans="1:14" x14ac:dyDescent="0.2">
      <c r="A460" s="18">
        <v>444</v>
      </c>
      <c r="B460" s="19">
        <v>5300</v>
      </c>
      <c r="C460" s="45" t="s">
        <v>1151</v>
      </c>
      <c r="D460" s="56">
        <v>41061</v>
      </c>
      <c r="E460" s="56">
        <v>41061</v>
      </c>
      <c r="F460" s="58">
        <v>34</v>
      </c>
      <c r="G460" s="60" t="s">
        <v>1253</v>
      </c>
      <c r="H460" s="11"/>
      <c r="I460" s="30" t="s">
        <v>5682</v>
      </c>
      <c r="J460" s="11"/>
      <c r="K460" s="21">
        <v>217</v>
      </c>
      <c r="L460" s="22" t="s">
        <v>26</v>
      </c>
      <c r="M460" s="22" t="s">
        <v>120</v>
      </c>
      <c r="N460" s="29" t="s">
        <v>5779</v>
      </c>
    </row>
    <row r="461" spans="1:14" x14ac:dyDescent="0.2">
      <c r="A461" s="18">
        <v>445</v>
      </c>
      <c r="B461" s="19">
        <v>5300</v>
      </c>
      <c r="C461" s="45" t="s">
        <v>1152</v>
      </c>
      <c r="D461" s="56">
        <v>41061</v>
      </c>
      <c r="E461" s="56">
        <v>41061</v>
      </c>
      <c r="F461" s="58">
        <v>34</v>
      </c>
      <c r="G461" s="60" t="s">
        <v>1254</v>
      </c>
      <c r="H461" s="21"/>
      <c r="I461" s="30" t="s">
        <v>5682</v>
      </c>
      <c r="J461" s="30"/>
      <c r="K461" s="21">
        <v>222</v>
      </c>
      <c r="L461" s="22" t="s">
        <v>26</v>
      </c>
      <c r="M461" s="22" t="s">
        <v>120</v>
      </c>
      <c r="N461" s="29" t="s">
        <v>5779</v>
      </c>
    </row>
    <row r="462" spans="1:14" x14ac:dyDescent="0.2">
      <c r="A462" s="18">
        <v>446</v>
      </c>
      <c r="B462" s="19">
        <v>5300</v>
      </c>
      <c r="C462" s="45" t="s">
        <v>1153</v>
      </c>
      <c r="D462" s="56">
        <v>41061</v>
      </c>
      <c r="E462" s="56">
        <v>41061</v>
      </c>
      <c r="F462" s="58">
        <v>34</v>
      </c>
      <c r="G462" s="60" t="s">
        <v>1255</v>
      </c>
      <c r="H462" s="21"/>
      <c r="I462" s="30" t="s">
        <v>5682</v>
      </c>
      <c r="J462" s="30"/>
      <c r="K462" s="21">
        <v>208</v>
      </c>
      <c r="L462" s="22" t="s">
        <v>26</v>
      </c>
      <c r="M462" s="22" t="s">
        <v>120</v>
      </c>
      <c r="N462" s="29" t="s">
        <v>5779</v>
      </c>
    </row>
    <row r="463" spans="1:14" x14ac:dyDescent="0.2">
      <c r="A463" s="18">
        <v>447</v>
      </c>
      <c r="B463" s="19">
        <v>5300</v>
      </c>
      <c r="C463" s="45" t="s">
        <v>1154</v>
      </c>
      <c r="D463" s="56">
        <v>41061</v>
      </c>
      <c r="E463" s="56">
        <v>41061</v>
      </c>
      <c r="F463" s="58">
        <v>34</v>
      </c>
      <c r="G463" s="60" t="s">
        <v>1256</v>
      </c>
      <c r="H463" s="21"/>
      <c r="I463" s="30" t="s">
        <v>5682</v>
      </c>
      <c r="J463" s="30"/>
      <c r="K463" s="21">
        <v>227</v>
      </c>
      <c r="L463" s="22" t="s">
        <v>26</v>
      </c>
      <c r="M463" s="22" t="s">
        <v>120</v>
      </c>
      <c r="N463" s="29" t="s">
        <v>5779</v>
      </c>
    </row>
    <row r="464" spans="1:14" x14ac:dyDescent="0.2">
      <c r="A464" s="18">
        <v>448</v>
      </c>
      <c r="B464" s="19">
        <v>5300</v>
      </c>
      <c r="C464" s="45" t="s">
        <v>1155</v>
      </c>
      <c r="D464" s="56">
        <v>41061</v>
      </c>
      <c r="E464" s="56">
        <v>41061</v>
      </c>
      <c r="F464" s="58">
        <v>35</v>
      </c>
      <c r="G464" s="60" t="s">
        <v>1251</v>
      </c>
      <c r="H464" s="22"/>
      <c r="I464" s="30" t="s">
        <v>5682</v>
      </c>
      <c r="J464" s="22"/>
      <c r="K464" s="21">
        <v>203</v>
      </c>
      <c r="L464" s="22" t="s">
        <v>26</v>
      </c>
      <c r="M464" s="22" t="s">
        <v>120</v>
      </c>
      <c r="N464" s="29" t="s">
        <v>5779</v>
      </c>
    </row>
    <row r="465" spans="1:14" x14ac:dyDescent="0.2">
      <c r="A465" s="18">
        <v>449</v>
      </c>
      <c r="B465" s="19">
        <v>5300</v>
      </c>
      <c r="C465" s="45" t="s">
        <v>1156</v>
      </c>
      <c r="D465" s="56">
        <v>41061</v>
      </c>
      <c r="E465" s="56">
        <v>41061</v>
      </c>
      <c r="F465" s="58">
        <v>35</v>
      </c>
      <c r="G465" s="60" t="s">
        <v>1252</v>
      </c>
      <c r="H465" s="22"/>
      <c r="I465" s="30" t="s">
        <v>5682</v>
      </c>
      <c r="J465" s="30"/>
      <c r="K465" s="21">
        <v>178</v>
      </c>
      <c r="L465" s="22" t="s">
        <v>26</v>
      </c>
      <c r="M465" s="22" t="s">
        <v>120</v>
      </c>
      <c r="N465" s="29" t="s">
        <v>5779</v>
      </c>
    </row>
    <row r="466" spans="1:14" x14ac:dyDescent="0.2">
      <c r="A466" s="18">
        <v>450</v>
      </c>
      <c r="B466" s="19">
        <v>5300</v>
      </c>
      <c r="C466" s="45" t="s">
        <v>1157</v>
      </c>
      <c r="D466" s="56">
        <v>41061</v>
      </c>
      <c r="E466" s="56">
        <v>41061</v>
      </c>
      <c r="F466" s="58">
        <v>35</v>
      </c>
      <c r="G466" s="60" t="s">
        <v>1253</v>
      </c>
      <c r="H466" s="22"/>
      <c r="I466" s="30" t="s">
        <v>5682</v>
      </c>
      <c r="J466" s="30"/>
      <c r="K466" s="21">
        <v>205</v>
      </c>
      <c r="L466" s="22" t="s">
        <v>26</v>
      </c>
      <c r="M466" s="22" t="s">
        <v>120</v>
      </c>
      <c r="N466" s="29" t="s">
        <v>5779</v>
      </c>
    </row>
    <row r="467" spans="1:14" x14ac:dyDescent="0.2">
      <c r="A467" s="18">
        <v>451</v>
      </c>
      <c r="B467" s="19">
        <v>5300</v>
      </c>
      <c r="C467" s="45" t="s">
        <v>1158</v>
      </c>
      <c r="D467" s="56">
        <v>41061</v>
      </c>
      <c r="E467" s="56">
        <v>41061</v>
      </c>
      <c r="F467" s="58">
        <v>35</v>
      </c>
      <c r="G467" s="60" t="s">
        <v>1254</v>
      </c>
      <c r="H467" s="26"/>
      <c r="I467" s="30" t="s">
        <v>5682</v>
      </c>
      <c r="J467" s="30"/>
      <c r="K467" s="21">
        <v>241</v>
      </c>
      <c r="L467" s="22" t="s">
        <v>26</v>
      </c>
      <c r="M467" s="22" t="s">
        <v>120</v>
      </c>
      <c r="N467" s="29" t="s">
        <v>5779</v>
      </c>
    </row>
    <row r="468" spans="1:14" x14ac:dyDescent="0.2">
      <c r="A468" s="18">
        <v>452</v>
      </c>
      <c r="B468" s="19">
        <v>5300</v>
      </c>
      <c r="C468" s="45" t="s">
        <v>1159</v>
      </c>
      <c r="D468" s="56">
        <v>41061</v>
      </c>
      <c r="E468" s="56">
        <v>41061</v>
      </c>
      <c r="F468" s="58">
        <v>35</v>
      </c>
      <c r="G468" s="60" t="s">
        <v>1255</v>
      </c>
      <c r="H468" s="27"/>
      <c r="I468" s="30" t="s">
        <v>5682</v>
      </c>
      <c r="J468" s="28"/>
      <c r="K468" s="21">
        <v>225</v>
      </c>
      <c r="L468" s="22" t="s">
        <v>26</v>
      </c>
      <c r="M468" s="22" t="s">
        <v>120</v>
      </c>
      <c r="N468" s="29" t="s">
        <v>5779</v>
      </c>
    </row>
    <row r="469" spans="1:14" x14ac:dyDescent="0.2">
      <c r="A469" s="18">
        <v>453</v>
      </c>
      <c r="B469" s="19">
        <v>5300</v>
      </c>
      <c r="C469" s="45" t="s">
        <v>1160</v>
      </c>
      <c r="D469" s="56">
        <v>41061</v>
      </c>
      <c r="E469" s="56">
        <v>41061</v>
      </c>
      <c r="F469" s="58">
        <v>35</v>
      </c>
      <c r="G469" s="60" t="s">
        <v>1256</v>
      </c>
      <c r="H469" s="21"/>
      <c r="I469" s="30" t="s">
        <v>5682</v>
      </c>
      <c r="J469" s="30"/>
      <c r="K469" s="21">
        <v>191</v>
      </c>
      <c r="L469" s="22" t="s">
        <v>26</v>
      </c>
      <c r="M469" s="22" t="s">
        <v>120</v>
      </c>
      <c r="N469" s="29" t="s">
        <v>5779</v>
      </c>
    </row>
    <row r="470" spans="1:14" x14ac:dyDescent="0.2">
      <c r="A470" s="18">
        <v>454</v>
      </c>
      <c r="B470" s="19">
        <v>5300</v>
      </c>
      <c r="C470" s="45" t="s">
        <v>1161</v>
      </c>
      <c r="D470" s="56">
        <v>41061</v>
      </c>
      <c r="E470" s="56">
        <v>41061</v>
      </c>
      <c r="F470" s="58">
        <v>36</v>
      </c>
      <c r="G470" s="60" t="s">
        <v>1251</v>
      </c>
      <c r="H470" s="21"/>
      <c r="I470" s="30" t="s">
        <v>5682</v>
      </c>
      <c r="J470" s="30"/>
      <c r="K470" s="21">
        <v>215</v>
      </c>
      <c r="L470" s="22" t="s">
        <v>26</v>
      </c>
      <c r="M470" s="22" t="s">
        <v>120</v>
      </c>
      <c r="N470" s="29" t="s">
        <v>5779</v>
      </c>
    </row>
    <row r="471" spans="1:14" x14ac:dyDescent="0.2">
      <c r="A471" s="18">
        <v>455</v>
      </c>
      <c r="B471" s="19">
        <v>5300</v>
      </c>
      <c r="C471" s="45" t="s">
        <v>1162</v>
      </c>
      <c r="D471" s="56">
        <v>41061</v>
      </c>
      <c r="E471" s="56">
        <v>41061</v>
      </c>
      <c r="F471" s="58">
        <v>36</v>
      </c>
      <c r="G471" s="60" t="s">
        <v>1252</v>
      </c>
      <c r="H471" s="21"/>
      <c r="I471" s="30" t="s">
        <v>5682</v>
      </c>
      <c r="J471" s="30"/>
      <c r="K471" s="21">
        <v>201</v>
      </c>
      <c r="L471" s="22" t="s">
        <v>26</v>
      </c>
      <c r="M471" s="22" t="s">
        <v>120</v>
      </c>
      <c r="N471" s="29" t="s">
        <v>5779</v>
      </c>
    </row>
    <row r="472" spans="1:14" x14ac:dyDescent="0.2">
      <c r="A472" s="18">
        <v>456</v>
      </c>
      <c r="B472" s="19">
        <v>5300</v>
      </c>
      <c r="C472" s="45" t="s">
        <v>1163</v>
      </c>
      <c r="D472" s="56">
        <v>41061</v>
      </c>
      <c r="E472" s="56">
        <v>41061</v>
      </c>
      <c r="F472" s="58">
        <v>36</v>
      </c>
      <c r="G472" s="60" t="s">
        <v>1253</v>
      </c>
      <c r="H472" s="22"/>
      <c r="I472" s="30" t="s">
        <v>5682</v>
      </c>
      <c r="J472" s="22"/>
      <c r="K472" s="21">
        <v>201</v>
      </c>
      <c r="L472" s="22" t="s">
        <v>26</v>
      </c>
      <c r="M472" s="22" t="s">
        <v>120</v>
      </c>
      <c r="N472" s="29" t="s">
        <v>5779</v>
      </c>
    </row>
    <row r="473" spans="1:14" x14ac:dyDescent="0.2">
      <c r="A473" s="18">
        <v>457</v>
      </c>
      <c r="B473" s="19">
        <v>5300</v>
      </c>
      <c r="C473" s="45" t="s">
        <v>1164</v>
      </c>
      <c r="D473" s="56">
        <v>41061</v>
      </c>
      <c r="E473" s="56">
        <v>41061</v>
      </c>
      <c r="F473" s="58">
        <v>36</v>
      </c>
      <c r="G473" s="60" t="s">
        <v>1254</v>
      </c>
      <c r="H473" s="22"/>
      <c r="I473" s="30" t="s">
        <v>5682</v>
      </c>
      <c r="J473" s="30"/>
      <c r="K473" s="21">
        <v>215</v>
      </c>
      <c r="L473" s="22" t="s">
        <v>26</v>
      </c>
      <c r="M473" s="22" t="s">
        <v>120</v>
      </c>
      <c r="N473" s="29" t="s">
        <v>5779</v>
      </c>
    </row>
    <row r="474" spans="1:14" x14ac:dyDescent="0.2">
      <c r="A474" s="18">
        <v>458</v>
      </c>
      <c r="B474" s="19">
        <v>5300</v>
      </c>
      <c r="C474" s="45" t="s">
        <v>1165</v>
      </c>
      <c r="D474" s="56">
        <v>41061</v>
      </c>
      <c r="E474" s="56">
        <v>41061</v>
      </c>
      <c r="F474" s="58">
        <v>36</v>
      </c>
      <c r="G474" s="60" t="s">
        <v>1255</v>
      </c>
      <c r="H474" s="22"/>
      <c r="I474" s="30" t="s">
        <v>5682</v>
      </c>
      <c r="J474" s="30"/>
      <c r="K474" s="21">
        <v>219</v>
      </c>
      <c r="L474" s="22" t="s">
        <v>26</v>
      </c>
      <c r="M474" s="22" t="s">
        <v>120</v>
      </c>
      <c r="N474" s="29" t="s">
        <v>5779</v>
      </c>
    </row>
    <row r="475" spans="1:14" x14ac:dyDescent="0.2">
      <c r="A475" s="18">
        <v>459</v>
      </c>
      <c r="B475" s="19">
        <v>5300</v>
      </c>
      <c r="C475" s="45" t="s">
        <v>1166</v>
      </c>
      <c r="D475" s="56">
        <v>41061</v>
      </c>
      <c r="E475" s="56">
        <v>41061</v>
      </c>
      <c r="F475" s="58">
        <v>36</v>
      </c>
      <c r="G475" s="60" t="s">
        <v>1256</v>
      </c>
      <c r="H475" s="26"/>
      <c r="I475" s="30" t="s">
        <v>5682</v>
      </c>
      <c r="J475" s="30"/>
      <c r="K475" s="21">
        <v>220</v>
      </c>
      <c r="L475" s="22" t="s">
        <v>26</v>
      </c>
      <c r="M475" s="22" t="s">
        <v>120</v>
      </c>
      <c r="N475" s="29" t="s">
        <v>5779</v>
      </c>
    </row>
    <row r="476" spans="1:14" x14ac:dyDescent="0.2">
      <c r="A476" s="18">
        <v>460</v>
      </c>
      <c r="B476" s="19">
        <v>5300</v>
      </c>
      <c r="C476" s="45" t="s">
        <v>1167</v>
      </c>
      <c r="D476" s="56">
        <v>41061</v>
      </c>
      <c r="E476" s="56">
        <v>41061</v>
      </c>
      <c r="F476" s="58">
        <v>37</v>
      </c>
      <c r="G476" s="60" t="s">
        <v>1251</v>
      </c>
      <c r="H476" s="27"/>
      <c r="I476" s="30" t="s">
        <v>5682</v>
      </c>
      <c r="J476" s="28"/>
      <c r="K476" s="21">
        <v>222</v>
      </c>
      <c r="L476" s="22" t="s">
        <v>26</v>
      </c>
      <c r="M476" s="22" t="s">
        <v>120</v>
      </c>
      <c r="N476" s="29" t="s">
        <v>5779</v>
      </c>
    </row>
    <row r="477" spans="1:14" x14ac:dyDescent="0.2">
      <c r="A477" s="18">
        <v>461</v>
      </c>
      <c r="B477" s="19">
        <v>5300</v>
      </c>
      <c r="C477" s="45" t="s">
        <v>1168</v>
      </c>
      <c r="D477" s="56">
        <v>41061</v>
      </c>
      <c r="E477" s="56">
        <v>41061</v>
      </c>
      <c r="F477" s="58">
        <v>37</v>
      </c>
      <c r="G477" s="60" t="s">
        <v>1252</v>
      </c>
      <c r="H477" s="11"/>
      <c r="I477" s="30" t="s">
        <v>5682</v>
      </c>
      <c r="J477" s="11"/>
      <c r="K477" s="21">
        <v>210</v>
      </c>
      <c r="L477" s="22" t="s">
        <v>26</v>
      </c>
      <c r="M477" s="22" t="s">
        <v>120</v>
      </c>
      <c r="N477" s="29" t="s">
        <v>5779</v>
      </c>
    </row>
    <row r="478" spans="1:14" x14ac:dyDescent="0.2">
      <c r="A478" s="18">
        <v>462</v>
      </c>
      <c r="B478" s="19">
        <v>5300</v>
      </c>
      <c r="C478" s="45" t="s">
        <v>1169</v>
      </c>
      <c r="D478" s="56">
        <v>41061</v>
      </c>
      <c r="E478" s="56">
        <v>41061</v>
      </c>
      <c r="F478" s="58">
        <v>37</v>
      </c>
      <c r="G478" s="60" t="s">
        <v>1253</v>
      </c>
      <c r="H478" s="11"/>
      <c r="I478" s="30" t="s">
        <v>5682</v>
      </c>
      <c r="J478" s="11"/>
      <c r="K478" s="21">
        <v>227</v>
      </c>
      <c r="L478" s="22" t="s">
        <v>26</v>
      </c>
      <c r="M478" s="22" t="s">
        <v>120</v>
      </c>
      <c r="N478" s="29" t="s">
        <v>5779</v>
      </c>
    </row>
    <row r="479" spans="1:14" x14ac:dyDescent="0.2">
      <c r="A479" s="18">
        <v>463</v>
      </c>
      <c r="B479" s="19">
        <v>5300</v>
      </c>
      <c r="C479" s="45" t="s">
        <v>1170</v>
      </c>
      <c r="D479" s="56">
        <v>41061</v>
      </c>
      <c r="E479" s="56">
        <v>41061</v>
      </c>
      <c r="F479" s="58">
        <v>37</v>
      </c>
      <c r="G479" s="60" t="s">
        <v>1254</v>
      </c>
      <c r="H479" s="11"/>
      <c r="I479" s="30" t="s">
        <v>5682</v>
      </c>
      <c r="J479" s="11"/>
      <c r="K479" s="21">
        <v>253</v>
      </c>
      <c r="L479" s="22" t="s">
        <v>26</v>
      </c>
      <c r="M479" s="22" t="s">
        <v>120</v>
      </c>
      <c r="N479" s="29" t="s">
        <v>5779</v>
      </c>
    </row>
    <row r="480" spans="1:14" x14ac:dyDescent="0.2">
      <c r="A480" s="18">
        <v>464</v>
      </c>
      <c r="B480" s="19">
        <v>5300</v>
      </c>
      <c r="C480" s="45" t="s">
        <v>1171</v>
      </c>
      <c r="D480" s="56">
        <v>41061</v>
      </c>
      <c r="E480" s="56">
        <v>41061</v>
      </c>
      <c r="F480" s="58">
        <v>37</v>
      </c>
      <c r="G480" s="60" t="s">
        <v>1255</v>
      </c>
      <c r="H480" s="11"/>
      <c r="I480" s="30" t="s">
        <v>5682</v>
      </c>
      <c r="J480" s="11"/>
      <c r="K480" s="21">
        <v>202</v>
      </c>
      <c r="L480" s="22" t="s">
        <v>26</v>
      </c>
      <c r="M480" s="22" t="s">
        <v>120</v>
      </c>
      <c r="N480" s="29" t="s">
        <v>5779</v>
      </c>
    </row>
    <row r="481" spans="1:14" x14ac:dyDescent="0.2">
      <c r="A481" s="18">
        <v>465</v>
      </c>
      <c r="B481" s="19">
        <v>5300</v>
      </c>
      <c r="C481" s="45" t="s">
        <v>1172</v>
      </c>
      <c r="D481" s="56">
        <v>41061</v>
      </c>
      <c r="E481" s="56">
        <v>41061</v>
      </c>
      <c r="F481" s="58">
        <v>37</v>
      </c>
      <c r="G481" s="60" t="s">
        <v>1256</v>
      </c>
      <c r="H481" s="11"/>
      <c r="I481" s="30" t="s">
        <v>5682</v>
      </c>
      <c r="J481" s="11"/>
      <c r="K481" s="21">
        <v>194</v>
      </c>
      <c r="L481" s="22" t="s">
        <v>26</v>
      </c>
      <c r="M481" s="22" t="s">
        <v>120</v>
      </c>
      <c r="N481" s="29" t="s">
        <v>5779</v>
      </c>
    </row>
    <row r="482" spans="1:14" x14ac:dyDescent="0.2">
      <c r="A482" s="18">
        <v>466</v>
      </c>
      <c r="B482" s="19">
        <v>5300</v>
      </c>
      <c r="C482" s="45" t="s">
        <v>1173</v>
      </c>
      <c r="D482" s="56">
        <v>41061</v>
      </c>
      <c r="E482" s="56">
        <v>41061</v>
      </c>
      <c r="F482" s="58">
        <v>38</v>
      </c>
      <c r="G482" s="60" t="s">
        <v>1251</v>
      </c>
      <c r="H482" s="11"/>
      <c r="I482" s="30" t="s">
        <v>5682</v>
      </c>
      <c r="J482" s="11"/>
      <c r="K482" s="21">
        <v>219</v>
      </c>
      <c r="L482" s="22" t="s">
        <v>26</v>
      </c>
      <c r="M482" s="22" t="s">
        <v>120</v>
      </c>
      <c r="N482" s="29" t="s">
        <v>5779</v>
      </c>
    </row>
    <row r="483" spans="1:14" x14ac:dyDescent="0.2">
      <c r="A483" s="18">
        <v>467</v>
      </c>
      <c r="B483" s="19">
        <v>5300</v>
      </c>
      <c r="C483" s="45" t="s">
        <v>1174</v>
      </c>
      <c r="D483" s="56">
        <v>41061</v>
      </c>
      <c r="E483" s="56">
        <v>41061</v>
      </c>
      <c r="F483" s="58">
        <v>38</v>
      </c>
      <c r="G483" s="60" t="s">
        <v>1252</v>
      </c>
      <c r="H483" s="11"/>
      <c r="I483" s="30" t="s">
        <v>5682</v>
      </c>
      <c r="J483" s="11"/>
      <c r="K483" s="21">
        <v>224</v>
      </c>
      <c r="L483" s="22" t="s">
        <v>26</v>
      </c>
      <c r="M483" s="22" t="s">
        <v>120</v>
      </c>
      <c r="N483" s="29" t="s">
        <v>5779</v>
      </c>
    </row>
    <row r="484" spans="1:14" x14ac:dyDescent="0.2">
      <c r="A484" s="18">
        <v>468</v>
      </c>
      <c r="B484" s="19">
        <v>5300</v>
      </c>
      <c r="C484" s="45" t="s">
        <v>1175</v>
      </c>
      <c r="D484" s="56">
        <v>41061</v>
      </c>
      <c r="E484" s="56">
        <v>41061</v>
      </c>
      <c r="F484" s="58">
        <v>38</v>
      </c>
      <c r="G484" s="60" t="s">
        <v>1253</v>
      </c>
      <c r="H484" s="21"/>
      <c r="I484" s="30" t="s">
        <v>5682</v>
      </c>
      <c r="J484" s="30"/>
      <c r="K484" s="21">
        <v>215</v>
      </c>
      <c r="L484" s="22" t="s">
        <v>26</v>
      </c>
      <c r="M484" s="22" t="s">
        <v>120</v>
      </c>
      <c r="N484" s="29" t="s">
        <v>5779</v>
      </c>
    </row>
    <row r="485" spans="1:14" x14ac:dyDescent="0.2">
      <c r="A485" s="18">
        <v>469</v>
      </c>
      <c r="B485" s="19">
        <v>5300</v>
      </c>
      <c r="C485" s="45" t="s">
        <v>1176</v>
      </c>
      <c r="D485" s="56">
        <v>41061</v>
      </c>
      <c r="E485" s="56">
        <v>41061</v>
      </c>
      <c r="F485" s="58">
        <v>38</v>
      </c>
      <c r="G485" s="60" t="s">
        <v>1254</v>
      </c>
      <c r="H485" s="21"/>
      <c r="I485" s="30" t="s">
        <v>5682</v>
      </c>
      <c r="J485" s="30"/>
      <c r="K485" s="21">
        <v>210</v>
      </c>
      <c r="L485" s="22" t="s">
        <v>26</v>
      </c>
      <c r="M485" s="22" t="s">
        <v>120</v>
      </c>
      <c r="N485" s="29" t="s">
        <v>5779</v>
      </c>
    </row>
    <row r="486" spans="1:14" x14ac:dyDescent="0.2">
      <c r="A486" s="18">
        <v>470</v>
      </c>
      <c r="B486" s="19">
        <v>5300</v>
      </c>
      <c r="C486" s="45" t="s">
        <v>1177</v>
      </c>
      <c r="D486" s="56">
        <v>41061</v>
      </c>
      <c r="E486" s="56">
        <v>41061</v>
      </c>
      <c r="F486" s="58">
        <v>38</v>
      </c>
      <c r="G486" s="60" t="s">
        <v>1255</v>
      </c>
      <c r="H486" s="21"/>
      <c r="I486" s="30" t="s">
        <v>5682</v>
      </c>
      <c r="J486" s="30"/>
      <c r="K486" s="21">
        <v>204</v>
      </c>
      <c r="L486" s="22" t="s">
        <v>26</v>
      </c>
      <c r="M486" s="22" t="s">
        <v>120</v>
      </c>
      <c r="N486" s="29" t="s">
        <v>5779</v>
      </c>
    </row>
    <row r="487" spans="1:14" x14ac:dyDescent="0.2">
      <c r="A487" s="18">
        <v>471</v>
      </c>
      <c r="B487" s="19">
        <v>5300</v>
      </c>
      <c r="C487" s="45" t="s">
        <v>1178</v>
      </c>
      <c r="D487" s="56">
        <v>41061</v>
      </c>
      <c r="E487" s="56">
        <v>41061</v>
      </c>
      <c r="F487" s="58">
        <v>38</v>
      </c>
      <c r="G487" s="60" t="s">
        <v>1256</v>
      </c>
      <c r="H487" s="22"/>
      <c r="I487" s="30" t="s">
        <v>5682</v>
      </c>
      <c r="J487" s="22"/>
      <c r="K487" s="21">
        <v>207</v>
      </c>
      <c r="L487" s="22" t="s">
        <v>26</v>
      </c>
      <c r="M487" s="22" t="s">
        <v>120</v>
      </c>
      <c r="N487" s="29" t="s">
        <v>5779</v>
      </c>
    </row>
    <row r="488" spans="1:14" x14ac:dyDescent="0.2">
      <c r="A488" s="18">
        <v>472</v>
      </c>
      <c r="B488" s="19">
        <v>5300</v>
      </c>
      <c r="C488" s="45" t="s">
        <v>1179</v>
      </c>
      <c r="D488" s="56">
        <v>41061</v>
      </c>
      <c r="E488" s="56">
        <v>41061</v>
      </c>
      <c r="F488" s="58">
        <v>39</v>
      </c>
      <c r="G488" s="60" t="s">
        <v>1251</v>
      </c>
      <c r="H488" s="22"/>
      <c r="I488" s="30" t="s">
        <v>5682</v>
      </c>
      <c r="J488" s="30"/>
      <c r="K488" s="21">
        <v>205</v>
      </c>
      <c r="L488" s="22" t="s">
        <v>26</v>
      </c>
      <c r="M488" s="22" t="s">
        <v>120</v>
      </c>
      <c r="N488" s="29" t="s">
        <v>5779</v>
      </c>
    </row>
    <row r="489" spans="1:14" x14ac:dyDescent="0.2">
      <c r="A489" s="18">
        <v>473</v>
      </c>
      <c r="B489" s="19">
        <v>5300</v>
      </c>
      <c r="C489" s="45" t="s">
        <v>1180</v>
      </c>
      <c r="D489" s="56">
        <v>41061</v>
      </c>
      <c r="E489" s="56">
        <v>41061</v>
      </c>
      <c r="F489" s="58">
        <v>39</v>
      </c>
      <c r="G489" s="60" t="s">
        <v>1252</v>
      </c>
      <c r="H489" s="22"/>
      <c r="I489" s="30" t="s">
        <v>5682</v>
      </c>
      <c r="J489" s="30"/>
      <c r="K489" s="21">
        <v>181</v>
      </c>
      <c r="L489" s="22" t="s">
        <v>26</v>
      </c>
      <c r="M489" s="22" t="s">
        <v>120</v>
      </c>
      <c r="N489" s="29" t="s">
        <v>5779</v>
      </c>
    </row>
    <row r="490" spans="1:14" x14ac:dyDescent="0.2">
      <c r="A490" s="18">
        <v>474</v>
      </c>
      <c r="B490" s="19">
        <v>5300</v>
      </c>
      <c r="C490" s="45" t="s">
        <v>1181</v>
      </c>
      <c r="D490" s="56">
        <v>41061</v>
      </c>
      <c r="E490" s="56">
        <v>41061</v>
      </c>
      <c r="F490" s="58">
        <v>39</v>
      </c>
      <c r="G490" s="60" t="s">
        <v>1253</v>
      </c>
      <c r="H490" s="26"/>
      <c r="I490" s="30" t="s">
        <v>5682</v>
      </c>
      <c r="J490" s="30"/>
      <c r="K490" s="21">
        <v>205</v>
      </c>
      <c r="L490" s="22" t="s">
        <v>26</v>
      </c>
      <c r="M490" s="22" t="s">
        <v>120</v>
      </c>
      <c r="N490" s="29" t="s">
        <v>5779</v>
      </c>
    </row>
    <row r="491" spans="1:14" x14ac:dyDescent="0.2">
      <c r="A491" s="18">
        <v>475</v>
      </c>
      <c r="B491" s="19">
        <v>5300</v>
      </c>
      <c r="C491" s="45" t="s">
        <v>1182</v>
      </c>
      <c r="D491" s="56">
        <v>41061</v>
      </c>
      <c r="E491" s="56">
        <v>41061</v>
      </c>
      <c r="F491" s="58">
        <v>39</v>
      </c>
      <c r="G491" s="60" t="s">
        <v>1254</v>
      </c>
      <c r="H491" s="27"/>
      <c r="I491" s="30" t="s">
        <v>5682</v>
      </c>
      <c r="J491" s="28"/>
      <c r="K491" s="21">
        <v>182</v>
      </c>
      <c r="L491" s="22" t="s">
        <v>26</v>
      </c>
      <c r="M491" s="22" t="s">
        <v>120</v>
      </c>
      <c r="N491" s="29" t="s">
        <v>5779</v>
      </c>
    </row>
    <row r="492" spans="1:14" x14ac:dyDescent="0.2">
      <c r="A492" s="18">
        <v>476</v>
      </c>
      <c r="B492" s="19">
        <v>5300</v>
      </c>
      <c r="C492" s="45" t="s">
        <v>1183</v>
      </c>
      <c r="D492" s="56">
        <v>41061</v>
      </c>
      <c r="E492" s="56">
        <v>41061</v>
      </c>
      <c r="F492" s="58">
        <v>39</v>
      </c>
      <c r="G492" s="60" t="s">
        <v>1255</v>
      </c>
      <c r="H492" s="11"/>
      <c r="I492" s="30" t="s">
        <v>5682</v>
      </c>
      <c r="J492" s="11"/>
      <c r="K492" s="21">
        <v>189</v>
      </c>
      <c r="L492" s="22" t="s">
        <v>26</v>
      </c>
      <c r="M492" s="22" t="s">
        <v>120</v>
      </c>
      <c r="N492" s="29" t="s">
        <v>5779</v>
      </c>
    </row>
    <row r="493" spans="1:14" x14ac:dyDescent="0.2">
      <c r="A493" s="18">
        <v>477</v>
      </c>
      <c r="B493" s="19">
        <v>5300</v>
      </c>
      <c r="C493" s="45" t="s">
        <v>1184</v>
      </c>
      <c r="D493" s="56">
        <v>41061</v>
      </c>
      <c r="E493" s="56">
        <v>41061</v>
      </c>
      <c r="F493" s="58">
        <v>39</v>
      </c>
      <c r="G493" s="60" t="s">
        <v>1256</v>
      </c>
      <c r="H493" s="11"/>
      <c r="I493" s="30" t="s">
        <v>5682</v>
      </c>
      <c r="J493" s="11"/>
      <c r="K493" s="21">
        <v>214</v>
      </c>
      <c r="L493" s="22" t="s">
        <v>26</v>
      </c>
      <c r="M493" s="22" t="s">
        <v>120</v>
      </c>
      <c r="N493" s="29" t="s">
        <v>5779</v>
      </c>
    </row>
    <row r="494" spans="1:14" x14ac:dyDescent="0.2">
      <c r="A494" s="18">
        <v>478</v>
      </c>
      <c r="B494" s="19">
        <v>5300</v>
      </c>
      <c r="C494" s="45" t="s">
        <v>1185</v>
      </c>
      <c r="D494" s="56">
        <v>41061</v>
      </c>
      <c r="E494" s="56">
        <v>41061</v>
      </c>
      <c r="F494" s="58">
        <v>40</v>
      </c>
      <c r="G494" s="60" t="s">
        <v>1251</v>
      </c>
      <c r="H494" s="11"/>
      <c r="I494" s="30" t="s">
        <v>5682</v>
      </c>
      <c r="J494" s="11"/>
      <c r="K494" s="21">
        <v>194</v>
      </c>
      <c r="L494" s="22" t="s">
        <v>26</v>
      </c>
      <c r="M494" s="22" t="s">
        <v>120</v>
      </c>
      <c r="N494" s="29" t="s">
        <v>5779</v>
      </c>
    </row>
    <row r="495" spans="1:14" x14ac:dyDescent="0.2">
      <c r="A495" s="18">
        <v>479</v>
      </c>
      <c r="B495" s="19">
        <v>5300</v>
      </c>
      <c r="C495" s="45" t="s">
        <v>1186</v>
      </c>
      <c r="D495" s="56">
        <v>41061</v>
      </c>
      <c r="E495" s="56">
        <v>41061</v>
      </c>
      <c r="F495" s="58">
        <v>40</v>
      </c>
      <c r="G495" s="60" t="s">
        <v>1252</v>
      </c>
      <c r="H495" s="11"/>
      <c r="I495" s="30" t="s">
        <v>5682</v>
      </c>
      <c r="J495" s="11"/>
      <c r="K495" s="21">
        <v>197</v>
      </c>
      <c r="L495" s="22" t="s">
        <v>26</v>
      </c>
      <c r="M495" s="22" t="s">
        <v>120</v>
      </c>
      <c r="N495" s="29" t="s">
        <v>5779</v>
      </c>
    </row>
    <row r="496" spans="1:14" x14ac:dyDescent="0.2">
      <c r="A496" s="18">
        <v>480</v>
      </c>
      <c r="B496" s="19">
        <v>5300</v>
      </c>
      <c r="C496" s="45" t="s">
        <v>1187</v>
      </c>
      <c r="D496" s="56">
        <v>41061</v>
      </c>
      <c r="E496" s="56">
        <v>41061</v>
      </c>
      <c r="F496" s="58">
        <v>40</v>
      </c>
      <c r="G496" s="60" t="s">
        <v>1253</v>
      </c>
      <c r="H496" s="11"/>
      <c r="I496" s="30" t="s">
        <v>5682</v>
      </c>
      <c r="J496" s="11"/>
      <c r="K496" s="21">
        <v>210</v>
      </c>
      <c r="L496" s="22" t="s">
        <v>26</v>
      </c>
      <c r="M496" s="22" t="s">
        <v>120</v>
      </c>
      <c r="N496" s="29" t="s">
        <v>5779</v>
      </c>
    </row>
    <row r="497" spans="1:14" x14ac:dyDescent="0.2">
      <c r="A497" s="18">
        <v>481</v>
      </c>
      <c r="B497" s="19">
        <v>5300</v>
      </c>
      <c r="C497" s="45" t="s">
        <v>1188</v>
      </c>
      <c r="D497" s="56">
        <v>41061</v>
      </c>
      <c r="E497" s="56">
        <v>41061</v>
      </c>
      <c r="F497" s="58">
        <v>40</v>
      </c>
      <c r="G497" s="60" t="s">
        <v>1254</v>
      </c>
      <c r="H497" s="11"/>
      <c r="I497" s="30" t="s">
        <v>5682</v>
      </c>
      <c r="J497" s="11"/>
      <c r="K497" s="21">
        <v>197</v>
      </c>
      <c r="L497" s="22" t="s">
        <v>26</v>
      </c>
      <c r="M497" s="22" t="s">
        <v>120</v>
      </c>
      <c r="N497" s="29" t="s">
        <v>5779</v>
      </c>
    </row>
    <row r="498" spans="1:14" x14ac:dyDescent="0.2">
      <c r="A498" s="18">
        <v>482</v>
      </c>
      <c r="B498" s="19">
        <v>5300</v>
      </c>
      <c r="C498" s="45" t="s">
        <v>1189</v>
      </c>
      <c r="D498" s="56">
        <v>41061</v>
      </c>
      <c r="E498" s="56">
        <v>41061</v>
      </c>
      <c r="F498" s="58">
        <v>40</v>
      </c>
      <c r="G498" s="60" t="s">
        <v>1255</v>
      </c>
      <c r="H498" s="11"/>
      <c r="I498" s="30" t="s">
        <v>5682</v>
      </c>
      <c r="J498" s="11"/>
      <c r="K498" s="21">
        <v>193</v>
      </c>
      <c r="L498" s="22" t="s">
        <v>26</v>
      </c>
      <c r="M498" s="22" t="s">
        <v>120</v>
      </c>
      <c r="N498" s="29" t="s">
        <v>5779</v>
      </c>
    </row>
    <row r="499" spans="1:14" x14ac:dyDescent="0.2">
      <c r="A499" s="18">
        <v>483</v>
      </c>
      <c r="B499" s="19">
        <v>5300</v>
      </c>
      <c r="C499" s="45" t="s">
        <v>1190</v>
      </c>
      <c r="D499" s="56">
        <v>41061</v>
      </c>
      <c r="E499" s="56">
        <v>41061</v>
      </c>
      <c r="F499" s="58">
        <v>40</v>
      </c>
      <c r="G499" s="60" t="s">
        <v>1256</v>
      </c>
      <c r="H499" s="21"/>
      <c r="I499" s="30" t="s">
        <v>5682</v>
      </c>
      <c r="J499" s="30"/>
      <c r="K499" s="21">
        <v>190</v>
      </c>
      <c r="L499" s="22" t="s">
        <v>26</v>
      </c>
      <c r="M499" s="22" t="s">
        <v>120</v>
      </c>
      <c r="N499" s="29" t="s">
        <v>5779</v>
      </c>
    </row>
    <row r="500" spans="1:14" x14ac:dyDescent="0.2">
      <c r="A500" s="18">
        <v>484</v>
      </c>
      <c r="B500" s="19">
        <v>5300</v>
      </c>
      <c r="C500" s="45" t="s">
        <v>1191</v>
      </c>
      <c r="D500" s="56">
        <v>41061</v>
      </c>
      <c r="E500" s="56">
        <v>41061</v>
      </c>
      <c r="F500" s="58">
        <v>41</v>
      </c>
      <c r="G500" s="60" t="s">
        <v>1251</v>
      </c>
      <c r="H500" s="21"/>
      <c r="I500" s="30" t="s">
        <v>5682</v>
      </c>
      <c r="J500" s="30"/>
      <c r="K500" s="21">
        <v>218</v>
      </c>
      <c r="L500" s="22" t="s">
        <v>26</v>
      </c>
      <c r="M500" s="22" t="s">
        <v>120</v>
      </c>
      <c r="N500" s="29" t="s">
        <v>5779</v>
      </c>
    </row>
    <row r="501" spans="1:14" x14ac:dyDescent="0.2">
      <c r="A501" s="18">
        <v>485</v>
      </c>
      <c r="B501" s="19">
        <v>5300</v>
      </c>
      <c r="C501" s="45" t="s">
        <v>1192</v>
      </c>
      <c r="D501" s="56">
        <v>41061</v>
      </c>
      <c r="E501" s="56">
        <v>41061</v>
      </c>
      <c r="F501" s="58">
        <v>41</v>
      </c>
      <c r="G501" s="60" t="s">
        <v>1252</v>
      </c>
      <c r="H501" s="21"/>
      <c r="I501" s="30" t="s">
        <v>5682</v>
      </c>
      <c r="J501" s="30"/>
      <c r="K501" s="21">
        <v>223</v>
      </c>
      <c r="L501" s="22" t="s">
        <v>26</v>
      </c>
      <c r="M501" s="22" t="s">
        <v>120</v>
      </c>
      <c r="N501" s="29" t="s">
        <v>5779</v>
      </c>
    </row>
    <row r="502" spans="1:14" x14ac:dyDescent="0.2">
      <c r="A502" s="18">
        <v>486</v>
      </c>
      <c r="B502" s="19">
        <v>5300</v>
      </c>
      <c r="C502" s="45" t="s">
        <v>1193</v>
      </c>
      <c r="D502" s="56">
        <v>41061</v>
      </c>
      <c r="E502" s="56">
        <v>41064</v>
      </c>
      <c r="F502" s="58">
        <v>41</v>
      </c>
      <c r="G502" s="60" t="s">
        <v>1253</v>
      </c>
      <c r="H502" s="22"/>
      <c r="I502" s="30" t="s">
        <v>5682</v>
      </c>
      <c r="J502" s="22"/>
      <c r="K502" s="21">
        <v>192</v>
      </c>
      <c r="L502" s="22" t="s">
        <v>26</v>
      </c>
      <c r="M502" s="22" t="s">
        <v>120</v>
      </c>
      <c r="N502" s="29" t="s">
        <v>5779</v>
      </c>
    </row>
    <row r="503" spans="1:14" x14ac:dyDescent="0.2">
      <c r="A503" s="18">
        <v>487</v>
      </c>
      <c r="B503" s="19">
        <v>5300</v>
      </c>
      <c r="C503" s="45" t="s">
        <v>1194</v>
      </c>
      <c r="D503" s="56">
        <v>41064</v>
      </c>
      <c r="E503" s="56">
        <v>41066</v>
      </c>
      <c r="F503" s="58">
        <v>41</v>
      </c>
      <c r="G503" s="60" t="s">
        <v>1254</v>
      </c>
      <c r="H503" s="22"/>
      <c r="I503" s="30" t="s">
        <v>5682</v>
      </c>
      <c r="J503" s="30"/>
      <c r="K503" s="21">
        <v>209</v>
      </c>
      <c r="L503" s="22" t="s">
        <v>26</v>
      </c>
      <c r="M503" s="22" t="s">
        <v>120</v>
      </c>
      <c r="N503" s="29" t="s">
        <v>5779</v>
      </c>
    </row>
    <row r="504" spans="1:14" x14ac:dyDescent="0.2">
      <c r="A504" s="18">
        <v>488</v>
      </c>
      <c r="B504" s="19">
        <v>5300</v>
      </c>
      <c r="C504" s="45" t="s">
        <v>1195</v>
      </c>
      <c r="D504" s="56">
        <v>41066</v>
      </c>
      <c r="E504" s="56">
        <v>41066</v>
      </c>
      <c r="F504" s="58">
        <v>41</v>
      </c>
      <c r="G504" s="60" t="s">
        <v>1255</v>
      </c>
      <c r="H504" s="22"/>
      <c r="I504" s="30" t="s">
        <v>5682</v>
      </c>
      <c r="J504" s="30"/>
      <c r="K504" s="21">
        <v>210</v>
      </c>
      <c r="L504" s="22" t="s">
        <v>26</v>
      </c>
      <c r="M504" s="22" t="s">
        <v>120</v>
      </c>
      <c r="N504" s="29" t="s">
        <v>5779</v>
      </c>
    </row>
    <row r="505" spans="1:14" x14ac:dyDescent="0.2">
      <c r="A505" s="18">
        <v>489</v>
      </c>
      <c r="B505" s="19">
        <v>5300</v>
      </c>
      <c r="C505" s="45" t="s">
        <v>1196</v>
      </c>
      <c r="D505" s="56">
        <v>41066</v>
      </c>
      <c r="E505" s="56">
        <v>41066</v>
      </c>
      <c r="F505" s="58">
        <v>41</v>
      </c>
      <c r="G505" s="60" t="s">
        <v>1256</v>
      </c>
      <c r="H505" s="26"/>
      <c r="I505" s="30" t="s">
        <v>5682</v>
      </c>
      <c r="J505" s="30"/>
      <c r="K505" s="21">
        <v>208</v>
      </c>
      <c r="L505" s="22" t="s">
        <v>26</v>
      </c>
      <c r="M505" s="22" t="s">
        <v>120</v>
      </c>
      <c r="N505" s="29" t="s">
        <v>5779</v>
      </c>
    </row>
    <row r="506" spans="1:14" x14ac:dyDescent="0.2">
      <c r="A506" s="18">
        <v>490</v>
      </c>
      <c r="B506" s="19">
        <v>5300</v>
      </c>
      <c r="C506" s="45" t="s">
        <v>1197</v>
      </c>
      <c r="D506" s="56">
        <v>41066</v>
      </c>
      <c r="E506" s="56">
        <v>41066</v>
      </c>
      <c r="F506" s="58">
        <v>42</v>
      </c>
      <c r="G506" s="60" t="s">
        <v>1251</v>
      </c>
      <c r="H506" s="27"/>
      <c r="I506" s="30" t="s">
        <v>5682</v>
      </c>
      <c r="J506" s="28"/>
      <c r="K506" s="21">
        <v>206</v>
      </c>
      <c r="L506" s="22" t="s">
        <v>26</v>
      </c>
      <c r="M506" s="22" t="s">
        <v>120</v>
      </c>
      <c r="N506" s="29" t="s">
        <v>5779</v>
      </c>
    </row>
    <row r="507" spans="1:14" x14ac:dyDescent="0.2">
      <c r="A507" s="18">
        <v>491</v>
      </c>
      <c r="B507" s="19">
        <v>5300</v>
      </c>
      <c r="C507" s="45" t="s">
        <v>1198</v>
      </c>
      <c r="D507" s="56">
        <v>41066</v>
      </c>
      <c r="E507" s="56">
        <v>41066</v>
      </c>
      <c r="F507" s="58">
        <v>42</v>
      </c>
      <c r="G507" s="60" t="s">
        <v>1252</v>
      </c>
      <c r="H507" s="11"/>
      <c r="I507" s="30" t="s">
        <v>5682</v>
      </c>
      <c r="J507" s="11"/>
      <c r="K507" s="21">
        <v>203</v>
      </c>
      <c r="L507" s="22" t="s">
        <v>26</v>
      </c>
      <c r="M507" s="22" t="s">
        <v>120</v>
      </c>
      <c r="N507" s="29" t="s">
        <v>5779</v>
      </c>
    </row>
    <row r="508" spans="1:14" x14ac:dyDescent="0.2">
      <c r="A508" s="18">
        <v>492</v>
      </c>
      <c r="B508" s="19">
        <v>5300</v>
      </c>
      <c r="C508" s="45" t="s">
        <v>1199</v>
      </c>
      <c r="D508" s="56">
        <v>41066</v>
      </c>
      <c r="E508" s="56">
        <v>41066</v>
      </c>
      <c r="F508" s="58">
        <v>42</v>
      </c>
      <c r="G508" s="60" t="s">
        <v>1253</v>
      </c>
      <c r="H508" s="11"/>
      <c r="I508" s="30" t="s">
        <v>5682</v>
      </c>
      <c r="J508" s="11"/>
      <c r="K508" s="21">
        <v>188</v>
      </c>
      <c r="L508" s="22" t="s">
        <v>26</v>
      </c>
      <c r="M508" s="22" t="s">
        <v>120</v>
      </c>
      <c r="N508" s="29" t="s">
        <v>5779</v>
      </c>
    </row>
    <row r="509" spans="1:14" x14ac:dyDescent="0.2">
      <c r="A509" s="18">
        <v>493</v>
      </c>
      <c r="B509" s="19">
        <v>5300</v>
      </c>
      <c r="C509" s="45" t="s">
        <v>1200</v>
      </c>
      <c r="D509" s="56">
        <v>41067</v>
      </c>
      <c r="E509" s="56">
        <v>41067</v>
      </c>
      <c r="F509" s="58">
        <v>42</v>
      </c>
      <c r="G509" s="60" t="s">
        <v>1254</v>
      </c>
      <c r="H509" s="11"/>
      <c r="I509" s="30" t="s">
        <v>5682</v>
      </c>
      <c r="J509" s="11"/>
      <c r="K509" s="21">
        <v>216</v>
      </c>
      <c r="L509" s="22" t="s">
        <v>26</v>
      </c>
      <c r="M509" s="22" t="s">
        <v>120</v>
      </c>
      <c r="N509" s="29" t="s">
        <v>5779</v>
      </c>
    </row>
    <row r="510" spans="1:14" x14ac:dyDescent="0.2">
      <c r="A510" s="18">
        <v>494</v>
      </c>
      <c r="B510" s="19">
        <v>5300</v>
      </c>
      <c r="C510" s="45" t="s">
        <v>1201</v>
      </c>
      <c r="D510" s="56">
        <v>41067</v>
      </c>
      <c r="E510" s="56">
        <v>41067</v>
      </c>
      <c r="F510" s="58">
        <v>42</v>
      </c>
      <c r="G510" s="60" t="s">
        <v>1255</v>
      </c>
      <c r="H510" s="11"/>
      <c r="I510" s="30" t="s">
        <v>5682</v>
      </c>
      <c r="J510" s="11"/>
      <c r="K510" s="21">
        <v>191</v>
      </c>
      <c r="L510" s="22" t="s">
        <v>26</v>
      </c>
      <c r="M510" s="22" t="s">
        <v>120</v>
      </c>
      <c r="N510" s="29" t="s">
        <v>5779</v>
      </c>
    </row>
    <row r="511" spans="1:14" x14ac:dyDescent="0.2">
      <c r="A511" s="18">
        <v>495</v>
      </c>
      <c r="B511" s="19">
        <v>5300</v>
      </c>
      <c r="C511" s="45" t="s">
        <v>1202</v>
      </c>
      <c r="D511" s="56">
        <v>41067</v>
      </c>
      <c r="E511" s="56">
        <v>41067</v>
      </c>
      <c r="F511" s="58">
        <v>42</v>
      </c>
      <c r="G511" s="60" t="s">
        <v>1256</v>
      </c>
      <c r="H511" s="11"/>
      <c r="I511" s="30" t="s">
        <v>5682</v>
      </c>
      <c r="J511" s="11"/>
      <c r="K511" s="21">
        <v>197</v>
      </c>
      <c r="L511" s="22" t="s">
        <v>26</v>
      </c>
      <c r="M511" s="22" t="s">
        <v>120</v>
      </c>
      <c r="N511" s="29" t="s">
        <v>5779</v>
      </c>
    </row>
    <row r="512" spans="1:14" x14ac:dyDescent="0.2">
      <c r="A512" s="18">
        <v>496</v>
      </c>
      <c r="B512" s="19">
        <v>5300</v>
      </c>
      <c r="C512" s="45" t="s">
        <v>1203</v>
      </c>
      <c r="D512" s="56">
        <v>41067</v>
      </c>
      <c r="E512" s="56">
        <v>41068</v>
      </c>
      <c r="F512" s="58">
        <v>43</v>
      </c>
      <c r="G512" s="60" t="s">
        <v>1251</v>
      </c>
      <c r="H512" s="11"/>
      <c r="I512" s="30" t="s">
        <v>5682</v>
      </c>
      <c r="J512" s="11"/>
      <c r="K512" s="21">
        <v>222</v>
      </c>
      <c r="L512" s="22" t="s">
        <v>26</v>
      </c>
      <c r="M512" s="22" t="s">
        <v>120</v>
      </c>
      <c r="N512" s="29" t="s">
        <v>5779</v>
      </c>
    </row>
    <row r="513" spans="1:14" x14ac:dyDescent="0.2">
      <c r="A513" s="18">
        <v>497</v>
      </c>
      <c r="B513" s="19">
        <v>5300</v>
      </c>
      <c r="C513" s="45" t="s">
        <v>1204</v>
      </c>
      <c r="D513" s="56">
        <v>41068</v>
      </c>
      <c r="E513" s="56">
        <v>41068</v>
      </c>
      <c r="F513" s="58">
        <v>43</v>
      </c>
      <c r="G513" s="60" t="s">
        <v>1252</v>
      </c>
      <c r="H513" s="11"/>
      <c r="I513" s="30" t="s">
        <v>5682</v>
      </c>
      <c r="J513" s="11"/>
      <c r="K513" s="21">
        <v>231</v>
      </c>
      <c r="L513" s="22" t="s">
        <v>26</v>
      </c>
      <c r="M513" s="22" t="s">
        <v>120</v>
      </c>
      <c r="N513" s="29" t="s">
        <v>5779</v>
      </c>
    </row>
    <row r="514" spans="1:14" x14ac:dyDescent="0.2">
      <c r="A514" s="18">
        <v>498</v>
      </c>
      <c r="B514" s="19">
        <v>5300</v>
      </c>
      <c r="C514" s="45" t="s">
        <v>1205</v>
      </c>
      <c r="D514" s="56">
        <v>41068</v>
      </c>
      <c r="E514" s="56">
        <v>41068</v>
      </c>
      <c r="F514" s="58">
        <v>43</v>
      </c>
      <c r="G514" s="60" t="s">
        <v>1253</v>
      </c>
      <c r="H514" s="21"/>
      <c r="I514" s="30" t="s">
        <v>5682</v>
      </c>
      <c r="J514" s="30"/>
      <c r="K514" s="21">
        <v>211</v>
      </c>
      <c r="L514" s="22" t="s">
        <v>26</v>
      </c>
      <c r="M514" s="22" t="s">
        <v>120</v>
      </c>
      <c r="N514" s="29" t="s">
        <v>5779</v>
      </c>
    </row>
    <row r="515" spans="1:14" x14ac:dyDescent="0.2">
      <c r="A515" s="18">
        <v>499</v>
      </c>
      <c r="B515" s="19">
        <v>5300</v>
      </c>
      <c r="C515" s="45" t="s">
        <v>1206</v>
      </c>
      <c r="D515" s="56">
        <v>41068</v>
      </c>
      <c r="E515" s="56">
        <v>41068</v>
      </c>
      <c r="F515" s="58">
        <v>43</v>
      </c>
      <c r="G515" s="60" t="s">
        <v>1254</v>
      </c>
      <c r="H515" s="21"/>
      <c r="I515" s="30" t="s">
        <v>5682</v>
      </c>
      <c r="J515" s="30"/>
      <c r="K515" s="21">
        <v>213</v>
      </c>
      <c r="L515" s="22" t="s">
        <v>26</v>
      </c>
      <c r="M515" s="22" t="s">
        <v>120</v>
      </c>
      <c r="N515" s="29" t="s">
        <v>5779</v>
      </c>
    </row>
    <row r="516" spans="1:14" x14ac:dyDescent="0.2">
      <c r="A516" s="18">
        <v>500</v>
      </c>
      <c r="B516" s="19">
        <v>5300</v>
      </c>
      <c r="C516" s="45" t="s">
        <v>1207</v>
      </c>
      <c r="D516" s="56">
        <v>41068</v>
      </c>
      <c r="E516" s="56">
        <v>41068</v>
      </c>
      <c r="F516" s="58">
        <v>43</v>
      </c>
      <c r="G516" s="60" t="s">
        <v>1255</v>
      </c>
      <c r="H516" s="21"/>
      <c r="I516" s="30" t="s">
        <v>5682</v>
      </c>
      <c r="J516" s="30"/>
      <c r="K516" s="21">
        <v>213</v>
      </c>
      <c r="L516" s="22" t="s">
        <v>26</v>
      </c>
      <c r="M516" s="22" t="s">
        <v>120</v>
      </c>
      <c r="N516" s="29" t="s">
        <v>5779</v>
      </c>
    </row>
    <row r="517" spans="1:14" x14ac:dyDescent="0.2">
      <c r="A517" s="18">
        <v>501</v>
      </c>
      <c r="B517" s="19">
        <v>5300</v>
      </c>
      <c r="C517" s="45" t="s">
        <v>1208</v>
      </c>
      <c r="D517" s="56">
        <v>41068</v>
      </c>
      <c r="E517" s="56">
        <v>41068</v>
      </c>
      <c r="F517" s="58">
        <v>43</v>
      </c>
      <c r="G517" s="60" t="s">
        <v>1256</v>
      </c>
      <c r="H517" s="22"/>
      <c r="I517" s="30" t="s">
        <v>5682</v>
      </c>
      <c r="J517" s="22"/>
      <c r="K517" s="21">
        <v>209</v>
      </c>
      <c r="L517" s="22" t="s">
        <v>26</v>
      </c>
      <c r="M517" s="22" t="s">
        <v>120</v>
      </c>
      <c r="N517" s="29" t="s">
        <v>5779</v>
      </c>
    </row>
    <row r="518" spans="1:14" x14ac:dyDescent="0.2">
      <c r="A518" s="18">
        <v>502</v>
      </c>
      <c r="B518" s="19">
        <v>5300</v>
      </c>
      <c r="C518" s="45" t="s">
        <v>1209</v>
      </c>
      <c r="D518" s="56">
        <v>41068</v>
      </c>
      <c r="E518" s="56">
        <v>41068</v>
      </c>
      <c r="F518" s="58">
        <v>44</v>
      </c>
      <c r="G518" s="60" t="s">
        <v>1251</v>
      </c>
      <c r="H518" s="22"/>
      <c r="I518" s="30" t="s">
        <v>5682</v>
      </c>
      <c r="J518" s="30"/>
      <c r="K518" s="21">
        <v>224</v>
      </c>
      <c r="L518" s="22" t="s">
        <v>26</v>
      </c>
      <c r="M518" s="22" t="s">
        <v>120</v>
      </c>
      <c r="N518" s="29" t="s">
        <v>5779</v>
      </c>
    </row>
    <row r="519" spans="1:14" x14ac:dyDescent="0.2">
      <c r="A519" s="18">
        <v>503</v>
      </c>
      <c r="B519" s="19">
        <v>5300</v>
      </c>
      <c r="C519" s="45" t="s">
        <v>1210</v>
      </c>
      <c r="D519" s="56">
        <v>41068</v>
      </c>
      <c r="E519" s="56">
        <v>41072</v>
      </c>
      <c r="F519" s="58">
        <v>44</v>
      </c>
      <c r="G519" s="60" t="s">
        <v>1252</v>
      </c>
      <c r="H519" s="22"/>
      <c r="I519" s="30" t="s">
        <v>5682</v>
      </c>
      <c r="J519" s="30"/>
      <c r="K519" s="21">
        <v>205</v>
      </c>
      <c r="L519" s="22" t="s">
        <v>26</v>
      </c>
      <c r="M519" s="22" t="s">
        <v>120</v>
      </c>
      <c r="N519" s="29" t="s">
        <v>5779</v>
      </c>
    </row>
    <row r="520" spans="1:14" x14ac:dyDescent="0.2">
      <c r="A520" s="18">
        <v>504</v>
      </c>
      <c r="B520" s="19">
        <v>5300</v>
      </c>
      <c r="C520" s="45" t="s">
        <v>1211</v>
      </c>
      <c r="D520" s="56">
        <v>41072</v>
      </c>
      <c r="E520" s="56">
        <v>41072</v>
      </c>
      <c r="F520" s="58">
        <v>44</v>
      </c>
      <c r="G520" s="60" t="s">
        <v>1253</v>
      </c>
      <c r="H520" s="26"/>
      <c r="I520" s="30" t="s">
        <v>5682</v>
      </c>
      <c r="J520" s="30"/>
      <c r="K520" s="21">
        <v>202</v>
      </c>
      <c r="L520" s="22" t="s">
        <v>26</v>
      </c>
      <c r="M520" s="22" t="s">
        <v>120</v>
      </c>
      <c r="N520" s="29" t="s">
        <v>5779</v>
      </c>
    </row>
    <row r="521" spans="1:14" x14ac:dyDescent="0.2">
      <c r="A521" s="18">
        <v>505</v>
      </c>
      <c r="B521" s="19">
        <v>5300</v>
      </c>
      <c r="C521" s="45" t="s">
        <v>1212</v>
      </c>
      <c r="D521" s="56">
        <v>41072</v>
      </c>
      <c r="E521" s="56">
        <v>41072</v>
      </c>
      <c r="F521" s="58">
        <v>44</v>
      </c>
      <c r="G521" s="60" t="s">
        <v>1254</v>
      </c>
      <c r="H521" s="27"/>
      <c r="I521" s="30" t="s">
        <v>5682</v>
      </c>
      <c r="J521" s="28"/>
      <c r="K521" s="21">
        <v>222</v>
      </c>
      <c r="L521" s="22" t="s">
        <v>26</v>
      </c>
      <c r="M521" s="22" t="s">
        <v>120</v>
      </c>
      <c r="N521" s="29" t="s">
        <v>5779</v>
      </c>
    </row>
    <row r="522" spans="1:14" x14ac:dyDescent="0.2">
      <c r="A522" s="18">
        <v>506</v>
      </c>
      <c r="B522" s="19">
        <v>5300</v>
      </c>
      <c r="C522" s="45" t="s">
        <v>1213</v>
      </c>
      <c r="D522" s="56">
        <v>41072</v>
      </c>
      <c r="E522" s="56">
        <v>41072</v>
      </c>
      <c r="F522" s="58">
        <v>44</v>
      </c>
      <c r="G522" s="60" t="s">
        <v>1255</v>
      </c>
      <c r="H522" s="11"/>
      <c r="I522" s="30" t="s">
        <v>5682</v>
      </c>
      <c r="J522" s="11"/>
      <c r="K522" s="21">
        <v>225</v>
      </c>
      <c r="L522" s="22" t="s">
        <v>26</v>
      </c>
      <c r="M522" s="22" t="s">
        <v>120</v>
      </c>
      <c r="N522" s="29" t="s">
        <v>5779</v>
      </c>
    </row>
    <row r="523" spans="1:14" x14ac:dyDescent="0.2">
      <c r="A523" s="18">
        <v>507</v>
      </c>
      <c r="B523" s="19">
        <v>5300</v>
      </c>
      <c r="C523" s="45" t="s">
        <v>1214</v>
      </c>
      <c r="D523" s="56">
        <v>41072</v>
      </c>
      <c r="E523" s="56">
        <v>41072</v>
      </c>
      <c r="F523" s="58">
        <v>44</v>
      </c>
      <c r="G523" s="60" t="s">
        <v>1256</v>
      </c>
      <c r="H523" s="11"/>
      <c r="I523" s="30" t="s">
        <v>5682</v>
      </c>
      <c r="J523" s="11"/>
      <c r="K523" s="22">
        <v>221</v>
      </c>
      <c r="L523" s="22" t="s">
        <v>26</v>
      </c>
      <c r="M523" s="22" t="s">
        <v>120</v>
      </c>
      <c r="N523" s="29" t="s">
        <v>5779</v>
      </c>
    </row>
    <row r="524" spans="1:14" x14ac:dyDescent="0.2">
      <c r="A524" s="18">
        <v>508</v>
      </c>
      <c r="B524" s="19">
        <v>5300</v>
      </c>
      <c r="C524" s="45" t="s">
        <v>1215</v>
      </c>
      <c r="D524" s="56">
        <v>41072</v>
      </c>
      <c r="E524" s="56">
        <v>41072</v>
      </c>
      <c r="F524" s="58">
        <v>45</v>
      </c>
      <c r="G524" s="60" t="s">
        <v>1251</v>
      </c>
      <c r="H524" s="11"/>
      <c r="I524" s="30" t="s">
        <v>5682</v>
      </c>
      <c r="J524" s="11"/>
      <c r="K524" s="22">
        <v>213</v>
      </c>
      <c r="L524" s="22" t="s">
        <v>26</v>
      </c>
      <c r="M524" s="22" t="s">
        <v>120</v>
      </c>
      <c r="N524" s="29" t="s">
        <v>5779</v>
      </c>
    </row>
    <row r="525" spans="1:14" x14ac:dyDescent="0.2">
      <c r="A525" s="18">
        <v>509</v>
      </c>
      <c r="B525" s="19">
        <v>5300</v>
      </c>
      <c r="C525" s="45" t="s">
        <v>1216</v>
      </c>
      <c r="D525" s="56">
        <v>41072</v>
      </c>
      <c r="E525" s="56">
        <v>41072</v>
      </c>
      <c r="F525" s="58">
        <v>45</v>
      </c>
      <c r="G525" s="60" t="s">
        <v>1252</v>
      </c>
      <c r="H525" s="11"/>
      <c r="I525" s="30" t="s">
        <v>5682</v>
      </c>
      <c r="J525" s="11"/>
      <c r="K525" s="22">
        <v>232</v>
      </c>
      <c r="L525" s="22" t="s">
        <v>26</v>
      </c>
      <c r="M525" s="22" t="s">
        <v>120</v>
      </c>
      <c r="N525" s="29" t="s">
        <v>5779</v>
      </c>
    </row>
    <row r="526" spans="1:14" x14ac:dyDescent="0.2">
      <c r="A526" s="18">
        <v>510</v>
      </c>
      <c r="B526" s="19">
        <v>5300</v>
      </c>
      <c r="C526" s="45" t="s">
        <v>1217</v>
      </c>
      <c r="D526" s="56">
        <v>41072</v>
      </c>
      <c r="E526" s="56">
        <v>41072</v>
      </c>
      <c r="F526" s="58">
        <v>45</v>
      </c>
      <c r="G526" s="60" t="s">
        <v>1253</v>
      </c>
      <c r="H526" s="11"/>
      <c r="I526" s="30" t="s">
        <v>5682</v>
      </c>
      <c r="J526" s="11"/>
      <c r="K526" s="22">
        <v>225</v>
      </c>
      <c r="L526" s="22" t="s">
        <v>26</v>
      </c>
      <c r="M526" s="22" t="s">
        <v>120</v>
      </c>
      <c r="N526" s="29" t="s">
        <v>5779</v>
      </c>
    </row>
    <row r="527" spans="1:14" x14ac:dyDescent="0.2">
      <c r="A527" s="18">
        <v>511</v>
      </c>
      <c r="B527" s="19">
        <v>5300</v>
      </c>
      <c r="C527" s="45" t="s">
        <v>1218</v>
      </c>
      <c r="D527" s="56">
        <v>41072</v>
      </c>
      <c r="E527" s="56">
        <v>41072</v>
      </c>
      <c r="F527" s="58">
        <v>45</v>
      </c>
      <c r="G527" s="60" t="s">
        <v>1254</v>
      </c>
      <c r="H527" s="11"/>
      <c r="I527" s="30" t="s">
        <v>5682</v>
      </c>
      <c r="J527" s="11"/>
      <c r="K527" s="22">
        <v>206</v>
      </c>
      <c r="L527" s="22" t="s">
        <v>26</v>
      </c>
      <c r="M527" s="22" t="s">
        <v>120</v>
      </c>
      <c r="N527" s="29" t="s">
        <v>5779</v>
      </c>
    </row>
    <row r="528" spans="1:14" x14ac:dyDescent="0.2">
      <c r="A528" s="18">
        <v>512</v>
      </c>
      <c r="B528" s="19">
        <v>5300</v>
      </c>
      <c r="C528" s="45" t="s">
        <v>1219</v>
      </c>
      <c r="D528" s="56">
        <v>41072</v>
      </c>
      <c r="E528" s="56">
        <v>41072</v>
      </c>
      <c r="F528" s="58">
        <v>45</v>
      </c>
      <c r="G528" s="60" t="s">
        <v>1255</v>
      </c>
      <c r="H528" s="11"/>
      <c r="I528" s="30" t="s">
        <v>5682</v>
      </c>
      <c r="J528" s="11"/>
      <c r="K528" s="22">
        <v>209</v>
      </c>
      <c r="L528" s="22" t="s">
        <v>26</v>
      </c>
      <c r="M528" s="22" t="s">
        <v>120</v>
      </c>
      <c r="N528" s="29" t="s">
        <v>5779</v>
      </c>
    </row>
    <row r="529" spans="1:14" x14ac:dyDescent="0.2">
      <c r="A529" s="18">
        <v>513</v>
      </c>
      <c r="B529" s="19">
        <v>5300</v>
      </c>
      <c r="C529" s="45" t="s">
        <v>1220</v>
      </c>
      <c r="D529" s="56">
        <v>41072</v>
      </c>
      <c r="E529" s="56">
        <v>41073</v>
      </c>
      <c r="F529" s="58">
        <v>45</v>
      </c>
      <c r="G529" s="60" t="s">
        <v>1256</v>
      </c>
      <c r="H529" s="21"/>
      <c r="I529" s="30" t="s">
        <v>5682</v>
      </c>
      <c r="J529" s="30"/>
      <c r="K529" s="22">
        <v>198</v>
      </c>
      <c r="L529" s="22" t="s">
        <v>26</v>
      </c>
      <c r="M529" s="22" t="s">
        <v>120</v>
      </c>
      <c r="N529" s="29" t="s">
        <v>5779</v>
      </c>
    </row>
    <row r="530" spans="1:14" x14ac:dyDescent="0.2">
      <c r="A530" s="18">
        <v>514</v>
      </c>
      <c r="B530" s="19">
        <v>5300</v>
      </c>
      <c r="C530" s="45" t="s">
        <v>1221</v>
      </c>
      <c r="D530" s="56">
        <v>41073</v>
      </c>
      <c r="E530" s="56">
        <v>41073</v>
      </c>
      <c r="F530" s="58">
        <v>46</v>
      </c>
      <c r="G530" s="60" t="s">
        <v>1251</v>
      </c>
      <c r="H530" s="21"/>
      <c r="I530" s="30" t="s">
        <v>5682</v>
      </c>
      <c r="J530" s="30"/>
      <c r="K530" s="22">
        <v>224</v>
      </c>
      <c r="L530" s="22" t="s">
        <v>26</v>
      </c>
      <c r="M530" s="22" t="s">
        <v>120</v>
      </c>
      <c r="N530" s="29" t="s">
        <v>5779</v>
      </c>
    </row>
    <row r="531" spans="1:14" x14ac:dyDescent="0.2">
      <c r="A531" s="18">
        <v>515</v>
      </c>
      <c r="B531" s="19">
        <v>5300</v>
      </c>
      <c r="C531" s="45" t="s">
        <v>1222</v>
      </c>
      <c r="D531" s="56">
        <v>41073</v>
      </c>
      <c r="E531" s="56">
        <v>41073</v>
      </c>
      <c r="F531" s="58">
        <v>46</v>
      </c>
      <c r="G531" s="60" t="s">
        <v>1252</v>
      </c>
      <c r="H531" s="21"/>
      <c r="I531" s="30" t="s">
        <v>5682</v>
      </c>
      <c r="J531" s="30"/>
      <c r="K531" s="22">
        <v>191</v>
      </c>
      <c r="L531" s="22" t="s">
        <v>26</v>
      </c>
      <c r="M531" s="22" t="s">
        <v>120</v>
      </c>
      <c r="N531" s="29" t="s">
        <v>5779</v>
      </c>
    </row>
    <row r="532" spans="1:14" x14ac:dyDescent="0.2">
      <c r="A532" s="18">
        <v>516</v>
      </c>
      <c r="B532" s="19">
        <v>5300</v>
      </c>
      <c r="C532" s="45" t="s">
        <v>1223</v>
      </c>
      <c r="D532" s="56">
        <v>41073</v>
      </c>
      <c r="E532" s="56">
        <v>41073</v>
      </c>
      <c r="F532" s="58">
        <v>46</v>
      </c>
      <c r="G532" s="60" t="s">
        <v>1253</v>
      </c>
      <c r="H532" s="22"/>
      <c r="I532" s="30" t="s">
        <v>5682</v>
      </c>
      <c r="J532" s="22"/>
      <c r="K532" s="22">
        <v>192</v>
      </c>
      <c r="L532" s="22" t="s">
        <v>26</v>
      </c>
      <c r="M532" s="22" t="s">
        <v>120</v>
      </c>
      <c r="N532" s="29" t="s">
        <v>5779</v>
      </c>
    </row>
    <row r="533" spans="1:14" x14ac:dyDescent="0.2">
      <c r="A533" s="18">
        <v>517</v>
      </c>
      <c r="B533" s="19">
        <v>5300</v>
      </c>
      <c r="C533" s="45" t="s">
        <v>1224</v>
      </c>
      <c r="D533" s="56">
        <v>41073</v>
      </c>
      <c r="E533" s="56">
        <v>41073</v>
      </c>
      <c r="F533" s="58">
        <v>46</v>
      </c>
      <c r="G533" s="60" t="s">
        <v>1254</v>
      </c>
      <c r="H533" s="22"/>
      <c r="I533" s="30" t="s">
        <v>5682</v>
      </c>
      <c r="J533" s="30"/>
      <c r="K533" s="22">
        <v>218</v>
      </c>
      <c r="L533" s="22" t="s">
        <v>26</v>
      </c>
      <c r="M533" s="22" t="s">
        <v>120</v>
      </c>
      <c r="N533" s="29" t="s">
        <v>5779</v>
      </c>
    </row>
    <row r="534" spans="1:14" x14ac:dyDescent="0.2">
      <c r="A534" s="18">
        <v>518</v>
      </c>
      <c r="B534" s="19">
        <v>5300</v>
      </c>
      <c r="C534" s="45" t="s">
        <v>1225</v>
      </c>
      <c r="D534" s="56">
        <v>41073</v>
      </c>
      <c r="E534" s="56">
        <v>41073</v>
      </c>
      <c r="F534" s="58">
        <v>46</v>
      </c>
      <c r="G534" s="60" t="s">
        <v>1255</v>
      </c>
      <c r="H534" s="22"/>
      <c r="I534" s="30" t="s">
        <v>5682</v>
      </c>
      <c r="J534" s="30"/>
      <c r="K534" s="22">
        <v>210</v>
      </c>
      <c r="L534" s="22" t="s">
        <v>26</v>
      </c>
      <c r="M534" s="22" t="s">
        <v>120</v>
      </c>
      <c r="N534" s="29" t="s">
        <v>5779</v>
      </c>
    </row>
    <row r="535" spans="1:14" x14ac:dyDescent="0.2">
      <c r="A535" s="18">
        <v>519</v>
      </c>
      <c r="B535" s="19">
        <v>5300</v>
      </c>
      <c r="C535" s="45" t="s">
        <v>1226</v>
      </c>
      <c r="D535" s="56">
        <v>41073</v>
      </c>
      <c r="E535" s="56">
        <v>41073</v>
      </c>
      <c r="F535" s="58">
        <v>46</v>
      </c>
      <c r="G535" s="60" t="s">
        <v>1256</v>
      </c>
      <c r="H535" s="26"/>
      <c r="I535" s="30" t="s">
        <v>5682</v>
      </c>
      <c r="J535" s="30"/>
      <c r="K535" s="22">
        <v>201</v>
      </c>
      <c r="L535" s="22" t="s">
        <v>26</v>
      </c>
      <c r="M535" s="22" t="s">
        <v>120</v>
      </c>
      <c r="N535" s="29" t="s">
        <v>5779</v>
      </c>
    </row>
    <row r="536" spans="1:14" x14ac:dyDescent="0.2">
      <c r="A536" s="18">
        <v>520</v>
      </c>
      <c r="B536" s="19">
        <v>5300</v>
      </c>
      <c r="C536" s="45" t="s">
        <v>1227</v>
      </c>
      <c r="D536" s="56">
        <v>41073</v>
      </c>
      <c r="E536" s="56">
        <v>41073</v>
      </c>
      <c r="F536" s="58">
        <v>47</v>
      </c>
      <c r="G536" s="60" t="s">
        <v>1251</v>
      </c>
      <c r="H536" s="27"/>
      <c r="I536" s="30" t="s">
        <v>5682</v>
      </c>
      <c r="J536" s="28"/>
      <c r="K536" s="22">
        <v>225</v>
      </c>
      <c r="L536" s="22" t="s">
        <v>26</v>
      </c>
      <c r="M536" s="22" t="s">
        <v>120</v>
      </c>
      <c r="N536" s="29" t="s">
        <v>5779</v>
      </c>
    </row>
    <row r="537" spans="1:14" x14ac:dyDescent="0.2">
      <c r="A537" s="18">
        <v>521</v>
      </c>
      <c r="B537" s="19">
        <v>5300</v>
      </c>
      <c r="C537" s="45" t="s">
        <v>1228</v>
      </c>
      <c r="D537" s="56">
        <v>41073</v>
      </c>
      <c r="E537" s="56">
        <v>41073</v>
      </c>
      <c r="F537" s="58">
        <v>47</v>
      </c>
      <c r="G537" s="60" t="s">
        <v>1252</v>
      </c>
      <c r="H537" s="11"/>
      <c r="I537" s="30" t="s">
        <v>5682</v>
      </c>
      <c r="J537" s="11"/>
      <c r="K537" s="22">
        <v>184</v>
      </c>
      <c r="L537" s="22" t="s">
        <v>26</v>
      </c>
      <c r="M537" s="22" t="s">
        <v>120</v>
      </c>
      <c r="N537" s="29" t="s">
        <v>5779</v>
      </c>
    </row>
    <row r="538" spans="1:14" x14ac:dyDescent="0.2">
      <c r="A538" s="18">
        <v>522</v>
      </c>
      <c r="B538" s="19">
        <v>5300</v>
      </c>
      <c r="C538" s="45" t="s">
        <v>1229</v>
      </c>
      <c r="D538" s="56">
        <v>41073</v>
      </c>
      <c r="E538" s="56">
        <v>41073</v>
      </c>
      <c r="F538" s="58">
        <v>47</v>
      </c>
      <c r="G538" s="60" t="s">
        <v>1253</v>
      </c>
      <c r="H538" s="11"/>
      <c r="I538" s="30" t="s">
        <v>5682</v>
      </c>
      <c r="J538" s="11"/>
      <c r="K538" s="22">
        <v>199</v>
      </c>
      <c r="L538" s="22" t="s">
        <v>26</v>
      </c>
      <c r="M538" s="22" t="s">
        <v>120</v>
      </c>
      <c r="N538" s="29" t="s">
        <v>5779</v>
      </c>
    </row>
    <row r="539" spans="1:14" x14ac:dyDescent="0.2">
      <c r="A539" s="18">
        <v>523</v>
      </c>
      <c r="B539" s="19">
        <v>5300</v>
      </c>
      <c r="C539" s="45" t="s">
        <v>1230</v>
      </c>
      <c r="D539" s="56">
        <v>41074</v>
      </c>
      <c r="E539" s="56">
        <v>41074</v>
      </c>
      <c r="F539" s="58">
        <v>47</v>
      </c>
      <c r="G539" s="60" t="s">
        <v>1254</v>
      </c>
      <c r="H539" s="11"/>
      <c r="I539" s="30" t="s">
        <v>5682</v>
      </c>
      <c r="J539" s="11"/>
      <c r="K539" s="22">
        <v>211</v>
      </c>
      <c r="L539" s="22" t="s">
        <v>26</v>
      </c>
      <c r="M539" s="22" t="s">
        <v>120</v>
      </c>
      <c r="N539" s="29" t="s">
        <v>5779</v>
      </c>
    </row>
    <row r="540" spans="1:14" x14ac:dyDescent="0.2">
      <c r="A540" s="18">
        <v>524</v>
      </c>
      <c r="B540" s="19">
        <v>5300</v>
      </c>
      <c r="C540" s="45" t="s">
        <v>1231</v>
      </c>
      <c r="D540" s="56">
        <v>41074</v>
      </c>
      <c r="E540" s="56">
        <v>41074</v>
      </c>
      <c r="F540" s="58">
        <v>47</v>
      </c>
      <c r="G540" s="60" t="s">
        <v>1255</v>
      </c>
      <c r="H540" s="11"/>
      <c r="I540" s="30" t="s">
        <v>5682</v>
      </c>
      <c r="J540" s="11"/>
      <c r="K540" s="22">
        <v>178</v>
      </c>
      <c r="L540" s="22" t="s">
        <v>26</v>
      </c>
      <c r="M540" s="22" t="s">
        <v>120</v>
      </c>
      <c r="N540" s="29" t="s">
        <v>5779</v>
      </c>
    </row>
    <row r="541" spans="1:14" x14ac:dyDescent="0.2">
      <c r="A541" s="18">
        <v>525</v>
      </c>
      <c r="B541" s="19">
        <v>5300</v>
      </c>
      <c r="C541" s="45" t="s">
        <v>1232</v>
      </c>
      <c r="D541" s="56">
        <v>41074</v>
      </c>
      <c r="E541" s="56">
        <v>41074</v>
      </c>
      <c r="F541" s="58">
        <v>47</v>
      </c>
      <c r="G541" s="60" t="s">
        <v>1256</v>
      </c>
      <c r="H541" s="11"/>
      <c r="I541" s="30" t="s">
        <v>5682</v>
      </c>
      <c r="J541" s="11"/>
      <c r="K541" s="22">
        <v>205</v>
      </c>
      <c r="L541" s="22" t="s">
        <v>26</v>
      </c>
      <c r="M541" s="22" t="s">
        <v>120</v>
      </c>
      <c r="N541" s="29" t="s">
        <v>5779</v>
      </c>
    </row>
    <row r="542" spans="1:14" x14ac:dyDescent="0.2">
      <c r="A542" s="18">
        <v>526</v>
      </c>
      <c r="B542" s="19">
        <v>5300</v>
      </c>
      <c r="C542" s="45" t="s">
        <v>1233</v>
      </c>
      <c r="D542" s="56">
        <v>41074</v>
      </c>
      <c r="E542" s="56">
        <v>41074</v>
      </c>
      <c r="F542" s="58">
        <v>48</v>
      </c>
      <c r="G542" s="60" t="s">
        <v>1251</v>
      </c>
      <c r="H542" s="11"/>
      <c r="I542" s="30" t="s">
        <v>5682</v>
      </c>
      <c r="J542" s="11"/>
      <c r="K542" s="22">
        <v>222</v>
      </c>
      <c r="L542" s="22" t="s">
        <v>26</v>
      </c>
      <c r="M542" s="22" t="s">
        <v>120</v>
      </c>
      <c r="N542" s="29" t="s">
        <v>5779</v>
      </c>
    </row>
    <row r="543" spans="1:14" x14ac:dyDescent="0.2">
      <c r="A543" s="18">
        <v>527</v>
      </c>
      <c r="B543" s="19">
        <v>5300</v>
      </c>
      <c r="C543" s="45" t="s">
        <v>1234</v>
      </c>
      <c r="D543" s="56">
        <v>41074</v>
      </c>
      <c r="E543" s="56">
        <v>41074</v>
      </c>
      <c r="F543" s="58">
        <v>48</v>
      </c>
      <c r="G543" s="60" t="s">
        <v>1252</v>
      </c>
      <c r="H543" s="11"/>
      <c r="I543" s="30" t="s">
        <v>5682</v>
      </c>
      <c r="J543" s="11"/>
      <c r="K543" s="22">
        <v>193</v>
      </c>
      <c r="L543" s="22" t="s">
        <v>26</v>
      </c>
      <c r="M543" s="22" t="s">
        <v>120</v>
      </c>
      <c r="N543" s="29" t="s">
        <v>5779</v>
      </c>
    </row>
    <row r="544" spans="1:14" x14ac:dyDescent="0.2">
      <c r="A544" s="18">
        <v>528</v>
      </c>
      <c r="B544" s="19">
        <v>5300</v>
      </c>
      <c r="C544" s="45" t="s">
        <v>1235</v>
      </c>
      <c r="D544" s="56">
        <v>41074</v>
      </c>
      <c r="E544" s="56">
        <v>41074</v>
      </c>
      <c r="F544" s="58">
        <v>48</v>
      </c>
      <c r="G544" s="60" t="s">
        <v>1253</v>
      </c>
      <c r="H544" s="21"/>
      <c r="I544" s="30" t="s">
        <v>5682</v>
      </c>
      <c r="J544" s="30"/>
      <c r="K544" s="22">
        <v>211</v>
      </c>
      <c r="L544" s="22" t="s">
        <v>26</v>
      </c>
      <c r="M544" s="22" t="s">
        <v>120</v>
      </c>
      <c r="N544" s="29" t="s">
        <v>5779</v>
      </c>
    </row>
    <row r="545" spans="1:14" x14ac:dyDescent="0.2">
      <c r="A545" s="18">
        <v>529</v>
      </c>
      <c r="B545" s="19">
        <v>5300</v>
      </c>
      <c r="C545" s="45" t="s">
        <v>1236</v>
      </c>
      <c r="D545" s="56">
        <v>41074</v>
      </c>
      <c r="E545" s="56">
        <v>41075</v>
      </c>
      <c r="F545" s="58">
        <v>48</v>
      </c>
      <c r="G545" s="60" t="s">
        <v>1254</v>
      </c>
      <c r="H545" s="21"/>
      <c r="I545" s="30" t="s">
        <v>5682</v>
      </c>
      <c r="J545" s="30"/>
      <c r="K545" s="22">
        <v>193</v>
      </c>
      <c r="L545" s="22" t="s">
        <v>26</v>
      </c>
      <c r="M545" s="22" t="s">
        <v>120</v>
      </c>
      <c r="N545" s="29" t="s">
        <v>5779</v>
      </c>
    </row>
    <row r="546" spans="1:14" x14ac:dyDescent="0.2">
      <c r="A546" s="18">
        <v>530</v>
      </c>
      <c r="B546" s="19">
        <v>5300</v>
      </c>
      <c r="C546" s="45" t="s">
        <v>1237</v>
      </c>
      <c r="D546" s="56">
        <v>41075</v>
      </c>
      <c r="E546" s="56">
        <v>41075</v>
      </c>
      <c r="F546" s="58">
        <v>48</v>
      </c>
      <c r="G546" s="60" t="s">
        <v>1255</v>
      </c>
      <c r="H546" s="21"/>
      <c r="I546" s="30" t="s">
        <v>5682</v>
      </c>
      <c r="J546" s="30"/>
      <c r="K546" s="22">
        <v>167</v>
      </c>
      <c r="L546" s="22" t="s">
        <v>26</v>
      </c>
      <c r="M546" s="22" t="s">
        <v>120</v>
      </c>
      <c r="N546" s="29" t="s">
        <v>5779</v>
      </c>
    </row>
    <row r="547" spans="1:14" x14ac:dyDescent="0.2">
      <c r="A547" s="18">
        <v>531</v>
      </c>
      <c r="B547" s="19">
        <v>5300</v>
      </c>
      <c r="C547" s="45" t="s">
        <v>1238</v>
      </c>
      <c r="D547" s="56">
        <v>41075</v>
      </c>
      <c r="E547" s="56">
        <v>41075</v>
      </c>
      <c r="F547" s="58">
        <v>48</v>
      </c>
      <c r="G547" s="60" t="s">
        <v>1256</v>
      </c>
      <c r="H547" s="22"/>
      <c r="I547" s="30" t="s">
        <v>5682</v>
      </c>
      <c r="J547" s="22"/>
      <c r="K547" s="22">
        <v>220</v>
      </c>
      <c r="L547" s="22" t="s">
        <v>26</v>
      </c>
      <c r="M547" s="22" t="s">
        <v>120</v>
      </c>
      <c r="N547" s="29" t="s">
        <v>5779</v>
      </c>
    </row>
    <row r="548" spans="1:14" x14ac:dyDescent="0.2">
      <c r="A548" s="18">
        <v>532</v>
      </c>
      <c r="B548" s="19">
        <v>5300</v>
      </c>
      <c r="C548" s="45" t="s">
        <v>1239</v>
      </c>
      <c r="D548" s="56">
        <v>41075</v>
      </c>
      <c r="E548" s="56">
        <v>41075</v>
      </c>
      <c r="F548" s="58">
        <v>49</v>
      </c>
      <c r="G548" s="60" t="s">
        <v>1251</v>
      </c>
      <c r="H548" s="22"/>
      <c r="I548" s="30" t="s">
        <v>5682</v>
      </c>
      <c r="J548" s="30"/>
      <c r="K548" s="22">
        <v>205</v>
      </c>
      <c r="L548" s="22" t="s">
        <v>26</v>
      </c>
      <c r="M548" s="22" t="s">
        <v>120</v>
      </c>
      <c r="N548" s="29" t="s">
        <v>5779</v>
      </c>
    </row>
    <row r="549" spans="1:14" x14ac:dyDescent="0.2">
      <c r="A549" s="18">
        <v>533</v>
      </c>
      <c r="B549" s="19">
        <v>5300</v>
      </c>
      <c r="C549" s="45" t="s">
        <v>1240</v>
      </c>
      <c r="D549" s="56">
        <v>41075</v>
      </c>
      <c r="E549" s="56">
        <v>41079</v>
      </c>
      <c r="F549" s="58">
        <v>49</v>
      </c>
      <c r="G549" s="60" t="s">
        <v>1252</v>
      </c>
      <c r="H549" s="22"/>
      <c r="I549" s="30" t="s">
        <v>5682</v>
      </c>
      <c r="J549" s="30"/>
      <c r="K549" s="22">
        <v>202</v>
      </c>
      <c r="L549" s="22" t="s">
        <v>26</v>
      </c>
      <c r="M549" s="22" t="s">
        <v>120</v>
      </c>
      <c r="N549" s="29" t="s">
        <v>5779</v>
      </c>
    </row>
    <row r="550" spans="1:14" x14ac:dyDescent="0.2">
      <c r="A550" s="18">
        <v>534</v>
      </c>
      <c r="B550" s="19">
        <v>5300</v>
      </c>
      <c r="C550" s="45" t="s">
        <v>1241</v>
      </c>
      <c r="D550" s="56">
        <v>41079</v>
      </c>
      <c r="E550" s="56">
        <v>41079</v>
      </c>
      <c r="F550" s="58">
        <v>49</v>
      </c>
      <c r="G550" s="60" t="s">
        <v>1253</v>
      </c>
      <c r="H550" s="26"/>
      <c r="I550" s="30" t="s">
        <v>5682</v>
      </c>
      <c r="J550" s="30"/>
      <c r="K550" s="22">
        <v>198</v>
      </c>
      <c r="L550" s="22" t="s">
        <v>26</v>
      </c>
      <c r="M550" s="22" t="s">
        <v>120</v>
      </c>
      <c r="N550" s="29" t="s">
        <v>5779</v>
      </c>
    </row>
    <row r="551" spans="1:14" x14ac:dyDescent="0.2">
      <c r="A551" s="18">
        <v>535</v>
      </c>
      <c r="B551" s="19">
        <v>5300</v>
      </c>
      <c r="C551" s="45" t="s">
        <v>1242</v>
      </c>
      <c r="D551" s="56">
        <v>41079</v>
      </c>
      <c r="E551" s="56">
        <v>41081</v>
      </c>
      <c r="F551" s="58">
        <v>49</v>
      </c>
      <c r="G551" s="60" t="s">
        <v>1254</v>
      </c>
      <c r="H551" s="27"/>
      <c r="I551" s="30" t="s">
        <v>5682</v>
      </c>
      <c r="J551" s="28"/>
      <c r="K551" s="22">
        <v>188</v>
      </c>
      <c r="L551" s="22" t="s">
        <v>26</v>
      </c>
      <c r="M551" s="22" t="s">
        <v>120</v>
      </c>
      <c r="N551" s="29" t="s">
        <v>5779</v>
      </c>
    </row>
    <row r="552" spans="1:14" x14ac:dyDescent="0.2">
      <c r="A552" s="18">
        <v>536</v>
      </c>
      <c r="B552" s="19">
        <v>5300</v>
      </c>
      <c r="C552" s="45" t="s">
        <v>1243</v>
      </c>
      <c r="D552" s="56">
        <v>41081</v>
      </c>
      <c r="E552" s="56">
        <v>41086</v>
      </c>
      <c r="F552" s="58">
        <v>49</v>
      </c>
      <c r="G552" s="60" t="s">
        <v>1255</v>
      </c>
      <c r="H552" s="11"/>
      <c r="I552" s="30" t="s">
        <v>5682</v>
      </c>
      <c r="J552" s="11"/>
      <c r="K552" s="22">
        <v>227</v>
      </c>
      <c r="L552" s="22" t="s">
        <v>26</v>
      </c>
      <c r="M552" s="22" t="s">
        <v>120</v>
      </c>
      <c r="N552" s="29" t="s">
        <v>5779</v>
      </c>
    </row>
    <row r="553" spans="1:14" x14ac:dyDescent="0.2">
      <c r="A553" s="18">
        <v>537</v>
      </c>
      <c r="B553" s="19">
        <v>5300</v>
      </c>
      <c r="C553" s="45" t="s">
        <v>1244</v>
      </c>
      <c r="D553" s="56">
        <v>41086</v>
      </c>
      <c r="E553" s="56">
        <v>41089</v>
      </c>
      <c r="F553" s="58">
        <v>49</v>
      </c>
      <c r="G553" s="60" t="s">
        <v>1256</v>
      </c>
      <c r="H553" s="11"/>
      <c r="I553" s="30" t="s">
        <v>5682</v>
      </c>
      <c r="J553" s="11"/>
      <c r="K553" s="22">
        <v>107</v>
      </c>
      <c r="L553" s="22" t="s">
        <v>26</v>
      </c>
      <c r="M553" s="22" t="s">
        <v>120</v>
      </c>
      <c r="N553" s="29" t="s">
        <v>5779</v>
      </c>
    </row>
    <row r="554" spans="1:14" x14ac:dyDescent="0.2">
      <c r="A554" s="18">
        <v>538</v>
      </c>
      <c r="B554" s="19">
        <v>5300</v>
      </c>
      <c r="C554" s="45" t="s">
        <v>1245</v>
      </c>
      <c r="D554" s="56">
        <v>41000</v>
      </c>
      <c r="E554" s="56">
        <v>41029</v>
      </c>
      <c r="F554" s="58">
        <v>50</v>
      </c>
      <c r="G554" s="60" t="s">
        <v>1257</v>
      </c>
      <c r="H554" s="11"/>
      <c r="I554" s="30" t="s">
        <v>5682</v>
      </c>
      <c r="J554" s="11"/>
      <c r="K554" s="22">
        <v>200</v>
      </c>
      <c r="L554" s="22" t="s">
        <v>26</v>
      </c>
      <c r="M554" s="22" t="s">
        <v>120</v>
      </c>
      <c r="N554" s="45" t="s">
        <v>5778</v>
      </c>
    </row>
    <row r="555" spans="1:14" x14ac:dyDescent="0.2">
      <c r="A555" s="18">
        <v>539</v>
      </c>
      <c r="B555" s="19">
        <v>5300</v>
      </c>
      <c r="C555" s="45" t="s">
        <v>1245</v>
      </c>
      <c r="D555" s="56">
        <v>41000</v>
      </c>
      <c r="E555" s="56">
        <v>41029</v>
      </c>
      <c r="F555" s="58">
        <v>50</v>
      </c>
      <c r="G555" s="60" t="s">
        <v>1258</v>
      </c>
      <c r="H555" s="11"/>
      <c r="I555" s="30" t="s">
        <v>5682</v>
      </c>
      <c r="J555" s="11"/>
      <c r="K555" s="22">
        <v>88</v>
      </c>
      <c r="L555" s="22" t="s">
        <v>26</v>
      </c>
      <c r="M555" s="22" t="s">
        <v>120</v>
      </c>
      <c r="N555" s="45" t="s">
        <v>5778</v>
      </c>
    </row>
    <row r="556" spans="1:14" x14ac:dyDescent="0.2">
      <c r="A556" s="18">
        <v>540</v>
      </c>
      <c r="B556" s="19">
        <v>5300</v>
      </c>
      <c r="C556" s="45" t="s">
        <v>1246</v>
      </c>
      <c r="D556" s="56">
        <v>41030</v>
      </c>
      <c r="E556" s="56">
        <v>41060</v>
      </c>
      <c r="F556" s="58">
        <v>50</v>
      </c>
      <c r="G556" s="60" t="s">
        <v>1259</v>
      </c>
      <c r="H556" s="11"/>
      <c r="I556" s="30" t="s">
        <v>5682</v>
      </c>
      <c r="J556" s="11"/>
      <c r="K556" s="22">
        <v>200</v>
      </c>
      <c r="L556" s="22" t="s">
        <v>26</v>
      </c>
      <c r="M556" s="22" t="s">
        <v>120</v>
      </c>
      <c r="N556" s="45" t="s">
        <v>5778</v>
      </c>
    </row>
    <row r="557" spans="1:14" x14ac:dyDescent="0.2">
      <c r="A557" s="18">
        <v>541</v>
      </c>
      <c r="B557" s="19">
        <v>5300</v>
      </c>
      <c r="C557" s="45" t="s">
        <v>1246</v>
      </c>
      <c r="D557" s="56">
        <v>41030</v>
      </c>
      <c r="E557" s="56">
        <v>41060</v>
      </c>
      <c r="F557" s="58">
        <v>50</v>
      </c>
      <c r="G557" s="60" t="s">
        <v>1260</v>
      </c>
      <c r="H557" s="11"/>
      <c r="I557" s="30" t="s">
        <v>5682</v>
      </c>
      <c r="J557" s="11"/>
      <c r="K557" s="22">
        <v>107</v>
      </c>
      <c r="L557" s="22" t="s">
        <v>26</v>
      </c>
      <c r="M557" s="22" t="s">
        <v>120</v>
      </c>
      <c r="N557" s="45" t="s">
        <v>5778</v>
      </c>
    </row>
    <row r="558" spans="1:14" x14ac:dyDescent="0.2">
      <c r="A558" s="18">
        <v>542</v>
      </c>
      <c r="B558" s="19">
        <v>5300</v>
      </c>
      <c r="C558" s="45" t="s">
        <v>1247</v>
      </c>
      <c r="D558" s="56">
        <v>41061</v>
      </c>
      <c r="E558" s="56">
        <v>41090</v>
      </c>
      <c r="F558" s="58">
        <v>50</v>
      </c>
      <c r="G558" s="60" t="s">
        <v>1261</v>
      </c>
      <c r="H558" s="11"/>
      <c r="I558" s="30" t="s">
        <v>5682</v>
      </c>
      <c r="J558" s="11"/>
      <c r="K558" s="22">
        <v>200</v>
      </c>
      <c r="L558" s="22" t="s">
        <v>26</v>
      </c>
      <c r="M558" s="22" t="s">
        <v>120</v>
      </c>
      <c r="N558" s="45" t="s">
        <v>5778</v>
      </c>
    </row>
    <row r="559" spans="1:14" x14ac:dyDescent="0.2">
      <c r="A559" s="18">
        <v>543</v>
      </c>
      <c r="B559" s="19">
        <v>5300</v>
      </c>
      <c r="C559" s="45" t="s">
        <v>1247</v>
      </c>
      <c r="D559" s="56">
        <v>41061</v>
      </c>
      <c r="E559" s="56">
        <v>41090</v>
      </c>
      <c r="F559" s="58">
        <v>50</v>
      </c>
      <c r="G559" s="60" t="s">
        <v>1262</v>
      </c>
      <c r="H559" s="21"/>
      <c r="I559" s="30" t="s">
        <v>5682</v>
      </c>
      <c r="J559" s="30"/>
      <c r="K559" s="22">
        <v>119</v>
      </c>
      <c r="L559" s="22" t="s">
        <v>26</v>
      </c>
      <c r="M559" s="22" t="s">
        <v>120</v>
      </c>
      <c r="N559" s="45" t="s">
        <v>5778</v>
      </c>
    </row>
    <row r="560" spans="1:14" x14ac:dyDescent="0.2">
      <c r="A560" s="18">
        <v>544</v>
      </c>
      <c r="B560" s="19">
        <v>5300</v>
      </c>
      <c r="C560" s="45" t="s">
        <v>1248</v>
      </c>
      <c r="D560" s="56">
        <v>41000</v>
      </c>
      <c r="E560" s="56">
        <v>41029</v>
      </c>
      <c r="F560" s="58">
        <v>50</v>
      </c>
      <c r="G560" s="60" t="s">
        <v>1263</v>
      </c>
      <c r="H560" s="21"/>
      <c r="I560" s="30" t="s">
        <v>5682</v>
      </c>
      <c r="J560" s="30"/>
      <c r="K560" s="22">
        <v>200</v>
      </c>
      <c r="L560" s="22" t="s">
        <v>26</v>
      </c>
      <c r="M560" s="22" t="s">
        <v>120</v>
      </c>
      <c r="N560" s="29" t="s">
        <v>5777</v>
      </c>
    </row>
    <row r="561" spans="1:14" x14ac:dyDescent="0.2">
      <c r="A561" s="18">
        <v>545</v>
      </c>
      <c r="B561" s="19">
        <v>5300</v>
      </c>
      <c r="C561" s="45" t="s">
        <v>1248</v>
      </c>
      <c r="D561" s="56">
        <v>41000</v>
      </c>
      <c r="E561" s="56">
        <v>41029</v>
      </c>
      <c r="F561" s="58">
        <v>50</v>
      </c>
      <c r="G561" s="60" t="s">
        <v>1264</v>
      </c>
      <c r="H561" s="21"/>
      <c r="I561" s="30" t="s">
        <v>5682</v>
      </c>
      <c r="J561" s="30"/>
      <c r="K561" s="22">
        <v>200</v>
      </c>
      <c r="L561" s="22" t="s">
        <v>26</v>
      </c>
      <c r="M561" s="22" t="s">
        <v>120</v>
      </c>
      <c r="N561" s="29" t="s">
        <v>5777</v>
      </c>
    </row>
    <row r="562" spans="1:14" x14ac:dyDescent="0.2">
      <c r="A562" s="18">
        <v>546</v>
      </c>
      <c r="B562" s="19">
        <v>5300</v>
      </c>
      <c r="C562" s="45" t="s">
        <v>1248</v>
      </c>
      <c r="D562" s="56">
        <v>41000</v>
      </c>
      <c r="E562" s="56">
        <v>41029</v>
      </c>
      <c r="F562" s="58">
        <v>51</v>
      </c>
      <c r="G562" s="60" t="s">
        <v>1251</v>
      </c>
      <c r="H562" s="22"/>
      <c r="I562" s="30" t="s">
        <v>5682</v>
      </c>
      <c r="J562" s="22"/>
      <c r="K562" s="22">
        <v>200</v>
      </c>
      <c r="L562" s="22" t="s">
        <v>26</v>
      </c>
      <c r="M562" s="22" t="s">
        <v>120</v>
      </c>
      <c r="N562" s="29" t="s">
        <v>5777</v>
      </c>
    </row>
    <row r="563" spans="1:14" x14ac:dyDescent="0.2">
      <c r="A563" s="18">
        <v>547</v>
      </c>
      <c r="B563" s="19">
        <v>5300</v>
      </c>
      <c r="C563" s="45" t="s">
        <v>1248</v>
      </c>
      <c r="D563" s="56">
        <v>41000</v>
      </c>
      <c r="E563" s="56">
        <v>41029</v>
      </c>
      <c r="F563" s="58">
        <v>51</v>
      </c>
      <c r="G563" s="60" t="s">
        <v>1252</v>
      </c>
      <c r="H563" s="22"/>
      <c r="I563" s="30" t="s">
        <v>5682</v>
      </c>
      <c r="J563" s="30"/>
      <c r="K563" s="21">
        <v>200</v>
      </c>
      <c r="L563" s="22" t="s">
        <v>26</v>
      </c>
      <c r="M563" s="22" t="s">
        <v>120</v>
      </c>
      <c r="N563" s="29" t="s">
        <v>5777</v>
      </c>
    </row>
    <row r="564" spans="1:14" x14ac:dyDescent="0.2">
      <c r="A564" s="18">
        <v>548</v>
      </c>
      <c r="B564" s="19">
        <v>5300</v>
      </c>
      <c r="C564" s="45" t="s">
        <v>1248</v>
      </c>
      <c r="D564" s="56">
        <v>41000</v>
      </c>
      <c r="E564" s="56">
        <v>41029</v>
      </c>
      <c r="F564" s="58">
        <v>51</v>
      </c>
      <c r="G564" s="60" t="s">
        <v>1253</v>
      </c>
      <c r="H564" s="22"/>
      <c r="I564" s="30" t="s">
        <v>5682</v>
      </c>
      <c r="J564" s="30"/>
      <c r="K564" s="21">
        <v>200</v>
      </c>
      <c r="L564" s="22" t="s">
        <v>26</v>
      </c>
      <c r="M564" s="22" t="s">
        <v>120</v>
      </c>
      <c r="N564" s="29" t="s">
        <v>5777</v>
      </c>
    </row>
    <row r="565" spans="1:14" x14ac:dyDescent="0.2">
      <c r="A565" s="18">
        <v>549</v>
      </c>
      <c r="B565" s="19">
        <v>5300</v>
      </c>
      <c r="C565" s="45" t="s">
        <v>1248</v>
      </c>
      <c r="D565" s="56">
        <v>41000</v>
      </c>
      <c r="E565" s="56">
        <v>41029</v>
      </c>
      <c r="F565" s="58">
        <v>51</v>
      </c>
      <c r="G565" s="60" t="s">
        <v>1254</v>
      </c>
      <c r="H565" s="26"/>
      <c r="I565" s="30" t="s">
        <v>5682</v>
      </c>
      <c r="J565" s="30"/>
      <c r="K565" s="21">
        <v>200</v>
      </c>
      <c r="L565" s="22" t="s">
        <v>26</v>
      </c>
      <c r="M565" s="22" t="s">
        <v>120</v>
      </c>
      <c r="N565" s="29" t="s">
        <v>5777</v>
      </c>
    </row>
    <row r="566" spans="1:14" x14ac:dyDescent="0.2">
      <c r="A566" s="18">
        <v>550</v>
      </c>
      <c r="B566" s="19">
        <v>5300</v>
      </c>
      <c r="C566" s="45" t="s">
        <v>1248</v>
      </c>
      <c r="D566" s="56">
        <v>41000</v>
      </c>
      <c r="E566" s="56">
        <v>41029</v>
      </c>
      <c r="F566" s="58">
        <v>51</v>
      </c>
      <c r="G566" s="60" t="s">
        <v>1255</v>
      </c>
      <c r="H566" s="27"/>
      <c r="I566" s="30" t="s">
        <v>5682</v>
      </c>
      <c r="J566" s="28"/>
      <c r="K566" s="21">
        <v>200</v>
      </c>
      <c r="L566" s="22" t="s">
        <v>26</v>
      </c>
      <c r="M566" s="22" t="s">
        <v>120</v>
      </c>
      <c r="N566" s="29" t="s">
        <v>5777</v>
      </c>
    </row>
    <row r="567" spans="1:14" x14ac:dyDescent="0.2">
      <c r="A567" s="18">
        <v>551</v>
      </c>
      <c r="B567" s="19">
        <v>5300</v>
      </c>
      <c r="C567" s="45" t="s">
        <v>1248</v>
      </c>
      <c r="D567" s="56">
        <v>41000</v>
      </c>
      <c r="E567" s="56">
        <v>41029</v>
      </c>
      <c r="F567" s="58">
        <v>51</v>
      </c>
      <c r="G567" s="60" t="s">
        <v>1256</v>
      </c>
      <c r="H567" s="11"/>
      <c r="I567" s="30" t="s">
        <v>5682</v>
      </c>
      <c r="J567" s="11"/>
      <c r="K567" s="21">
        <v>215</v>
      </c>
      <c r="L567" s="22" t="s">
        <v>26</v>
      </c>
      <c r="M567" s="22" t="s">
        <v>120</v>
      </c>
      <c r="N567" s="29" t="s">
        <v>5777</v>
      </c>
    </row>
    <row r="568" spans="1:14" x14ac:dyDescent="0.2">
      <c r="A568" s="18">
        <v>552</v>
      </c>
      <c r="B568" s="19">
        <v>5300</v>
      </c>
      <c r="C568" s="45" t="s">
        <v>1249</v>
      </c>
      <c r="D568" s="56">
        <v>41030</v>
      </c>
      <c r="E568" s="56">
        <v>41060</v>
      </c>
      <c r="F568" s="58">
        <v>52</v>
      </c>
      <c r="G568" s="60" t="s">
        <v>1251</v>
      </c>
      <c r="H568" s="11"/>
      <c r="I568" s="30" t="s">
        <v>5682</v>
      </c>
      <c r="J568" s="11"/>
      <c r="K568" s="21">
        <v>200</v>
      </c>
      <c r="L568" s="22" t="s">
        <v>26</v>
      </c>
      <c r="M568" s="22" t="s">
        <v>120</v>
      </c>
      <c r="N568" s="29" t="s">
        <v>5777</v>
      </c>
    </row>
    <row r="569" spans="1:14" x14ac:dyDescent="0.2">
      <c r="A569" s="18">
        <v>553</v>
      </c>
      <c r="B569" s="19">
        <v>5300</v>
      </c>
      <c r="C569" s="45" t="s">
        <v>1249</v>
      </c>
      <c r="D569" s="56">
        <v>41030</v>
      </c>
      <c r="E569" s="56">
        <v>41060</v>
      </c>
      <c r="F569" s="58">
        <v>52</v>
      </c>
      <c r="G569" s="60" t="s">
        <v>1252</v>
      </c>
      <c r="H569" s="11"/>
      <c r="I569" s="30" t="s">
        <v>5682</v>
      </c>
      <c r="J569" s="11"/>
      <c r="K569" s="21">
        <v>200</v>
      </c>
      <c r="L569" s="22" t="s">
        <v>26</v>
      </c>
      <c r="M569" s="22" t="s">
        <v>120</v>
      </c>
      <c r="N569" s="29" t="s">
        <v>5777</v>
      </c>
    </row>
    <row r="570" spans="1:14" x14ac:dyDescent="0.2">
      <c r="A570" s="18">
        <v>554</v>
      </c>
      <c r="B570" s="19">
        <v>5300</v>
      </c>
      <c r="C570" s="45" t="s">
        <v>1249</v>
      </c>
      <c r="D570" s="56">
        <v>41030</v>
      </c>
      <c r="E570" s="56">
        <v>41060</v>
      </c>
      <c r="F570" s="58">
        <v>52</v>
      </c>
      <c r="G570" s="60" t="s">
        <v>1253</v>
      </c>
      <c r="H570" s="11"/>
      <c r="I570" s="30" t="s">
        <v>5682</v>
      </c>
      <c r="J570" s="11"/>
      <c r="K570" s="21">
        <v>200</v>
      </c>
      <c r="L570" s="22" t="s">
        <v>26</v>
      </c>
      <c r="M570" s="22" t="s">
        <v>120</v>
      </c>
      <c r="N570" s="29" t="s">
        <v>5777</v>
      </c>
    </row>
    <row r="571" spans="1:14" x14ac:dyDescent="0.2">
      <c r="A571" s="18">
        <v>555</v>
      </c>
      <c r="B571" s="19">
        <v>5300</v>
      </c>
      <c r="C571" s="45" t="s">
        <v>1249</v>
      </c>
      <c r="D571" s="56">
        <v>41030</v>
      </c>
      <c r="E571" s="56">
        <v>41060</v>
      </c>
      <c r="F571" s="58">
        <v>52</v>
      </c>
      <c r="G571" s="60" t="s">
        <v>1254</v>
      </c>
      <c r="H571" s="11"/>
      <c r="I571" s="30" t="s">
        <v>5682</v>
      </c>
      <c r="J571" s="11"/>
      <c r="K571" s="21">
        <v>200</v>
      </c>
      <c r="L571" s="22" t="s">
        <v>26</v>
      </c>
      <c r="M571" s="22" t="s">
        <v>120</v>
      </c>
      <c r="N571" s="29" t="s">
        <v>5777</v>
      </c>
    </row>
    <row r="572" spans="1:14" x14ac:dyDescent="0.2">
      <c r="A572" s="18">
        <v>556</v>
      </c>
      <c r="B572" s="19">
        <v>5300</v>
      </c>
      <c r="C572" s="45" t="s">
        <v>1249</v>
      </c>
      <c r="D572" s="56">
        <v>41030</v>
      </c>
      <c r="E572" s="56">
        <v>41060</v>
      </c>
      <c r="F572" s="58">
        <v>52</v>
      </c>
      <c r="G572" s="60" t="s">
        <v>1255</v>
      </c>
      <c r="H572" s="11"/>
      <c r="I572" s="30" t="s">
        <v>5682</v>
      </c>
      <c r="J572" s="11"/>
      <c r="K572" s="21">
        <v>200</v>
      </c>
      <c r="L572" s="22" t="s">
        <v>26</v>
      </c>
      <c r="M572" s="22" t="s">
        <v>120</v>
      </c>
      <c r="N572" s="29" t="s">
        <v>5777</v>
      </c>
    </row>
    <row r="573" spans="1:14" x14ac:dyDescent="0.2">
      <c r="A573" s="18">
        <v>557</v>
      </c>
      <c r="B573" s="19">
        <v>5300</v>
      </c>
      <c r="C573" s="45" t="s">
        <v>1249</v>
      </c>
      <c r="D573" s="56">
        <v>41030</v>
      </c>
      <c r="E573" s="56">
        <v>41060</v>
      </c>
      <c r="F573" s="58">
        <v>52</v>
      </c>
      <c r="G573" s="60" t="s">
        <v>1256</v>
      </c>
      <c r="H573" s="11"/>
      <c r="I573" s="30" t="s">
        <v>5682</v>
      </c>
      <c r="J573" s="11"/>
      <c r="K573" s="21">
        <v>200</v>
      </c>
      <c r="L573" s="22" t="s">
        <v>26</v>
      </c>
      <c r="M573" s="22" t="s">
        <v>120</v>
      </c>
      <c r="N573" s="29" t="s">
        <v>5777</v>
      </c>
    </row>
    <row r="574" spans="1:14" x14ac:dyDescent="0.2">
      <c r="A574" s="18">
        <v>558</v>
      </c>
      <c r="B574" s="19">
        <v>5300</v>
      </c>
      <c r="C574" s="45" t="s">
        <v>1249</v>
      </c>
      <c r="D574" s="56">
        <v>41030</v>
      </c>
      <c r="E574" s="56">
        <v>41060</v>
      </c>
      <c r="F574" s="58">
        <v>53</v>
      </c>
      <c r="G574" s="60" t="s">
        <v>1251</v>
      </c>
      <c r="H574" s="21"/>
      <c r="I574" s="30" t="s">
        <v>5682</v>
      </c>
      <c r="J574" s="30"/>
      <c r="K574" s="21">
        <v>200</v>
      </c>
      <c r="L574" s="22" t="s">
        <v>26</v>
      </c>
      <c r="M574" s="22" t="s">
        <v>120</v>
      </c>
      <c r="N574" s="29" t="s">
        <v>5777</v>
      </c>
    </row>
    <row r="575" spans="1:14" x14ac:dyDescent="0.2">
      <c r="A575" s="18">
        <v>559</v>
      </c>
      <c r="B575" s="19">
        <v>5300</v>
      </c>
      <c r="C575" s="45" t="s">
        <v>1249</v>
      </c>
      <c r="D575" s="56">
        <v>41030</v>
      </c>
      <c r="E575" s="56">
        <v>41060</v>
      </c>
      <c r="F575" s="58">
        <v>53</v>
      </c>
      <c r="G575" s="60" t="s">
        <v>1252</v>
      </c>
      <c r="H575" s="21"/>
      <c r="I575" s="30" t="s">
        <v>5682</v>
      </c>
      <c r="J575" s="30"/>
      <c r="K575" s="21">
        <v>213</v>
      </c>
      <c r="L575" s="22" t="s">
        <v>26</v>
      </c>
      <c r="M575" s="22" t="s">
        <v>120</v>
      </c>
      <c r="N575" s="29" t="s">
        <v>5777</v>
      </c>
    </row>
    <row r="576" spans="1:14" x14ac:dyDescent="0.2">
      <c r="A576" s="18">
        <v>560</v>
      </c>
      <c r="B576" s="19">
        <v>5300</v>
      </c>
      <c r="C576" s="45" t="s">
        <v>1250</v>
      </c>
      <c r="D576" s="56">
        <v>41061</v>
      </c>
      <c r="E576" s="56">
        <v>41090</v>
      </c>
      <c r="F576" s="58">
        <v>53</v>
      </c>
      <c r="G576" s="60" t="s">
        <v>1253</v>
      </c>
      <c r="H576" s="21"/>
      <c r="I576" s="30" t="s">
        <v>5682</v>
      </c>
      <c r="J576" s="30"/>
      <c r="K576" s="21">
        <v>200</v>
      </c>
      <c r="L576" s="22" t="s">
        <v>26</v>
      </c>
      <c r="M576" s="22" t="s">
        <v>120</v>
      </c>
      <c r="N576" s="29" t="s">
        <v>5777</v>
      </c>
    </row>
    <row r="577" spans="1:14" x14ac:dyDescent="0.2">
      <c r="A577" s="18">
        <v>561</v>
      </c>
      <c r="B577" s="19">
        <v>5300</v>
      </c>
      <c r="C577" s="45" t="s">
        <v>1250</v>
      </c>
      <c r="D577" s="56">
        <v>41061</v>
      </c>
      <c r="E577" s="56">
        <v>41090</v>
      </c>
      <c r="F577" s="58">
        <v>53</v>
      </c>
      <c r="G577" s="60" t="s">
        <v>1254</v>
      </c>
      <c r="H577" s="22"/>
      <c r="I577" s="30" t="s">
        <v>5682</v>
      </c>
      <c r="J577" s="22"/>
      <c r="K577" s="21">
        <v>200</v>
      </c>
      <c r="L577" s="22" t="s">
        <v>26</v>
      </c>
      <c r="M577" s="22" t="s">
        <v>120</v>
      </c>
      <c r="N577" s="29" t="s">
        <v>5777</v>
      </c>
    </row>
    <row r="578" spans="1:14" x14ac:dyDescent="0.2">
      <c r="A578" s="18">
        <v>562</v>
      </c>
      <c r="B578" s="19">
        <v>5300</v>
      </c>
      <c r="C578" s="45" t="s">
        <v>1250</v>
      </c>
      <c r="D578" s="56">
        <v>41061</v>
      </c>
      <c r="E578" s="56">
        <v>41090</v>
      </c>
      <c r="F578" s="58">
        <v>53</v>
      </c>
      <c r="G578" s="60" t="s">
        <v>1255</v>
      </c>
      <c r="H578" s="22"/>
      <c r="I578" s="30" t="s">
        <v>5682</v>
      </c>
      <c r="J578" s="30"/>
      <c r="K578" s="21">
        <v>200</v>
      </c>
      <c r="L578" s="22" t="s">
        <v>26</v>
      </c>
      <c r="M578" s="22" t="s">
        <v>120</v>
      </c>
      <c r="N578" s="29" t="s">
        <v>5777</v>
      </c>
    </row>
    <row r="579" spans="1:14" x14ac:dyDescent="0.2">
      <c r="A579" s="18">
        <v>563</v>
      </c>
      <c r="B579" s="19">
        <v>5300</v>
      </c>
      <c r="C579" s="45" t="s">
        <v>1250</v>
      </c>
      <c r="D579" s="56">
        <v>41061</v>
      </c>
      <c r="E579" s="56">
        <v>41090</v>
      </c>
      <c r="F579" s="58">
        <v>53</v>
      </c>
      <c r="G579" s="60" t="s">
        <v>1256</v>
      </c>
      <c r="H579" s="22"/>
      <c r="I579" s="30" t="s">
        <v>5682</v>
      </c>
      <c r="J579" s="30"/>
      <c r="K579" s="21">
        <v>200</v>
      </c>
      <c r="L579" s="22" t="s">
        <v>26</v>
      </c>
      <c r="M579" s="22" t="s">
        <v>120</v>
      </c>
      <c r="N579" s="29" t="s">
        <v>5777</v>
      </c>
    </row>
    <row r="580" spans="1:14" x14ac:dyDescent="0.2">
      <c r="A580" s="18">
        <v>564</v>
      </c>
      <c r="B580" s="19">
        <v>5300</v>
      </c>
      <c r="C580" s="45" t="s">
        <v>1250</v>
      </c>
      <c r="D580" s="56">
        <v>41061</v>
      </c>
      <c r="E580" s="56">
        <v>41090</v>
      </c>
      <c r="F580" s="58">
        <v>54</v>
      </c>
      <c r="G580" s="60" t="s">
        <v>1251</v>
      </c>
      <c r="H580" s="26"/>
      <c r="I580" s="30" t="s">
        <v>5682</v>
      </c>
      <c r="J580" s="30"/>
      <c r="K580" s="21">
        <v>200</v>
      </c>
      <c r="L580" s="22" t="s">
        <v>26</v>
      </c>
      <c r="M580" s="22" t="s">
        <v>120</v>
      </c>
      <c r="N580" s="29" t="s">
        <v>5777</v>
      </c>
    </row>
    <row r="581" spans="1:14" x14ac:dyDescent="0.2">
      <c r="A581" s="18">
        <v>565</v>
      </c>
      <c r="B581" s="19">
        <v>5300</v>
      </c>
      <c r="C581" s="45" t="s">
        <v>1250</v>
      </c>
      <c r="D581" s="56">
        <v>41061</v>
      </c>
      <c r="E581" s="56">
        <v>41090</v>
      </c>
      <c r="F581" s="58">
        <v>54</v>
      </c>
      <c r="G581" s="60" t="s">
        <v>1252</v>
      </c>
      <c r="H581" s="27"/>
      <c r="I581" s="30" t="s">
        <v>5682</v>
      </c>
      <c r="J581" s="28"/>
      <c r="K581" s="21">
        <v>200</v>
      </c>
      <c r="L581" s="22" t="s">
        <v>26</v>
      </c>
      <c r="M581" s="22" t="s">
        <v>120</v>
      </c>
      <c r="N581" s="29" t="s">
        <v>5777</v>
      </c>
    </row>
    <row r="582" spans="1:14" x14ac:dyDescent="0.2">
      <c r="A582" s="18">
        <v>566</v>
      </c>
      <c r="B582" s="19">
        <v>5300</v>
      </c>
      <c r="C582" s="45" t="s">
        <v>1250</v>
      </c>
      <c r="D582" s="56">
        <v>41061</v>
      </c>
      <c r="E582" s="56">
        <v>41090</v>
      </c>
      <c r="F582" s="58">
        <v>54</v>
      </c>
      <c r="G582" s="60" t="s">
        <v>1253</v>
      </c>
      <c r="H582" s="21"/>
      <c r="I582" s="30" t="s">
        <v>5682</v>
      </c>
      <c r="J582" s="30"/>
      <c r="K582" s="21">
        <v>200</v>
      </c>
      <c r="L582" s="22" t="s">
        <v>26</v>
      </c>
      <c r="M582" s="22" t="s">
        <v>120</v>
      </c>
      <c r="N582" s="29" t="s">
        <v>5777</v>
      </c>
    </row>
    <row r="583" spans="1:14" x14ac:dyDescent="0.2">
      <c r="A583" s="18">
        <v>567</v>
      </c>
      <c r="B583" s="19">
        <v>5300</v>
      </c>
      <c r="C583" s="45" t="s">
        <v>1250</v>
      </c>
      <c r="D583" s="56">
        <v>41061</v>
      </c>
      <c r="E583" s="56">
        <v>41090</v>
      </c>
      <c r="F583" s="58">
        <v>54</v>
      </c>
      <c r="G583" s="60" t="s">
        <v>1254</v>
      </c>
      <c r="H583" s="21"/>
      <c r="I583" s="30" t="s">
        <v>5682</v>
      </c>
      <c r="J583" s="30"/>
      <c r="K583" s="21">
        <v>200</v>
      </c>
      <c r="L583" s="22" t="s">
        <v>26</v>
      </c>
      <c r="M583" s="22" t="s">
        <v>120</v>
      </c>
      <c r="N583" s="29" t="s">
        <v>5777</v>
      </c>
    </row>
    <row r="584" spans="1:14" x14ac:dyDescent="0.2">
      <c r="A584" s="18">
        <v>568</v>
      </c>
      <c r="B584" s="19">
        <v>5300</v>
      </c>
      <c r="C584" s="45" t="s">
        <v>1250</v>
      </c>
      <c r="D584" s="56">
        <v>41061</v>
      </c>
      <c r="E584" s="56">
        <v>41090</v>
      </c>
      <c r="F584" s="58">
        <v>54</v>
      </c>
      <c r="G584" s="60" t="s">
        <v>1255</v>
      </c>
      <c r="H584" s="21"/>
      <c r="I584" s="30" t="s">
        <v>5682</v>
      </c>
      <c r="J584" s="30"/>
      <c r="K584" s="21">
        <v>200</v>
      </c>
      <c r="L584" s="22" t="s">
        <v>26</v>
      </c>
      <c r="M584" s="22" t="s">
        <v>120</v>
      </c>
      <c r="N584" s="29" t="s">
        <v>5777</v>
      </c>
    </row>
    <row r="585" spans="1:14" ht="18" thickBot="1" x14ac:dyDescent="0.25">
      <c r="A585" s="18">
        <v>569</v>
      </c>
      <c r="B585" s="19">
        <v>5300</v>
      </c>
      <c r="C585" s="45" t="s">
        <v>1250</v>
      </c>
      <c r="D585" s="56">
        <v>41061</v>
      </c>
      <c r="E585" s="56">
        <v>41090</v>
      </c>
      <c r="F585" s="58">
        <v>54</v>
      </c>
      <c r="G585" s="60" t="s">
        <v>1256</v>
      </c>
      <c r="H585" s="22"/>
      <c r="I585" s="30" t="s">
        <v>5682</v>
      </c>
      <c r="J585" s="22"/>
      <c r="K585" s="21">
        <v>228</v>
      </c>
      <c r="L585" s="22" t="s">
        <v>26</v>
      </c>
      <c r="M585" s="22" t="s">
        <v>120</v>
      </c>
      <c r="N585" s="29" t="s">
        <v>5777</v>
      </c>
    </row>
    <row r="586" spans="1:14" ht="18" thickBot="1" x14ac:dyDescent="0.25">
      <c r="A586" s="18">
        <v>570</v>
      </c>
      <c r="B586" s="19">
        <v>5300</v>
      </c>
      <c r="C586" s="62" t="s">
        <v>1272</v>
      </c>
      <c r="D586" s="66">
        <v>41091</v>
      </c>
      <c r="E586" s="66">
        <v>41121</v>
      </c>
      <c r="F586" s="67">
        <v>1</v>
      </c>
      <c r="G586" s="69" t="s">
        <v>1251</v>
      </c>
      <c r="H586" s="22"/>
      <c r="I586" s="30" t="s">
        <v>5682</v>
      </c>
      <c r="J586" s="30"/>
      <c r="K586" s="71">
        <v>200</v>
      </c>
      <c r="L586" s="22" t="s">
        <v>26</v>
      </c>
      <c r="M586" s="22" t="s">
        <v>120</v>
      </c>
      <c r="N586" s="29" t="s">
        <v>5779</v>
      </c>
    </row>
    <row r="587" spans="1:14" ht="18" thickBot="1" x14ac:dyDescent="0.25">
      <c r="A587" s="18">
        <v>571</v>
      </c>
      <c r="B587" s="19">
        <v>5300</v>
      </c>
      <c r="C587" s="63" t="s">
        <v>1273</v>
      </c>
      <c r="D587" s="56">
        <v>41093</v>
      </c>
      <c r="E587" s="56">
        <v>41093</v>
      </c>
      <c r="F587" s="67">
        <v>1</v>
      </c>
      <c r="G587" s="69" t="s">
        <v>1252</v>
      </c>
      <c r="H587" s="22"/>
      <c r="I587" s="30" t="s">
        <v>5682</v>
      </c>
      <c r="J587" s="30"/>
      <c r="K587" s="21">
        <v>201</v>
      </c>
      <c r="L587" s="22" t="s">
        <v>26</v>
      </c>
      <c r="M587" s="22" t="s">
        <v>120</v>
      </c>
      <c r="N587" s="29" t="s">
        <v>5779</v>
      </c>
    </row>
    <row r="588" spans="1:14" ht="18" thickBot="1" x14ac:dyDescent="0.25">
      <c r="A588" s="18">
        <v>572</v>
      </c>
      <c r="B588" s="19">
        <v>5300</v>
      </c>
      <c r="C588" s="45" t="s">
        <v>1274</v>
      </c>
      <c r="D588" s="56">
        <v>41093</v>
      </c>
      <c r="E588" s="56">
        <v>41093</v>
      </c>
      <c r="F588" s="67">
        <v>1</v>
      </c>
      <c r="G588" s="69" t="s">
        <v>1253</v>
      </c>
      <c r="H588" s="26"/>
      <c r="I588" s="30" t="s">
        <v>5682</v>
      </c>
      <c r="J588" s="30"/>
      <c r="K588" s="21">
        <v>198</v>
      </c>
      <c r="L588" s="22" t="s">
        <v>26</v>
      </c>
      <c r="M588" s="22" t="s">
        <v>120</v>
      </c>
      <c r="N588" s="29" t="s">
        <v>5779</v>
      </c>
    </row>
    <row r="589" spans="1:14" ht="18" thickBot="1" x14ac:dyDescent="0.25">
      <c r="A589" s="18">
        <v>573</v>
      </c>
      <c r="B589" s="19">
        <v>5300</v>
      </c>
      <c r="C589" s="45" t="s">
        <v>1275</v>
      </c>
      <c r="D589" s="56">
        <v>41093</v>
      </c>
      <c r="E589" s="56">
        <v>41093</v>
      </c>
      <c r="F589" s="67">
        <v>1</v>
      </c>
      <c r="G589" s="69" t="s">
        <v>1254</v>
      </c>
      <c r="H589" s="27"/>
      <c r="I589" s="30" t="s">
        <v>5682</v>
      </c>
      <c r="J589" s="28"/>
      <c r="K589" s="21">
        <v>202</v>
      </c>
      <c r="L589" s="22" t="s">
        <v>26</v>
      </c>
      <c r="M589" s="22" t="s">
        <v>120</v>
      </c>
      <c r="N589" s="29" t="s">
        <v>5779</v>
      </c>
    </row>
    <row r="590" spans="1:14" ht="18" thickBot="1" x14ac:dyDescent="0.25">
      <c r="A590" s="18">
        <v>574</v>
      </c>
      <c r="B590" s="19">
        <v>5300</v>
      </c>
      <c r="C590" s="45" t="s">
        <v>1276</v>
      </c>
      <c r="D590" s="56">
        <v>41093</v>
      </c>
      <c r="E590" s="56">
        <v>41093</v>
      </c>
      <c r="F590" s="67">
        <v>1</v>
      </c>
      <c r="G590" s="69" t="s">
        <v>1255</v>
      </c>
      <c r="H590" s="11"/>
      <c r="I590" s="30" t="s">
        <v>5682</v>
      </c>
      <c r="J590" s="11"/>
      <c r="K590" s="21">
        <v>197</v>
      </c>
      <c r="L590" s="22" t="s">
        <v>26</v>
      </c>
      <c r="M590" s="22" t="s">
        <v>120</v>
      </c>
      <c r="N590" s="29" t="s">
        <v>5779</v>
      </c>
    </row>
    <row r="591" spans="1:14" ht="18" thickBot="1" x14ac:dyDescent="0.25">
      <c r="A591" s="18">
        <v>575</v>
      </c>
      <c r="B591" s="19">
        <v>5300</v>
      </c>
      <c r="C591" s="45" t="s">
        <v>1277</v>
      </c>
      <c r="D591" s="56">
        <v>41093</v>
      </c>
      <c r="E591" s="56">
        <v>41093</v>
      </c>
      <c r="F591" s="68">
        <v>1</v>
      </c>
      <c r="G591" s="69" t="s">
        <v>1256</v>
      </c>
      <c r="H591" s="11"/>
      <c r="I591" s="30" t="s">
        <v>5682</v>
      </c>
      <c r="J591" s="11"/>
      <c r="K591" s="21">
        <v>199</v>
      </c>
      <c r="L591" s="22" t="s">
        <v>26</v>
      </c>
      <c r="M591" s="22" t="s">
        <v>120</v>
      </c>
      <c r="N591" s="29" t="s">
        <v>5779</v>
      </c>
    </row>
    <row r="592" spans="1:14" ht="18" thickBot="1" x14ac:dyDescent="0.25">
      <c r="A592" s="18">
        <v>576</v>
      </c>
      <c r="B592" s="19">
        <v>5300</v>
      </c>
      <c r="C592" s="45" t="s">
        <v>1278</v>
      </c>
      <c r="D592" s="56">
        <v>41093</v>
      </c>
      <c r="E592" s="56">
        <v>41093</v>
      </c>
      <c r="F592" s="57">
        <v>2</v>
      </c>
      <c r="G592" s="69" t="s">
        <v>1251</v>
      </c>
      <c r="H592" s="11"/>
      <c r="I592" s="30" t="s">
        <v>5682</v>
      </c>
      <c r="J592" s="11"/>
      <c r="K592" s="21">
        <v>199</v>
      </c>
      <c r="L592" s="22" t="s">
        <v>26</v>
      </c>
      <c r="M592" s="22" t="s">
        <v>120</v>
      </c>
      <c r="N592" s="29" t="s">
        <v>5779</v>
      </c>
    </row>
    <row r="593" spans="1:14" ht="18" thickBot="1" x14ac:dyDescent="0.25">
      <c r="A593" s="18">
        <v>577</v>
      </c>
      <c r="B593" s="19">
        <v>5300</v>
      </c>
      <c r="C593" s="45" t="s">
        <v>1279</v>
      </c>
      <c r="D593" s="56">
        <v>41093</v>
      </c>
      <c r="E593" s="56">
        <v>41093</v>
      </c>
      <c r="F593" s="57">
        <v>2</v>
      </c>
      <c r="G593" s="69" t="s">
        <v>1252</v>
      </c>
      <c r="H593" s="11"/>
      <c r="I593" s="30" t="s">
        <v>5682</v>
      </c>
      <c r="J593" s="11"/>
      <c r="K593" s="21">
        <v>196</v>
      </c>
      <c r="L593" s="22" t="s">
        <v>26</v>
      </c>
      <c r="M593" s="22" t="s">
        <v>120</v>
      </c>
      <c r="N593" s="29" t="s">
        <v>5779</v>
      </c>
    </row>
    <row r="594" spans="1:14" ht="18" thickBot="1" x14ac:dyDescent="0.25">
      <c r="A594" s="18">
        <v>578</v>
      </c>
      <c r="B594" s="19">
        <v>5300</v>
      </c>
      <c r="C594" s="45" t="s">
        <v>1280</v>
      </c>
      <c r="D594" s="56">
        <v>41093</v>
      </c>
      <c r="E594" s="56">
        <v>41093</v>
      </c>
      <c r="F594" s="57">
        <v>2</v>
      </c>
      <c r="G594" s="69" t="s">
        <v>1253</v>
      </c>
      <c r="H594" s="11"/>
      <c r="I594" s="30" t="s">
        <v>5682</v>
      </c>
      <c r="J594" s="11"/>
      <c r="K594" s="21">
        <v>195</v>
      </c>
      <c r="L594" s="22" t="s">
        <v>26</v>
      </c>
      <c r="M594" s="22" t="s">
        <v>120</v>
      </c>
      <c r="N594" s="29" t="s">
        <v>5779</v>
      </c>
    </row>
    <row r="595" spans="1:14" ht="18" thickBot="1" x14ac:dyDescent="0.25">
      <c r="A595" s="18">
        <v>579</v>
      </c>
      <c r="B595" s="19">
        <v>5300</v>
      </c>
      <c r="C595" s="45" t="s">
        <v>1281</v>
      </c>
      <c r="D595" s="56">
        <v>41093</v>
      </c>
      <c r="E595" s="56">
        <v>41093</v>
      </c>
      <c r="F595" s="57">
        <v>2</v>
      </c>
      <c r="G595" s="69" t="s">
        <v>1254</v>
      </c>
      <c r="H595" s="11"/>
      <c r="I595" s="30" t="s">
        <v>5682</v>
      </c>
      <c r="J595" s="11"/>
      <c r="K595" s="21">
        <v>195</v>
      </c>
      <c r="L595" s="22" t="s">
        <v>26</v>
      </c>
      <c r="M595" s="22" t="s">
        <v>120</v>
      </c>
      <c r="N595" s="29" t="s">
        <v>5779</v>
      </c>
    </row>
    <row r="596" spans="1:14" ht="18" thickBot="1" x14ac:dyDescent="0.25">
      <c r="A596" s="18">
        <v>580</v>
      </c>
      <c r="B596" s="19">
        <v>5300</v>
      </c>
      <c r="C596" s="45" t="s">
        <v>1282</v>
      </c>
      <c r="D596" s="56">
        <v>41093</v>
      </c>
      <c r="E596" s="56">
        <v>41093</v>
      </c>
      <c r="F596" s="57">
        <v>2</v>
      </c>
      <c r="G596" s="69" t="s">
        <v>1255</v>
      </c>
      <c r="H596" s="11"/>
      <c r="I596" s="30" t="s">
        <v>5682</v>
      </c>
      <c r="J596" s="11"/>
      <c r="K596" s="21">
        <v>203</v>
      </c>
      <c r="L596" s="22" t="s">
        <v>26</v>
      </c>
      <c r="M596" s="22" t="s">
        <v>120</v>
      </c>
      <c r="N596" s="29" t="s">
        <v>5779</v>
      </c>
    </row>
    <row r="597" spans="1:14" ht="18" thickBot="1" x14ac:dyDescent="0.25">
      <c r="A597" s="18">
        <v>581</v>
      </c>
      <c r="B597" s="19">
        <v>5300</v>
      </c>
      <c r="C597" s="45" t="s">
        <v>1283</v>
      </c>
      <c r="D597" s="56">
        <v>41093</v>
      </c>
      <c r="E597" s="56">
        <v>41093</v>
      </c>
      <c r="F597" s="57">
        <v>2</v>
      </c>
      <c r="G597" s="69" t="s">
        <v>1256</v>
      </c>
      <c r="H597" s="21"/>
      <c r="I597" s="30" t="s">
        <v>5682</v>
      </c>
      <c r="J597" s="30"/>
      <c r="K597" s="21">
        <v>196</v>
      </c>
      <c r="L597" s="22" t="s">
        <v>26</v>
      </c>
      <c r="M597" s="22" t="s">
        <v>120</v>
      </c>
      <c r="N597" s="29" t="s">
        <v>5779</v>
      </c>
    </row>
    <row r="598" spans="1:14" ht="18" thickBot="1" x14ac:dyDescent="0.25">
      <c r="A598" s="18">
        <v>582</v>
      </c>
      <c r="B598" s="19">
        <v>5300</v>
      </c>
      <c r="C598" s="45" t="s">
        <v>1284</v>
      </c>
      <c r="D598" s="56">
        <v>41093</v>
      </c>
      <c r="E598" s="56">
        <v>41093</v>
      </c>
      <c r="F598" s="57">
        <v>3</v>
      </c>
      <c r="G598" s="69" t="s">
        <v>1251</v>
      </c>
      <c r="H598" s="21"/>
      <c r="I598" s="30" t="s">
        <v>5682</v>
      </c>
      <c r="J598" s="30"/>
      <c r="K598" s="21">
        <v>206</v>
      </c>
      <c r="L598" s="22" t="s">
        <v>26</v>
      </c>
      <c r="M598" s="22" t="s">
        <v>120</v>
      </c>
      <c r="N598" s="29" t="s">
        <v>5779</v>
      </c>
    </row>
    <row r="599" spans="1:14" ht="18" thickBot="1" x14ac:dyDescent="0.25">
      <c r="A599" s="18">
        <v>583</v>
      </c>
      <c r="B599" s="19">
        <v>5300</v>
      </c>
      <c r="C599" s="45" t="s">
        <v>1285</v>
      </c>
      <c r="D599" s="56">
        <v>41093</v>
      </c>
      <c r="E599" s="56">
        <v>41093</v>
      </c>
      <c r="F599" s="57">
        <v>3</v>
      </c>
      <c r="G599" s="69" t="s">
        <v>1252</v>
      </c>
      <c r="H599" s="21"/>
      <c r="I599" s="30" t="s">
        <v>5682</v>
      </c>
      <c r="J599" s="30"/>
      <c r="K599" s="21">
        <v>197</v>
      </c>
      <c r="L599" s="22" t="s">
        <v>26</v>
      </c>
      <c r="M599" s="22" t="s">
        <v>120</v>
      </c>
      <c r="N599" s="29" t="s">
        <v>5779</v>
      </c>
    </row>
    <row r="600" spans="1:14" ht="18" thickBot="1" x14ac:dyDescent="0.25">
      <c r="A600" s="18">
        <v>584</v>
      </c>
      <c r="B600" s="19">
        <v>5300</v>
      </c>
      <c r="C600" s="45" t="s">
        <v>1286</v>
      </c>
      <c r="D600" s="56">
        <v>41093</v>
      </c>
      <c r="E600" s="56">
        <v>41093</v>
      </c>
      <c r="F600" s="57">
        <v>3</v>
      </c>
      <c r="G600" s="69" t="s">
        <v>1253</v>
      </c>
      <c r="H600" s="22"/>
      <c r="I600" s="30" t="s">
        <v>5682</v>
      </c>
      <c r="J600" s="22"/>
      <c r="K600" s="21">
        <v>197</v>
      </c>
      <c r="L600" s="22" t="s">
        <v>26</v>
      </c>
      <c r="M600" s="22" t="s">
        <v>120</v>
      </c>
      <c r="N600" s="29" t="s">
        <v>5779</v>
      </c>
    </row>
    <row r="601" spans="1:14" ht="18" thickBot="1" x14ac:dyDescent="0.25">
      <c r="A601" s="18">
        <v>585</v>
      </c>
      <c r="B601" s="19">
        <v>5300</v>
      </c>
      <c r="C601" s="45" t="s">
        <v>1287</v>
      </c>
      <c r="D601" s="56">
        <v>41093</v>
      </c>
      <c r="E601" s="56">
        <v>41093</v>
      </c>
      <c r="F601" s="57">
        <v>3</v>
      </c>
      <c r="G601" s="69" t="s">
        <v>1254</v>
      </c>
      <c r="H601" s="22"/>
      <c r="I601" s="30" t="s">
        <v>5682</v>
      </c>
      <c r="J601" s="30"/>
      <c r="K601" s="21">
        <v>206</v>
      </c>
      <c r="L601" s="22" t="s">
        <v>26</v>
      </c>
      <c r="M601" s="22" t="s">
        <v>120</v>
      </c>
      <c r="N601" s="29" t="s">
        <v>5779</v>
      </c>
    </row>
    <row r="602" spans="1:14" ht="18" thickBot="1" x14ac:dyDescent="0.25">
      <c r="A602" s="18">
        <v>586</v>
      </c>
      <c r="B602" s="19">
        <v>5300</v>
      </c>
      <c r="C602" s="45" t="s">
        <v>1288</v>
      </c>
      <c r="D602" s="56">
        <v>41093</v>
      </c>
      <c r="E602" s="56">
        <v>41093</v>
      </c>
      <c r="F602" s="57">
        <v>3</v>
      </c>
      <c r="G602" s="69" t="s">
        <v>1255</v>
      </c>
      <c r="H602" s="22"/>
      <c r="I602" s="30" t="s">
        <v>5682</v>
      </c>
      <c r="J602" s="30"/>
      <c r="K602" s="21">
        <v>203</v>
      </c>
      <c r="L602" s="22" t="s">
        <v>26</v>
      </c>
      <c r="M602" s="22" t="s">
        <v>120</v>
      </c>
      <c r="N602" s="29" t="s">
        <v>5779</v>
      </c>
    </row>
    <row r="603" spans="1:14" ht="18" thickBot="1" x14ac:dyDescent="0.25">
      <c r="A603" s="18">
        <v>587</v>
      </c>
      <c r="B603" s="19">
        <v>5300</v>
      </c>
      <c r="C603" s="45" t="s">
        <v>1289</v>
      </c>
      <c r="D603" s="56">
        <v>41093</v>
      </c>
      <c r="E603" s="56">
        <v>41093</v>
      </c>
      <c r="F603" s="57">
        <v>3</v>
      </c>
      <c r="G603" s="69" t="s">
        <v>1256</v>
      </c>
      <c r="H603" s="26"/>
      <c r="I603" s="30" t="s">
        <v>5682</v>
      </c>
      <c r="J603" s="30"/>
      <c r="K603" s="21">
        <v>198</v>
      </c>
      <c r="L603" s="22" t="s">
        <v>26</v>
      </c>
      <c r="M603" s="22" t="s">
        <v>120</v>
      </c>
      <c r="N603" s="29" t="s">
        <v>5779</v>
      </c>
    </row>
    <row r="604" spans="1:14" ht="18" thickBot="1" x14ac:dyDescent="0.25">
      <c r="A604" s="18">
        <v>588</v>
      </c>
      <c r="B604" s="19">
        <v>5300</v>
      </c>
      <c r="C604" s="45" t="s">
        <v>1290</v>
      </c>
      <c r="D604" s="56">
        <v>41093</v>
      </c>
      <c r="E604" s="56">
        <v>41093</v>
      </c>
      <c r="F604" s="57">
        <v>4</v>
      </c>
      <c r="G604" s="69" t="s">
        <v>1251</v>
      </c>
      <c r="H604" s="27"/>
      <c r="I604" s="30" t="s">
        <v>5682</v>
      </c>
      <c r="J604" s="28"/>
      <c r="K604" s="21">
        <v>198</v>
      </c>
      <c r="L604" s="22" t="s">
        <v>26</v>
      </c>
      <c r="M604" s="22" t="s">
        <v>120</v>
      </c>
      <c r="N604" s="29" t="s">
        <v>5779</v>
      </c>
    </row>
    <row r="605" spans="1:14" ht="18" thickBot="1" x14ac:dyDescent="0.25">
      <c r="A605" s="18">
        <v>589</v>
      </c>
      <c r="B605" s="19">
        <v>5300</v>
      </c>
      <c r="C605" s="45" t="s">
        <v>1291</v>
      </c>
      <c r="D605" s="56">
        <v>41093</v>
      </c>
      <c r="E605" s="56">
        <v>41093</v>
      </c>
      <c r="F605" s="57">
        <v>4</v>
      </c>
      <c r="G605" s="69" t="s">
        <v>1252</v>
      </c>
      <c r="H605" s="11"/>
      <c r="I605" s="30" t="s">
        <v>5682</v>
      </c>
      <c r="J605" s="11"/>
      <c r="K605" s="21">
        <v>208</v>
      </c>
      <c r="L605" s="22" t="s">
        <v>26</v>
      </c>
      <c r="M605" s="22" t="s">
        <v>120</v>
      </c>
      <c r="N605" s="29" t="s">
        <v>5779</v>
      </c>
    </row>
    <row r="606" spans="1:14" ht="18" thickBot="1" x14ac:dyDescent="0.25">
      <c r="A606" s="18">
        <v>590</v>
      </c>
      <c r="B606" s="19">
        <v>5300</v>
      </c>
      <c r="C606" s="45" t="s">
        <v>1292</v>
      </c>
      <c r="D606" s="56">
        <v>41093</v>
      </c>
      <c r="E606" s="56">
        <v>41093</v>
      </c>
      <c r="F606" s="57">
        <v>4</v>
      </c>
      <c r="G606" s="69" t="s">
        <v>1253</v>
      </c>
      <c r="H606" s="11"/>
      <c r="I606" s="30" t="s">
        <v>5682</v>
      </c>
      <c r="J606" s="11"/>
      <c r="K606" s="21">
        <v>202</v>
      </c>
      <c r="L606" s="22" t="s">
        <v>26</v>
      </c>
      <c r="M606" s="22" t="s">
        <v>120</v>
      </c>
      <c r="N606" s="29" t="s">
        <v>5779</v>
      </c>
    </row>
    <row r="607" spans="1:14" ht="18" thickBot="1" x14ac:dyDescent="0.25">
      <c r="A607" s="18">
        <v>591</v>
      </c>
      <c r="B607" s="19">
        <v>5300</v>
      </c>
      <c r="C607" s="45" t="s">
        <v>1293</v>
      </c>
      <c r="D607" s="56">
        <v>41093</v>
      </c>
      <c r="E607" s="56">
        <v>41093</v>
      </c>
      <c r="F607" s="57">
        <v>4</v>
      </c>
      <c r="G607" s="69" t="s">
        <v>1254</v>
      </c>
      <c r="H607" s="11"/>
      <c r="I607" s="30" t="s">
        <v>5682</v>
      </c>
      <c r="J607" s="11"/>
      <c r="K607" s="21">
        <v>206</v>
      </c>
      <c r="L607" s="22" t="s">
        <v>26</v>
      </c>
      <c r="M607" s="22" t="s">
        <v>120</v>
      </c>
      <c r="N607" s="29" t="s">
        <v>5779</v>
      </c>
    </row>
    <row r="608" spans="1:14" ht="18" thickBot="1" x14ac:dyDescent="0.25">
      <c r="A608" s="18">
        <v>592</v>
      </c>
      <c r="B608" s="19">
        <v>5300</v>
      </c>
      <c r="C608" s="45" t="s">
        <v>1294</v>
      </c>
      <c r="D608" s="56">
        <v>41093</v>
      </c>
      <c r="E608" s="56">
        <v>41093</v>
      </c>
      <c r="F608" s="57">
        <v>4</v>
      </c>
      <c r="G608" s="69" t="s">
        <v>1255</v>
      </c>
      <c r="H608" s="11"/>
      <c r="I608" s="30" t="s">
        <v>5682</v>
      </c>
      <c r="J608" s="11"/>
      <c r="K608" s="21">
        <v>201</v>
      </c>
      <c r="L608" s="22" t="s">
        <v>26</v>
      </c>
      <c r="M608" s="22" t="s">
        <v>120</v>
      </c>
      <c r="N608" s="29" t="s">
        <v>5779</v>
      </c>
    </row>
    <row r="609" spans="1:14" ht="18" thickBot="1" x14ac:dyDescent="0.25">
      <c r="A609" s="18">
        <v>593</v>
      </c>
      <c r="B609" s="19">
        <v>5300</v>
      </c>
      <c r="C609" s="45" t="s">
        <v>1295</v>
      </c>
      <c r="D609" s="56">
        <v>41093</v>
      </c>
      <c r="E609" s="56">
        <v>41093</v>
      </c>
      <c r="F609" s="57">
        <v>4</v>
      </c>
      <c r="G609" s="69" t="s">
        <v>1256</v>
      </c>
      <c r="H609" s="11"/>
      <c r="I609" s="30" t="s">
        <v>5682</v>
      </c>
      <c r="J609" s="11"/>
      <c r="K609" s="21">
        <v>198</v>
      </c>
      <c r="L609" s="22" t="s">
        <v>26</v>
      </c>
      <c r="M609" s="22" t="s">
        <v>120</v>
      </c>
      <c r="N609" s="29" t="s">
        <v>5779</v>
      </c>
    </row>
    <row r="610" spans="1:14" ht="18" thickBot="1" x14ac:dyDescent="0.25">
      <c r="A610" s="18">
        <v>594</v>
      </c>
      <c r="B610" s="19">
        <v>5300</v>
      </c>
      <c r="C610" s="45" t="s">
        <v>1296</v>
      </c>
      <c r="D610" s="56">
        <v>41093</v>
      </c>
      <c r="E610" s="56">
        <v>41093</v>
      </c>
      <c r="F610" s="57">
        <v>5</v>
      </c>
      <c r="G610" s="69" t="s">
        <v>1251</v>
      </c>
      <c r="H610" s="11"/>
      <c r="I610" s="30" t="s">
        <v>5682</v>
      </c>
      <c r="J610" s="11"/>
      <c r="K610" s="21">
        <v>200</v>
      </c>
      <c r="L610" s="22" t="s">
        <v>26</v>
      </c>
      <c r="M610" s="22" t="s">
        <v>120</v>
      </c>
      <c r="N610" s="29" t="s">
        <v>5779</v>
      </c>
    </row>
    <row r="611" spans="1:14" ht="18" thickBot="1" x14ac:dyDescent="0.25">
      <c r="A611" s="18">
        <v>595</v>
      </c>
      <c r="B611" s="19">
        <v>5300</v>
      </c>
      <c r="C611" s="45" t="s">
        <v>1297</v>
      </c>
      <c r="D611" s="56">
        <v>41093</v>
      </c>
      <c r="E611" s="56">
        <v>41093</v>
      </c>
      <c r="F611" s="57">
        <v>5</v>
      </c>
      <c r="G611" s="69" t="s">
        <v>1252</v>
      </c>
      <c r="H611" s="11"/>
      <c r="I611" s="30" t="s">
        <v>5682</v>
      </c>
      <c r="J611" s="11"/>
      <c r="K611" s="21">
        <v>208</v>
      </c>
      <c r="L611" s="22" t="s">
        <v>26</v>
      </c>
      <c r="M611" s="22" t="s">
        <v>120</v>
      </c>
      <c r="N611" s="29" t="s">
        <v>5779</v>
      </c>
    </row>
    <row r="612" spans="1:14" ht="18" thickBot="1" x14ac:dyDescent="0.25">
      <c r="A612" s="18">
        <v>596</v>
      </c>
      <c r="B612" s="19">
        <v>5300</v>
      </c>
      <c r="C612" s="45" t="s">
        <v>1298</v>
      </c>
      <c r="D612" s="56">
        <v>41093</v>
      </c>
      <c r="E612" s="56">
        <v>41093</v>
      </c>
      <c r="F612" s="57">
        <v>5</v>
      </c>
      <c r="G612" s="69" t="s">
        <v>1253</v>
      </c>
      <c r="H612" s="21"/>
      <c r="I612" s="30" t="s">
        <v>5682</v>
      </c>
      <c r="J612" s="30"/>
      <c r="K612" s="21">
        <v>202</v>
      </c>
      <c r="L612" s="22" t="s">
        <v>26</v>
      </c>
      <c r="M612" s="22" t="s">
        <v>120</v>
      </c>
      <c r="N612" s="29" t="s">
        <v>5779</v>
      </c>
    </row>
    <row r="613" spans="1:14" ht="18" thickBot="1" x14ac:dyDescent="0.25">
      <c r="A613" s="18">
        <v>597</v>
      </c>
      <c r="B613" s="19">
        <v>5300</v>
      </c>
      <c r="C613" s="45" t="s">
        <v>1299</v>
      </c>
      <c r="D613" s="56">
        <v>41093</v>
      </c>
      <c r="E613" s="56">
        <v>41093</v>
      </c>
      <c r="F613" s="57">
        <v>5</v>
      </c>
      <c r="G613" s="69" t="s">
        <v>1254</v>
      </c>
      <c r="H613" s="21"/>
      <c r="I613" s="30" t="s">
        <v>5682</v>
      </c>
      <c r="J613" s="30"/>
      <c r="K613" s="21">
        <v>203</v>
      </c>
      <c r="L613" s="22" t="s">
        <v>26</v>
      </c>
      <c r="M613" s="22" t="s">
        <v>120</v>
      </c>
      <c r="N613" s="29" t="s">
        <v>5779</v>
      </c>
    </row>
    <row r="614" spans="1:14" ht="18" thickBot="1" x14ac:dyDescent="0.25">
      <c r="A614" s="18">
        <v>598</v>
      </c>
      <c r="B614" s="19">
        <v>5300</v>
      </c>
      <c r="C614" s="45" t="s">
        <v>1300</v>
      </c>
      <c r="D614" s="56">
        <v>41093</v>
      </c>
      <c r="E614" s="56">
        <v>41093</v>
      </c>
      <c r="F614" s="57">
        <v>5</v>
      </c>
      <c r="G614" s="69" t="s">
        <v>1255</v>
      </c>
      <c r="H614" s="21"/>
      <c r="I614" s="30" t="s">
        <v>5682</v>
      </c>
      <c r="J614" s="30"/>
      <c r="K614" s="21">
        <v>207</v>
      </c>
      <c r="L614" s="22" t="s">
        <v>26</v>
      </c>
      <c r="M614" s="22" t="s">
        <v>120</v>
      </c>
      <c r="N614" s="29" t="s">
        <v>5779</v>
      </c>
    </row>
    <row r="615" spans="1:14" ht="18" thickBot="1" x14ac:dyDescent="0.25">
      <c r="A615" s="18">
        <v>599</v>
      </c>
      <c r="B615" s="19">
        <v>5300</v>
      </c>
      <c r="C615" s="45" t="s">
        <v>1301</v>
      </c>
      <c r="D615" s="56">
        <v>41093</v>
      </c>
      <c r="E615" s="56">
        <v>41093</v>
      </c>
      <c r="F615" s="57">
        <v>5</v>
      </c>
      <c r="G615" s="70" t="s">
        <v>1256</v>
      </c>
      <c r="H615" s="22"/>
      <c r="I615" s="30" t="s">
        <v>5682</v>
      </c>
      <c r="J615" s="22"/>
      <c r="K615" s="21">
        <v>206</v>
      </c>
      <c r="L615" s="22" t="s">
        <v>26</v>
      </c>
      <c r="M615" s="22" t="s">
        <v>120</v>
      </c>
      <c r="N615" s="29" t="s">
        <v>5779</v>
      </c>
    </row>
    <row r="616" spans="1:14" ht="18" thickBot="1" x14ac:dyDescent="0.25">
      <c r="A616" s="18">
        <v>600</v>
      </c>
      <c r="B616" s="19">
        <v>5300</v>
      </c>
      <c r="C616" s="45" t="s">
        <v>1302</v>
      </c>
      <c r="D616" s="56">
        <v>41093</v>
      </c>
      <c r="E616" s="56">
        <v>41093</v>
      </c>
      <c r="F616" s="57">
        <v>6</v>
      </c>
      <c r="G616" s="69" t="s">
        <v>1251</v>
      </c>
      <c r="H616" s="22"/>
      <c r="I616" s="30" t="s">
        <v>5682</v>
      </c>
      <c r="J616" s="30"/>
      <c r="K616" s="21">
        <v>203</v>
      </c>
      <c r="L616" s="22" t="s">
        <v>26</v>
      </c>
      <c r="M616" s="22" t="s">
        <v>120</v>
      </c>
      <c r="N616" s="29" t="s">
        <v>5779</v>
      </c>
    </row>
    <row r="617" spans="1:14" ht="18" thickBot="1" x14ac:dyDescent="0.25">
      <c r="A617" s="18">
        <v>601</v>
      </c>
      <c r="B617" s="19">
        <v>5300</v>
      </c>
      <c r="C617" s="45" t="s">
        <v>1303</v>
      </c>
      <c r="D617" s="56">
        <v>41093</v>
      </c>
      <c r="E617" s="56">
        <v>41093</v>
      </c>
      <c r="F617" s="57">
        <v>6</v>
      </c>
      <c r="G617" s="69" t="s">
        <v>1252</v>
      </c>
      <c r="H617" s="22"/>
      <c r="I617" s="30" t="s">
        <v>5682</v>
      </c>
      <c r="J617" s="30"/>
      <c r="K617" s="21">
        <v>202</v>
      </c>
      <c r="L617" s="22" t="s">
        <v>26</v>
      </c>
      <c r="M617" s="22" t="s">
        <v>120</v>
      </c>
      <c r="N617" s="29" t="s">
        <v>5779</v>
      </c>
    </row>
    <row r="618" spans="1:14" ht="18" thickBot="1" x14ac:dyDescent="0.25">
      <c r="A618" s="18">
        <v>602</v>
      </c>
      <c r="B618" s="19">
        <v>5300</v>
      </c>
      <c r="C618" s="45" t="s">
        <v>1304</v>
      </c>
      <c r="D618" s="56">
        <v>41093</v>
      </c>
      <c r="E618" s="56">
        <v>41093</v>
      </c>
      <c r="F618" s="57">
        <v>6</v>
      </c>
      <c r="G618" s="69" t="s">
        <v>1253</v>
      </c>
      <c r="H618" s="26"/>
      <c r="I618" s="30" t="s">
        <v>5682</v>
      </c>
      <c r="J618" s="30"/>
      <c r="K618" s="21">
        <v>193</v>
      </c>
      <c r="L618" s="22" t="s">
        <v>26</v>
      </c>
      <c r="M618" s="22" t="s">
        <v>120</v>
      </c>
      <c r="N618" s="29" t="s">
        <v>5779</v>
      </c>
    </row>
    <row r="619" spans="1:14" ht="18" thickBot="1" x14ac:dyDescent="0.25">
      <c r="A619" s="18">
        <v>603</v>
      </c>
      <c r="B619" s="19">
        <v>5300</v>
      </c>
      <c r="C619" s="45" t="s">
        <v>1305</v>
      </c>
      <c r="D619" s="56">
        <v>41093</v>
      </c>
      <c r="E619" s="56">
        <v>41093</v>
      </c>
      <c r="F619" s="57">
        <v>6</v>
      </c>
      <c r="G619" s="69" t="s">
        <v>1254</v>
      </c>
      <c r="H619" s="27"/>
      <c r="I619" s="30" t="s">
        <v>5682</v>
      </c>
      <c r="J619" s="28"/>
      <c r="K619" s="21">
        <v>207</v>
      </c>
      <c r="L619" s="22" t="s">
        <v>26</v>
      </c>
      <c r="M619" s="22" t="s">
        <v>120</v>
      </c>
      <c r="N619" s="29" t="s">
        <v>5779</v>
      </c>
    </row>
    <row r="620" spans="1:14" ht="18" thickBot="1" x14ac:dyDescent="0.25">
      <c r="A620" s="18">
        <v>604</v>
      </c>
      <c r="B620" s="19">
        <v>5300</v>
      </c>
      <c r="C620" s="45" t="s">
        <v>1306</v>
      </c>
      <c r="D620" s="56">
        <v>41093</v>
      </c>
      <c r="E620" s="56">
        <v>41093</v>
      </c>
      <c r="F620" s="57">
        <v>6</v>
      </c>
      <c r="G620" s="69" t="s">
        <v>1255</v>
      </c>
      <c r="H620" s="11"/>
      <c r="I620" s="30" t="s">
        <v>5682</v>
      </c>
      <c r="J620" s="11"/>
      <c r="K620" s="21">
        <v>204</v>
      </c>
      <c r="L620" s="22" t="s">
        <v>26</v>
      </c>
      <c r="M620" s="22" t="s">
        <v>120</v>
      </c>
      <c r="N620" s="29" t="s">
        <v>5779</v>
      </c>
    </row>
    <row r="621" spans="1:14" ht="18" thickBot="1" x14ac:dyDescent="0.25">
      <c r="A621" s="18">
        <v>605</v>
      </c>
      <c r="B621" s="19">
        <v>5300</v>
      </c>
      <c r="C621" s="45" t="s">
        <v>1307</v>
      </c>
      <c r="D621" s="56">
        <v>41093</v>
      </c>
      <c r="E621" s="56">
        <v>41093</v>
      </c>
      <c r="F621" s="57">
        <v>6</v>
      </c>
      <c r="G621" s="69" t="s">
        <v>1256</v>
      </c>
      <c r="H621" s="11"/>
      <c r="I621" s="30" t="s">
        <v>5682</v>
      </c>
      <c r="J621" s="11"/>
      <c r="K621" s="21">
        <v>200</v>
      </c>
      <c r="L621" s="22" t="s">
        <v>26</v>
      </c>
      <c r="M621" s="22" t="s">
        <v>120</v>
      </c>
      <c r="N621" s="29" t="s">
        <v>5779</v>
      </c>
    </row>
    <row r="622" spans="1:14" ht="18" thickBot="1" x14ac:dyDescent="0.25">
      <c r="A622" s="18">
        <v>606</v>
      </c>
      <c r="B622" s="19">
        <v>5300</v>
      </c>
      <c r="C622" s="45" t="s">
        <v>1308</v>
      </c>
      <c r="D622" s="56">
        <v>41093</v>
      </c>
      <c r="E622" s="56">
        <v>41093</v>
      </c>
      <c r="F622" s="57">
        <v>7</v>
      </c>
      <c r="G622" s="69" t="s">
        <v>1251</v>
      </c>
      <c r="H622" s="11"/>
      <c r="I622" s="30" t="s">
        <v>5682</v>
      </c>
      <c r="J622" s="11"/>
      <c r="K622" s="21">
        <v>199</v>
      </c>
      <c r="L622" s="22" t="s">
        <v>26</v>
      </c>
      <c r="M622" s="22" t="s">
        <v>120</v>
      </c>
      <c r="N622" s="29" t="s">
        <v>5779</v>
      </c>
    </row>
    <row r="623" spans="1:14" ht="18" thickBot="1" x14ac:dyDescent="0.25">
      <c r="A623" s="18">
        <v>607</v>
      </c>
      <c r="B623" s="19">
        <v>5300</v>
      </c>
      <c r="C623" s="45" t="s">
        <v>1309</v>
      </c>
      <c r="D623" s="56">
        <v>41093</v>
      </c>
      <c r="E623" s="56">
        <v>41093</v>
      </c>
      <c r="F623" s="57">
        <v>7</v>
      </c>
      <c r="G623" s="69" t="s">
        <v>1252</v>
      </c>
      <c r="H623" s="11"/>
      <c r="I623" s="30" t="s">
        <v>5682</v>
      </c>
      <c r="J623" s="11"/>
      <c r="K623" s="21">
        <v>206</v>
      </c>
      <c r="L623" s="22" t="s">
        <v>26</v>
      </c>
      <c r="M623" s="22" t="s">
        <v>120</v>
      </c>
      <c r="N623" s="29" t="s">
        <v>5779</v>
      </c>
    </row>
    <row r="624" spans="1:14" ht="18" thickBot="1" x14ac:dyDescent="0.25">
      <c r="A624" s="18">
        <v>608</v>
      </c>
      <c r="B624" s="19">
        <v>5300</v>
      </c>
      <c r="C624" s="45" t="s">
        <v>1310</v>
      </c>
      <c r="D624" s="56">
        <v>41093</v>
      </c>
      <c r="E624" s="56">
        <v>41093</v>
      </c>
      <c r="F624" s="57">
        <v>7</v>
      </c>
      <c r="G624" s="69" t="s">
        <v>1253</v>
      </c>
      <c r="H624" s="11"/>
      <c r="I624" s="30" t="s">
        <v>5682</v>
      </c>
      <c r="J624" s="11"/>
      <c r="K624" s="21">
        <v>204</v>
      </c>
      <c r="L624" s="22" t="s">
        <v>26</v>
      </c>
      <c r="M624" s="22" t="s">
        <v>120</v>
      </c>
      <c r="N624" s="29" t="s">
        <v>5779</v>
      </c>
    </row>
    <row r="625" spans="1:14" ht="18" thickBot="1" x14ac:dyDescent="0.25">
      <c r="A625" s="18">
        <v>609</v>
      </c>
      <c r="B625" s="19">
        <v>5300</v>
      </c>
      <c r="C625" s="45" t="s">
        <v>1311</v>
      </c>
      <c r="D625" s="56">
        <v>41093</v>
      </c>
      <c r="E625" s="56">
        <v>41093</v>
      </c>
      <c r="F625" s="57">
        <v>7</v>
      </c>
      <c r="G625" s="69" t="s">
        <v>1254</v>
      </c>
      <c r="H625" s="11"/>
      <c r="I625" s="30" t="s">
        <v>5682</v>
      </c>
      <c r="J625" s="11"/>
      <c r="K625" s="21">
        <v>200</v>
      </c>
      <c r="L625" s="22" t="s">
        <v>26</v>
      </c>
      <c r="M625" s="22" t="s">
        <v>120</v>
      </c>
      <c r="N625" s="29" t="s">
        <v>5779</v>
      </c>
    </row>
    <row r="626" spans="1:14" ht="18" thickBot="1" x14ac:dyDescent="0.25">
      <c r="A626" s="18">
        <v>610</v>
      </c>
      <c r="B626" s="19">
        <v>5300</v>
      </c>
      <c r="C626" s="45" t="s">
        <v>1312</v>
      </c>
      <c r="D626" s="56">
        <v>41093</v>
      </c>
      <c r="E626" s="56">
        <v>41093</v>
      </c>
      <c r="F626" s="57">
        <v>7</v>
      </c>
      <c r="G626" s="69" t="s">
        <v>1255</v>
      </c>
      <c r="H626" s="11"/>
      <c r="I626" s="30" t="s">
        <v>5682</v>
      </c>
      <c r="J626" s="11"/>
      <c r="K626" s="21">
        <v>201</v>
      </c>
      <c r="L626" s="22" t="s">
        <v>26</v>
      </c>
      <c r="M626" s="22" t="s">
        <v>120</v>
      </c>
      <c r="N626" s="29" t="s">
        <v>5779</v>
      </c>
    </row>
    <row r="627" spans="1:14" ht="18" thickBot="1" x14ac:dyDescent="0.25">
      <c r="A627" s="18">
        <v>611</v>
      </c>
      <c r="B627" s="19">
        <v>5300</v>
      </c>
      <c r="C627" s="45" t="s">
        <v>1313</v>
      </c>
      <c r="D627" s="56">
        <v>41093</v>
      </c>
      <c r="E627" s="56">
        <v>41093</v>
      </c>
      <c r="F627" s="57">
        <v>7</v>
      </c>
      <c r="G627" s="69" t="s">
        <v>1256</v>
      </c>
      <c r="H627" s="21"/>
      <c r="I627" s="30" t="s">
        <v>5682</v>
      </c>
      <c r="J627" s="30"/>
      <c r="K627" s="21">
        <v>204</v>
      </c>
      <c r="L627" s="22" t="s">
        <v>26</v>
      </c>
      <c r="M627" s="22" t="s">
        <v>120</v>
      </c>
      <c r="N627" s="29" t="s">
        <v>5779</v>
      </c>
    </row>
    <row r="628" spans="1:14" ht="18" thickBot="1" x14ac:dyDescent="0.25">
      <c r="A628" s="18">
        <v>612</v>
      </c>
      <c r="B628" s="19">
        <v>5300</v>
      </c>
      <c r="C628" s="45" t="s">
        <v>1314</v>
      </c>
      <c r="D628" s="56">
        <v>41093</v>
      </c>
      <c r="E628" s="56">
        <v>41093</v>
      </c>
      <c r="F628" s="57">
        <v>8</v>
      </c>
      <c r="G628" s="69" t="s">
        <v>1251</v>
      </c>
      <c r="H628" s="21"/>
      <c r="I628" s="30" t="s">
        <v>5682</v>
      </c>
      <c r="J628" s="30"/>
      <c r="K628" s="21">
        <v>202</v>
      </c>
      <c r="L628" s="22" t="s">
        <v>26</v>
      </c>
      <c r="M628" s="22" t="s">
        <v>120</v>
      </c>
      <c r="N628" s="29" t="s">
        <v>5779</v>
      </c>
    </row>
    <row r="629" spans="1:14" ht="18" thickBot="1" x14ac:dyDescent="0.25">
      <c r="A629" s="18">
        <v>613</v>
      </c>
      <c r="B629" s="19">
        <v>5300</v>
      </c>
      <c r="C629" s="45" t="s">
        <v>1315</v>
      </c>
      <c r="D629" s="56">
        <v>41093</v>
      </c>
      <c r="E629" s="56">
        <v>41093</v>
      </c>
      <c r="F629" s="57">
        <v>8</v>
      </c>
      <c r="G629" s="69" t="s">
        <v>1252</v>
      </c>
      <c r="H629" s="21"/>
      <c r="I629" s="30" t="s">
        <v>5682</v>
      </c>
      <c r="J629" s="30"/>
      <c r="K629" s="21">
        <v>208</v>
      </c>
      <c r="L629" s="22" t="s">
        <v>26</v>
      </c>
      <c r="M629" s="22" t="s">
        <v>120</v>
      </c>
      <c r="N629" s="29" t="s">
        <v>5779</v>
      </c>
    </row>
    <row r="630" spans="1:14" ht="18" thickBot="1" x14ac:dyDescent="0.25">
      <c r="A630" s="18">
        <v>614</v>
      </c>
      <c r="B630" s="19">
        <v>5300</v>
      </c>
      <c r="C630" s="45" t="s">
        <v>1316</v>
      </c>
      <c r="D630" s="56">
        <v>41093</v>
      </c>
      <c r="E630" s="56">
        <v>41093</v>
      </c>
      <c r="F630" s="57">
        <v>8</v>
      </c>
      <c r="G630" s="69" t="s">
        <v>1253</v>
      </c>
      <c r="H630" s="22"/>
      <c r="I630" s="30" t="s">
        <v>5682</v>
      </c>
      <c r="J630" s="22"/>
      <c r="K630" s="21">
        <v>203</v>
      </c>
      <c r="L630" s="22" t="s">
        <v>26</v>
      </c>
      <c r="M630" s="22" t="s">
        <v>120</v>
      </c>
      <c r="N630" s="29" t="s">
        <v>5779</v>
      </c>
    </row>
    <row r="631" spans="1:14" ht="18" thickBot="1" x14ac:dyDescent="0.25">
      <c r="A631" s="18">
        <v>615</v>
      </c>
      <c r="B631" s="19">
        <v>5300</v>
      </c>
      <c r="C631" s="45" t="s">
        <v>1317</v>
      </c>
      <c r="D631" s="56">
        <v>41093</v>
      </c>
      <c r="E631" s="56">
        <v>41093</v>
      </c>
      <c r="F631" s="57">
        <v>8</v>
      </c>
      <c r="G631" s="69" t="s">
        <v>1254</v>
      </c>
      <c r="H631" s="22"/>
      <c r="I631" s="30" t="s">
        <v>5682</v>
      </c>
      <c r="J631" s="30"/>
      <c r="K631" s="21">
        <v>203</v>
      </c>
      <c r="L631" s="22" t="s">
        <v>26</v>
      </c>
      <c r="M631" s="22" t="s">
        <v>120</v>
      </c>
      <c r="N631" s="29" t="s">
        <v>5779</v>
      </c>
    </row>
    <row r="632" spans="1:14" ht="18" thickBot="1" x14ac:dyDescent="0.25">
      <c r="A632" s="18">
        <v>616</v>
      </c>
      <c r="B632" s="19">
        <v>5300</v>
      </c>
      <c r="C632" s="45" t="s">
        <v>1318</v>
      </c>
      <c r="D632" s="56">
        <v>41093</v>
      </c>
      <c r="E632" s="56">
        <v>41093</v>
      </c>
      <c r="F632" s="57">
        <v>8</v>
      </c>
      <c r="G632" s="69" t="s">
        <v>1255</v>
      </c>
      <c r="H632" s="22"/>
      <c r="I632" s="30" t="s">
        <v>5682</v>
      </c>
      <c r="J632" s="30"/>
      <c r="K632" s="21">
        <v>206</v>
      </c>
      <c r="L632" s="22" t="s">
        <v>26</v>
      </c>
      <c r="M632" s="22" t="s">
        <v>120</v>
      </c>
      <c r="N632" s="29" t="s">
        <v>5779</v>
      </c>
    </row>
    <row r="633" spans="1:14" ht="18" thickBot="1" x14ac:dyDescent="0.25">
      <c r="A633" s="18">
        <v>617</v>
      </c>
      <c r="B633" s="19">
        <v>5300</v>
      </c>
      <c r="C633" s="45" t="s">
        <v>1319</v>
      </c>
      <c r="D633" s="56">
        <v>41093</v>
      </c>
      <c r="E633" s="56">
        <v>41093</v>
      </c>
      <c r="F633" s="57">
        <v>8</v>
      </c>
      <c r="G633" s="69" t="s">
        <v>1256</v>
      </c>
      <c r="H633" s="26"/>
      <c r="I633" s="30" t="s">
        <v>5682</v>
      </c>
      <c r="J633" s="30"/>
      <c r="K633" s="21">
        <v>206</v>
      </c>
      <c r="L633" s="22" t="s">
        <v>26</v>
      </c>
      <c r="M633" s="22" t="s">
        <v>120</v>
      </c>
      <c r="N633" s="29" t="s">
        <v>5779</v>
      </c>
    </row>
    <row r="634" spans="1:14" ht="18" thickBot="1" x14ac:dyDescent="0.25">
      <c r="A634" s="18">
        <v>618</v>
      </c>
      <c r="B634" s="19">
        <v>5300</v>
      </c>
      <c r="C634" s="45" t="s">
        <v>1320</v>
      </c>
      <c r="D634" s="56">
        <v>41093</v>
      </c>
      <c r="E634" s="56">
        <v>41093</v>
      </c>
      <c r="F634" s="57">
        <v>9</v>
      </c>
      <c r="G634" s="69" t="s">
        <v>1251</v>
      </c>
      <c r="H634" s="27"/>
      <c r="I634" s="30" t="s">
        <v>5682</v>
      </c>
      <c r="J634" s="28"/>
      <c r="K634" s="21">
        <v>207</v>
      </c>
      <c r="L634" s="22" t="s">
        <v>26</v>
      </c>
      <c r="M634" s="22" t="s">
        <v>120</v>
      </c>
      <c r="N634" s="29" t="s">
        <v>5779</v>
      </c>
    </row>
    <row r="635" spans="1:14" ht="18" thickBot="1" x14ac:dyDescent="0.25">
      <c r="A635" s="18">
        <v>619</v>
      </c>
      <c r="B635" s="19">
        <v>5300</v>
      </c>
      <c r="C635" s="45" t="s">
        <v>1321</v>
      </c>
      <c r="D635" s="56">
        <v>41093</v>
      </c>
      <c r="E635" s="56">
        <v>41093</v>
      </c>
      <c r="F635" s="57">
        <v>9</v>
      </c>
      <c r="G635" s="69" t="s">
        <v>1252</v>
      </c>
      <c r="H635" s="11"/>
      <c r="I635" s="30" t="s">
        <v>5682</v>
      </c>
      <c r="J635" s="11"/>
      <c r="K635" s="21">
        <v>204</v>
      </c>
      <c r="L635" s="22" t="s">
        <v>26</v>
      </c>
      <c r="M635" s="22" t="s">
        <v>120</v>
      </c>
      <c r="N635" s="29" t="s">
        <v>5779</v>
      </c>
    </row>
    <row r="636" spans="1:14" ht="18" thickBot="1" x14ac:dyDescent="0.25">
      <c r="A636" s="18">
        <v>620</v>
      </c>
      <c r="B636" s="19">
        <v>5300</v>
      </c>
      <c r="C636" s="45" t="s">
        <v>1322</v>
      </c>
      <c r="D636" s="56">
        <v>41093</v>
      </c>
      <c r="E636" s="56">
        <v>41093</v>
      </c>
      <c r="F636" s="57">
        <v>9</v>
      </c>
      <c r="G636" s="69" t="s">
        <v>1253</v>
      </c>
      <c r="H636" s="11"/>
      <c r="I636" s="30" t="s">
        <v>5682</v>
      </c>
      <c r="J636" s="11"/>
      <c r="K636" s="21">
        <v>202</v>
      </c>
      <c r="L636" s="22" t="s">
        <v>26</v>
      </c>
      <c r="M636" s="22" t="s">
        <v>120</v>
      </c>
      <c r="N636" s="29" t="s">
        <v>5779</v>
      </c>
    </row>
    <row r="637" spans="1:14" ht="18" thickBot="1" x14ac:dyDescent="0.25">
      <c r="A637" s="18">
        <v>621</v>
      </c>
      <c r="B637" s="19">
        <v>5300</v>
      </c>
      <c r="C637" s="45" t="s">
        <v>1323</v>
      </c>
      <c r="D637" s="56">
        <v>41093</v>
      </c>
      <c r="E637" s="56">
        <v>41093</v>
      </c>
      <c r="F637" s="57">
        <v>9</v>
      </c>
      <c r="G637" s="69" t="s">
        <v>1254</v>
      </c>
      <c r="H637" s="11"/>
      <c r="I637" s="30" t="s">
        <v>5682</v>
      </c>
      <c r="J637" s="11"/>
      <c r="K637" s="21">
        <v>209</v>
      </c>
      <c r="L637" s="22" t="s">
        <v>26</v>
      </c>
      <c r="M637" s="22" t="s">
        <v>120</v>
      </c>
      <c r="N637" s="29" t="s">
        <v>5779</v>
      </c>
    </row>
    <row r="638" spans="1:14" ht="18" thickBot="1" x14ac:dyDescent="0.25">
      <c r="A638" s="18">
        <v>622</v>
      </c>
      <c r="B638" s="19">
        <v>5300</v>
      </c>
      <c r="C638" s="45" t="s">
        <v>1324</v>
      </c>
      <c r="D638" s="56">
        <v>41093</v>
      </c>
      <c r="E638" s="56">
        <v>41093</v>
      </c>
      <c r="F638" s="57">
        <v>9</v>
      </c>
      <c r="G638" s="69" t="s">
        <v>1255</v>
      </c>
      <c r="H638" s="11"/>
      <c r="I638" s="30" t="s">
        <v>5682</v>
      </c>
      <c r="J638" s="11"/>
      <c r="K638" s="21">
        <v>206</v>
      </c>
      <c r="L638" s="22" t="s">
        <v>26</v>
      </c>
      <c r="M638" s="22" t="s">
        <v>120</v>
      </c>
      <c r="N638" s="29" t="s">
        <v>5779</v>
      </c>
    </row>
    <row r="639" spans="1:14" ht="18" thickBot="1" x14ac:dyDescent="0.25">
      <c r="A639" s="18">
        <v>623</v>
      </c>
      <c r="B639" s="19">
        <v>5300</v>
      </c>
      <c r="C639" s="45" t="s">
        <v>1325</v>
      </c>
      <c r="D639" s="56">
        <v>41093</v>
      </c>
      <c r="E639" s="56">
        <v>41093</v>
      </c>
      <c r="F639" s="57">
        <v>9</v>
      </c>
      <c r="G639" s="69" t="s">
        <v>1256</v>
      </c>
      <c r="H639" s="11"/>
      <c r="I639" s="30" t="s">
        <v>5682</v>
      </c>
      <c r="J639" s="11"/>
      <c r="K639" s="21">
        <v>202</v>
      </c>
      <c r="L639" s="22" t="s">
        <v>26</v>
      </c>
      <c r="M639" s="22" t="s">
        <v>120</v>
      </c>
      <c r="N639" s="29" t="s">
        <v>5779</v>
      </c>
    </row>
    <row r="640" spans="1:14" ht="18" thickBot="1" x14ac:dyDescent="0.25">
      <c r="A640" s="18">
        <v>624</v>
      </c>
      <c r="B640" s="19">
        <v>5300</v>
      </c>
      <c r="C640" s="45" t="s">
        <v>1326</v>
      </c>
      <c r="D640" s="56">
        <v>41093</v>
      </c>
      <c r="E640" s="56">
        <v>41093</v>
      </c>
      <c r="F640" s="57">
        <v>10</v>
      </c>
      <c r="G640" s="69" t="s">
        <v>1251</v>
      </c>
      <c r="H640" s="11"/>
      <c r="I640" s="30" t="s">
        <v>5682</v>
      </c>
      <c r="J640" s="11"/>
      <c r="K640" s="21">
        <v>204</v>
      </c>
      <c r="L640" s="22" t="s">
        <v>26</v>
      </c>
      <c r="M640" s="22" t="s">
        <v>120</v>
      </c>
      <c r="N640" s="29" t="s">
        <v>5779</v>
      </c>
    </row>
    <row r="641" spans="1:14" ht="18" thickBot="1" x14ac:dyDescent="0.25">
      <c r="A641" s="18">
        <v>625</v>
      </c>
      <c r="B641" s="19">
        <v>5300</v>
      </c>
      <c r="C641" s="45" t="s">
        <v>1327</v>
      </c>
      <c r="D641" s="56">
        <v>41093</v>
      </c>
      <c r="E641" s="56">
        <v>41093</v>
      </c>
      <c r="F641" s="57">
        <v>10</v>
      </c>
      <c r="G641" s="69" t="s">
        <v>1252</v>
      </c>
      <c r="H641" s="11"/>
      <c r="I641" s="30" t="s">
        <v>5682</v>
      </c>
      <c r="J641" s="11"/>
      <c r="K641" s="21">
        <v>213</v>
      </c>
      <c r="L641" s="22" t="s">
        <v>26</v>
      </c>
      <c r="M641" s="22" t="s">
        <v>120</v>
      </c>
      <c r="N641" s="29" t="s">
        <v>5779</v>
      </c>
    </row>
    <row r="642" spans="1:14" ht="18" thickBot="1" x14ac:dyDescent="0.25">
      <c r="A642" s="18">
        <v>626</v>
      </c>
      <c r="B642" s="19">
        <v>5300</v>
      </c>
      <c r="C642" s="45" t="s">
        <v>1328</v>
      </c>
      <c r="D642" s="56">
        <v>41093</v>
      </c>
      <c r="E642" s="56">
        <v>41093</v>
      </c>
      <c r="F642" s="57">
        <v>10</v>
      </c>
      <c r="G642" s="69" t="s">
        <v>1253</v>
      </c>
      <c r="H642" s="21"/>
      <c r="I642" s="30" t="s">
        <v>5682</v>
      </c>
      <c r="J642" s="30"/>
      <c r="K642" s="21">
        <v>207</v>
      </c>
      <c r="L642" s="22" t="s">
        <v>26</v>
      </c>
      <c r="M642" s="22" t="s">
        <v>120</v>
      </c>
      <c r="N642" s="29" t="s">
        <v>5779</v>
      </c>
    </row>
    <row r="643" spans="1:14" ht="18" thickBot="1" x14ac:dyDescent="0.25">
      <c r="A643" s="18">
        <v>627</v>
      </c>
      <c r="B643" s="19">
        <v>5300</v>
      </c>
      <c r="C643" s="45" t="s">
        <v>1329</v>
      </c>
      <c r="D643" s="56">
        <v>41093</v>
      </c>
      <c r="E643" s="56">
        <v>41093</v>
      </c>
      <c r="F643" s="57">
        <v>10</v>
      </c>
      <c r="G643" s="69" t="s">
        <v>1254</v>
      </c>
      <c r="H643" s="21"/>
      <c r="I643" s="30" t="s">
        <v>5682</v>
      </c>
      <c r="J643" s="30"/>
      <c r="K643" s="21">
        <v>213</v>
      </c>
      <c r="L643" s="22" t="s">
        <v>26</v>
      </c>
      <c r="M643" s="22" t="s">
        <v>120</v>
      </c>
      <c r="N643" s="29" t="s">
        <v>5779</v>
      </c>
    </row>
    <row r="644" spans="1:14" ht="18" thickBot="1" x14ac:dyDescent="0.25">
      <c r="A644" s="18">
        <v>628</v>
      </c>
      <c r="B644" s="19">
        <v>5300</v>
      </c>
      <c r="C644" s="45" t="s">
        <v>1330</v>
      </c>
      <c r="D644" s="56">
        <v>41093</v>
      </c>
      <c r="E644" s="56">
        <v>41093</v>
      </c>
      <c r="F644" s="57">
        <v>10</v>
      </c>
      <c r="G644" s="69" t="s">
        <v>1255</v>
      </c>
      <c r="H644" s="21"/>
      <c r="I644" s="30" t="s">
        <v>5682</v>
      </c>
      <c r="J644" s="30"/>
      <c r="K644" s="21">
        <v>207</v>
      </c>
      <c r="L644" s="22" t="s">
        <v>26</v>
      </c>
      <c r="M644" s="22" t="s">
        <v>120</v>
      </c>
      <c r="N644" s="29" t="s">
        <v>5779</v>
      </c>
    </row>
    <row r="645" spans="1:14" ht="18" thickBot="1" x14ac:dyDescent="0.25">
      <c r="A645" s="18">
        <v>629</v>
      </c>
      <c r="B645" s="19">
        <v>5300</v>
      </c>
      <c r="C645" s="45" t="s">
        <v>1331</v>
      </c>
      <c r="D645" s="56">
        <v>41093</v>
      </c>
      <c r="E645" s="56">
        <v>41093</v>
      </c>
      <c r="F645" s="57">
        <v>10</v>
      </c>
      <c r="G645" s="69" t="s">
        <v>1256</v>
      </c>
      <c r="H645" s="22"/>
      <c r="I645" s="30" t="s">
        <v>5682</v>
      </c>
      <c r="J645" s="22"/>
      <c r="K645" s="21">
        <v>200</v>
      </c>
      <c r="L645" s="22" t="s">
        <v>26</v>
      </c>
      <c r="M645" s="22" t="s">
        <v>120</v>
      </c>
      <c r="N645" s="29" t="s">
        <v>5779</v>
      </c>
    </row>
    <row r="646" spans="1:14" ht="18" thickBot="1" x14ac:dyDescent="0.25">
      <c r="A646" s="18">
        <v>630</v>
      </c>
      <c r="B646" s="19">
        <v>5300</v>
      </c>
      <c r="C646" s="45" t="s">
        <v>1332</v>
      </c>
      <c r="D646" s="56">
        <v>41093</v>
      </c>
      <c r="E646" s="56">
        <v>41093</v>
      </c>
      <c r="F646" s="57">
        <v>11</v>
      </c>
      <c r="G646" s="69" t="s">
        <v>1251</v>
      </c>
      <c r="H646" s="22"/>
      <c r="I646" s="30" t="s">
        <v>5682</v>
      </c>
      <c r="J646" s="30"/>
      <c r="K646" s="21">
        <v>216</v>
      </c>
      <c r="L646" s="22" t="s">
        <v>26</v>
      </c>
      <c r="M646" s="22" t="s">
        <v>120</v>
      </c>
      <c r="N646" s="29" t="s">
        <v>5779</v>
      </c>
    </row>
    <row r="647" spans="1:14" ht="18" thickBot="1" x14ac:dyDescent="0.25">
      <c r="A647" s="18">
        <v>631</v>
      </c>
      <c r="B647" s="19">
        <v>5300</v>
      </c>
      <c r="C647" s="45" t="s">
        <v>1333</v>
      </c>
      <c r="D647" s="56">
        <v>41093</v>
      </c>
      <c r="E647" s="56">
        <v>41093</v>
      </c>
      <c r="F647" s="57">
        <v>11</v>
      </c>
      <c r="G647" s="69" t="s">
        <v>1252</v>
      </c>
      <c r="H647" s="22"/>
      <c r="I647" s="30" t="s">
        <v>5682</v>
      </c>
      <c r="J647" s="30"/>
      <c r="K647" s="21">
        <v>204</v>
      </c>
      <c r="L647" s="22" t="s">
        <v>26</v>
      </c>
      <c r="M647" s="22" t="s">
        <v>120</v>
      </c>
      <c r="N647" s="29" t="s">
        <v>5779</v>
      </c>
    </row>
    <row r="648" spans="1:14" ht="18" thickBot="1" x14ac:dyDescent="0.25">
      <c r="A648" s="18">
        <v>632</v>
      </c>
      <c r="B648" s="19">
        <v>5300</v>
      </c>
      <c r="C648" s="45" t="s">
        <v>1334</v>
      </c>
      <c r="D648" s="56">
        <v>41093</v>
      </c>
      <c r="E648" s="56">
        <v>41093</v>
      </c>
      <c r="F648" s="57">
        <v>11</v>
      </c>
      <c r="G648" s="69" t="s">
        <v>1253</v>
      </c>
      <c r="H648" s="26"/>
      <c r="I648" s="30" t="s">
        <v>5682</v>
      </c>
      <c r="J648" s="30"/>
      <c r="K648" s="21">
        <v>211</v>
      </c>
      <c r="L648" s="22" t="s">
        <v>26</v>
      </c>
      <c r="M648" s="22" t="s">
        <v>120</v>
      </c>
      <c r="N648" s="29" t="s">
        <v>5779</v>
      </c>
    </row>
    <row r="649" spans="1:14" ht="18" thickBot="1" x14ac:dyDescent="0.25">
      <c r="A649" s="18">
        <v>633</v>
      </c>
      <c r="B649" s="19">
        <v>5300</v>
      </c>
      <c r="C649" s="45" t="s">
        <v>1335</v>
      </c>
      <c r="D649" s="56">
        <v>41093</v>
      </c>
      <c r="E649" s="56">
        <v>41093</v>
      </c>
      <c r="F649" s="57">
        <v>11</v>
      </c>
      <c r="G649" s="69" t="s">
        <v>1254</v>
      </c>
      <c r="H649" s="27"/>
      <c r="I649" s="30" t="s">
        <v>5682</v>
      </c>
      <c r="J649" s="28"/>
      <c r="K649" s="21">
        <v>207</v>
      </c>
      <c r="L649" s="22" t="s">
        <v>26</v>
      </c>
      <c r="M649" s="22" t="s">
        <v>120</v>
      </c>
      <c r="N649" s="29" t="s">
        <v>5779</v>
      </c>
    </row>
    <row r="650" spans="1:14" ht="18" thickBot="1" x14ac:dyDescent="0.25">
      <c r="A650" s="18">
        <v>634</v>
      </c>
      <c r="B650" s="19">
        <v>5300</v>
      </c>
      <c r="C650" s="45" t="s">
        <v>1336</v>
      </c>
      <c r="D650" s="56">
        <v>41093</v>
      </c>
      <c r="E650" s="56">
        <v>41093</v>
      </c>
      <c r="F650" s="57">
        <v>11</v>
      </c>
      <c r="G650" s="69" t="s">
        <v>1255</v>
      </c>
      <c r="H650" s="11"/>
      <c r="I650" s="30" t="s">
        <v>5682</v>
      </c>
      <c r="J650" s="11"/>
      <c r="K650" s="21">
        <v>201</v>
      </c>
      <c r="L650" s="22" t="s">
        <v>26</v>
      </c>
      <c r="M650" s="22" t="s">
        <v>120</v>
      </c>
      <c r="N650" s="29" t="s">
        <v>5779</v>
      </c>
    </row>
    <row r="651" spans="1:14" ht="18" thickBot="1" x14ac:dyDescent="0.25">
      <c r="A651" s="18">
        <v>635</v>
      </c>
      <c r="B651" s="19">
        <v>5300</v>
      </c>
      <c r="C651" s="45" t="s">
        <v>1337</v>
      </c>
      <c r="D651" s="56">
        <v>41093</v>
      </c>
      <c r="E651" s="56">
        <v>41093</v>
      </c>
      <c r="F651" s="57">
        <v>11</v>
      </c>
      <c r="G651" s="69" t="s">
        <v>1256</v>
      </c>
      <c r="H651" s="11"/>
      <c r="I651" s="30" t="s">
        <v>5682</v>
      </c>
      <c r="J651" s="11"/>
      <c r="K651" s="21">
        <v>205</v>
      </c>
      <c r="L651" s="22" t="s">
        <v>26</v>
      </c>
      <c r="M651" s="22" t="s">
        <v>120</v>
      </c>
      <c r="N651" s="29" t="s">
        <v>5779</v>
      </c>
    </row>
    <row r="652" spans="1:14" ht="18" thickBot="1" x14ac:dyDescent="0.25">
      <c r="A652" s="18">
        <v>636</v>
      </c>
      <c r="B652" s="19">
        <v>5300</v>
      </c>
      <c r="C652" s="45" t="s">
        <v>1338</v>
      </c>
      <c r="D652" s="56">
        <v>41093</v>
      </c>
      <c r="E652" s="56">
        <v>41093</v>
      </c>
      <c r="F652" s="57">
        <v>12</v>
      </c>
      <c r="G652" s="69" t="s">
        <v>1251</v>
      </c>
      <c r="H652" s="11"/>
      <c r="I652" s="30" t="s">
        <v>5682</v>
      </c>
      <c r="J652" s="11"/>
      <c r="K652" s="21">
        <v>201</v>
      </c>
      <c r="L652" s="22" t="s">
        <v>26</v>
      </c>
      <c r="M652" s="22" t="s">
        <v>120</v>
      </c>
      <c r="N652" s="29" t="s">
        <v>5779</v>
      </c>
    </row>
    <row r="653" spans="1:14" ht="18" thickBot="1" x14ac:dyDescent="0.25">
      <c r="A653" s="18">
        <v>637</v>
      </c>
      <c r="B653" s="19">
        <v>5300</v>
      </c>
      <c r="C653" s="45" t="s">
        <v>1339</v>
      </c>
      <c r="D653" s="56">
        <v>41093</v>
      </c>
      <c r="E653" s="56">
        <v>41093</v>
      </c>
      <c r="F653" s="57">
        <v>12</v>
      </c>
      <c r="G653" s="69" t="s">
        <v>1252</v>
      </c>
      <c r="H653" s="11"/>
      <c r="I653" s="30" t="s">
        <v>5682</v>
      </c>
      <c r="J653" s="11"/>
      <c r="K653" s="21">
        <v>210</v>
      </c>
      <c r="L653" s="22" t="s">
        <v>26</v>
      </c>
      <c r="M653" s="22" t="s">
        <v>120</v>
      </c>
      <c r="N653" s="29" t="s">
        <v>5779</v>
      </c>
    </row>
    <row r="654" spans="1:14" ht="18" thickBot="1" x14ac:dyDescent="0.25">
      <c r="A654" s="18">
        <v>638</v>
      </c>
      <c r="B654" s="19">
        <v>5300</v>
      </c>
      <c r="C654" s="45" t="s">
        <v>1340</v>
      </c>
      <c r="D654" s="56">
        <v>41093</v>
      </c>
      <c r="E654" s="56">
        <v>41093</v>
      </c>
      <c r="F654" s="57">
        <v>12</v>
      </c>
      <c r="G654" s="69" t="s">
        <v>1253</v>
      </c>
      <c r="H654" s="11"/>
      <c r="I654" s="30" t="s">
        <v>5682</v>
      </c>
      <c r="J654" s="11"/>
      <c r="K654" s="21">
        <v>201</v>
      </c>
      <c r="L654" s="22" t="s">
        <v>26</v>
      </c>
      <c r="M654" s="22" t="s">
        <v>120</v>
      </c>
      <c r="N654" s="29" t="s">
        <v>5779</v>
      </c>
    </row>
    <row r="655" spans="1:14" ht="18" thickBot="1" x14ac:dyDescent="0.25">
      <c r="A655" s="18">
        <v>639</v>
      </c>
      <c r="B655" s="19">
        <v>5300</v>
      </c>
      <c r="C655" s="45" t="s">
        <v>1341</v>
      </c>
      <c r="D655" s="56">
        <v>41093</v>
      </c>
      <c r="E655" s="56">
        <v>41094</v>
      </c>
      <c r="F655" s="57">
        <v>12</v>
      </c>
      <c r="G655" s="69" t="s">
        <v>1254</v>
      </c>
      <c r="H655" s="11"/>
      <c r="I655" s="30" t="s">
        <v>5682</v>
      </c>
      <c r="J655" s="11"/>
      <c r="K655" s="21">
        <v>212</v>
      </c>
      <c r="L655" s="22" t="s">
        <v>26</v>
      </c>
      <c r="M655" s="22" t="s">
        <v>120</v>
      </c>
      <c r="N655" s="29" t="s">
        <v>5779</v>
      </c>
    </row>
    <row r="656" spans="1:14" ht="18" thickBot="1" x14ac:dyDescent="0.25">
      <c r="A656" s="18">
        <v>640</v>
      </c>
      <c r="B656" s="19">
        <v>5300</v>
      </c>
      <c r="C656" s="45" t="s">
        <v>1342</v>
      </c>
      <c r="D656" s="56">
        <v>41094</v>
      </c>
      <c r="E656" s="56">
        <v>41095</v>
      </c>
      <c r="F656" s="57">
        <v>12</v>
      </c>
      <c r="G656" s="69" t="s">
        <v>1255</v>
      </c>
      <c r="H656" s="11"/>
      <c r="I656" s="30" t="s">
        <v>5682</v>
      </c>
      <c r="J656" s="11"/>
      <c r="K656" s="21">
        <v>201</v>
      </c>
      <c r="L656" s="22" t="s">
        <v>26</v>
      </c>
      <c r="M656" s="22" t="s">
        <v>120</v>
      </c>
      <c r="N656" s="29" t="s">
        <v>5779</v>
      </c>
    </row>
    <row r="657" spans="1:14" ht="18" thickBot="1" x14ac:dyDescent="0.25">
      <c r="A657" s="18">
        <v>641</v>
      </c>
      <c r="B657" s="19">
        <v>5300</v>
      </c>
      <c r="C657" s="45" t="s">
        <v>1343</v>
      </c>
      <c r="D657" s="56">
        <v>41095</v>
      </c>
      <c r="E657" s="56">
        <v>41100</v>
      </c>
      <c r="F657" s="57">
        <v>12</v>
      </c>
      <c r="G657" s="69" t="s">
        <v>1256</v>
      </c>
      <c r="H657" s="21"/>
      <c r="I657" s="30" t="s">
        <v>5682</v>
      </c>
      <c r="J657" s="30"/>
      <c r="K657" s="21">
        <v>214</v>
      </c>
      <c r="L657" s="22" t="s">
        <v>26</v>
      </c>
      <c r="M657" s="22" t="s">
        <v>120</v>
      </c>
      <c r="N657" s="29" t="s">
        <v>5779</v>
      </c>
    </row>
    <row r="658" spans="1:14" ht="18" thickBot="1" x14ac:dyDescent="0.25">
      <c r="A658" s="18">
        <v>642</v>
      </c>
      <c r="B658" s="19">
        <v>5300</v>
      </c>
      <c r="C658" s="45" t="s">
        <v>1344</v>
      </c>
      <c r="D658" s="56">
        <v>41100</v>
      </c>
      <c r="E658" s="56">
        <v>41103</v>
      </c>
      <c r="F658" s="57">
        <v>13</v>
      </c>
      <c r="G658" s="69" t="s">
        <v>1251</v>
      </c>
      <c r="H658" s="21"/>
      <c r="I658" s="30" t="s">
        <v>5682</v>
      </c>
      <c r="J658" s="30"/>
      <c r="K658" s="21">
        <v>113</v>
      </c>
      <c r="L658" s="22" t="s">
        <v>26</v>
      </c>
      <c r="M658" s="22" t="s">
        <v>120</v>
      </c>
      <c r="N658" s="29" t="s">
        <v>5779</v>
      </c>
    </row>
    <row r="659" spans="1:14" ht="18" thickBot="1" x14ac:dyDescent="0.25">
      <c r="A659" s="18">
        <v>643</v>
      </c>
      <c r="B659" s="19">
        <v>5300</v>
      </c>
      <c r="C659" s="45" t="s">
        <v>1345</v>
      </c>
      <c r="D659" s="56">
        <v>41103</v>
      </c>
      <c r="E659" s="56">
        <v>41106</v>
      </c>
      <c r="F659" s="57">
        <v>13</v>
      </c>
      <c r="G659" s="69" t="s">
        <v>1252</v>
      </c>
      <c r="H659" s="21"/>
      <c r="I659" s="30" t="s">
        <v>5682</v>
      </c>
      <c r="J659" s="30"/>
      <c r="K659" s="21">
        <v>150</v>
      </c>
      <c r="L659" s="22" t="s">
        <v>26</v>
      </c>
      <c r="M659" s="22" t="s">
        <v>120</v>
      </c>
      <c r="N659" s="29" t="s">
        <v>5779</v>
      </c>
    </row>
    <row r="660" spans="1:14" ht="18" thickBot="1" x14ac:dyDescent="0.25">
      <c r="A660" s="18">
        <v>644</v>
      </c>
      <c r="B660" s="19">
        <v>5300</v>
      </c>
      <c r="C660" s="45" t="s">
        <v>1346</v>
      </c>
      <c r="D660" s="56">
        <v>41106</v>
      </c>
      <c r="E660" s="56">
        <v>41107</v>
      </c>
      <c r="F660" s="57">
        <v>13</v>
      </c>
      <c r="G660" s="69" t="s">
        <v>1253</v>
      </c>
      <c r="H660" s="22"/>
      <c r="I660" s="30" t="s">
        <v>5682</v>
      </c>
      <c r="J660" s="22"/>
      <c r="K660" s="21">
        <v>212</v>
      </c>
      <c r="L660" s="22" t="s">
        <v>26</v>
      </c>
      <c r="M660" s="22" t="s">
        <v>120</v>
      </c>
      <c r="N660" s="29" t="s">
        <v>5779</v>
      </c>
    </row>
    <row r="661" spans="1:14" ht="18" thickBot="1" x14ac:dyDescent="0.25">
      <c r="A661" s="18">
        <v>645</v>
      </c>
      <c r="B661" s="19">
        <v>5300</v>
      </c>
      <c r="C661" s="45" t="s">
        <v>1347</v>
      </c>
      <c r="D661" s="56">
        <v>41107</v>
      </c>
      <c r="E661" s="56">
        <v>41108</v>
      </c>
      <c r="F661" s="57">
        <v>13</v>
      </c>
      <c r="G661" s="69" t="s">
        <v>1254</v>
      </c>
      <c r="H661" s="22"/>
      <c r="I661" s="30" t="s">
        <v>5682</v>
      </c>
      <c r="J661" s="30"/>
      <c r="K661" s="21">
        <v>210</v>
      </c>
      <c r="L661" s="22" t="s">
        <v>26</v>
      </c>
      <c r="M661" s="22" t="s">
        <v>120</v>
      </c>
      <c r="N661" s="29" t="s">
        <v>5779</v>
      </c>
    </row>
    <row r="662" spans="1:14" ht="18" thickBot="1" x14ac:dyDescent="0.25">
      <c r="A662" s="18">
        <v>646</v>
      </c>
      <c r="B662" s="19">
        <v>5300</v>
      </c>
      <c r="C662" s="45" t="s">
        <v>1348</v>
      </c>
      <c r="D662" s="56">
        <v>41108</v>
      </c>
      <c r="E662" s="56">
        <v>41109</v>
      </c>
      <c r="F662" s="57">
        <v>13</v>
      </c>
      <c r="G662" s="69" t="s">
        <v>1255</v>
      </c>
      <c r="H662" s="22"/>
      <c r="I662" s="30" t="s">
        <v>5682</v>
      </c>
      <c r="J662" s="30"/>
      <c r="K662" s="21">
        <v>222</v>
      </c>
      <c r="L662" s="22" t="s">
        <v>26</v>
      </c>
      <c r="M662" s="22" t="s">
        <v>120</v>
      </c>
      <c r="N662" s="29" t="s">
        <v>5779</v>
      </c>
    </row>
    <row r="663" spans="1:14" ht="18" thickBot="1" x14ac:dyDescent="0.25">
      <c r="A663" s="18">
        <v>647</v>
      </c>
      <c r="B663" s="19">
        <v>5300</v>
      </c>
      <c r="C663" s="45" t="s">
        <v>1349</v>
      </c>
      <c r="D663" s="56">
        <v>41109</v>
      </c>
      <c r="E663" s="56">
        <v>41114</v>
      </c>
      <c r="F663" s="57">
        <v>13</v>
      </c>
      <c r="G663" s="69" t="s">
        <v>1256</v>
      </c>
      <c r="H663" s="26"/>
      <c r="I663" s="30" t="s">
        <v>5682</v>
      </c>
      <c r="J663" s="30"/>
      <c r="K663" s="21">
        <v>202</v>
      </c>
      <c r="L663" s="22" t="s">
        <v>26</v>
      </c>
      <c r="M663" s="22" t="s">
        <v>120</v>
      </c>
      <c r="N663" s="29" t="s">
        <v>5779</v>
      </c>
    </row>
    <row r="664" spans="1:14" ht="18" thickBot="1" x14ac:dyDescent="0.25">
      <c r="A664" s="18">
        <v>648</v>
      </c>
      <c r="B664" s="19">
        <v>5300</v>
      </c>
      <c r="C664" s="45" t="s">
        <v>1350</v>
      </c>
      <c r="D664" s="56" t="s">
        <v>1622</v>
      </c>
      <c r="E664" s="56">
        <v>41115</v>
      </c>
      <c r="F664" s="57">
        <v>14</v>
      </c>
      <c r="G664" s="69" t="s">
        <v>1251</v>
      </c>
      <c r="H664" s="27"/>
      <c r="I664" s="30" t="s">
        <v>5682</v>
      </c>
      <c r="J664" s="28"/>
      <c r="K664" s="21">
        <v>207</v>
      </c>
      <c r="L664" s="22" t="s">
        <v>26</v>
      </c>
      <c r="M664" s="22" t="s">
        <v>120</v>
      </c>
      <c r="N664" s="29" t="s">
        <v>5779</v>
      </c>
    </row>
    <row r="665" spans="1:14" ht="18" thickBot="1" x14ac:dyDescent="0.25">
      <c r="A665" s="18">
        <v>649</v>
      </c>
      <c r="B665" s="19">
        <v>5300</v>
      </c>
      <c r="C665" s="45" t="s">
        <v>1351</v>
      </c>
      <c r="D665" s="56">
        <v>41116</v>
      </c>
      <c r="E665" s="56">
        <v>41121</v>
      </c>
      <c r="F665" s="57">
        <v>14</v>
      </c>
      <c r="G665" s="69" t="s">
        <v>1252</v>
      </c>
      <c r="H665" s="11"/>
      <c r="I665" s="30" t="s">
        <v>5682</v>
      </c>
      <c r="J665" s="11"/>
      <c r="K665" s="21">
        <v>155</v>
      </c>
      <c r="L665" s="22" t="s">
        <v>26</v>
      </c>
      <c r="M665" s="22" t="s">
        <v>120</v>
      </c>
      <c r="N665" s="29" t="s">
        <v>5779</v>
      </c>
    </row>
    <row r="666" spans="1:14" ht="18" thickBot="1" x14ac:dyDescent="0.25">
      <c r="A666" s="18">
        <v>650</v>
      </c>
      <c r="B666" s="19">
        <v>5300</v>
      </c>
      <c r="C666" s="45" t="s">
        <v>1352</v>
      </c>
      <c r="D666" s="56">
        <v>41122</v>
      </c>
      <c r="E666" s="56">
        <v>41152</v>
      </c>
      <c r="F666" s="57">
        <v>14</v>
      </c>
      <c r="G666" s="69" t="s">
        <v>1253</v>
      </c>
      <c r="H666" s="11"/>
      <c r="I666" s="30" t="s">
        <v>5682</v>
      </c>
      <c r="J666" s="11"/>
      <c r="K666" s="21">
        <v>200</v>
      </c>
      <c r="L666" s="22" t="s">
        <v>26</v>
      </c>
      <c r="M666" s="22" t="s">
        <v>120</v>
      </c>
      <c r="N666" s="29" t="s">
        <v>5779</v>
      </c>
    </row>
    <row r="667" spans="1:14" ht="21" thickBot="1" x14ac:dyDescent="0.25">
      <c r="A667" s="18">
        <v>651</v>
      </c>
      <c r="B667" s="19">
        <v>5300</v>
      </c>
      <c r="C667" s="64" t="s">
        <v>1353</v>
      </c>
      <c r="D667" s="56">
        <v>41122</v>
      </c>
      <c r="E667" s="56">
        <v>41152</v>
      </c>
      <c r="F667" s="57">
        <v>14</v>
      </c>
      <c r="G667" s="69" t="s">
        <v>1254</v>
      </c>
      <c r="H667" s="11"/>
      <c r="I667" s="30" t="s">
        <v>5682</v>
      </c>
      <c r="J667" s="11"/>
      <c r="K667" s="21">
        <v>202</v>
      </c>
      <c r="L667" s="22" t="s">
        <v>26</v>
      </c>
      <c r="M667" s="22" t="s">
        <v>120</v>
      </c>
      <c r="N667" s="29" t="s">
        <v>5779</v>
      </c>
    </row>
    <row r="668" spans="1:14" ht="18" thickBot="1" x14ac:dyDescent="0.25">
      <c r="A668" s="18">
        <v>652</v>
      </c>
      <c r="B668" s="19">
        <v>5300</v>
      </c>
      <c r="C668" s="45" t="s">
        <v>1354</v>
      </c>
      <c r="D668" s="56">
        <v>41122</v>
      </c>
      <c r="E668" s="56">
        <v>41122</v>
      </c>
      <c r="F668" s="57">
        <v>14</v>
      </c>
      <c r="G668" s="69" t="s">
        <v>1255</v>
      </c>
      <c r="H668" s="11"/>
      <c r="I668" s="30" t="s">
        <v>5682</v>
      </c>
      <c r="J668" s="11"/>
      <c r="K668" s="21">
        <v>203</v>
      </c>
      <c r="L668" s="22" t="s">
        <v>26</v>
      </c>
      <c r="M668" s="22" t="s">
        <v>120</v>
      </c>
      <c r="N668" s="29" t="s">
        <v>5779</v>
      </c>
    </row>
    <row r="669" spans="1:14" ht="18" thickBot="1" x14ac:dyDescent="0.25">
      <c r="A669" s="18">
        <v>653</v>
      </c>
      <c r="B669" s="19">
        <v>5300</v>
      </c>
      <c r="C669" s="45" t="s">
        <v>1355</v>
      </c>
      <c r="D669" s="56">
        <v>41122</v>
      </c>
      <c r="E669" s="56">
        <v>41122</v>
      </c>
      <c r="F669" s="57">
        <v>14</v>
      </c>
      <c r="G669" s="69" t="s">
        <v>1256</v>
      </c>
      <c r="H669" s="11"/>
      <c r="I669" s="30" t="s">
        <v>5682</v>
      </c>
      <c r="J669" s="11"/>
      <c r="K669" s="21">
        <v>205</v>
      </c>
      <c r="L669" s="22" t="s">
        <v>26</v>
      </c>
      <c r="M669" s="22" t="s">
        <v>120</v>
      </c>
      <c r="N669" s="29" t="s">
        <v>5779</v>
      </c>
    </row>
    <row r="670" spans="1:14" ht="18" thickBot="1" x14ac:dyDescent="0.25">
      <c r="A670" s="18">
        <v>654</v>
      </c>
      <c r="B670" s="19">
        <v>5300</v>
      </c>
      <c r="C670" s="45" t="s">
        <v>1356</v>
      </c>
      <c r="D670" s="56">
        <v>41122</v>
      </c>
      <c r="E670" s="56">
        <v>41122</v>
      </c>
      <c r="F670" s="57">
        <v>15</v>
      </c>
      <c r="G670" s="69" t="s">
        <v>1251</v>
      </c>
      <c r="H670" s="11"/>
      <c r="I670" s="30" t="s">
        <v>5682</v>
      </c>
      <c r="J670" s="11"/>
      <c r="K670" s="21">
        <v>206</v>
      </c>
      <c r="L670" s="22" t="s">
        <v>26</v>
      </c>
      <c r="M670" s="22" t="s">
        <v>120</v>
      </c>
      <c r="N670" s="29" t="s">
        <v>5779</v>
      </c>
    </row>
    <row r="671" spans="1:14" ht="18" thickBot="1" x14ac:dyDescent="0.25">
      <c r="A671" s="18">
        <v>655</v>
      </c>
      <c r="B671" s="19">
        <v>5300</v>
      </c>
      <c r="C671" s="45" t="s">
        <v>1357</v>
      </c>
      <c r="D671" s="56">
        <v>41122</v>
      </c>
      <c r="E671" s="56">
        <v>41122</v>
      </c>
      <c r="F671" s="57">
        <v>15</v>
      </c>
      <c r="G671" s="69" t="s">
        <v>1252</v>
      </c>
      <c r="H671" s="11"/>
      <c r="I671" s="30" t="s">
        <v>5682</v>
      </c>
      <c r="J671" s="11"/>
      <c r="K671" s="21">
        <v>207</v>
      </c>
      <c r="L671" s="22" t="s">
        <v>26</v>
      </c>
      <c r="M671" s="22" t="s">
        <v>120</v>
      </c>
      <c r="N671" s="29" t="s">
        <v>5779</v>
      </c>
    </row>
    <row r="672" spans="1:14" ht="18" thickBot="1" x14ac:dyDescent="0.25">
      <c r="A672" s="18">
        <v>656</v>
      </c>
      <c r="B672" s="19">
        <v>5300</v>
      </c>
      <c r="C672" s="45" t="s">
        <v>1358</v>
      </c>
      <c r="D672" s="56">
        <v>41122</v>
      </c>
      <c r="E672" s="56">
        <v>41122</v>
      </c>
      <c r="F672" s="57">
        <v>15</v>
      </c>
      <c r="G672" s="69" t="s">
        <v>1253</v>
      </c>
      <c r="H672" s="21"/>
      <c r="I672" s="30" t="s">
        <v>5682</v>
      </c>
      <c r="J672" s="30"/>
      <c r="K672" s="21">
        <v>201</v>
      </c>
      <c r="L672" s="22" t="s">
        <v>26</v>
      </c>
      <c r="M672" s="22" t="s">
        <v>120</v>
      </c>
      <c r="N672" s="29" t="s">
        <v>5779</v>
      </c>
    </row>
    <row r="673" spans="1:14" ht="18" thickBot="1" x14ac:dyDescent="0.25">
      <c r="A673" s="18">
        <v>657</v>
      </c>
      <c r="B673" s="19">
        <v>5300</v>
      </c>
      <c r="C673" s="45" t="s">
        <v>1359</v>
      </c>
      <c r="D673" s="56">
        <v>41122</v>
      </c>
      <c r="E673" s="56">
        <v>41122</v>
      </c>
      <c r="F673" s="57">
        <v>15</v>
      </c>
      <c r="G673" s="69" t="s">
        <v>1254</v>
      </c>
      <c r="H673" s="21"/>
      <c r="I673" s="30" t="s">
        <v>5682</v>
      </c>
      <c r="J673" s="30"/>
      <c r="K673" s="21">
        <v>204</v>
      </c>
      <c r="L673" s="22" t="s">
        <v>26</v>
      </c>
      <c r="M673" s="22" t="s">
        <v>120</v>
      </c>
      <c r="N673" s="29" t="s">
        <v>5779</v>
      </c>
    </row>
    <row r="674" spans="1:14" ht="18" thickBot="1" x14ac:dyDescent="0.25">
      <c r="A674" s="18">
        <v>658</v>
      </c>
      <c r="B674" s="19">
        <v>5300</v>
      </c>
      <c r="C674" s="45" t="s">
        <v>1360</v>
      </c>
      <c r="D674" s="56">
        <v>41122</v>
      </c>
      <c r="E674" s="56">
        <v>41122</v>
      </c>
      <c r="F674" s="57">
        <v>15</v>
      </c>
      <c r="G674" s="69" t="s">
        <v>1255</v>
      </c>
      <c r="H674" s="21"/>
      <c r="I674" s="30" t="s">
        <v>5682</v>
      </c>
      <c r="J674" s="30"/>
      <c r="K674" s="21">
        <v>205</v>
      </c>
      <c r="L674" s="22" t="s">
        <v>26</v>
      </c>
      <c r="M674" s="22" t="s">
        <v>120</v>
      </c>
      <c r="N674" s="29" t="s">
        <v>5779</v>
      </c>
    </row>
    <row r="675" spans="1:14" ht="18" thickBot="1" x14ac:dyDescent="0.25">
      <c r="A675" s="18">
        <v>659</v>
      </c>
      <c r="B675" s="19">
        <v>5300</v>
      </c>
      <c r="C675" s="45" t="s">
        <v>1361</v>
      </c>
      <c r="D675" s="56">
        <v>41122</v>
      </c>
      <c r="E675" s="56">
        <v>41122</v>
      </c>
      <c r="F675" s="57">
        <v>15</v>
      </c>
      <c r="G675" s="69" t="s">
        <v>1256</v>
      </c>
      <c r="H675" s="22"/>
      <c r="I675" s="30" t="s">
        <v>5682</v>
      </c>
      <c r="J675" s="22"/>
      <c r="K675" s="21">
        <v>201</v>
      </c>
      <c r="L675" s="22" t="s">
        <v>26</v>
      </c>
      <c r="M675" s="22" t="s">
        <v>120</v>
      </c>
      <c r="N675" s="29" t="s">
        <v>5779</v>
      </c>
    </row>
    <row r="676" spans="1:14" ht="18" thickBot="1" x14ac:dyDescent="0.25">
      <c r="A676" s="18">
        <v>660</v>
      </c>
      <c r="B676" s="19">
        <v>5300</v>
      </c>
      <c r="C676" s="45" t="s">
        <v>1362</v>
      </c>
      <c r="D676" s="56">
        <v>41122</v>
      </c>
      <c r="E676" s="56">
        <v>41122</v>
      </c>
      <c r="F676" s="57">
        <v>16</v>
      </c>
      <c r="G676" s="69" t="s">
        <v>1251</v>
      </c>
      <c r="H676" s="22"/>
      <c r="I676" s="30" t="s">
        <v>5682</v>
      </c>
      <c r="J676" s="30"/>
      <c r="K676" s="21">
        <v>201</v>
      </c>
      <c r="L676" s="22" t="s">
        <v>26</v>
      </c>
      <c r="M676" s="22" t="s">
        <v>120</v>
      </c>
      <c r="N676" s="29" t="s">
        <v>5779</v>
      </c>
    </row>
    <row r="677" spans="1:14" ht="18" thickBot="1" x14ac:dyDescent="0.25">
      <c r="A677" s="18">
        <v>661</v>
      </c>
      <c r="B677" s="19">
        <v>5300</v>
      </c>
      <c r="C677" s="45" t="s">
        <v>1363</v>
      </c>
      <c r="D677" s="56">
        <v>41122</v>
      </c>
      <c r="E677" s="56">
        <v>41122</v>
      </c>
      <c r="F677" s="57">
        <v>16</v>
      </c>
      <c r="G677" s="69" t="s">
        <v>1252</v>
      </c>
      <c r="H677" s="22"/>
      <c r="I677" s="30" t="s">
        <v>5682</v>
      </c>
      <c r="J677" s="30"/>
      <c r="K677" s="21">
        <v>210</v>
      </c>
      <c r="L677" s="22" t="s">
        <v>26</v>
      </c>
      <c r="M677" s="22" t="s">
        <v>120</v>
      </c>
      <c r="N677" s="29" t="s">
        <v>5779</v>
      </c>
    </row>
    <row r="678" spans="1:14" ht="18" thickBot="1" x14ac:dyDescent="0.25">
      <c r="A678" s="18">
        <v>662</v>
      </c>
      <c r="B678" s="19">
        <v>5300</v>
      </c>
      <c r="C678" s="45" t="s">
        <v>1364</v>
      </c>
      <c r="D678" s="56">
        <v>41122</v>
      </c>
      <c r="E678" s="56">
        <v>41122</v>
      </c>
      <c r="F678" s="57">
        <v>16</v>
      </c>
      <c r="G678" s="69" t="s">
        <v>1253</v>
      </c>
      <c r="H678" s="26"/>
      <c r="I678" s="30" t="s">
        <v>5682</v>
      </c>
      <c r="J678" s="30"/>
      <c r="K678" s="21">
        <v>206</v>
      </c>
      <c r="L678" s="22" t="s">
        <v>26</v>
      </c>
      <c r="M678" s="22" t="s">
        <v>120</v>
      </c>
      <c r="N678" s="29" t="s">
        <v>5779</v>
      </c>
    </row>
    <row r="679" spans="1:14" ht="18" thickBot="1" x14ac:dyDescent="0.25">
      <c r="A679" s="18">
        <v>663</v>
      </c>
      <c r="B679" s="19">
        <v>5300</v>
      </c>
      <c r="C679" s="45" t="s">
        <v>1365</v>
      </c>
      <c r="D679" s="56">
        <v>41122</v>
      </c>
      <c r="E679" s="56">
        <v>41122</v>
      </c>
      <c r="F679" s="57">
        <v>16</v>
      </c>
      <c r="G679" s="69" t="s">
        <v>1254</v>
      </c>
      <c r="H679" s="27"/>
      <c r="I679" s="30" t="s">
        <v>5682</v>
      </c>
      <c r="J679" s="28"/>
      <c r="K679" s="21">
        <v>202</v>
      </c>
      <c r="L679" s="22" t="s">
        <v>26</v>
      </c>
      <c r="M679" s="22" t="s">
        <v>120</v>
      </c>
      <c r="N679" s="29" t="s">
        <v>5779</v>
      </c>
    </row>
    <row r="680" spans="1:14" ht="18" thickBot="1" x14ac:dyDescent="0.25">
      <c r="A680" s="18">
        <v>664</v>
      </c>
      <c r="B680" s="19">
        <v>5300</v>
      </c>
      <c r="C680" s="45" t="s">
        <v>1366</v>
      </c>
      <c r="D680" s="56">
        <v>41122</v>
      </c>
      <c r="E680" s="56">
        <v>41122</v>
      </c>
      <c r="F680" s="57">
        <v>16</v>
      </c>
      <c r="G680" s="69" t="s">
        <v>1255</v>
      </c>
      <c r="H680" s="11"/>
      <c r="I680" s="30" t="s">
        <v>5682</v>
      </c>
      <c r="J680" s="11"/>
      <c r="K680" s="21">
        <v>205</v>
      </c>
      <c r="L680" s="22" t="s">
        <v>26</v>
      </c>
      <c r="M680" s="22" t="s">
        <v>120</v>
      </c>
      <c r="N680" s="29" t="s">
        <v>5779</v>
      </c>
    </row>
    <row r="681" spans="1:14" ht="18" thickBot="1" x14ac:dyDescent="0.25">
      <c r="A681" s="18">
        <v>665</v>
      </c>
      <c r="B681" s="19">
        <v>5300</v>
      </c>
      <c r="C681" s="45" t="s">
        <v>1367</v>
      </c>
      <c r="D681" s="56">
        <v>41122</v>
      </c>
      <c r="E681" s="56">
        <v>41122</v>
      </c>
      <c r="F681" s="57">
        <v>16</v>
      </c>
      <c r="G681" s="69" t="s">
        <v>1256</v>
      </c>
      <c r="H681" s="11"/>
      <c r="I681" s="30" t="s">
        <v>5682</v>
      </c>
      <c r="J681" s="11"/>
      <c r="K681" s="21">
        <v>208</v>
      </c>
      <c r="L681" s="22" t="s">
        <v>26</v>
      </c>
      <c r="M681" s="22" t="s">
        <v>120</v>
      </c>
      <c r="N681" s="29" t="s">
        <v>5779</v>
      </c>
    </row>
    <row r="682" spans="1:14" ht="18" thickBot="1" x14ac:dyDescent="0.25">
      <c r="A682" s="18">
        <v>666</v>
      </c>
      <c r="B682" s="19">
        <v>5300</v>
      </c>
      <c r="C682" s="45" t="s">
        <v>1368</v>
      </c>
      <c r="D682" s="56">
        <v>41122</v>
      </c>
      <c r="E682" s="56">
        <v>41122</v>
      </c>
      <c r="F682" s="57">
        <v>17</v>
      </c>
      <c r="G682" s="69" t="s">
        <v>1251</v>
      </c>
      <c r="H682" s="11"/>
      <c r="I682" s="30" t="s">
        <v>5682</v>
      </c>
      <c r="J682" s="11"/>
      <c r="K682" s="21">
        <v>204</v>
      </c>
      <c r="L682" s="22" t="s">
        <v>26</v>
      </c>
      <c r="M682" s="22" t="s">
        <v>120</v>
      </c>
      <c r="N682" s="29" t="s">
        <v>5779</v>
      </c>
    </row>
    <row r="683" spans="1:14" ht="18" thickBot="1" x14ac:dyDescent="0.25">
      <c r="A683" s="18">
        <v>667</v>
      </c>
      <c r="B683" s="19">
        <v>5300</v>
      </c>
      <c r="C683" s="45" t="s">
        <v>1369</v>
      </c>
      <c r="D683" s="56">
        <v>41122</v>
      </c>
      <c r="E683" s="56">
        <v>41122</v>
      </c>
      <c r="F683" s="57">
        <v>17</v>
      </c>
      <c r="G683" s="69" t="s">
        <v>1252</v>
      </c>
      <c r="H683" s="11"/>
      <c r="I683" s="30" t="s">
        <v>5682</v>
      </c>
      <c r="J683" s="11"/>
      <c r="K683" s="21">
        <v>204</v>
      </c>
      <c r="L683" s="22" t="s">
        <v>26</v>
      </c>
      <c r="M683" s="22" t="s">
        <v>120</v>
      </c>
      <c r="N683" s="29" t="s">
        <v>5779</v>
      </c>
    </row>
    <row r="684" spans="1:14" ht="18" thickBot="1" x14ac:dyDescent="0.25">
      <c r="A684" s="18">
        <v>668</v>
      </c>
      <c r="B684" s="19">
        <v>5300</v>
      </c>
      <c r="C684" s="45" t="s">
        <v>1370</v>
      </c>
      <c r="D684" s="56">
        <v>41122</v>
      </c>
      <c r="E684" s="56">
        <v>41122</v>
      </c>
      <c r="F684" s="57">
        <v>17</v>
      </c>
      <c r="G684" s="69" t="s">
        <v>1253</v>
      </c>
      <c r="H684" s="11"/>
      <c r="I684" s="30" t="s">
        <v>5682</v>
      </c>
      <c r="J684" s="11"/>
      <c r="K684" s="21">
        <v>207</v>
      </c>
      <c r="L684" s="22" t="s">
        <v>26</v>
      </c>
      <c r="M684" s="22" t="s">
        <v>120</v>
      </c>
      <c r="N684" s="29" t="s">
        <v>5779</v>
      </c>
    </row>
    <row r="685" spans="1:14" ht="18" thickBot="1" x14ac:dyDescent="0.25">
      <c r="A685" s="18">
        <v>669</v>
      </c>
      <c r="B685" s="19">
        <v>5300</v>
      </c>
      <c r="C685" s="45" t="s">
        <v>1371</v>
      </c>
      <c r="D685" s="56">
        <v>41122</v>
      </c>
      <c r="E685" s="56">
        <v>41122</v>
      </c>
      <c r="F685" s="57">
        <v>17</v>
      </c>
      <c r="G685" s="69" t="s">
        <v>1254</v>
      </c>
      <c r="H685" s="11"/>
      <c r="I685" s="30" t="s">
        <v>5682</v>
      </c>
      <c r="J685" s="11"/>
      <c r="K685" s="21">
        <v>206</v>
      </c>
      <c r="L685" s="22" t="s">
        <v>26</v>
      </c>
      <c r="M685" s="22" t="s">
        <v>120</v>
      </c>
      <c r="N685" s="29" t="s">
        <v>5779</v>
      </c>
    </row>
    <row r="686" spans="1:14" ht="18" thickBot="1" x14ac:dyDescent="0.25">
      <c r="A686" s="18">
        <v>670</v>
      </c>
      <c r="B686" s="19">
        <v>5300</v>
      </c>
      <c r="C686" s="45" t="s">
        <v>1372</v>
      </c>
      <c r="D686" s="56">
        <v>41122</v>
      </c>
      <c r="E686" s="56">
        <v>41122</v>
      </c>
      <c r="F686" s="57">
        <v>17</v>
      </c>
      <c r="G686" s="69" t="s">
        <v>1255</v>
      </c>
      <c r="H686" s="11"/>
      <c r="I686" s="30" t="s">
        <v>5682</v>
      </c>
      <c r="J686" s="11"/>
      <c r="K686" s="21">
        <v>206</v>
      </c>
      <c r="L686" s="22" t="s">
        <v>26</v>
      </c>
      <c r="M686" s="22" t="s">
        <v>120</v>
      </c>
      <c r="N686" s="29" t="s">
        <v>5779</v>
      </c>
    </row>
    <row r="687" spans="1:14" ht="18" thickBot="1" x14ac:dyDescent="0.25">
      <c r="A687" s="18">
        <v>671</v>
      </c>
      <c r="B687" s="19">
        <v>5300</v>
      </c>
      <c r="C687" s="45" t="s">
        <v>1373</v>
      </c>
      <c r="D687" s="56">
        <v>41122</v>
      </c>
      <c r="E687" s="56">
        <v>41122</v>
      </c>
      <c r="F687" s="57">
        <v>17</v>
      </c>
      <c r="G687" s="69" t="s">
        <v>1256</v>
      </c>
      <c r="H687" s="21"/>
      <c r="I687" s="30" t="s">
        <v>5682</v>
      </c>
      <c r="J687" s="30"/>
      <c r="K687" s="21">
        <v>196</v>
      </c>
      <c r="L687" s="22" t="s">
        <v>26</v>
      </c>
      <c r="M687" s="22" t="s">
        <v>120</v>
      </c>
      <c r="N687" s="29" t="s">
        <v>5779</v>
      </c>
    </row>
    <row r="688" spans="1:14" ht="18" thickBot="1" x14ac:dyDescent="0.25">
      <c r="A688" s="18">
        <v>672</v>
      </c>
      <c r="B688" s="19">
        <v>5300</v>
      </c>
      <c r="C688" s="45" t="s">
        <v>1374</v>
      </c>
      <c r="D688" s="56">
        <v>41122</v>
      </c>
      <c r="E688" s="56">
        <v>41122</v>
      </c>
      <c r="F688" s="59">
        <v>18</v>
      </c>
      <c r="G688" s="69" t="s">
        <v>1251</v>
      </c>
      <c r="H688" s="21"/>
      <c r="I688" s="30" t="s">
        <v>5682</v>
      </c>
      <c r="J688" s="30"/>
      <c r="K688" s="21">
        <v>201</v>
      </c>
      <c r="L688" s="22" t="s">
        <v>26</v>
      </c>
      <c r="M688" s="22" t="s">
        <v>120</v>
      </c>
      <c r="N688" s="29" t="s">
        <v>5779</v>
      </c>
    </row>
    <row r="689" spans="1:14" ht="18" thickBot="1" x14ac:dyDescent="0.25">
      <c r="A689" s="18">
        <v>673</v>
      </c>
      <c r="B689" s="19">
        <v>5300</v>
      </c>
      <c r="C689" s="45" t="s">
        <v>1375</v>
      </c>
      <c r="D689" s="56">
        <v>41122</v>
      </c>
      <c r="E689" s="56">
        <v>41122</v>
      </c>
      <c r="F689" s="59">
        <v>18</v>
      </c>
      <c r="G689" s="69" t="s">
        <v>1252</v>
      </c>
      <c r="H689" s="21"/>
      <c r="I689" s="30" t="s">
        <v>5682</v>
      </c>
      <c r="J689" s="30"/>
      <c r="K689" s="21">
        <v>210</v>
      </c>
      <c r="L689" s="22" t="s">
        <v>26</v>
      </c>
      <c r="M689" s="22" t="s">
        <v>120</v>
      </c>
      <c r="N689" s="29" t="s">
        <v>5779</v>
      </c>
    </row>
    <row r="690" spans="1:14" ht="18" thickBot="1" x14ac:dyDescent="0.25">
      <c r="A690" s="18">
        <v>674</v>
      </c>
      <c r="B690" s="19">
        <v>5300</v>
      </c>
      <c r="C690" s="45" t="s">
        <v>1376</v>
      </c>
      <c r="D690" s="56">
        <v>41122</v>
      </c>
      <c r="E690" s="56">
        <v>41122</v>
      </c>
      <c r="F690" s="59">
        <v>18</v>
      </c>
      <c r="G690" s="69" t="s">
        <v>1253</v>
      </c>
      <c r="H690" s="22"/>
      <c r="I690" s="30" t="s">
        <v>5682</v>
      </c>
      <c r="J690" s="22"/>
      <c r="K690" s="21">
        <v>205</v>
      </c>
      <c r="L690" s="22" t="s">
        <v>26</v>
      </c>
      <c r="M690" s="22" t="s">
        <v>120</v>
      </c>
      <c r="N690" s="29" t="s">
        <v>5779</v>
      </c>
    </row>
    <row r="691" spans="1:14" ht="18" thickBot="1" x14ac:dyDescent="0.25">
      <c r="A691" s="18">
        <v>675</v>
      </c>
      <c r="B691" s="19">
        <v>5300</v>
      </c>
      <c r="C691" s="45" t="s">
        <v>1377</v>
      </c>
      <c r="D691" s="56">
        <v>41122</v>
      </c>
      <c r="E691" s="56">
        <v>41122</v>
      </c>
      <c r="F691" s="59">
        <v>18</v>
      </c>
      <c r="G691" s="69" t="s">
        <v>1254</v>
      </c>
      <c r="H691" s="22"/>
      <c r="I691" s="30" t="s">
        <v>5682</v>
      </c>
      <c r="J691" s="30"/>
      <c r="K691" s="21">
        <v>206</v>
      </c>
      <c r="L691" s="22" t="s">
        <v>26</v>
      </c>
      <c r="M691" s="22" t="s">
        <v>120</v>
      </c>
      <c r="N691" s="29" t="s">
        <v>5779</v>
      </c>
    </row>
    <row r="692" spans="1:14" ht="18" thickBot="1" x14ac:dyDescent="0.25">
      <c r="A692" s="18">
        <v>676</v>
      </c>
      <c r="B692" s="19">
        <v>5300</v>
      </c>
      <c r="C692" s="45" t="s">
        <v>1378</v>
      </c>
      <c r="D692" s="56">
        <v>41122</v>
      </c>
      <c r="E692" s="56">
        <v>41122</v>
      </c>
      <c r="F692" s="59">
        <v>18</v>
      </c>
      <c r="G692" s="69" t="s">
        <v>1255</v>
      </c>
      <c r="H692" s="22"/>
      <c r="I692" s="30" t="s">
        <v>5682</v>
      </c>
      <c r="J692" s="30"/>
      <c r="K692" s="21">
        <v>203</v>
      </c>
      <c r="L692" s="22" t="s">
        <v>26</v>
      </c>
      <c r="M692" s="22" t="s">
        <v>120</v>
      </c>
      <c r="N692" s="29" t="s">
        <v>5779</v>
      </c>
    </row>
    <row r="693" spans="1:14" ht="18" thickBot="1" x14ac:dyDescent="0.25">
      <c r="A693" s="18">
        <v>677</v>
      </c>
      <c r="B693" s="19">
        <v>5300</v>
      </c>
      <c r="C693" s="45" t="s">
        <v>1379</v>
      </c>
      <c r="D693" s="56">
        <v>41122</v>
      </c>
      <c r="E693" s="56">
        <v>41122</v>
      </c>
      <c r="F693" s="59">
        <v>18</v>
      </c>
      <c r="G693" s="69" t="s">
        <v>1256</v>
      </c>
      <c r="H693" s="26"/>
      <c r="I693" s="30" t="s">
        <v>5682</v>
      </c>
      <c r="J693" s="30"/>
      <c r="K693" s="21">
        <v>199</v>
      </c>
      <c r="L693" s="22" t="s">
        <v>26</v>
      </c>
      <c r="M693" s="22" t="s">
        <v>120</v>
      </c>
      <c r="N693" s="29" t="s">
        <v>5779</v>
      </c>
    </row>
    <row r="694" spans="1:14" ht="18" thickBot="1" x14ac:dyDescent="0.25">
      <c r="A694" s="18">
        <v>678</v>
      </c>
      <c r="B694" s="19">
        <v>5300</v>
      </c>
      <c r="C694" s="45" t="s">
        <v>1380</v>
      </c>
      <c r="D694" s="56">
        <v>41122</v>
      </c>
      <c r="E694" s="56">
        <v>41122</v>
      </c>
      <c r="F694" s="57">
        <v>19</v>
      </c>
      <c r="G694" s="69" t="s">
        <v>1251</v>
      </c>
      <c r="H694" s="27"/>
      <c r="I694" s="30" t="s">
        <v>5682</v>
      </c>
      <c r="J694" s="28"/>
      <c r="K694" s="21">
        <v>203</v>
      </c>
      <c r="L694" s="22" t="s">
        <v>26</v>
      </c>
      <c r="M694" s="22" t="s">
        <v>120</v>
      </c>
      <c r="N694" s="29" t="s">
        <v>5779</v>
      </c>
    </row>
    <row r="695" spans="1:14" ht="18" thickBot="1" x14ac:dyDescent="0.25">
      <c r="A695" s="18">
        <v>679</v>
      </c>
      <c r="B695" s="19">
        <v>5300</v>
      </c>
      <c r="C695" s="45" t="s">
        <v>1381</v>
      </c>
      <c r="D695" s="56">
        <v>41122</v>
      </c>
      <c r="E695" s="56">
        <v>41122</v>
      </c>
      <c r="F695" s="57">
        <v>19</v>
      </c>
      <c r="G695" s="69" t="s">
        <v>1252</v>
      </c>
      <c r="H695" s="21"/>
      <c r="I695" s="30" t="s">
        <v>5682</v>
      </c>
      <c r="J695" s="30"/>
      <c r="K695" s="21">
        <v>200</v>
      </c>
      <c r="L695" s="22" t="s">
        <v>26</v>
      </c>
      <c r="M695" s="22" t="s">
        <v>120</v>
      </c>
      <c r="N695" s="29" t="s">
        <v>5779</v>
      </c>
    </row>
    <row r="696" spans="1:14" ht="18" thickBot="1" x14ac:dyDescent="0.25">
      <c r="A696" s="18">
        <v>680</v>
      </c>
      <c r="B696" s="19">
        <v>5300</v>
      </c>
      <c r="C696" s="45" t="s">
        <v>1382</v>
      </c>
      <c r="D696" s="56">
        <v>41122</v>
      </c>
      <c r="E696" s="56">
        <v>41122</v>
      </c>
      <c r="F696" s="57">
        <v>19</v>
      </c>
      <c r="G696" s="69" t="s">
        <v>1253</v>
      </c>
      <c r="H696" s="21"/>
      <c r="I696" s="30" t="s">
        <v>5682</v>
      </c>
      <c r="J696" s="30"/>
      <c r="K696" s="21">
        <v>216</v>
      </c>
      <c r="L696" s="22" t="s">
        <v>26</v>
      </c>
      <c r="M696" s="22" t="s">
        <v>120</v>
      </c>
      <c r="N696" s="29" t="s">
        <v>5779</v>
      </c>
    </row>
    <row r="697" spans="1:14" ht="18" thickBot="1" x14ac:dyDescent="0.25">
      <c r="A697" s="18">
        <v>681</v>
      </c>
      <c r="B697" s="19">
        <v>5300</v>
      </c>
      <c r="C697" s="45" t="s">
        <v>1383</v>
      </c>
      <c r="D697" s="56">
        <v>41122</v>
      </c>
      <c r="E697" s="56">
        <v>41122</v>
      </c>
      <c r="F697" s="57">
        <v>19</v>
      </c>
      <c r="G697" s="69" t="s">
        <v>1254</v>
      </c>
      <c r="H697" s="21"/>
      <c r="I697" s="30" t="s">
        <v>5682</v>
      </c>
      <c r="J697" s="30"/>
      <c r="K697" s="21">
        <v>207</v>
      </c>
      <c r="L697" s="22" t="s">
        <v>26</v>
      </c>
      <c r="M697" s="22" t="s">
        <v>120</v>
      </c>
      <c r="N697" s="29" t="s">
        <v>5779</v>
      </c>
    </row>
    <row r="698" spans="1:14" ht="18" thickBot="1" x14ac:dyDescent="0.25">
      <c r="A698" s="18">
        <v>682</v>
      </c>
      <c r="B698" s="19">
        <v>5300</v>
      </c>
      <c r="C698" s="45" t="s">
        <v>1384</v>
      </c>
      <c r="D698" s="56">
        <v>41122</v>
      </c>
      <c r="E698" s="56">
        <v>41122</v>
      </c>
      <c r="F698" s="57">
        <v>19</v>
      </c>
      <c r="G698" s="69" t="s">
        <v>1255</v>
      </c>
      <c r="H698" s="22"/>
      <c r="I698" s="30" t="s">
        <v>5682</v>
      </c>
      <c r="J698" s="22"/>
      <c r="K698" s="21">
        <v>204</v>
      </c>
      <c r="L698" s="22" t="s">
        <v>26</v>
      </c>
      <c r="M698" s="22" t="s">
        <v>120</v>
      </c>
      <c r="N698" s="29" t="s">
        <v>5779</v>
      </c>
    </row>
    <row r="699" spans="1:14" ht="18" thickBot="1" x14ac:dyDescent="0.25">
      <c r="A699" s="18">
        <v>683</v>
      </c>
      <c r="B699" s="19">
        <v>5300</v>
      </c>
      <c r="C699" s="45" t="s">
        <v>1385</v>
      </c>
      <c r="D699" s="56">
        <v>41122</v>
      </c>
      <c r="E699" s="56">
        <v>41122</v>
      </c>
      <c r="F699" s="57">
        <v>19</v>
      </c>
      <c r="G699" s="69" t="s">
        <v>1256</v>
      </c>
      <c r="H699" s="22"/>
      <c r="I699" s="30" t="s">
        <v>5682</v>
      </c>
      <c r="J699" s="30"/>
      <c r="K699" s="21">
        <v>199</v>
      </c>
      <c r="L699" s="22" t="s">
        <v>26</v>
      </c>
      <c r="M699" s="22" t="s">
        <v>120</v>
      </c>
      <c r="N699" s="29" t="s">
        <v>5779</v>
      </c>
    </row>
    <row r="700" spans="1:14" ht="18" thickBot="1" x14ac:dyDescent="0.25">
      <c r="A700" s="18">
        <v>684</v>
      </c>
      <c r="B700" s="19">
        <v>5300</v>
      </c>
      <c r="C700" s="45" t="s">
        <v>1386</v>
      </c>
      <c r="D700" s="56">
        <v>41122</v>
      </c>
      <c r="E700" s="56">
        <v>41122</v>
      </c>
      <c r="F700" s="57">
        <v>20</v>
      </c>
      <c r="G700" s="69" t="s">
        <v>1251</v>
      </c>
      <c r="H700" s="22"/>
      <c r="I700" s="30" t="s">
        <v>5682</v>
      </c>
      <c r="J700" s="30"/>
      <c r="K700" s="21">
        <v>205</v>
      </c>
      <c r="L700" s="22" t="s">
        <v>26</v>
      </c>
      <c r="M700" s="22" t="s">
        <v>120</v>
      </c>
      <c r="N700" s="29" t="s">
        <v>5779</v>
      </c>
    </row>
    <row r="701" spans="1:14" ht="18" thickBot="1" x14ac:dyDescent="0.25">
      <c r="A701" s="18">
        <v>685</v>
      </c>
      <c r="B701" s="19">
        <v>5300</v>
      </c>
      <c r="C701" s="45" t="s">
        <v>1387</v>
      </c>
      <c r="D701" s="56">
        <v>41122</v>
      </c>
      <c r="E701" s="56">
        <v>41122</v>
      </c>
      <c r="F701" s="57">
        <v>20</v>
      </c>
      <c r="G701" s="69" t="s">
        <v>1252</v>
      </c>
      <c r="H701" s="26"/>
      <c r="I701" s="30" t="s">
        <v>5682</v>
      </c>
      <c r="J701" s="30"/>
      <c r="K701" s="21">
        <v>197</v>
      </c>
      <c r="L701" s="22" t="s">
        <v>26</v>
      </c>
      <c r="M701" s="22" t="s">
        <v>120</v>
      </c>
      <c r="N701" s="29" t="s">
        <v>5779</v>
      </c>
    </row>
    <row r="702" spans="1:14" ht="18" thickBot="1" x14ac:dyDescent="0.25">
      <c r="A702" s="18">
        <v>686</v>
      </c>
      <c r="B702" s="19">
        <v>5300</v>
      </c>
      <c r="C702" s="45" t="s">
        <v>1388</v>
      </c>
      <c r="D702" s="56">
        <v>41122</v>
      </c>
      <c r="E702" s="56">
        <v>41122</v>
      </c>
      <c r="F702" s="57">
        <v>20</v>
      </c>
      <c r="G702" s="69" t="s">
        <v>1253</v>
      </c>
      <c r="H702" s="27"/>
      <c r="I702" s="30" t="s">
        <v>5682</v>
      </c>
      <c r="J702" s="28"/>
      <c r="K702" s="21">
        <v>198</v>
      </c>
      <c r="L702" s="22" t="s">
        <v>26</v>
      </c>
      <c r="M702" s="22" t="s">
        <v>120</v>
      </c>
      <c r="N702" s="29" t="s">
        <v>5779</v>
      </c>
    </row>
    <row r="703" spans="1:14" ht="18" thickBot="1" x14ac:dyDescent="0.25">
      <c r="A703" s="18">
        <v>687</v>
      </c>
      <c r="B703" s="19">
        <v>5300</v>
      </c>
      <c r="C703" s="45" t="s">
        <v>1389</v>
      </c>
      <c r="D703" s="56">
        <v>41122</v>
      </c>
      <c r="E703" s="56">
        <v>41122</v>
      </c>
      <c r="F703" s="57">
        <v>20</v>
      </c>
      <c r="G703" s="69" t="s">
        <v>1254</v>
      </c>
      <c r="H703" s="11"/>
      <c r="I703" s="30" t="s">
        <v>5682</v>
      </c>
      <c r="J703" s="11"/>
      <c r="K703" s="21">
        <v>200</v>
      </c>
      <c r="L703" s="22" t="s">
        <v>26</v>
      </c>
      <c r="M703" s="22" t="s">
        <v>120</v>
      </c>
      <c r="N703" s="29" t="s">
        <v>5779</v>
      </c>
    </row>
    <row r="704" spans="1:14" ht="18" thickBot="1" x14ac:dyDescent="0.25">
      <c r="A704" s="18">
        <v>688</v>
      </c>
      <c r="B704" s="19">
        <v>5300</v>
      </c>
      <c r="C704" s="45" t="s">
        <v>1390</v>
      </c>
      <c r="D704" s="56">
        <v>41122</v>
      </c>
      <c r="E704" s="56">
        <v>41122</v>
      </c>
      <c r="F704" s="57">
        <v>20</v>
      </c>
      <c r="G704" s="69" t="s">
        <v>1255</v>
      </c>
      <c r="H704" s="11"/>
      <c r="I704" s="30" t="s">
        <v>5682</v>
      </c>
      <c r="J704" s="11"/>
      <c r="K704" s="21">
        <v>197</v>
      </c>
      <c r="L704" s="22" t="s">
        <v>26</v>
      </c>
      <c r="M704" s="22" t="s">
        <v>120</v>
      </c>
      <c r="N704" s="29" t="s">
        <v>5779</v>
      </c>
    </row>
    <row r="705" spans="1:14" ht="18" thickBot="1" x14ac:dyDescent="0.25">
      <c r="A705" s="18">
        <v>689</v>
      </c>
      <c r="B705" s="19">
        <v>5300</v>
      </c>
      <c r="C705" s="45" t="s">
        <v>1391</v>
      </c>
      <c r="D705" s="56">
        <v>41122</v>
      </c>
      <c r="E705" s="56">
        <v>41122</v>
      </c>
      <c r="F705" s="57">
        <v>20</v>
      </c>
      <c r="G705" s="69" t="s">
        <v>1256</v>
      </c>
      <c r="H705" s="11"/>
      <c r="I705" s="30" t="s">
        <v>5682</v>
      </c>
      <c r="J705" s="11"/>
      <c r="K705" s="21">
        <v>199</v>
      </c>
      <c r="L705" s="22" t="s">
        <v>26</v>
      </c>
      <c r="M705" s="22" t="s">
        <v>120</v>
      </c>
      <c r="N705" s="29" t="s">
        <v>5779</v>
      </c>
    </row>
    <row r="706" spans="1:14" ht="18" thickBot="1" x14ac:dyDescent="0.25">
      <c r="A706" s="18">
        <v>690</v>
      </c>
      <c r="B706" s="19">
        <v>5300</v>
      </c>
      <c r="C706" s="45" t="s">
        <v>1392</v>
      </c>
      <c r="D706" s="56">
        <v>41122</v>
      </c>
      <c r="E706" s="56">
        <v>41122</v>
      </c>
      <c r="F706" s="57">
        <v>21</v>
      </c>
      <c r="G706" s="69" t="s">
        <v>1251</v>
      </c>
      <c r="H706" s="11"/>
      <c r="I706" s="30" t="s">
        <v>5682</v>
      </c>
      <c r="J706" s="11"/>
      <c r="K706" s="21">
        <v>204</v>
      </c>
      <c r="L706" s="22" t="s">
        <v>26</v>
      </c>
      <c r="M706" s="22" t="s">
        <v>120</v>
      </c>
      <c r="N706" s="29" t="s">
        <v>5779</v>
      </c>
    </row>
    <row r="707" spans="1:14" ht="18" thickBot="1" x14ac:dyDescent="0.25">
      <c r="A707" s="18">
        <v>691</v>
      </c>
      <c r="B707" s="19">
        <v>5300</v>
      </c>
      <c r="C707" s="45" t="s">
        <v>1393</v>
      </c>
      <c r="D707" s="56">
        <v>41122</v>
      </c>
      <c r="E707" s="56">
        <v>41122</v>
      </c>
      <c r="F707" s="57">
        <v>21</v>
      </c>
      <c r="G707" s="69" t="s">
        <v>1252</v>
      </c>
      <c r="H707" s="11"/>
      <c r="I707" s="30" t="s">
        <v>5682</v>
      </c>
      <c r="J707" s="11"/>
      <c r="K707" s="21">
        <v>197</v>
      </c>
      <c r="L707" s="22" t="s">
        <v>26</v>
      </c>
      <c r="M707" s="22" t="s">
        <v>120</v>
      </c>
      <c r="N707" s="29" t="s">
        <v>5779</v>
      </c>
    </row>
    <row r="708" spans="1:14" ht="18" thickBot="1" x14ac:dyDescent="0.25">
      <c r="A708" s="18">
        <v>692</v>
      </c>
      <c r="B708" s="19">
        <v>5300</v>
      </c>
      <c r="C708" s="45" t="s">
        <v>1394</v>
      </c>
      <c r="D708" s="56">
        <v>41122</v>
      </c>
      <c r="E708" s="56">
        <v>41122</v>
      </c>
      <c r="F708" s="57">
        <v>21</v>
      </c>
      <c r="G708" s="69" t="s">
        <v>1253</v>
      </c>
      <c r="H708" s="11"/>
      <c r="I708" s="30" t="s">
        <v>5682</v>
      </c>
      <c r="J708" s="11"/>
      <c r="K708" s="21">
        <v>204</v>
      </c>
      <c r="L708" s="22" t="s">
        <v>26</v>
      </c>
      <c r="M708" s="22" t="s">
        <v>120</v>
      </c>
      <c r="N708" s="29" t="s">
        <v>5779</v>
      </c>
    </row>
    <row r="709" spans="1:14" ht="18" thickBot="1" x14ac:dyDescent="0.25">
      <c r="A709" s="18">
        <v>693</v>
      </c>
      <c r="B709" s="19">
        <v>5300</v>
      </c>
      <c r="C709" s="45" t="s">
        <v>1395</v>
      </c>
      <c r="D709" s="56">
        <v>41122</v>
      </c>
      <c r="E709" s="56">
        <v>41122</v>
      </c>
      <c r="F709" s="57">
        <v>21</v>
      </c>
      <c r="G709" s="69" t="s">
        <v>1254</v>
      </c>
      <c r="H709" s="11"/>
      <c r="I709" s="30" t="s">
        <v>5682</v>
      </c>
      <c r="J709" s="11"/>
      <c r="K709" s="21">
        <v>202</v>
      </c>
      <c r="L709" s="22" t="s">
        <v>26</v>
      </c>
      <c r="M709" s="22" t="s">
        <v>120</v>
      </c>
      <c r="N709" s="29" t="s">
        <v>5779</v>
      </c>
    </row>
    <row r="710" spans="1:14" ht="18" thickBot="1" x14ac:dyDescent="0.25">
      <c r="A710" s="18">
        <v>694</v>
      </c>
      <c r="B710" s="19">
        <v>5300</v>
      </c>
      <c r="C710" s="45" t="s">
        <v>1396</v>
      </c>
      <c r="D710" s="56">
        <v>41122</v>
      </c>
      <c r="E710" s="56">
        <v>41122</v>
      </c>
      <c r="F710" s="57">
        <v>21</v>
      </c>
      <c r="G710" s="69" t="s">
        <v>1255</v>
      </c>
      <c r="H710" s="21"/>
      <c r="I710" s="30" t="s">
        <v>5682</v>
      </c>
      <c r="J710" s="30"/>
      <c r="K710" s="21">
        <v>197</v>
      </c>
      <c r="L710" s="22" t="s">
        <v>26</v>
      </c>
      <c r="M710" s="22" t="s">
        <v>120</v>
      </c>
      <c r="N710" s="29" t="s">
        <v>5779</v>
      </c>
    </row>
    <row r="711" spans="1:14" ht="18" thickBot="1" x14ac:dyDescent="0.25">
      <c r="A711" s="18">
        <v>695</v>
      </c>
      <c r="B711" s="19">
        <v>5300</v>
      </c>
      <c r="C711" s="45" t="s">
        <v>1397</v>
      </c>
      <c r="D711" s="56">
        <v>41122</v>
      </c>
      <c r="E711" s="56">
        <v>41122</v>
      </c>
      <c r="F711" s="57">
        <v>21</v>
      </c>
      <c r="G711" s="69" t="s">
        <v>1256</v>
      </c>
      <c r="H711" s="21"/>
      <c r="I711" s="30" t="s">
        <v>5682</v>
      </c>
      <c r="J711" s="30"/>
      <c r="K711" s="21">
        <v>197</v>
      </c>
      <c r="L711" s="22" t="s">
        <v>26</v>
      </c>
      <c r="M711" s="22" t="s">
        <v>120</v>
      </c>
      <c r="N711" s="29" t="s">
        <v>5779</v>
      </c>
    </row>
    <row r="712" spans="1:14" ht="18" thickBot="1" x14ac:dyDescent="0.25">
      <c r="A712" s="18">
        <v>696</v>
      </c>
      <c r="B712" s="19">
        <v>5300</v>
      </c>
      <c r="C712" s="45" t="s">
        <v>1398</v>
      </c>
      <c r="D712" s="56">
        <v>41122</v>
      </c>
      <c r="E712" s="56">
        <v>41122</v>
      </c>
      <c r="F712" s="57">
        <v>22</v>
      </c>
      <c r="G712" s="69" t="s">
        <v>1251</v>
      </c>
      <c r="H712" s="21"/>
      <c r="I712" s="30" t="s">
        <v>5682</v>
      </c>
      <c r="J712" s="30"/>
      <c r="K712" s="21">
        <v>202</v>
      </c>
      <c r="L712" s="22" t="s">
        <v>26</v>
      </c>
      <c r="M712" s="22" t="s">
        <v>120</v>
      </c>
      <c r="N712" s="29" t="s">
        <v>5779</v>
      </c>
    </row>
    <row r="713" spans="1:14" ht="18" thickBot="1" x14ac:dyDescent="0.25">
      <c r="A713" s="18">
        <v>697</v>
      </c>
      <c r="B713" s="19">
        <v>5300</v>
      </c>
      <c r="C713" s="45" t="s">
        <v>1399</v>
      </c>
      <c r="D713" s="56">
        <v>41122</v>
      </c>
      <c r="E713" s="56">
        <v>41122</v>
      </c>
      <c r="F713" s="57">
        <v>22</v>
      </c>
      <c r="G713" s="69" t="s">
        <v>1252</v>
      </c>
      <c r="H713" s="22"/>
      <c r="I713" s="30" t="s">
        <v>5682</v>
      </c>
      <c r="J713" s="22"/>
      <c r="K713" s="21">
        <v>208</v>
      </c>
      <c r="L713" s="22" t="s">
        <v>26</v>
      </c>
      <c r="M713" s="22" t="s">
        <v>120</v>
      </c>
      <c r="N713" s="29" t="s">
        <v>5779</v>
      </c>
    </row>
    <row r="714" spans="1:14" ht="18" thickBot="1" x14ac:dyDescent="0.25">
      <c r="A714" s="18">
        <v>698</v>
      </c>
      <c r="B714" s="19">
        <v>5300</v>
      </c>
      <c r="C714" s="45" t="s">
        <v>1400</v>
      </c>
      <c r="D714" s="56">
        <v>41122</v>
      </c>
      <c r="E714" s="56">
        <v>41122</v>
      </c>
      <c r="F714" s="57">
        <v>22</v>
      </c>
      <c r="G714" s="69" t="s">
        <v>1253</v>
      </c>
      <c r="H714" s="22"/>
      <c r="I714" s="30" t="s">
        <v>5682</v>
      </c>
      <c r="J714" s="30"/>
      <c r="K714" s="21">
        <v>202</v>
      </c>
      <c r="L714" s="22" t="s">
        <v>26</v>
      </c>
      <c r="M714" s="22" t="s">
        <v>120</v>
      </c>
      <c r="N714" s="29" t="s">
        <v>5779</v>
      </c>
    </row>
    <row r="715" spans="1:14" ht="18" thickBot="1" x14ac:dyDescent="0.25">
      <c r="A715" s="18">
        <v>699</v>
      </c>
      <c r="B715" s="19">
        <v>5300</v>
      </c>
      <c r="C715" s="45" t="s">
        <v>1401</v>
      </c>
      <c r="D715" s="56">
        <v>41122</v>
      </c>
      <c r="E715" s="56">
        <v>41122</v>
      </c>
      <c r="F715" s="57">
        <v>22</v>
      </c>
      <c r="G715" s="69" t="s">
        <v>1254</v>
      </c>
      <c r="H715" s="22"/>
      <c r="I715" s="30" t="s">
        <v>5682</v>
      </c>
      <c r="J715" s="30"/>
      <c r="K715" s="21">
        <v>198</v>
      </c>
      <c r="L715" s="22" t="s">
        <v>26</v>
      </c>
      <c r="M715" s="22" t="s">
        <v>120</v>
      </c>
      <c r="N715" s="29" t="s">
        <v>5779</v>
      </c>
    </row>
    <row r="716" spans="1:14" ht="18" thickBot="1" x14ac:dyDescent="0.25">
      <c r="A716" s="18">
        <v>700</v>
      </c>
      <c r="B716" s="19">
        <v>5300</v>
      </c>
      <c r="C716" s="45" t="s">
        <v>1402</v>
      </c>
      <c r="D716" s="56">
        <v>41122</v>
      </c>
      <c r="E716" s="56">
        <v>41122</v>
      </c>
      <c r="F716" s="57">
        <v>22</v>
      </c>
      <c r="G716" s="69" t="s">
        <v>1255</v>
      </c>
      <c r="H716" s="26"/>
      <c r="I716" s="30" t="s">
        <v>5682</v>
      </c>
      <c r="J716" s="30"/>
      <c r="K716" s="21">
        <v>207</v>
      </c>
      <c r="L716" s="22" t="s">
        <v>26</v>
      </c>
      <c r="M716" s="22" t="s">
        <v>120</v>
      </c>
      <c r="N716" s="29" t="s">
        <v>5779</v>
      </c>
    </row>
    <row r="717" spans="1:14" ht="18" thickBot="1" x14ac:dyDescent="0.25">
      <c r="A717" s="18">
        <v>701</v>
      </c>
      <c r="B717" s="19">
        <v>5300</v>
      </c>
      <c r="C717" s="45" t="s">
        <v>1403</v>
      </c>
      <c r="D717" s="56">
        <v>41122</v>
      </c>
      <c r="E717" s="56">
        <v>41122</v>
      </c>
      <c r="F717" s="57">
        <v>22</v>
      </c>
      <c r="G717" s="69" t="s">
        <v>1256</v>
      </c>
      <c r="H717" s="27"/>
      <c r="I717" s="30" t="s">
        <v>5682</v>
      </c>
      <c r="J717" s="28"/>
      <c r="K717" s="21">
        <v>203</v>
      </c>
      <c r="L717" s="22" t="s">
        <v>26</v>
      </c>
      <c r="M717" s="22" t="s">
        <v>120</v>
      </c>
      <c r="N717" s="29" t="s">
        <v>5779</v>
      </c>
    </row>
    <row r="718" spans="1:14" ht="18" thickBot="1" x14ac:dyDescent="0.25">
      <c r="A718" s="18">
        <v>702</v>
      </c>
      <c r="B718" s="19">
        <v>5300</v>
      </c>
      <c r="C718" s="45" t="s">
        <v>1404</v>
      </c>
      <c r="D718" s="56">
        <v>41122</v>
      </c>
      <c r="E718" s="56">
        <v>41122</v>
      </c>
      <c r="F718" s="57">
        <v>23</v>
      </c>
      <c r="G718" s="69" t="s">
        <v>1251</v>
      </c>
      <c r="H718" s="11"/>
      <c r="I718" s="30" t="s">
        <v>5682</v>
      </c>
      <c r="J718" s="11"/>
      <c r="K718" s="21">
        <v>198</v>
      </c>
      <c r="L718" s="22" t="s">
        <v>26</v>
      </c>
      <c r="M718" s="22" t="s">
        <v>120</v>
      </c>
      <c r="N718" s="29" t="s">
        <v>5779</v>
      </c>
    </row>
    <row r="719" spans="1:14" ht="18" thickBot="1" x14ac:dyDescent="0.25">
      <c r="A719" s="18">
        <v>703</v>
      </c>
      <c r="B719" s="19">
        <v>5300</v>
      </c>
      <c r="C719" s="45" t="s">
        <v>1405</v>
      </c>
      <c r="D719" s="56">
        <v>41122</v>
      </c>
      <c r="E719" s="56">
        <v>41122</v>
      </c>
      <c r="F719" s="57">
        <v>23</v>
      </c>
      <c r="G719" s="69" t="s">
        <v>1252</v>
      </c>
      <c r="H719" s="11"/>
      <c r="I719" s="30" t="s">
        <v>5682</v>
      </c>
      <c r="J719" s="11"/>
      <c r="K719" s="21">
        <v>213</v>
      </c>
      <c r="L719" s="22" t="s">
        <v>26</v>
      </c>
      <c r="M719" s="22" t="s">
        <v>120</v>
      </c>
      <c r="N719" s="29" t="s">
        <v>5779</v>
      </c>
    </row>
    <row r="720" spans="1:14" ht="18" thickBot="1" x14ac:dyDescent="0.25">
      <c r="A720" s="18">
        <v>704</v>
      </c>
      <c r="B720" s="19">
        <v>5300</v>
      </c>
      <c r="C720" s="45" t="s">
        <v>1406</v>
      </c>
      <c r="D720" s="56">
        <v>41122</v>
      </c>
      <c r="E720" s="56">
        <v>41122</v>
      </c>
      <c r="F720" s="57">
        <v>23</v>
      </c>
      <c r="G720" s="69" t="s">
        <v>1253</v>
      </c>
      <c r="H720" s="11"/>
      <c r="I720" s="30" t="s">
        <v>5682</v>
      </c>
      <c r="J720" s="11"/>
      <c r="K720" s="21">
        <v>200</v>
      </c>
      <c r="L720" s="22" t="s">
        <v>26</v>
      </c>
      <c r="M720" s="22" t="s">
        <v>120</v>
      </c>
      <c r="N720" s="29" t="s">
        <v>5779</v>
      </c>
    </row>
    <row r="721" spans="1:14" ht="18" thickBot="1" x14ac:dyDescent="0.25">
      <c r="A721" s="18">
        <v>705</v>
      </c>
      <c r="B721" s="19">
        <v>5300</v>
      </c>
      <c r="C721" s="45" t="s">
        <v>1407</v>
      </c>
      <c r="D721" s="56">
        <v>41122</v>
      </c>
      <c r="E721" s="56">
        <v>41122</v>
      </c>
      <c r="F721" s="57">
        <v>23</v>
      </c>
      <c r="G721" s="69" t="s">
        <v>1254</v>
      </c>
      <c r="H721" s="11"/>
      <c r="I721" s="30" t="s">
        <v>5682</v>
      </c>
      <c r="J721" s="11"/>
      <c r="K721" s="21">
        <v>202</v>
      </c>
      <c r="L721" s="22" t="s">
        <v>26</v>
      </c>
      <c r="M721" s="22" t="s">
        <v>120</v>
      </c>
      <c r="N721" s="29" t="s">
        <v>5779</v>
      </c>
    </row>
    <row r="722" spans="1:14" ht="18" thickBot="1" x14ac:dyDescent="0.25">
      <c r="A722" s="18">
        <v>706</v>
      </c>
      <c r="B722" s="19">
        <v>5300</v>
      </c>
      <c r="C722" s="45" t="s">
        <v>1408</v>
      </c>
      <c r="D722" s="56">
        <v>41122</v>
      </c>
      <c r="E722" s="56">
        <v>41122</v>
      </c>
      <c r="F722" s="57">
        <v>23</v>
      </c>
      <c r="G722" s="69" t="s">
        <v>1255</v>
      </c>
      <c r="H722" s="11"/>
      <c r="I722" s="30" t="s">
        <v>5682</v>
      </c>
      <c r="J722" s="11"/>
      <c r="K722" s="21">
        <v>206</v>
      </c>
      <c r="L722" s="22" t="s">
        <v>26</v>
      </c>
      <c r="M722" s="22" t="s">
        <v>120</v>
      </c>
      <c r="N722" s="29" t="s">
        <v>5779</v>
      </c>
    </row>
    <row r="723" spans="1:14" ht="18" thickBot="1" x14ac:dyDescent="0.25">
      <c r="A723" s="18">
        <v>707</v>
      </c>
      <c r="B723" s="19">
        <v>5300</v>
      </c>
      <c r="C723" s="45" t="s">
        <v>1409</v>
      </c>
      <c r="D723" s="56">
        <v>41122</v>
      </c>
      <c r="E723" s="56">
        <v>41124</v>
      </c>
      <c r="F723" s="57">
        <v>23</v>
      </c>
      <c r="G723" s="69" t="s">
        <v>1256</v>
      </c>
      <c r="H723" s="11"/>
      <c r="I723" s="30" t="s">
        <v>5682</v>
      </c>
      <c r="J723" s="11"/>
      <c r="K723" s="21">
        <v>214</v>
      </c>
      <c r="L723" s="22" t="s">
        <v>26</v>
      </c>
      <c r="M723" s="22" t="s">
        <v>120</v>
      </c>
      <c r="N723" s="29" t="s">
        <v>5779</v>
      </c>
    </row>
    <row r="724" spans="1:14" ht="18" thickBot="1" x14ac:dyDescent="0.25">
      <c r="A724" s="18">
        <v>708</v>
      </c>
      <c r="B724" s="19">
        <v>5300</v>
      </c>
      <c r="C724" s="45" t="s">
        <v>1410</v>
      </c>
      <c r="D724" s="56">
        <v>41124</v>
      </c>
      <c r="E724" s="56">
        <v>41131</v>
      </c>
      <c r="F724" s="57">
        <v>24</v>
      </c>
      <c r="G724" s="69" t="s">
        <v>1251</v>
      </c>
      <c r="H724" s="11"/>
      <c r="I724" s="30" t="s">
        <v>5682</v>
      </c>
      <c r="J724" s="11"/>
      <c r="K724" s="21">
        <v>200</v>
      </c>
      <c r="L724" s="22" t="s">
        <v>26</v>
      </c>
      <c r="M724" s="22" t="s">
        <v>120</v>
      </c>
      <c r="N724" s="29" t="s">
        <v>5779</v>
      </c>
    </row>
    <row r="725" spans="1:14" ht="18" thickBot="1" x14ac:dyDescent="0.25">
      <c r="A725" s="18">
        <v>709</v>
      </c>
      <c r="B725" s="19">
        <v>5300</v>
      </c>
      <c r="C725" s="45" t="s">
        <v>1411</v>
      </c>
      <c r="D725" s="56">
        <v>41131</v>
      </c>
      <c r="E725" s="56">
        <v>41136</v>
      </c>
      <c r="F725" s="57">
        <v>24</v>
      </c>
      <c r="G725" s="69" t="s">
        <v>1252</v>
      </c>
      <c r="H725" s="21"/>
      <c r="I725" s="30" t="s">
        <v>5682</v>
      </c>
      <c r="J725" s="30"/>
      <c r="K725" s="21">
        <v>195</v>
      </c>
      <c r="L725" s="22" t="s">
        <v>26</v>
      </c>
      <c r="M725" s="22" t="s">
        <v>120</v>
      </c>
      <c r="N725" s="29" t="s">
        <v>5779</v>
      </c>
    </row>
    <row r="726" spans="1:14" ht="18" thickBot="1" x14ac:dyDescent="0.25">
      <c r="A726" s="18">
        <v>710</v>
      </c>
      <c r="B726" s="19">
        <v>5300</v>
      </c>
      <c r="C726" s="45" t="s">
        <v>1412</v>
      </c>
      <c r="D726" s="56">
        <v>41136</v>
      </c>
      <c r="E726" s="56">
        <v>41138</v>
      </c>
      <c r="F726" s="57">
        <v>24</v>
      </c>
      <c r="G726" s="69" t="s">
        <v>1253</v>
      </c>
      <c r="H726" s="21"/>
      <c r="I726" s="30" t="s">
        <v>5682</v>
      </c>
      <c r="J726" s="30"/>
      <c r="K726" s="21">
        <v>200</v>
      </c>
      <c r="L726" s="22" t="s">
        <v>26</v>
      </c>
      <c r="M726" s="22" t="s">
        <v>120</v>
      </c>
      <c r="N726" s="29" t="s">
        <v>5779</v>
      </c>
    </row>
    <row r="727" spans="1:14" ht="18" thickBot="1" x14ac:dyDescent="0.25">
      <c r="A727" s="18">
        <v>711</v>
      </c>
      <c r="B727" s="19">
        <v>5300</v>
      </c>
      <c r="C727" s="45" t="s">
        <v>1413</v>
      </c>
      <c r="D727" s="56">
        <v>41138</v>
      </c>
      <c r="E727" s="56">
        <v>41138</v>
      </c>
      <c r="F727" s="57">
        <v>24</v>
      </c>
      <c r="G727" s="69" t="s">
        <v>1254</v>
      </c>
      <c r="H727" s="21"/>
      <c r="I727" s="30" t="s">
        <v>5682</v>
      </c>
      <c r="J727" s="30"/>
      <c r="K727" s="21">
        <v>204</v>
      </c>
      <c r="L727" s="22" t="s">
        <v>26</v>
      </c>
      <c r="M727" s="22" t="s">
        <v>120</v>
      </c>
      <c r="N727" s="29" t="s">
        <v>5779</v>
      </c>
    </row>
    <row r="728" spans="1:14" ht="18" thickBot="1" x14ac:dyDescent="0.25">
      <c r="A728" s="18">
        <v>712</v>
      </c>
      <c r="B728" s="19">
        <v>5300</v>
      </c>
      <c r="C728" s="45" t="s">
        <v>1414</v>
      </c>
      <c r="D728" s="56">
        <v>41138</v>
      </c>
      <c r="E728" s="56">
        <v>41143</v>
      </c>
      <c r="F728" s="57">
        <v>24</v>
      </c>
      <c r="G728" s="69" t="s">
        <v>1255</v>
      </c>
      <c r="H728" s="22"/>
      <c r="I728" s="30" t="s">
        <v>5682</v>
      </c>
      <c r="J728" s="22"/>
      <c r="K728" s="21">
        <v>201</v>
      </c>
      <c r="L728" s="22" t="s">
        <v>26</v>
      </c>
      <c r="M728" s="22" t="s">
        <v>120</v>
      </c>
      <c r="N728" s="29" t="s">
        <v>5779</v>
      </c>
    </row>
    <row r="729" spans="1:14" ht="18" thickBot="1" x14ac:dyDescent="0.25">
      <c r="A729" s="18">
        <v>713</v>
      </c>
      <c r="B729" s="19">
        <v>5300</v>
      </c>
      <c r="C729" s="45" t="s">
        <v>1415</v>
      </c>
      <c r="D729" s="56">
        <v>41143</v>
      </c>
      <c r="E729" s="56">
        <v>41144</v>
      </c>
      <c r="F729" s="57">
        <v>24</v>
      </c>
      <c r="G729" s="69" t="s">
        <v>1256</v>
      </c>
      <c r="H729" s="22"/>
      <c r="I729" s="30" t="s">
        <v>5682</v>
      </c>
      <c r="J729" s="30"/>
      <c r="K729" s="21">
        <v>204</v>
      </c>
      <c r="L729" s="22" t="s">
        <v>26</v>
      </c>
      <c r="M729" s="22" t="s">
        <v>120</v>
      </c>
      <c r="N729" s="29" t="s">
        <v>5779</v>
      </c>
    </row>
    <row r="730" spans="1:14" ht="18" thickBot="1" x14ac:dyDescent="0.25">
      <c r="A730" s="18">
        <v>714</v>
      </c>
      <c r="B730" s="19">
        <v>5300</v>
      </c>
      <c r="C730" s="45" t="s">
        <v>1416</v>
      </c>
      <c r="D730" s="56">
        <v>41144</v>
      </c>
      <c r="E730" s="56">
        <v>41152</v>
      </c>
      <c r="F730" s="57">
        <v>25</v>
      </c>
      <c r="G730" s="69" t="s">
        <v>1251</v>
      </c>
      <c r="H730" s="22"/>
      <c r="I730" s="30" t="s">
        <v>5682</v>
      </c>
      <c r="J730" s="30"/>
      <c r="K730" s="21">
        <v>132</v>
      </c>
      <c r="L730" s="22" t="s">
        <v>26</v>
      </c>
      <c r="M730" s="22" t="s">
        <v>120</v>
      </c>
      <c r="N730" s="29" t="s">
        <v>5779</v>
      </c>
    </row>
    <row r="731" spans="1:14" ht="18" thickBot="1" x14ac:dyDescent="0.25">
      <c r="A731" s="18">
        <v>715</v>
      </c>
      <c r="B731" s="19">
        <v>5300</v>
      </c>
      <c r="C731" s="45" t="s">
        <v>1352</v>
      </c>
      <c r="D731" s="56">
        <v>41153</v>
      </c>
      <c r="E731" s="56">
        <v>41181</v>
      </c>
      <c r="F731" s="57">
        <v>25</v>
      </c>
      <c r="G731" s="69" t="s">
        <v>1252</v>
      </c>
      <c r="H731" s="26"/>
      <c r="I731" s="30" t="s">
        <v>5682</v>
      </c>
      <c r="J731" s="30"/>
      <c r="K731" s="21">
        <v>200</v>
      </c>
      <c r="L731" s="22" t="s">
        <v>26</v>
      </c>
      <c r="M731" s="22" t="s">
        <v>120</v>
      </c>
      <c r="N731" s="29" t="s">
        <v>5779</v>
      </c>
    </row>
    <row r="732" spans="1:14" ht="18" thickBot="1" x14ac:dyDescent="0.25">
      <c r="A732" s="18">
        <v>716</v>
      </c>
      <c r="B732" s="19">
        <v>5300</v>
      </c>
      <c r="C732" s="65" t="s">
        <v>1417</v>
      </c>
      <c r="D732" s="56">
        <v>41153</v>
      </c>
      <c r="E732" s="56">
        <v>41181</v>
      </c>
      <c r="F732" s="57">
        <v>25</v>
      </c>
      <c r="G732" s="69" t="s">
        <v>1253</v>
      </c>
      <c r="H732" s="27"/>
      <c r="I732" s="30" t="s">
        <v>5682</v>
      </c>
      <c r="J732" s="28"/>
      <c r="K732" s="21">
        <v>198</v>
      </c>
      <c r="L732" s="22" t="s">
        <v>26</v>
      </c>
      <c r="M732" s="22" t="s">
        <v>120</v>
      </c>
      <c r="N732" s="29" t="s">
        <v>5779</v>
      </c>
    </row>
    <row r="733" spans="1:14" ht="18" thickBot="1" x14ac:dyDescent="0.25">
      <c r="A733" s="18">
        <v>717</v>
      </c>
      <c r="B733" s="19">
        <v>5300</v>
      </c>
      <c r="C733" s="45" t="s">
        <v>1418</v>
      </c>
      <c r="D733" s="56">
        <v>41155</v>
      </c>
      <c r="E733" s="56">
        <v>41155</v>
      </c>
      <c r="F733" s="57">
        <v>25</v>
      </c>
      <c r="G733" s="69" t="s">
        <v>1254</v>
      </c>
      <c r="H733" s="11"/>
      <c r="I733" s="30" t="s">
        <v>5682</v>
      </c>
      <c r="J733" s="11"/>
      <c r="K733" s="21">
        <v>200</v>
      </c>
      <c r="L733" s="22" t="s">
        <v>26</v>
      </c>
      <c r="M733" s="22" t="s">
        <v>120</v>
      </c>
      <c r="N733" s="29" t="s">
        <v>5779</v>
      </c>
    </row>
    <row r="734" spans="1:14" ht="18" thickBot="1" x14ac:dyDescent="0.25">
      <c r="A734" s="18">
        <v>718</v>
      </c>
      <c r="B734" s="19">
        <v>5300</v>
      </c>
      <c r="C734" s="45" t="s">
        <v>1419</v>
      </c>
      <c r="D734" s="56">
        <v>41155</v>
      </c>
      <c r="E734" s="56">
        <v>41155</v>
      </c>
      <c r="F734" s="57">
        <v>25</v>
      </c>
      <c r="G734" s="69" t="s">
        <v>1255</v>
      </c>
      <c r="H734" s="11"/>
      <c r="I734" s="30" t="s">
        <v>5682</v>
      </c>
      <c r="J734" s="11"/>
      <c r="K734" s="21">
        <v>208</v>
      </c>
      <c r="L734" s="22" t="s">
        <v>26</v>
      </c>
      <c r="M734" s="22" t="s">
        <v>120</v>
      </c>
      <c r="N734" s="29" t="s">
        <v>5779</v>
      </c>
    </row>
    <row r="735" spans="1:14" ht="18" thickBot="1" x14ac:dyDescent="0.25">
      <c r="A735" s="18">
        <v>719</v>
      </c>
      <c r="B735" s="19">
        <v>5300</v>
      </c>
      <c r="C735" s="45" t="s">
        <v>1420</v>
      </c>
      <c r="D735" s="56">
        <v>41155</v>
      </c>
      <c r="E735" s="56">
        <v>41155</v>
      </c>
      <c r="F735" s="57">
        <v>25</v>
      </c>
      <c r="G735" s="69" t="s">
        <v>1256</v>
      </c>
      <c r="H735" s="11"/>
      <c r="I735" s="30" t="s">
        <v>5682</v>
      </c>
      <c r="J735" s="11"/>
      <c r="K735" s="21">
        <v>200</v>
      </c>
      <c r="L735" s="22" t="s">
        <v>26</v>
      </c>
      <c r="M735" s="22" t="s">
        <v>120</v>
      </c>
      <c r="N735" s="29" t="s">
        <v>5779</v>
      </c>
    </row>
    <row r="736" spans="1:14" ht="18" thickBot="1" x14ac:dyDescent="0.25">
      <c r="A736" s="18">
        <v>720</v>
      </c>
      <c r="B736" s="19">
        <v>5300</v>
      </c>
      <c r="C736" s="45" t="s">
        <v>1421</v>
      </c>
      <c r="D736" s="56">
        <v>41155</v>
      </c>
      <c r="E736" s="56">
        <v>41155</v>
      </c>
      <c r="F736" s="57">
        <v>26</v>
      </c>
      <c r="G736" s="69" t="s">
        <v>1251</v>
      </c>
      <c r="H736" s="11"/>
      <c r="I736" s="30" t="s">
        <v>5682</v>
      </c>
      <c r="J736" s="11"/>
      <c r="K736" s="21">
        <v>200</v>
      </c>
      <c r="L736" s="22" t="s">
        <v>26</v>
      </c>
      <c r="M736" s="22" t="s">
        <v>120</v>
      </c>
      <c r="N736" s="29" t="s">
        <v>5779</v>
      </c>
    </row>
    <row r="737" spans="1:14" ht="18" thickBot="1" x14ac:dyDescent="0.25">
      <c r="A737" s="18">
        <v>721</v>
      </c>
      <c r="B737" s="19">
        <v>5300</v>
      </c>
      <c r="C737" s="45" t="s">
        <v>1422</v>
      </c>
      <c r="D737" s="56">
        <v>41155</v>
      </c>
      <c r="E737" s="56">
        <v>41155</v>
      </c>
      <c r="F737" s="57">
        <v>26</v>
      </c>
      <c r="G737" s="69" t="s">
        <v>1252</v>
      </c>
      <c r="H737" s="11"/>
      <c r="I737" s="30" t="s">
        <v>5682</v>
      </c>
      <c r="J737" s="11"/>
      <c r="K737" s="21">
        <v>199</v>
      </c>
      <c r="L737" s="22" t="s">
        <v>26</v>
      </c>
      <c r="M737" s="22" t="s">
        <v>120</v>
      </c>
      <c r="N737" s="29" t="s">
        <v>5779</v>
      </c>
    </row>
    <row r="738" spans="1:14" ht="18" thickBot="1" x14ac:dyDescent="0.25">
      <c r="A738" s="18">
        <v>722</v>
      </c>
      <c r="B738" s="19">
        <v>5300</v>
      </c>
      <c r="C738" s="45" t="s">
        <v>1423</v>
      </c>
      <c r="D738" s="56">
        <v>41155</v>
      </c>
      <c r="E738" s="56">
        <v>41155</v>
      </c>
      <c r="F738" s="57">
        <v>26</v>
      </c>
      <c r="G738" s="69" t="s">
        <v>1253</v>
      </c>
      <c r="H738" s="11"/>
      <c r="I738" s="30" t="s">
        <v>5682</v>
      </c>
      <c r="J738" s="11"/>
      <c r="K738" s="21">
        <v>199</v>
      </c>
      <c r="L738" s="22" t="s">
        <v>26</v>
      </c>
      <c r="M738" s="22" t="s">
        <v>120</v>
      </c>
      <c r="N738" s="29" t="s">
        <v>5779</v>
      </c>
    </row>
    <row r="739" spans="1:14" ht="18" thickBot="1" x14ac:dyDescent="0.25">
      <c r="A739" s="18">
        <v>723</v>
      </c>
      <c r="B739" s="19">
        <v>5300</v>
      </c>
      <c r="C739" s="45" t="s">
        <v>1424</v>
      </c>
      <c r="D739" s="56">
        <v>41155</v>
      </c>
      <c r="E739" s="56">
        <v>41155</v>
      </c>
      <c r="F739" s="57">
        <v>26</v>
      </c>
      <c r="G739" s="69" t="s">
        <v>1254</v>
      </c>
      <c r="H739" s="11"/>
      <c r="I739" s="30" t="s">
        <v>5682</v>
      </c>
      <c r="J739" s="11"/>
      <c r="K739" s="21">
        <v>201</v>
      </c>
      <c r="L739" s="22" t="s">
        <v>26</v>
      </c>
      <c r="M739" s="22" t="s">
        <v>120</v>
      </c>
      <c r="N739" s="29" t="s">
        <v>5779</v>
      </c>
    </row>
    <row r="740" spans="1:14" ht="18" thickBot="1" x14ac:dyDescent="0.25">
      <c r="A740" s="18">
        <v>724</v>
      </c>
      <c r="B740" s="19">
        <v>5300</v>
      </c>
      <c r="C740" s="45" t="s">
        <v>1425</v>
      </c>
      <c r="D740" s="56">
        <v>41155</v>
      </c>
      <c r="E740" s="56">
        <v>41155</v>
      </c>
      <c r="F740" s="57">
        <v>26</v>
      </c>
      <c r="G740" s="69" t="s">
        <v>1255</v>
      </c>
      <c r="H740" s="21"/>
      <c r="I740" s="30" t="s">
        <v>5682</v>
      </c>
      <c r="J740" s="30"/>
      <c r="K740" s="21">
        <v>202</v>
      </c>
      <c r="L740" s="22" t="s">
        <v>26</v>
      </c>
      <c r="M740" s="22" t="s">
        <v>120</v>
      </c>
      <c r="N740" s="29" t="s">
        <v>5779</v>
      </c>
    </row>
    <row r="741" spans="1:14" ht="18" thickBot="1" x14ac:dyDescent="0.25">
      <c r="A741" s="18">
        <v>725</v>
      </c>
      <c r="B741" s="19">
        <v>5300</v>
      </c>
      <c r="C741" s="45" t="s">
        <v>1426</v>
      </c>
      <c r="D741" s="56">
        <v>41155</v>
      </c>
      <c r="E741" s="56">
        <v>41155</v>
      </c>
      <c r="F741" s="57">
        <v>26</v>
      </c>
      <c r="G741" s="69" t="s">
        <v>1256</v>
      </c>
      <c r="H741" s="21"/>
      <c r="I741" s="30" t="s">
        <v>5682</v>
      </c>
      <c r="J741" s="30"/>
      <c r="K741" s="21">
        <v>205</v>
      </c>
      <c r="L741" s="22" t="s">
        <v>26</v>
      </c>
      <c r="M741" s="22" t="s">
        <v>120</v>
      </c>
      <c r="N741" s="29" t="s">
        <v>5779</v>
      </c>
    </row>
    <row r="742" spans="1:14" ht="18" thickBot="1" x14ac:dyDescent="0.25">
      <c r="A742" s="18">
        <v>726</v>
      </c>
      <c r="B742" s="19">
        <v>5300</v>
      </c>
      <c r="C742" s="45" t="s">
        <v>1427</v>
      </c>
      <c r="D742" s="56">
        <v>41155</v>
      </c>
      <c r="E742" s="56">
        <v>41155</v>
      </c>
      <c r="F742" s="57">
        <v>27</v>
      </c>
      <c r="G742" s="69" t="s">
        <v>1251</v>
      </c>
      <c r="H742" s="21"/>
      <c r="I742" s="30" t="s">
        <v>5682</v>
      </c>
      <c r="J742" s="30"/>
      <c r="K742" s="21">
        <v>203</v>
      </c>
      <c r="L742" s="22" t="s">
        <v>26</v>
      </c>
      <c r="M742" s="22" t="s">
        <v>120</v>
      </c>
      <c r="N742" s="29" t="s">
        <v>5779</v>
      </c>
    </row>
    <row r="743" spans="1:14" ht="18" thickBot="1" x14ac:dyDescent="0.25">
      <c r="A743" s="18">
        <v>727</v>
      </c>
      <c r="B743" s="19">
        <v>5300</v>
      </c>
      <c r="C743" s="45" t="s">
        <v>1428</v>
      </c>
      <c r="D743" s="56">
        <v>41155</v>
      </c>
      <c r="E743" s="56">
        <v>41155</v>
      </c>
      <c r="F743" s="57">
        <v>27</v>
      </c>
      <c r="G743" s="69" t="s">
        <v>1252</v>
      </c>
      <c r="H743" s="22"/>
      <c r="I743" s="30" t="s">
        <v>5682</v>
      </c>
      <c r="J743" s="22"/>
      <c r="K743" s="21">
        <v>202</v>
      </c>
      <c r="L743" s="22" t="s">
        <v>26</v>
      </c>
      <c r="M743" s="22" t="s">
        <v>120</v>
      </c>
      <c r="N743" s="29" t="s">
        <v>5779</v>
      </c>
    </row>
    <row r="744" spans="1:14" ht="18" thickBot="1" x14ac:dyDescent="0.25">
      <c r="A744" s="18">
        <v>728</v>
      </c>
      <c r="B744" s="19">
        <v>5300</v>
      </c>
      <c r="C744" s="45" t="s">
        <v>1429</v>
      </c>
      <c r="D744" s="56">
        <v>41155</v>
      </c>
      <c r="E744" s="56">
        <v>41155</v>
      </c>
      <c r="F744" s="57">
        <v>27</v>
      </c>
      <c r="G744" s="69" t="s">
        <v>1253</v>
      </c>
      <c r="H744" s="22"/>
      <c r="I744" s="30" t="s">
        <v>5682</v>
      </c>
      <c r="J744" s="30"/>
      <c r="K744" s="21">
        <v>208</v>
      </c>
      <c r="L744" s="22" t="s">
        <v>26</v>
      </c>
      <c r="M744" s="22" t="s">
        <v>120</v>
      </c>
      <c r="N744" s="29" t="s">
        <v>5779</v>
      </c>
    </row>
    <row r="745" spans="1:14" ht="18" thickBot="1" x14ac:dyDescent="0.25">
      <c r="A745" s="18">
        <v>729</v>
      </c>
      <c r="B745" s="19">
        <v>5300</v>
      </c>
      <c r="C745" s="45" t="s">
        <v>1430</v>
      </c>
      <c r="D745" s="56">
        <v>41155</v>
      </c>
      <c r="E745" s="56">
        <v>41155</v>
      </c>
      <c r="F745" s="57">
        <v>27</v>
      </c>
      <c r="G745" s="69" t="s">
        <v>1254</v>
      </c>
      <c r="H745" s="22"/>
      <c r="I745" s="30" t="s">
        <v>5682</v>
      </c>
      <c r="J745" s="30"/>
      <c r="K745" s="21">
        <v>204</v>
      </c>
      <c r="L745" s="22" t="s">
        <v>26</v>
      </c>
      <c r="M745" s="22" t="s">
        <v>120</v>
      </c>
      <c r="N745" s="29" t="s">
        <v>5779</v>
      </c>
    </row>
    <row r="746" spans="1:14" ht="18" thickBot="1" x14ac:dyDescent="0.25">
      <c r="A746" s="18">
        <v>730</v>
      </c>
      <c r="B746" s="19">
        <v>5300</v>
      </c>
      <c r="C746" s="45" t="s">
        <v>1431</v>
      </c>
      <c r="D746" s="56">
        <v>41155</v>
      </c>
      <c r="E746" s="56">
        <v>41155</v>
      </c>
      <c r="F746" s="57">
        <v>27</v>
      </c>
      <c r="G746" s="69" t="s">
        <v>1255</v>
      </c>
      <c r="H746" s="26"/>
      <c r="I746" s="30" t="s">
        <v>5682</v>
      </c>
      <c r="J746" s="30"/>
      <c r="K746" s="21">
        <v>193</v>
      </c>
      <c r="L746" s="22" t="s">
        <v>26</v>
      </c>
      <c r="M746" s="22" t="s">
        <v>120</v>
      </c>
      <c r="N746" s="29" t="s">
        <v>5779</v>
      </c>
    </row>
    <row r="747" spans="1:14" ht="18" thickBot="1" x14ac:dyDescent="0.25">
      <c r="A747" s="18">
        <v>731</v>
      </c>
      <c r="B747" s="19">
        <v>5300</v>
      </c>
      <c r="C747" s="45" t="s">
        <v>1432</v>
      </c>
      <c r="D747" s="56">
        <v>41155</v>
      </c>
      <c r="E747" s="56">
        <v>41155</v>
      </c>
      <c r="F747" s="57">
        <v>27</v>
      </c>
      <c r="G747" s="69" t="s">
        <v>1256</v>
      </c>
      <c r="H747" s="27"/>
      <c r="I747" s="30" t="s">
        <v>5682</v>
      </c>
      <c r="J747" s="28"/>
      <c r="K747" s="21">
        <v>203</v>
      </c>
      <c r="L747" s="22" t="s">
        <v>26</v>
      </c>
      <c r="M747" s="22" t="s">
        <v>120</v>
      </c>
      <c r="N747" s="29" t="s">
        <v>5779</v>
      </c>
    </row>
    <row r="748" spans="1:14" ht="18" thickBot="1" x14ac:dyDescent="0.25">
      <c r="A748" s="18">
        <v>732</v>
      </c>
      <c r="B748" s="19">
        <v>5300</v>
      </c>
      <c r="C748" s="45" t="s">
        <v>1433</v>
      </c>
      <c r="D748" s="56">
        <v>41155</v>
      </c>
      <c r="E748" s="56">
        <v>41155</v>
      </c>
      <c r="F748" s="57">
        <v>28</v>
      </c>
      <c r="G748" s="69" t="s">
        <v>1251</v>
      </c>
      <c r="H748" s="11"/>
      <c r="I748" s="30" t="s">
        <v>5682</v>
      </c>
      <c r="J748" s="11"/>
      <c r="K748" s="21">
        <v>223</v>
      </c>
      <c r="L748" s="22" t="s">
        <v>26</v>
      </c>
      <c r="M748" s="22" t="s">
        <v>120</v>
      </c>
      <c r="N748" s="29" t="s">
        <v>5779</v>
      </c>
    </row>
    <row r="749" spans="1:14" ht="18" thickBot="1" x14ac:dyDescent="0.25">
      <c r="A749" s="18">
        <v>733</v>
      </c>
      <c r="B749" s="19">
        <v>5300</v>
      </c>
      <c r="C749" s="45" t="s">
        <v>1434</v>
      </c>
      <c r="D749" s="56">
        <v>41155</v>
      </c>
      <c r="E749" s="56">
        <v>41155</v>
      </c>
      <c r="F749" s="57">
        <v>28</v>
      </c>
      <c r="G749" s="69" t="s">
        <v>1252</v>
      </c>
      <c r="H749" s="11"/>
      <c r="I749" s="30" t="s">
        <v>5682</v>
      </c>
      <c r="J749" s="11"/>
      <c r="K749" s="21">
        <v>230</v>
      </c>
      <c r="L749" s="22" t="s">
        <v>26</v>
      </c>
      <c r="M749" s="22" t="s">
        <v>120</v>
      </c>
      <c r="N749" s="29" t="s">
        <v>5779</v>
      </c>
    </row>
    <row r="750" spans="1:14" ht="18" thickBot="1" x14ac:dyDescent="0.25">
      <c r="A750" s="18">
        <v>734</v>
      </c>
      <c r="B750" s="19">
        <v>5300</v>
      </c>
      <c r="C750" s="45" t="s">
        <v>1435</v>
      </c>
      <c r="D750" s="56">
        <v>41155</v>
      </c>
      <c r="E750" s="56">
        <v>41155</v>
      </c>
      <c r="F750" s="57">
        <v>28</v>
      </c>
      <c r="G750" s="69" t="s">
        <v>1253</v>
      </c>
      <c r="H750" s="11"/>
      <c r="I750" s="30" t="s">
        <v>5682</v>
      </c>
      <c r="J750" s="11"/>
      <c r="K750" s="21">
        <v>217</v>
      </c>
      <c r="L750" s="22" t="s">
        <v>26</v>
      </c>
      <c r="M750" s="22" t="s">
        <v>120</v>
      </c>
      <c r="N750" s="29" t="s">
        <v>5779</v>
      </c>
    </row>
    <row r="751" spans="1:14" ht="18" thickBot="1" x14ac:dyDescent="0.25">
      <c r="A751" s="18">
        <v>735</v>
      </c>
      <c r="B751" s="19">
        <v>5300</v>
      </c>
      <c r="C751" s="45" t="s">
        <v>1436</v>
      </c>
      <c r="D751" s="56">
        <v>41155</v>
      </c>
      <c r="E751" s="56">
        <v>41155</v>
      </c>
      <c r="F751" s="57">
        <v>28</v>
      </c>
      <c r="G751" s="69" t="s">
        <v>1254</v>
      </c>
      <c r="H751" s="11"/>
      <c r="I751" s="30" t="s">
        <v>5682</v>
      </c>
      <c r="J751" s="11"/>
      <c r="K751" s="21">
        <v>213</v>
      </c>
      <c r="L751" s="22" t="s">
        <v>26</v>
      </c>
      <c r="M751" s="22" t="s">
        <v>120</v>
      </c>
      <c r="N751" s="29" t="s">
        <v>5779</v>
      </c>
    </row>
    <row r="752" spans="1:14" ht="18" thickBot="1" x14ac:dyDescent="0.25">
      <c r="A752" s="18">
        <v>736</v>
      </c>
      <c r="B752" s="19">
        <v>5300</v>
      </c>
      <c r="C752" s="45" t="s">
        <v>1437</v>
      </c>
      <c r="D752" s="56">
        <v>41155</v>
      </c>
      <c r="E752" s="56">
        <v>41155</v>
      </c>
      <c r="F752" s="57">
        <v>28</v>
      </c>
      <c r="G752" s="69" t="s">
        <v>1255</v>
      </c>
      <c r="H752" s="11"/>
      <c r="I752" s="30" t="s">
        <v>5682</v>
      </c>
      <c r="J752" s="11"/>
      <c r="K752" s="21">
        <v>202</v>
      </c>
      <c r="L752" s="22" t="s">
        <v>26</v>
      </c>
      <c r="M752" s="22" t="s">
        <v>120</v>
      </c>
      <c r="N752" s="29" t="s">
        <v>5779</v>
      </c>
    </row>
    <row r="753" spans="1:14" ht="18" thickBot="1" x14ac:dyDescent="0.25">
      <c r="A753" s="18">
        <v>737</v>
      </c>
      <c r="B753" s="19">
        <v>5300</v>
      </c>
      <c r="C753" s="45" t="s">
        <v>1438</v>
      </c>
      <c r="D753" s="56">
        <v>41155</v>
      </c>
      <c r="E753" s="56">
        <v>41155</v>
      </c>
      <c r="F753" s="57">
        <v>28</v>
      </c>
      <c r="G753" s="69" t="s">
        <v>1256</v>
      </c>
      <c r="H753" s="11"/>
      <c r="I753" s="30" t="s">
        <v>5682</v>
      </c>
      <c r="J753" s="11"/>
      <c r="K753" s="21">
        <v>213</v>
      </c>
      <c r="L753" s="22" t="s">
        <v>26</v>
      </c>
      <c r="M753" s="22" t="s">
        <v>120</v>
      </c>
      <c r="N753" s="29" t="s">
        <v>5779</v>
      </c>
    </row>
    <row r="754" spans="1:14" ht="18" thickBot="1" x14ac:dyDescent="0.25">
      <c r="A754" s="18">
        <v>738</v>
      </c>
      <c r="B754" s="19">
        <v>5300</v>
      </c>
      <c r="C754" s="45" t="s">
        <v>1439</v>
      </c>
      <c r="D754" s="56">
        <v>41155</v>
      </c>
      <c r="E754" s="56">
        <v>41155</v>
      </c>
      <c r="F754" s="57">
        <v>29</v>
      </c>
      <c r="G754" s="69" t="s">
        <v>1251</v>
      </c>
      <c r="H754" s="11"/>
      <c r="I754" s="30" t="s">
        <v>5682</v>
      </c>
      <c r="J754" s="11"/>
      <c r="K754" s="21">
        <v>204</v>
      </c>
      <c r="L754" s="22" t="s">
        <v>26</v>
      </c>
      <c r="M754" s="22" t="s">
        <v>120</v>
      </c>
      <c r="N754" s="29" t="s">
        <v>5779</v>
      </c>
    </row>
    <row r="755" spans="1:14" ht="18" thickBot="1" x14ac:dyDescent="0.25">
      <c r="A755" s="18">
        <v>739</v>
      </c>
      <c r="B755" s="19">
        <v>5300</v>
      </c>
      <c r="C755" s="45" t="s">
        <v>1440</v>
      </c>
      <c r="D755" s="56">
        <v>41155</v>
      </c>
      <c r="E755" s="56">
        <v>41155</v>
      </c>
      <c r="F755" s="57">
        <v>29</v>
      </c>
      <c r="G755" s="69" t="s">
        <v>1252</v>
      </c>
      <c r="H755" s="21"/>
      <c r="I755" s="30" t="s">
        <v>5682</v>
      </c>
      <c r="J755" s="30"/>
      <c r="K755" s="21">
        <v>176</v>
      </c>
      <c r="L755" s="22" t="s">
        <v>26</v>
      </c>
      <c r="M755" s="22" t="s">
        <v>120</v>
      </c>
      <c r="N755" s="29" t="s">
        <v>5779</v>
      </c>
    </row>
    <row r="756" spans="1:14" ht="18" thickBot="1" x14ac:dyDescent="0.25">
      <c r="A756" s="18">
        <v>740</v>
      </c>
      <c r="B756" s="19">
        <v>5300</v>
      </c>
      <c r="C756" s="45" t="s">
        <v>1441</v>
      </c>
      <c r="D756" s="56">
        <v>41155</v>
      </c>
      <c r="E756" s="56">
        <v>41155</v>
      </c>
      <c r="F756" s="57">
        <v>29</v>
      </c>
      <c r="G756" s="69" t="s">
        <v>1253</v>
      </c>
      <c r="H756" s="21"/>
      <c r="I756" s="30" t="s">
        <v>5682</v>
      </c>
      <c r="J756" s="30"/>
      <c r="K756" s="21">
        <v>174</v>
      </c>
      <c r="L756" s="22" t="s">
        <v>26</v>
      </c>
      <c r="M756" s="22" t="s">
        <v>120</v>
      </c>
      <c r="N756" s="29" t="s">
        <v>5779</v>
      </c>
    </row>
    <row r="757" spans="1:14" ht="18" thickBot="1" x14ac:dyDescent="0.25">
      <c r="A757" s="18">
        <v>741</v>
      </c>
      <c r="B757" s="19">
        <v>5300</v>
      </c>
      <c r="C757" s="45" t="s">
        <v>1442</v>
      </c>
      <c r="D757" s="56">
        <v>41155</v>
      </c>
      <c r="E757" s="56">
        <v>41155</v>
      </c>
      <c r="F757" s="57">
        <v>29</v>
      </c>
      <c r="G757" s="69" t="s">
        <v>1254</v>
      </c>
      <c r="H757" s="21"/>
      <c r="I757" s="30" t="s">
        <v>5682</v>
      </c>
      <c r="J757" s="30"/>
      <c r="K757" s="21">
        <v>206</v>
      </c>
      <c r="L757" s="22" t="s">
        <v>26</v>
      </c>
      <c r="M757" s="22" t="s">
        <v>120</v>
      </c>
      <c r="N757" s="29" t="s">
        <v>5779</v>
      </c>
    </row>
    <row r="758" spans="1:14" ht="18" thickBot="1" x14ac:dyDescent="0.25">
      <c r="A758" s="18">
        <v>742</v>
      </c>
      <c r="B758" s="19">
        <v>5300</v>
      </c>
      <c r="C758" s="45" t="s">
        <v>1443</v>
      </c>
      <c r="D758" s="56">
        <v>41155</v>
      </c>
      <c r="E758" s="56">
        <v>41155</v>
      </c>
      <c r="F758" s="57">
        <v>29</v>
      </c>
      <c r="G758" s="69" t="s">
        <v>1255</v>
      </c>
      <c r="H758" s="22"/>
      <c r="I758" s="30" t="s">
        <v>5682</v>
      </c>
      <c r="J758" s="22"/>
      <c r="K758" s="21">
        <v>197</v>
      </c>
      <c r="L758" s="22" t="s">
        <v>26</v>
      </c>
      <c r="M758" s="22" t="s">
        <v>120</v>
      </c>
      <c r="N758" s="29" t="s">
        <v>5779</v>
      </c>
    </row>
    <row r="759" spans="1:14" ht="18" thickBot="1" x14ac:dyDescent="0.25">
      <c r="A759" s="18">
        <v>743</v>
      </c>
      <c r="B759" s="19">
        <v>5300</v>
      </c>
      <c r="C759" s="45" t="s">
        <v>1444</v>
      </c>
      <c r="D759" s="56">
        <v>41155</v>
      </c>
      <c r="E759" s="56">
        <v>41155</v>
      </c>
      <c r="F759" s="57">
        <v>29</v>
      </c>
      <c r="G759" s="69" t="s">
        <v>1256</v>
      </c>
      <c r="H759" s="22"/>
      <c r="I759" s="30" t="s">
        <v>5682</v>
      </c>
      <c r="J759" s="30"/>
      <c r="K759" s="21">
        <v>215</v>
      </c>
      <c r="L759" s="22" t="s">
        <v>26</v>
      </c>
      <c r="M759" s="22" t="s">
        <v>120</v>
      </c>
      <c r="N759" s="29" t="s">
        <v>5779</v>
      </c>
    </row>
    <row r="760" spans="1:14" ht="18" thickBot="1" x14ac:dyDescent="0.25">
      <c r="A760" s="18">
        <v>744</v>
      </c>
      <c r="B760" s="19">
        <v>5300</v>
      </c>
      <c r="C760" s="45" t="s">
        <v>1445</v>
      </c>
      <c r="D760" s="56">
        <v>41155</v>
      </c>
      <c r="E760" s="56">
        <v>41155</v>
      </c>
      <c r="F760" s="57">
        <v>30</v>
      </c>
      <c r="G760" s="69" t="s">
        <v>1251</v>
      </c>
      <c r="H760" s="22"/>
      <c r="I760" s="30" t="s">
        <v>5682</v>
      </c>
      <c r="J760" s="30"/>
      <c r="K760" s="21">
        <v>207</v>
      </c>
      <c r="L760" s="22" t="s">
        <v>26</v>
      </c>
      <c r="M760" s="22" t="s">
        <v>120</v>
      </c>
      <c r="N760" s="29" t="s">
        <v>5779</v>
      </c>
    </row>
    <row r="761" spans="1:14" ht="18" thickBot="1" x14ac:dyDescent="0.25">
      <c r="A761" s="18">
        <v>745</v>
      </c>
      <c r="B761" s="19">
        <v>5300</v>
      </c>
      <c r="C761" s="45" t="s">
        <v>1446</v>
      </c>
      <c r="D761" s="56">
        <v>41155</v>
      </c>
      <c r="E761" s="56">
        <v>41155</v>
      </c>
      <c r="F761" s="57">
        <v>30</v>
      </c>
      <c r="G761" s="69" t="s">
        <v>1252</v>
      </c>
      <c r="H761" s="26"/>
      <c r="I761" s="30" t="s">
        <v>5682</v>
      </c>
      <c r="J761" s="30"/>
      <c r="K761" s="21">
        <v>220</v>
      </c>
      <c r="L761" s="22" t="s">
        <v>26</v>
      </c>
      <c r="M761" s="22" t="s">
        <v>120</v>
      </c>
      <c r="N761" s="29" t="s">
        <v>5779</v>
      </c>
    </row>
    <row r="762" spans="1:14" ht="18" thickBot="1" x14ac:dyDescent="0.25">
      <c r="A762" s="18">
        <v>746</v>
      </c>
      <c r="B762" s="19">
        <v>5300</v>
      </c>
      <c r="C762" s="45" t="s">
        <v>1447</v>
      </c>
      <c r="D762" s="56">
        <v>41155</v>
      </c>
      <c r="E762" s="56">
        <v>41155</v>
      </c>
      <c r="F762" s="57">
        <v>30</v>
      </c>
      <c r="G762" s="69" t="s">
        <v>1253</v>
      </c>
      <c r="H762" s="27"/>
      <c r="I762" s="30" t="s">
        <v>5682</v>
      </c>
      <c r="J762" s="28"/>
      <c r="K762" s="21">
        <v>215</v>
      </c>
      <c r="L762" s="22" t="s">
        <v>26</v>
      </c>
      <c r="M762" s="22" t="s">
        <v>120</v>
      </c>
      <c r="N762" s="29" t="s">
        <v>5779</v>
      </c>
    </row>
    <row r="763" spans="1:14" ht="18" thickBot="1" x14ac:dyDescent="0.25">
      <c r="A763" s="18">
        <v>747</v>
      </c>
      <c r="B763" s="19">
        <v>5300</v>
      </c>
      <c r="C763" s="45" t="s">
        <v>1448</v>
      </c>
      <c r="D763" s="56">
        <v>41155</v>
      </c>
      <c r="E763" s="56">
        <v>41155</v>
      </c>
      <c r="F763" s="57">
        <v>30</v>
      </c>
      <c r="G763" s="69" t="s">
        <v>1254</v>
      </c>
      <c r="H763" s="11"/>
      <c r="I763" s="30" t="s">
        <v>5682</v>
      </c>
      <c r="J763" s="11"/>
      <c r="K763" s="21">
        <v>219</v>
      </c>
      <c r="L763" s="22" t="s">
        <v>26</v>
      </c>
      <c r="M763" s="22" t="s">
        <v>120</v>
      </c>
      <c r="N763" s="29" t="s">
        <v>5779</v>
      </c>
    </row>
    <row r="764" spans="1:14" ht="18" thickBot="1" x14ac:dyDescent="0.25">
      <c r="A764" s="18">
        <v>748</v>
      </c>
      <c r="B764" s="19">
        <v>5300</v>
      </c>
      <c r="C764" s="45" t="s">
        <v>1449</v>
      </c>
      <c r="D764" s="56">
        <v>41155</v>
      </c>
      <c r="E764" s="56">
        <v>41155</v>
      </c>
      <c r="F764" s="57">
        <v>30</v>
      </c>
      <c r="G764" s="69" t="s">
        <v>1255</v>
      </c>
      <c r="H764" s="11"/>
      <c r="I764" s="30" t="s">
        <v>5682</v>
      </c>
      <c r="J764" s="11"/>
      <c r="K764" s="21">
        <v>203</v>
      </c>
      <c r="L764" s="22" t="s">
        <v>26</v>
      </c>
      <c r="M764" s="22" t="s">
        <v>120</v>
      </c>
      <c r="N764" s="29" t="s">
        <v>5779</v>
      </c>
    </row>
    <row r="765" spans="1:14" ht="18" thickBot="1" x14ac:dyDescent="0.25">
      <c r="A765" s="18">
        <v>749</v>
      </c>
      <c r="B765" s="19">
        <v>5300</v>
      </c>
      <c r="C765" s="45" t="s">
        <v>1450</v>
      </c>
      <c r="D765" s="56">
        <v>41155</v>
      </c>
      <c r="E765" s="56">
        <v>41155</v>
      </c>
      <c r="F765" s="57">
        <v>30</v>
      </c>
      <c r="G765" s="69" t="s">
        <v>1256</v>
      </c>
      <c r="H765" s="11"/>
      <c r="I765" s="30" t="s">
        <v>5682</v>
      </c>
      <c r="J765" s="11"/>
      <c r="K765" s="21">
        <v>202</v>
      </c>
      <c r="L765" s="22" t="s">
        <v>26</v>
      </c>
      <c r="M765" s="22" t="s">
        <v>120</v>
      </c>
      <c r="N765" s="29" t="s">
        <v>5779</v>
      </c>
    </row>
    <row r="766" spans="1:14" ht="18" thickBot="1" x14ac:dyDescent="0.25">
      <c r="A766" s="18">
        <v>750</v>
      </c>
      <c r="B766" s="19">
        <v>5300</v>
      </c>
      <c r="C766" s="45" t="s">
        <v>1451</v>
      </c>
      <c r="D766" s="56">
        <v>41155</v>
      </c>
      <c r="E766" s="56">
        <v>41155</v>
      </c>
      <c r="F766" s="57">
        <v>31</v>
      </c>
      <c r="G766" s="69" t="s">
        <v>1251</v>
      </c>
      <c r="H766" s="11"/>
      <c r="I766" s="30" t="s">
        <v>5682</v>
      </c>
      <c r="J766" s="11"/>
      <c r="K766" s="21">
        <v>199</v>
      </c>
      <c r="L766" s="22" t="s">
        <v>26</v>
      </c>
      <c r="M766" s="22" t="s">
        <v>120</v>
      </c>
      <c r="N766" s="29" t="s">
        <v>5779</v>
      </c>
    </row>
    <row r="767" spans="1:14" ht="18" thickBot="1" x14ac:dyDescent="0.25">
      <c r="A767" s="18">
        <v>751</v>
      </c>
      <c r="B767" s="19">
        <v>5300</v>
      </c>
      <c r="C767" s="45" t="s">
        <v>1452</v>
      </c>
      <c r="D767" s="56">
        <v>41155</v>
      </c>
      <c r="E767" s="56">
        <v>41155</v>
      </c>
      <c r="F767" s="57">
        <v>31</v>
      </c>
      <c r="G767" s="69" t="s">
        <v>1252</v>
      </c>
      <c r="H767" s="11"/>
      <c r="I767" s="30" t="s">
        <v>5682</v>
      </c>
      <c r="J767" s="11"/>
      <c r="K767" s="21">
        <v>211</v>
      </c>
      <c r="L767" s="22" t="s">
        <v>26</v>
      </c>
      <c r="M767" s="22" t="s">
        <v>120</v>
      </c>
      <c r="N767" s="29" t="s">
        <v>5779</v>
      </c>
    </row>
    <row r="768" spans="1:14" ht="18" thickBot="1" x14ac:dyDescent="0.25">
      <c r="A768" s="18">
        <v>752</v>
      </c>
      <c r="B768" s="19">
        <v>5300</v>
      </c>
      <c r="C768" s="45" t="s">
        <v>1453</v>
      </c>
      <c r="D768" s="56">
        <v>41155</v>
      </c>
      <c r="E768" s="56">
        <v>41155</v>
      </c>
      <c r="F768" s="57">
        <v>31</v>
      </c>
      <c r="G768" s="69" t="s">
        <v>1253</v>
      </c>
      <c r="H768" s="11"/>
      <c r="I768" s="30" t="s">
        <v>5682</v>
      </c>
      <c r="J768" s="11"/>
      <c r="K768" s="21">
        <v>211</v>
      </c>
      <c r="L768" s="22" t="s">
        <v>26</v>
      </c>
      <c r="M768" s="22" t="s">
        <v>120</v>
      </c>
      <c r="N768" s="29" t="s">
        <v>5779</v>
      </c>
    </row>
    <row r="769" spans="1:14" ht="18" thickBot="1" x14ac:dyDescent="0.25">
      <c r="A769" s="18">
        <v>753</v>
      </c>
      <c r="B769" s="19">
        <v>5300</v>
      </c>
      <c r="C769" s="45" t="s">
        <v>1454</v>
      </c>
      <c r="D769" s="56">
        <v>41155</v>
      </c>
      <c r="E769" s="56">
        <v>41155</v>
      </c>
      <c r="F769" s="57">
        <v>31</v>
      </c>
      <c r="G769" s="69" t="s">
        <v>1254</v>
      </c>
      <c r="H769" s="11"/>
      <c r="I769" s="30" t="s">
        <v>5682</v>
      </c>
      <c r="J769" s="11"/>
      <c r="K769" s="21">
        <v>203</v>
      </c>
      <c r="L769" s="22" t="s">
        <v>26</v>
      </c>
      <c r="M769" s="22" t="s">
        <v>120</v>
      </c>
      <c r="N769" s="29" t="s">
        <v>5779</v>
      </c>
    </row>
    <row r="770" spans="1:14" ht="18" thickBot="1" x14ac:dyDescent="0.25">
      <c r="A770" s="18">
        <v>754</v>
      </c>
      <c r="B770" s="19">
        <v>5300</v>
      </c>
      <c r="C770" s="45" t="s">
        <v>1455</v>
      </c>
      <c r="D770" s="56">
        <v>41155</v>
      </c>
      <c r="E770" s="56">
        <v>41155</v>
      </c>
      <c r="F770" s="57">
        <v>31</v>
      </c>
      <c r="G770" s="69" t="s">
        <v>1255</v>
      </c>
      <c r="H770" s="21"/>
      <c r="I770" s="30" t="s">
        <v>5682</v>
      </c>
      <c r="J770" s="30"/>
      <c r="K770" s="21">
        <v>200</v>
      </c>
      <c r="L770" s="22" t="s">
        <v>26</v>
      </c>
      <c r="M770" s="22" t="s">
        <v>120</v>
      </c>
      <c r="N770" s="29" t="s">
        <v>5779</v>
      </c>
    </row>
    <row r="771" spans="1:14" ht="18" thickBot="1" x14ac:dyDescent="0.25">
      <c r="A771" s="18">
        <v>755</v>
      </c>
      <c r="B771" s="19">
        <v>5300</v>
      </c>
      <c r="C771" s="45" t="s">
        <v>1456</v>
      </c>
      <c r="D771" s="56">
        <v>41155</v>
      </c>
      <c r="E771" s="56">
        <v>41155</v>
      </c>
      <c r="F771" s="57">
        <v>31</v>
      </c>
      <c r="G771" s="69" t="s">
        <v>1256</v>
      </c>
      <c r="H771" s="21"/>
      <c r="I771" s="30" t="s">
        <v>5682</v>
      </c>
      <c r="J771" s="30"/>
      <c r="K771" s="21">
        <v>202</v>
      </c>
      <c r="L771" s="22" t="s">
        <v>26</v>
      </c>
      <c r="M771" s="22" t="s">
        <v>120</v>
      </c>
      <c r="N771" s="29" t="s">
        <v>5779</v>
      </c>
    </row>
    <row r="772" spans="1:14" ht="18" thickBot="1" x14ac:dyDescent="0.25">
      <c r="A772" s="18">
        <v>756</v>
      </c>
      <c r="B772" s="19">
        <v>5300</v>
      </c>
      <c r="C772" s="45" t="s">
        <v>1457</v>
      </c>
      <c r="D772" s="56">
        <v>41155</v>
      </c>
      <c r="E772" s="56">
        <v>41155</v>
      </c>
      <c r="F772" s="57">
        <v>32</v>
      </c>
      <c r="G772" s="69" t="s">
        <v>1251</v>
      </c>
      <c r="H772" s="21"/>
      <c r="I772" s="30" t="s">
        <v>5682</v>
      </c>
      <c r="J772" s="30"/>
      <c r="K772" s="21">
        <v>198</v>
      </c>
      <c r="L772" s="22" t="s">
        <v>26</v>
      </c>
      <c r="M772" s="22" t="s">
        <v>120</v>
      </c>
      <c r="N772" s="29" t="s">
        <v>5779</v>
      </c>
    </row>
    <row r="773" spans="1:14" ht="18" thickBot="1" x14ac:dyDescent="0.25">
      <c r="A773" s="18">
        <v>757</v>
      </c>
      <c r="B773" s="19">
        <v>5300</v>
      </c>
      <c r="C773" s="45" t="s">
        <v>1458</v>
      </c>
      <c r="D773" s="56">
        <v>41155</v>
      </c>
      <c r="E773" s="56">
        <v>41155</v>
      </c>
      <c r="F773" s="57">
        <v>32</v>
      </c>
      <c r="G773" s="69" t="s">
        <v>1252</v>
      </c>
      <c r="H773" s="22"/>
      <c r="I773" s="30" t="s">
        <v>5682</v>
      </c>
      <c r="J773" s="22"/>
      <c r="K773" s="21">
        <v>210</v>
      </c>
      <c r="L773" s="22" t="s">
        <v>26</v>
      </c>
      <c r="M773" s="22" t="s">
        <v>120</v>
      </c>
      <c r="N773" s="29" t="s">
        <v>5779</v>
      </c>
    </row>
    <row r="774" spans="1:14" ht="18" thickBot="1" x14ac:dyDescent="0.25">
      <c r="A774" s="18">
        <v>758</v>
      </c>
      <c r="B774" s="19">
        <v>5300</v>
      </c>
      <c r="C774" s="45" t="s">
        <v>1459</v>
      </c>
      <c r="D774" s="56">
        <v>41155</v>
      </c>
      <c r="E774" s="56">
        <v>41155</v>
      </c>
      <c r="F774" s="57">
        <v>32</v>
      </c>
      <c r="G774" s="69" t="s">
        <v>1253</v>
      </c>
      <c r="H774" s="22"/>
      <c r="I774" s="30" t="s">
        <v>5682</v>
      </c>
      <c r="J774" s="30"/>
      <c r="K774" s="21">
        <v>195</v>
      </c>
      <c r="L774" s="22" t="s">
        <v>26</v>
      </c>
      <c r="M774" s="22" t="s">
        <v>120</v>
      </c>
      <c r="N774" s="29" t="s">
        <v>5779</v>
      </c>
    </row>
    <row r="775" spans="1:14" ht="18" thickBot="1" x14ac:dyDescent="0.25">
      <c r="A775" s="18">
        <v>759</v>
      </c>
      <c r="B775" s="19">
        <v>5300</v>
      </c>
      <c r="C775" s="45" t="s">
        <v>1460</v>
      </c>
      <c r="D775" s="56">
        <v>41155</v>
      </c>
      <c r="E775" s="56">
        <v>41155</v>
      </c>
      <c r="F775" s="57">
        <v>32</v>
      </c>
      <c r="G775" s="69" t="s">
        <v>1254</v>
      </c>
      <c r="H775" s="22"/>
      <c r="I775" s="30" t="s">
        <v>5682</v>
      </c>
      <c r="J775" s="30"/>
      <c r="K775" s="21">
        <v>202</v>
      </c>
      <c r="L775" s="22" t="s">
        <v>26</v>
      </c>
      <c r="M775" s="22" t="s">
        <v>120</v>
      </c>
      <c r="N775" s="29" t="s">
        <v>5779</v>
      </c>
    </row>
    <row r="776" spans="1:14" ht="18" thickBot="1" x14ac:dyDescent="0.25">
      <c r="A776" s="18">
        <v>760</v>
      </c>
      <c r="B776" s="19">
        <v>5300</v>
      </c>
      <c r="C776" s="45" t="s">
        <v>1461</v>
      </c>
      <c r="D776" s="56">
        <v>41155</v>
      </c>
      <c r="E776" s="56">
        <v>41155</v>
      </c>
      <c r="F776" s="57">
        <v>32</v>
      </c>
      <c r="G776" s="69" t="s">
        <v>1255</v>
      </c>
      <c r="H776" s="26"/>
      <c r="I776" s="30" t="s">
        <v>5682</v>
      </c>
      <c r="J776" s="30"/>
      <c r="K776" s="21">
        <v>204</v>
      </c>
      <c r="L776" s="22" t="s">
        <v>26</v>
      </c>
      <c r="M776" s="22" t="s">
        <v>120</v>
      </c>
      <c r="N776" s="29" t="s">
        <v>5779</v>
      </c>
    </row>
    <row r="777" spans="1:14" ht="18" thickBot="1" x14ac:dyDescent="0.25">
      <c r="A777" s="18">
        <v>761</v>
      </c>
      <c r="B777" s="19">
        <v>5300</v>
      </c>
      <c r="C777" s="45" t="s">
        <v>1462</v>
      </c>
      <c r="D777" s="56">
        <v>41155</v>
      </c>
      <c r="E777" s="56">
        <v>41155</v>
      </c>
      <c r="F777" s="57">
        <v>32</v>
      </c>
      <c r="G777" s="69" t="s">
        <v>1256</v>
      </c>
      <c r="H777" s="27"/>
      <c r="I777" s="30" t="s">
        <v>5682</v>
      </c>
      <c r="J777" s="28"/>
      <c r="K777" s="21">
        <v>204</v>
      </c>
      <c r="L777" s="22" t="s">
        <v>26</v>
      </c>
      <c r="M777" s="22" t="s">
        <v>120</v>
      </c>
      <c r="N777" s="29" t="s">
        <v>5779</v>
      </c>
    </row>
    <row r="778" spans="1:14" ht="18" thickBot="1" x14ac:dyDescent="0.25">
      <c r="A778" s="18">
        <v>762</v>
      </c>
      <c r="B778" s="19">
        <v>5300</v>
      </c>
      <c r="C778" s="45" t="s">
        <v>1463</v>
      </c>
      <c r="D778" s="56">
        <v>41155</v>
      </c>
      <c r="E778" s="56">
        <v>41155</v>
      </c>
      <c r="F778" s="57">
        <v>33</v>
      </c>
      <c r="G778" s="69" t="s">
        <v>1251</v>
      </c>
      <c r="H778" s="11"/>
      <c r="I778" s="30" t="s">
        <v>5682</v>
      </c>
      <c r="J778" s="11"/>
      <c r="K778" s="21">
        <v>197</v>
      </c>
      <c r="L778" s="22" t="s">
        <v>26</v>
      </c>
      <c r="M778" s="22" t="s">
        <v>120</v>
      </c>
      <c r="N778" s="29" t="s">
        <v>5779</v>
      </c>
    </row>
    <row r="779" spans="1:14" ht="18" thickBot="1" x14ac:dyDescent="0.25">
      <c r="A779" s="18">
        <v>763</v>
      </c>
      <c r="B779" s="19">
        <v>5300</v>
      </c>
      <c r="C779" s="45" t="s">
        <v>1464</v>
      </c>
      <c r="D779" s="56">
        <v>41155</v>
      </c>
      <c r="E779" s="56">
        <v>41155</v>
      </c>
      <c r="F779" s="57">
        <v>33</v>
      </c>
      <c r="G779" s="69" t="s">
        <v>1252</v>
      </c>
      <c r="H779" s="11"/>
      <c r="I779" s="30" t="s">
        <v>5682</v>
      </c>
      <c r="J779" s="11"/>
      <c r="K779" s="21">
        <v>199</v>
      </c>
      <c r="L779" s="22" t="s">
        <v>26</v>
      </c>
      <c r="M779" s="22" t="s">
        <v>120</v>
      </c>
      <c r="N779" s="29" t="s">
        <v>5779</v>
      </c>
    </row>
    <row r="780" spans="1:14" ht="18" thickBot="1" x14ac:dyDescent="0.25">
      <c r="A780" s="18">
        <v>764</v>
      </c>
      <c r="B780" s="19">
        <v>5300</v>
      </c>
      <c r="C780" s="45" t="s">
        <v>1465</v>
      </c>
      <c r="D780" s="56">
        <v>41155</v>
      </c>
      <c r="E780" s="56">
        <v>41155</v>
      </c>
      <c r="F780" s="57">
        <v>33</v>
      </c>
      <c r="G780" s="69" t="s">
        <v>1253</v>
      </c>
      <c r="H780" s="11"/>
      <c r="I780" s="30" t="s">
        <v>5682</v>
      </c>
      <c r="J780" s="11"/>
      <c r="K780" s="21">
        <v>206</v>
      </c>
      <c r="L780" s="22" t="s">
        <v>26</v>
      </c>
      <c r="M780" s="22" t="s">
        <v>120</v>
      </c>
      <c r="N780" s="29" t="s">
        <v>5779</v>
      </c>
    </row>
    <row r="781" spans="1:14" ht="18" thickBot="1" x14ac:dyDescent="0.25">
      <c r="A781" s="18">
        <v>765</v>
      </c>
      <c r="B781" s="19">
        <v>5300</v>
      </c>
      <c r="C781" s="45" t="s">
        <v>1466</v>
      </c>
      <c r="D781" s="56">
        <v>41155</v>
      </c>
      <c r="E781" s="56">
        <v>41155</v>
      </c>
      <c r="F781" s="57">
        <v>33</v>
      </c>
      <c r="G781" s="69" t="s">
        <v>1254</v>
      </c>
      <c r="H781" s="11"/>
      <c r="I781" s="30" t="s">
        <v>5682</v>
      </c>
      <c r="J781" s="11"/>
      <c r="K781" s="21">
        <v>204</v>
      </c>
      <c r="L781" s="22" t="s">
        <v>26</v>
      </c>
      <c r="M781" s="22" t="s">
        <v>120</v>
      </c>
      <c r="N781" s="29" t="s">
        <v>5779</v>
      </c>
    </row>
    <row r="782" spans="1:14" ht="18" thickBot="1" x14ac:dyDescent="0.25">
      <c r="A782" s="18">
        <v>766</v>
      </c>
      <c r="B782" s="19">
        <v>5300</v>
      </c>
      <c r="C782" s="45" t="s">
        <v>1467</v>
      </c>
      <c r="D782" s="56">
        <v>41155</v>
      </c>
      <c r="E782" s="56">
        <v>41155</v>
      </c>
      <c r="F782" s="57">
        <v>33</v>
      </c>
      <c r="G782" s="69" t="s">
        <v>1255</v>
      </c>
      <c r="H782" s="11"/>
      <c r="I782" s="30" t="s">
        <v>5682</v>
      </c>
      <c r="J782" s="11"/>
      <c r="K782" s="21">
        <v>197</v>
      </c>
      <c r="L782" s="22" t="s">
        <v>26</v>
      </c>
      <c r="M782" s="22" t="s">
        <v>120</v>
      </c>
      <c r="N782" s="29" t="s">
        <v>5779</v>
      </c>
    </row>
    <row r="783" spans="1:14" ht="18" thickBot="1" x14ac:dyDescent="0.25">
      <c r="A783" s="18">
        <v>767</v>
      </c>
      <c r="B783" s="19">
        <v>5300</v>
      </c>
      <c r="C783" s="45" t="s">
        <v>1468</v>
      </c>
      <c r="D783" s="56">
        <v>41155</v>
      </c>
      <c r="E783" s="56">
        <v>41155</v>
      </c>
      <c r="F783" s="57">
        <v>33</v>
      </c>
      <c r="G783" s="69" t="s">
        <v>1256</v>
      </c>
      <c r="H783" s="11"/>
      <c r="I783" s="30" t="s">
        <v>5682</v>
      </c>
      <c r="J783" s="11"/>
      <c r="K783" s="21">
        <v>210</v>
      </c>
      <c r="L783" s="22" t="s">
        <v>26</v>
      </c>
      <c r="M783" s="22" t="s">
        <v>120</v>
      </c>
      <c r="N783" s="29" t="s">
        <v>5779</v>
      </c>
    </row>
    <row r="784" spans="1:14" ht="18" thickBot="1" x14ac:dyDescent="0.25">
      <c r="A784" s="18">
        <v>768</v>
      </c>
      <c r="B784" s="19">
        <v>5300</v>
      </c>
      <c r="C784" s="45" t="s">
        <v>1469</v>
      </c>
      <c r="D784" s="56">
        <v>41155</v>
      </c>
      <c r="E784" s="56">
        <v>41155</v>
      </c>
      <c r="F784" s="57">
        <v>34</v>
      </c>
      <c r="G784" s="69" t="s">
        <v>1251</v>
      </c>
      <c r="H784" s="11"/>
      <c r="I784" s="30" t="s">
        <v>5682</v>
      </c>
      <c r="J784" s="11"/>
      <c r="K784" s="21">
        <v>199</v>
      </c>
      <c r="L784" s="22" t="s">
        <v>26</v>
      </c>
      <c r="M784" s="22" t="s">
        <v>120</v>
      </c>
      <c r="N784" s="29" t="s">
        <v>5779</v>
      </c>
    </row>
    <row r="785" spans="1:14" ht="18" thickBot="1" x14ac:dyDescent="0.25">
      <c r="A785" s="18">
        <v>769</v>
      </c>
      <c r="B785" s="19">
        <v>5300</v>
      </c>
      <c r="C785" s="45" t="s">
        <v>1470</v>
      </c>
      <c r="D785" s="56">
        <v>41155</v>
      </c>
      <c r="E785" s="56">
        <v>41155</v>
      </c>
      <c r="F785" s="57">
        <v>34</v>
      </c>
      <c r="G785" s="69" t="s">
        <v>1252</v>
      </c>
      <c r="H785" s="21"/>
      <c r="I785" s="30" t="s">
        <v>5682</v>
      </c>
      <c r="J785" s="30"/>
      <c r="K785" s="21">
        <v>214</v>
      </c>
      <c r="L785" s="22" t="s">
        <v>26</v>
      </c>
      <c r="M785" s="22" t="s">
        <v>120</v>
      </c>
      <c r="N785" s="29" t="s">
        <v>5779</v>
      </c>
    </row>
    <row r="786" spans="1:14" ht="18" thickBot="1" x14ac:dyDescent="0.25">
      <c r="A786" s="18">
        <v>770</v>
      </c>
      <c r="B786" s="19">
        <v>5300</v>
      </c>
      <c r="C786" s="45" t="s">
        <v>1471</v>
      </c>
      <c r="D786" s="56">
        <v>41155</v>
      </c>
      <c r="E786" s="56">
        <v>41155</v>
      </c>
      <c r="F786" s="57">
        <v>34</v>
      </c>
      <c r="G786" s="69" t="s">
        <v>1253</v>
      </c>
      <c r="H786" s="21"/>
      <c r="I786" s="30" t="s">
        <v>5682</v>
      </c>
      <c r="J786" s="30"/>
      <c r="K786" s="21">
        <v>198</v>
      </c>
      <c r="L786" s="22" t="s">
        <v>26</v>
      </c>
      <c r="M786" s="22" t="s">
        <v>120</v>
      </c>
      <c r="N786" s="29" t="s">
        <v>5779</v>
      </c>
    </row>
    <row r="787" spans="1:14" ht="18" thickBot="1" x14ac:dyDescent="0.25">
      <c r="A787" s="18">
        <v>771</v>
      </c>
      <c r="B787" s="19">
        <v>5300</v>
      </c>
      <c r="C787" s="45" t="s">
        <v>1472</v>
      </c>
      <c r="D787" s="56">
        <v>41155</v>
      </c>
      <c r="E787" s="56">
        <v>41155</v>
      </c>
      <c r="F787" s="57">
        <v>34</v>
      </c>
      <c r="G787" s="69" t="s">
        <v>1254</v>
      </c>
      <c r="H787" s="21"/>
      <c r="I787" s="30" t="s">
        <v>5682</v>
      </c>
      <c r="J787" s="30"/>
      <c r="K787" s="21">
        <v>198</v>
      </c>
      <c r="L787" s="22" t="s">
        <v>26</v>
      </c>
      <c r="M787" s="22" t="s">
        <v>120</v>
      </c>
      <c r="N787" s="29" t="s">
        <v>5779</v>
      </c>
    </row>
    <row r="788" spans="1:14" ht="18" thickBot="1" x14ac:dyDescent="0.25">
      <c r="A788" s="18">
        <v>772</v>
      </c>
      <c r="B788" s="19">
        <v>5300</v>
      </c>
      <c r="C788" s="45" t="s">
        <v>1473</v>
      </c>
      <c r="D788" s="56">
        <v>41155</v>
      </c>
      <c r="E788" s="56">
        <v>41155</v>
      </c>
      <c r="F788" s="57">
        <v>34</v>
      </c>
      <c r="G788" s="69" t="s">
        <v>1255</v>
      </c>
      <c r="H788" s="22"/>
      <c r="I788" s="30" t="s">
        <v>5682</v>
      </c>
      <c r="J788" s="22"/>
      <c r="K788" s="21">
        <v>194</v>
      </c>
      <c r="L788" s="22" t="s">
        <v>26</v>
      </c>
      <c r="M788" s="22" t="s">
        <v>120</v>
      </c>
      <c r="N788" s="29" t="s">
        <v>5779</v>
      </c>
    </row>
    <row r="789" spans="1:14" ht="18" thickBot="1" x14ac:dyDescent="0.25">
      <c r="A789" s="18">
        <v>773</v>
      </c>
      <c r="B789" s="19">
        <v>5300</v>
      </c>
      <c r="C789" s="45" t="s">
        <v>1474</v>
      </c>
      <c r="D789" s="56">
        <v>41155</v>
      </c>
      <c r="E789" s="56">
        <v>41155</v>
      </c>
      <c r="F789" s="57">
        <v>34</v>
      </c>
      <c r="G789" s="69" t="s">
        <v>1256</v>
      </c>
      <c r="H789" s="22"/>
      <c r="I789" s="30" t="s">
        <v>5682</v>
      </c>
      <c r="J789" s="30"/>
      <c r="K789" s="21">
        <v>202</v>
      </c>
      <c r="L789" s="22" t="s">
        <v>26</v>
      </c>
      <c r="M789" s="22" t="s">
        <v>120</v>
      </c>
      <c r="N789" s="29" t="s">
        <v>5779</v>
      </c>
    </row>
    <row r="790" spans="1:14" ht="18" thickBot="1" x14ac:dyDescent="0.25">
      <c r="A790" s="18">
        <v>774</v>
      </c>
      <c r="B790" s="19">
        <v>5300</v>
      </c>
      <c r="C790" s="45" t="s">
        <v>1475</v>
      </c>
      <c r="D790" s="56">
        <v>41155</v>
      </c>
      <c r="E790" s="56">
        <v>41155</v>
      </c>
      <c r="F790" s="57">
        <v>35</v>
      </c>
      <c r="G790" s="69" t="s">
        <v>1251</v>
      </c>
      <c r="H790" s="22"/>
      <c r="I790" s="30" t="s">
        <v>5682</v>
      </c>
      <c r="J790" s="30"/>
      <c r="K790" s="21">
        <v>192</v>
      </c>
      <c r="L790" s="22" t="s">
        <v>26</v>
      </c>
      <c r="M790" s="22" t="s">
        <v>120</v>
      </c>
      <c r="N790" s="29" t="s">
        <v>5779</v>
      </c>
    </row>
    <row r="791" spans="1:14" ht="18" thickBot="1" x14ac:dyDescent="0.25">
      <c r="A791" s="18">
        <v>775</v>
      </c>
      <c r="B791" s="19">
        <v>5300</v>
      </c>
      <c r="C791" s="45" t="s">
        <v>1476</v>
      </c>
      <c r="D791" s="56">
        <v>41155</v>
      </c>
      <c r="E791" s="56">
        <v>41155</v>
      </c>
      <c r="F791" s="57">
        <v>35</v>
      </c>
      <c r="G791" s="69" t="s">
        <v>1252</v>
      </c>
      <c r="H791" s="26"/>
      <c r="I791" s="30" t="s">
        <v>5682</v>
      </c>
      <c r="J791" s="30"/>
      <c r="K791" s="21">
        <v>198</v>
      </c>
      <c r="L791" s="22" t="s">
        <v>26</v>
      </c>
      <c r="M791" s="22" t="s">
        <v>120</v>
      </c>
      <c r="N791" s="29" t="s">
        <v>5779</v>
      </c>
    </row>
    <row r="792" spans="1:14" ht="18" thickBot="1" x14ac:dyDescent="0.25">
      <c r="A792" s="18">
        <v>776</v>
      </c>
      <c r="B792" s="19">
        <v>5300</v>
      </c>
      <c r="C792" s="45" t="s">
        <v>1477</v>
      </c>
      <c r="D792" s="56">
        <v>41155</v>
      </c>
      <c r="E792" s="56">
        <v>41155</v>
      </c>
      <c r="F792" s="57">
        <v>35</v>
      </c>
      <c r="G792" s="69" t="s">
        <v>1253</v>
      </c>
      <c r="H792" s="27"/>
      <c r="I792" s="30" t="s">
        <v>5682</v>
      </c>
      <c r="J792" s="28"/>
      <c r="K792" s="21">
        <v>199</v>
      </c>
      <c r="L792" s="22" t="s">
        <v>26</v>
      </c>
      <c r="M792" s="22" t="s">
        <v>120</v>
      </c>
      <c r="N792" s="29" t="s">
        <v>5779</v>
      </c>
    </row>
    <row r="793" spans="1:14" ht="18" thickBot="1" x14ac:dyDescent="0.25">
      <c r="A793" s="18">
        <v>777</v>
      </c>
      <c r="B793" s="19">
        <v>5300</v>
      </c>
      <c r="C793" s="45" t="s">
        <v>1478</v>
      </c>
      <c r="D793" s="56">
        <v>41155</v>
      </c>
      <c r="E793" s="56">
        <v>41155</v>
      </c>
      <c r="F793" s="57">
        <v>35</v>
      </c>
      <c r="G793" s="69" t="s">
        <v>1254</v>
      </c>
      <c r="H793" s="11"/>
      <c r="I793" s="30" t="s">
        <v>5682</v>
      </c>
      <c r="J793" s="11"/>
      <c r="K793" s="21">
        <v>213</v>
      </c>
      <c r="L793" s="22" t="s">
        <v>26</v>
      </c>
      <c r="M793" s="22" t="s">
        <v>120</v>
      </c>
      <c r="N793" s="29" t="s">
        <v>5779</v>
      </c>
    </row>
    <row r="794" spans="1:14" ht="18" thickBot="1" x14ac:dyDescent="0.25">
      <c r="A794" s="18">
        <v>778</v>
      </c>
      <c r="B794" s="19">
        <v>5300</v>
      </c>
      <c r="C794" s="45" t="s">
        <v>1479</v>
      </c>
      <c r="D794" s="56">
        <v>41155</v>
      </c>
      <c r="E794" s="56">
        <v>41155</v>
      </c>
      <c r="F794" s="57">
        <v>35</v>
      </c>
      <c r="G794" s="69" t="s">
        <v>1255</v>
      </c>
      <c r="H794" s="11"/>
      <c r="I794" s="30" t="s">
        <v>5682</v>
      </c>
      <c r="J794" s="11"/>
      <c r="K794" s="21">
        <v>194</v>
      </c>
      <c r="L794" s="22" t="s">
        <v>26</v>
      </c>
      <c r="M794" s="22" t="s">
        <v>120</v>
      </c>
      <c r="N794" s="29" t="s">
        <v>5779</v>
      </c>
    </row>
    <row r="795" spans="1:14" ht="18" thickBot="1" x14ac:dyDescent="0.25">
      <c r="A795" s="18">
        <v>779</v>
      </c>
      <c r="B795" s="19">
        <v>5300</v>
      </c>
      <c r="C795" s="45" t="s">
        <v>1480</v>
      </c>
      <c r="D795" s="56">
        <v>41155</v>
      </c>
      <c r="E795" s="56">
        <v>41155</v>
      </c>
      <c r="F795" s="57">
        <v>35</v>
      </c>
      <c r="G795" s="69" t="s">
        <v>1256</v>
      </c>
      <c r="H795" s="11"/>
      <c r="I795" s="30" t="s">
        <v>5682</v>
      </c>
      <c r="J795" s="11"/>
      <c r="K795" s="21">
        <v>201</v>
      </c>
      <c r="L795" s="22" t="s">
        <v>26</v>
      </c>
      <c r="M795" s="22" t="s">
        <v>120</v>
      </c>
      <c r="N795" s="29" t="s">
        <v>5779</v>
      </c>
    </row>
    <row r="796" spans="1:14" ht="18" thickBot="1" x14ac:dyDescent="0.25">
      <c r="A796" s="18">
        <v>780</v>
      </c>
      <c r="B796" s="19">
        <v>5300</v>
      </c>
      <c r="C796" s="45" t="s">
        <v>1481</v>
      </c>
      <c r="D796" s="56">
        <v>41155</v>
      </c>
      <c r="E796" s="56">
        <v>41155</v>
      </c>
      <c r="F796" s="57">
        <v>36</v>
      </c>
      <c r="G796" s="69" t="s">
        <v>1251</v>
      </c>
      <c r="H796" s="11"/>
      <c r="I796" s="30" t="s">
        <v>5682</v>
      </c>
      <c r="J796" s="11"/>
      <c r="K796" s="21">
        <v>195</v>
      </c>
      <c r="L796" s="22" t="s">
        <v>26</v>
      </c>
      <c r="M796" s="22" t="s">
        <v>120</v>
      </c>
      <c r="N796" s="29" t="s">
        <v>5779</v>
      </c>
    </row>
    <row r="797" spans="1:14" ht="18" thickBot="1" x14ac:dyDescent="0.25">
      <c r="A797" s="18">
        <v>781</v>
      </c>
      <c r="B797" s="19">
        <v>5300</v>
      </c>
      <c r="C797" s="45" t="s">
        <v>1482</v>
      </c>
      <c r="D797" s="56">
        <v>41155</v>
      </c>
      <c r="E797" s="56">
        <v>41155</v>
      </c>
      <c r="F797" s="57">
        <v>36</v>
      </c>
      <c r="G797" s="69" t="s">
        <v>1252</v>
      </c>
      <c r="H797" s="11"/>
      <c r="I797" s="30" t="s">
        <v>5682</v>
      </c>
      <c r="J797" s="11"/>
      <c r="K797" s="21">
        <v>201</v>
      </c>
      <c r="L797" s="22" t="s">
        <v>26</v>
      </c>
      <c r="M797" s="22" t="s">
        <v>120</v>
      </c>
      <c r="N797" s="29" t="s">
        <v>5779</v>
      </c>
    </row>
    <row r="798" spans="1:14" ht="18" thickBot="1" x14ac:dyDescent="0.25">
      <c r="A798" s="18">
        <v>782</v>
      </c>
      <c r="B798" s="19">
        <v>5300</v>
      </c>
      <c r="C798" s="45" t="s">
        <v>1483</v>
      </c>
      <c r="D798" s="56">
        <v>41155</v>
      </c>
      <c r="E798" s="56">
        <v>41156</v>
      </c>
      <c r="F798" s="57">
        <v>36</v>
      </c>
      <c r="G798" s="69" t="s">
        <v>1253</v>
      </c>
      <c r="H798" s="11"/>
      <c r="I798" s="30" t="s">
        <v>5682</v>
      </c>
      <c r="J798" s="11"/>
      <c r="K798" s="21">
        <v>201</v>
      </c>
      <c r="L798" s="22" t="s">
        <v>26</v>
      </c>
      <c r="M798" s="22" t="s">
        <v>120</v>
      </c>
      <c r="N798" s="29" t="s">
        <v>5779</v>
      </c>
    </row>
    <row r="799" spans="1:14" ht="18" thickBot="1" x14ac:dyDescent="0.25">
      <c r="A799" s="18">
        <v>783</v>
      </c>
      <c r="B799" s="19">
        <v>5300</v>
      </c>
      <c r="C799" s="45" t="s">
        <v>1484</v>
      </c>
      <c r="D799" s="56">
        <v>41156</v>
      </c>
      <c r="E799" s="56">
        <v>41156</v>
      </c>
      <c r="F799" s="57">
        <v>36</v>
      </c>
      <c r="G799" s="69" t="s">
        <v>1254</v>
      </c>
      <c r="H799" s="11"/>
      <c r="I799" s="30" t="s">
        <v>5682</v>
      </c>
      <c r="J799" s="11"/>
      <c r="K799" s="21">
        <v>198</v>
      </c>
      <c r="L799" s="22" t="s">
        <v>26</v>
      </c>
      <c r="M799" s="22" t="s">
        <v>120</v>
      </c>
      <c r="N799" s="29" t="s">
        <v>5779</v>
      </c>
    </row>
    <row r="800" spans="1:14" ht="18" thickBot="1" x14ac:dyDescent="0.25">
      <c r="A800" s="18">
        <v>784</v>
      </c>
      <c r="B800" s="19">
        <v>5300</v>
      </c>
      <c r="C800" s="45" t="s">
        <v>1485</v>
      </c>
      <c r="D800" s="56">
        <v>41156</v>
      </c>
      <c r="E800" s="56">
        <v>41157</v>
      </c>
      <c r="F800" s="57">
        <v>36</v>
      </c>
      <c r="G800" s="69" t="s">
        <v>1255</v>
      </c>
      <c r="H800" s="21"/>
      <c r="I800" s="30" t="s">
        <v>5682</v>
      </c>
      <c r="J800" s="30"/>
      <c r="K800" s="21">
        <v>198</v>
      </c>
      <c r="L800" s="22" t="s">
        <v>26</v>
      </c>
      <c r="M800" s="22" t="s">
        <v>120</v>
      </c>
      <c r="N800" s="29" t="s">
        <v>5779</v>
      </c>
    </row>
    <row r="801" spans="1:14" ht="18" thickBot="1" x14ac:dyDescent="0.25">
      <c r="A801" s="18">
        <v>785</v>
      </c>
      <c r="B801" s="19">
        <v>5300</v>
      </c>
      <c r="C801" s="45" t="s">
        <v>1486</v>
      </c>
      <c r="D801" s="56">
        <v>41157</v>
      </c>
      <c r="E801" s="56">
        <v>41162</v>
      </c>
      <c r="F801" s="57">
        <v>36</v>
      </c>
      <c r="G801" s="69" t="s">
        <v>1256</v>
      </c>
      <c r="H801" s="21"/>
      <c r="I801" s="30" t="s">
        <v>5682</v>
      </c>
      <c r="J801" s="30"/>
      <c r="K801" s="21">
        <v>193</v>
      </c>
      <c r="L801" s="22" t="s">
        <v>26</v>
      </c>
      <c r="M801" s="22" t="s">
        <v>120</v>
      </c>
      <c r="N801" s="29" t="s">
        <v>5779</v>
      </c>
    </row>
    <row r="802" spans="1:14" ht="18" thickBot="1" x14ac:dyDescent="0.25">
      <c r="A802" s="18">
        <v>786</v>
      </c>
      <c r="B802" s="19">
        <v>5300</v>
      </c>
      <c r="C802" s="45" t="s">
        <v>1487</v>
      </c>
      <c r="D802" s="56">
        <v>41162</v>
      </c>
      <c r="E802" s="56">
        <v>41165</v>
      </c>
      <c r="F802" s="57">
        <v>37</v>
      </c>
      <c r="G802" s="69" t="s">
        <v>1251</v>
      </c>
      <c r="H802" s="21"/>
      <c r="I802" s="30" t="s">
        <v>5682</v>
      </c>
      <c r="J802" s="30"/>
      <c r="K802" s="21">
        <v>205</v>
      </c>
      <c r="L802" s="22" t="s">
        <v>26</v>
      </c>
      <c r="M802" s="22" t="s">
        <v>120</v>
      </c>
      <c r="N802" s="29" t="s">
        <v>5779</v>
      </c>
    </row>
    <row r="803" spans="1:14" ht="18" thickBot="1" x14ac:dyDescent="0.25">
      <c r="A803" s="18">
        <v>787</v>
      </c>
      <c r="B803" s="19">
        <v>5300</v>
      </c>
      <c r="C803" s="45" t="s">
        <v>1488</v>
      </c>
      <c r="D803" s="56">
        <v>41166</v>
      </c>
      <c r="E803" s="56">
        <v>41170</v>
      </c>
      <c r="F803" s="57">
        <v>37</v>
      </c>
      <c r="G803" s="69" t="s">
        <v>1252</v>
      </c>
      <c r="H803" s="22"/>
      <c r="I803" s="30" t="s">
        <v>5682</v>
      </c>
      <c r="J803" s="22"/>
      <c r="K803" s="21">
        <v>204</v>
      </c>
      <c r="L803" s="22" t="s">
        <v>26</v>
      </c>
      <c r="M803" s="22" t="s">
        <v>120</v>
      </c>
      <c r="N803" s="29" t="s">
        <v>5779</v>
      </c>
    </row>
    <row r="804" spans="1:14" ht="18" thickBot="1" x14ac:dyDescent="0.25">
      <c r="A804" s="18">
        <v>788</v>
      </c>
      <c r="B804" s="19">
        <v>5300</v>
      </c>
      <c r="C804" s="45" t="s">
        <v>1489</v>
      </c>
      <c r="D804" s="56">
        <v>41170</v>
      </c>
      <c r="E804" s="56">
        <v>41170</v>
      </c>
      <c r="F804" s="57">
        <v>37</v>
      </c>
      <c r="G804" s="69" t="s">
        <v>1253</v>
      </c>
      <c r="H804" s="22"/>
      <c r="I804" s="30" t="s">
        <v>5682</v>
      </c>
      <c r="J804" s="30"/>
      <c r="K804" s="21">
        <v>218</v>
      </c>
      <c r="L804" s="22" t="s">
        <v>26</v>
      </c>
      <c r="M804" s="22" t="s">
        <v>120</v>
      </c>
      <c r="N804" s="29" t="s">
        <v>5779</v>
      </c>
    </row>
    <row r="805" spans="1:14" ht="18" thickBot="1" x14ac:dyDescent="0.25">
      <c r="A805" s="18">
        <v>789</v>
      </c>
      <c r="B805" s="19">
        <v>5300</v>
      </c>
      <c r="C805" s="45" t="s">
        <v>1490</v>
      </c>
      <c r="D805" s="56">
        <v>41170</v>
      </c>
      <c r="E805" s="56">
        <v>41171</v>
      </c>
      <c r="F805" s="57">
        <v>37</v>
      </c>
      <c r="G805" s="69" t="s">
        <v>1254</v>
      </c>
      <c r="H805" s="22"/>
      <c r="I805" s="30" t="s">
        <v>5682</v>
      </c>
      <c r="J805" s="30"/>
      <c r="K805" s="21">
        <v>206</v>
      </c>
      <c r="L805" s="22" t="s">
        <v>26</v>
      </c>
      <c r="M805" s="22" t="s">
        <v>120</v>
      </c>
      <c r="N805" s="29" t="s">
        <v>5779</v>
      </c>
    </row>
    <row r="806" spans="1:14" x14ac:dyDescent="0.2">
      <c r="A806" s="72">
        <v>790</v>
      </c>
      <c r="B806" s="19">
        <v>5300</v>
      </c>
      <c r="C806" s="74" t="s">
        <v>1491</v>
      </c>
      <c r="D806" s="75">
        <v>41171</v>
      </c>
      <c r="E806" s="75">
        <v>41164</v>
      </c>
      <c r="F806" s="76">
        <v>37</v>
      </c>
      <c r="G806" s="77" t="s">
        <v>1255</v>
      </c>
      <c r="H806" s="78"/>
      <c r="I806" s="30" t="s">
        <v>5682</v>
      </c>
      <c r="J806" s="79"/>
      <c r="K806" s="80">
        <v>198</v>
      </c>
      <c r="L806" s="81" t="s">
        <v>26</v>
      </c>
      <c r="M806" s="81" t="s">
        <v>120</v>
      </c>
      <c r="N806" s="29" t="s">
        <v>5779</v>
      </c>
    </row>
    <row r="807" spans="1:14" x14ac:dyDescent="0.2">
      <c r="A807" s="25">
        <v>791</v>
      </c>
      <c r="B807" s="19">
        <v>5300</v>
      </c>
      <c r="C807" s="82" t="s">
        <v>1492</v>
      </c>
      <c r="D807" s="56">
        <v>41173</v>
      </c>
      <c r="E807" s="56">
        <v>41178</v>
      </c>
      <c r="F807" s="21">
        <v>37</v>
      </c>
      <c r="G807" s="60" t="s">
        <v>1256</v>
      </c>
      <c r="H807" s="27"/>
      <c r="I807" s="30" t="s">
        <v>5682</v>
      </c>
      <c r="J807" s="28"/>
      <c r="K807" s="21">
        <v>199</v>
      </c>
      <c r="L807" s="22" t="s">
        <v>26</v>
      </c>
      <c r="M807" s="22" t="s">
        <v>120</v>
      </c>
      <c r="N807" s="29" t="s">
        <v>5779</v>
      </c>
    </row>
    <row r="808" spans="1:14" x14ac:dyDescent="0.2">
      <c r="A808" s="72">
        <v>792</v>
      </c>
      <c r="B808" s="19">
        <v>5300</v>
      </c>
      <c r="C808" s="82" t="s">
        <v>1493</v>
      </c>
      <c r="D808" s="56">
        <v>41178</v>
      </c>
      <c r="E808" s="56">
        <v>41180</v>
      </c>
      <c r="F808" s="21">
        <v>38</v>
      </c>
      <c r="G808" s="60" t="s">
        <v>1251</v>
      </c>
      <c r="H808" s="11"/>
      <c r="I808" s="30" t="s">
        <v>5682</v>
      </c>
      <c r="J808" s="11"/>
      <c r="K808" s="21">
        <v>196</v>
      </c>
      <c r="L808" s="22" t="s">
        <v>26</v>
      </c>
      <c r="M808" s="22" t="s">
        <v>120</v>
      </c>
      <c r="N808" s="29" t="s">
        <v>5779</v>
      </c>
    </row>
    <row r="809" spans="1:14" x14ac:dyDescent="0.2">
      <c r="A809" s="25">
        <v>793</v>
      </c>
      <c r="B809" s="19">
        <v>5300</v>
      </c>
      <c r="C809" s="82" t="s">
        <v>1494</v>
      </c>
      <c r="D809" s="56">
        <v>41180</v>
      </c>
      <c r="E809" s="56">
        <v>41180</v>
      </c>
      <c r="F809" s="21">
        <v>38</v>
      </c>
      <c r="G809" s="60" t="s">
        <v>1252</v>
      </c>
      <c r="H809" s="11"/>
      <c r="I809" s="30" t="s">
        <v>5682</v>
      </c>
      <c r="J809" s="11"/>
      <c r="K809" s="21">
        <v>130</v>
      </c>
      <c r="L809" s="22" t="s">
        <v>26</v>
      </c>
      <c r="M809" s="22" t="s">
        <v>120</v>
      </c>
      <c r="N809" s="29" t="s">
        <v>5779</v>
      </c>
    </row>
    <row r="810" spans="1:14" x14ac:dyDescent="0.2">
      <c r="A810" s="72">
        <v>794</v>
      </c>
      <c r="B810" s="19">
        <v>5300</v>
      </c>
      <c r="C810" s="82" t="s">
        <v>1495</v>
      </c>
      <c r="D810" s="56">
        <v>30773</v>
      </c>
      <c r="E810" s="56">
        <v>35063</v>
      </c>
      <c r="F810" s="21">
        <v>39</v>
      </c>
      <c r="G810" s="60" t="s">
        <v>1623</v>
      </c>
      <c r="H810" s="11"/>
      <c r="I810" s="30" t="s">
        <v>5682</v>
      </c>
      <c r="J810" s="11"/>
      <c r="K810" s="21">
        <v>315</v>
      </c>
      <c r="L810" s="22" t="s">
        <v>26</v>
      </c>
      <c r="M810" s="22" t="s">
        <v>120</v>
      </c>
      <c r="N810" s="29" t="s">
        <v>5779</v>
      </c>
    </row>
    <row r="811" spans="1:14" x14ac:dyDescent="0.2">
      <c r="A811" s="25">
        <v>795</v>
      </c>
      <c r="B811" s="19">
        <v>5300</v>
      </c>
      <c r="C811" s="82" t="s">
        <v>1496</v>
      </c>
      <c r="D811" s="56">
        <v>41183</v>
      </c>
      <c r="E811" s="56">
        <v>41213</v>
      </c>
      <c r="F811" s="21">
        <v>1</v>
      </c>
      <c r="G811" s="60" t="s">
        <v>1624</v>
      </c>
      <c r="H811" s="11"/>
      <c r="I811" s="30" t="s">
        <v>5682</v>
      </c>
      <c r="J811" s="11"/>
      <c r="K811" s="21">
        <v>200</v>
      </c>
      <c r="L811" s="22" t="s">
        <v>26</v>
      </c>
      <c r="M811" s="22" t="s">
        <v>120</v>
      </c>
      <c r="N811" s="29" t="s">
        <v>5779</v>
      </c>
    </row>
    <row r="812" spans="1:14" ht="22.5" x14ac:dyDescent="0.2">
      <c r="A812" s="72">
        <v>796</v>
      </c>
      <c r="B812" s="19">
        <v>5300</v>
      </c>
      <c r="C812" s="83" t="s">
        <v>1497</v>
      </c>
      <c r="D812" s="56">
        <v>41183</v>
      </c>
      <c r="E812" s="56">
        <v>41213</v>
      </c>
      <c r="F812" s="21">
        <v>1</v>
      </c>
      <c r="G812" s="60" t="s">
        <v>1625</v>
      </c>
      <c r="H812" s="11"/>
      <c r="I812" s="30" t="s">
        <v>5682</v>
      </c>
      <c r="J812" s="11"/>
      <c r="K812" s="21">
        <v>200</v>
      </c>
      <c r="L812" s="22" t="s">
        <v>26</v>
      </c>
      <c r="M812" s="22" t="s">
        <v>120</v>
      </c>
      <c r="N812" s="29" t="s">
        <v>5779</v>
      </c>
    </row>
    <row r="813" spans="1:14" ht="22.5" x14ac:dyDescent="0.2">
      <c r="A813" s="25">
        <v>797</v>
      </c>
      <c r="B813" s="19">
        <v>5300</v>
      </c>
      <c r="C813" s="82" t="s">
        <v>1498</v>
      </c>
      <c r="D813" s="56">
        <v>41183</v>
      </c>
      <c r="E813" s="56">
        <v>41183</v>
      </c>
      <c r="F813" s="21">
        <v>1</v>
      </c>
      <c r="G813" s="60" t="s">
        <v>1626</v>
      </c>
      <c r="H813" s="11"/>
      <c r="I813" s="30" t="s">
        <v>5682</v>
      </c>
      <c r="J813" s="11"/>
      <c r="K813" s="21">
        <v>200</v>
      </c>
      <c r="L813" s="22" t="s">
        <v>26</v>
      </c>
      <c r="M813" s="22" t="s">
        <v>120</v>
      </c>
      <c r="N813" s="29" t="s">
        <v>5779</v>
      </c>
    </row>
    <row r="814" spans="1:14" ht="22.5" x14ac:dyDescent="0.2">
      <c r="A814" s="72">
        <v>798</v>
      </c>
      <c r="B814" s="19">
        <v>5300</v>
      </c>
      <c r="C814" s="82" t="s">
        <v>1499</v>
      </c>
      <c r="D814" s="56">
        <v>41183</v>
      </c>
      <c r="E814" s="56">
        <v>41183</v>
      </c>
      <c r="F814" s="21">
        <v>1</v>
      </c>
      <c r="G814" s="60" t="s">
        <v>1627</v>
      </c>
      <c r="H814" s="11"/>
      <c r="I814" s="30" t="s">
        <v>5682</v>
      </c>
      <c r="J814" s="11"/>
      <c r="K814" s="21">
        <v>200</v>
      </c>
      <c r="L814" s="22" t="s">
        <v>26</v>
      </c>
      <c r="M814" s="22" t="s">
        <v>120</v>
      </c>
      <c r="N814" s="29" t="s">
        <v>5779</v>
      </c>
    </row>
    <row r="815" spans="1:14" ht="22.5" x14ac:dyDescent="0.2">
      <c r="A815" s="25">
        <v>799</v>
      </c>
      <c r="B815" s="19">
        <v>5300</v>
      </c>
      <c r="C815" s="82" t="s">
        <v>1500</v>
      </c>
      <c r="D815" s="56">
        <v>41183</v>
      </c>
      <c r="E815" s="56">
        <v>41183</v>
      </c>
      <c r="F815" s="21">
        <v>1</v>
      </c>
      <c r="G815" s="60" t="s">
        <v>1628</v>
      </c>
      <c r="H815" s="11"/>
      <c r="I815" s="30" t="s">
        <v>5682</v>
      </c>
      <c r="J815" s="11"/>
      <c r="K815" s="21">
        <v>200</v>
      </c>
      <c r="L815" s="22" t="s">
        <v>26</v>
      </c>
      <c r="M815" s="22" t="s">
        <v>120</v>
      </c>
      <c r="N815" s="29" t="s">
        <v>5779</v>
      </c>
    </row>
    <row r="816" spans="1:14" ht="22.5" x14ac:dyDescent="0.2">
      <c r="A816" s="72">
        <v>800</v>
      </c>
      <c r="B816" s="19">
        <v>5300</v>
      </c>
      <c r="C816" s="82" t="s">
        <v>1501</v>
      </c>
      <c r="D816" s="56">
        <v>41183</v>
      </c>
      <c r="E816" s="56">
        <v>41183</v>
      </c>
      <c r="F816" s="21">
        <v>1</v>
      </c>
      <c r="G816" s="60" t="s">
        <v>1629</v>
      </c>
      <c r="H816" s="11"/>
      <c r="I816" s="30" t="s">
        <v>5682</v>
      </c>
      <c r="J816" s="11"/>
      <c r="K816" s="21">
        <v>200</v>
      </c>
      <c r="L816" s="22" t="s">
        <v>26</v>
      </c>
      <c r="M816" s="22" t="s">
        <v>120</v>
      </c>
      <c r="N816" s="29" t="s">
        <v>5779</v>
      </c>
    </row>
    <row r="817" spans="1:14" ht="22.5" x14ac:dyDescent="0.2">
      <c r="A817" s="25">
        <v>801</v>
      </c>
      <c r="B817" s="19">
        <v>5300</v>
      </c>
      <c r="C817" s="82" t="s">
        <v>1502</v>
      </c>
      <c r="D817" s="56">
        <v>41183</v>
      </c>
      <c r="E817" s="56">
        <v>41183</v>
      </c>
      <c r="F817" s="21">
        <v>2</v>
      </c>
      <c r="G817" s="60" t="s">
        <v>1624</v>
      </c>
      <c r="H817" s="11"/>
      <c r="I817" s="30" t="s">
        <v>5682</v>
      </c>
      <c r="J817" s="11"/>
      <c r="K817" s="21">
        <v>199</v>
      </c>
      <c r="L817" s="22" t="s">
        <v>26</v>
      </c>
      <c r="M817" s="22" t="s">
        <v>120</v>
      </c>
      <c r="N817" s="29" t="s">
        <v>5779</v>
      </c>
    </row>
    <row r="818" spans="1:14" ht="22.5" x14ac:dyDescent="0.2">
      <c r="A818" s="72">
        <v>802</v>
      </c>
      <c r="B818" s="19">
        <v>5300</v>
      </c>
      <c r="C818" s="82" t="s">
        <v>1503</v>
      </c>
      <c r="D818" s="56">
        <v>41183</v>
      </c>
      <c r="E818" s="56">
        <v>41183</v>
      </c>
      <c r="F818" s="21">
        <v>2</v>
      </c>
      <c r="G818" s="60" t="s">
        <v>1625</v>
      </c>
      <c r="H818" s="11"/>
      <c r="I818" s="30" t="s">
        <v>5682</v>
      </c>
      <c r="J818" s="11"/>
      <c r="K818" s="21">
        <v>201</v>
      </c>
      <c r="L818" s="22" t="s">
        <v>26</v>
      </c>
      <c r="M818" s="22" t="s">
        <v>120</v>
      </c>
      <c r="N818" s="29" t="s">
        <v>5779</v>
      </c>
    </row>
    <row r="819" spans="1:14" ht="22.5" x14ac:dyDescent="0.2">
      <c r="A819" s="25">
        <v>803</v>
      </c>
      <c r="B819" s="19">
        <v>5300</v>
      </c>
      <c r="C819" s="82" t="s">
        <v>1504</v>
      </c>
      <c r="D819" s="56">
        <v>41183</v>
      </c>
      <c r="E819" s="56">
        <v>41183</v>
      </c>
      <c r="F819" s="21">
        <v>2</v>
      </c>
      <c r="G819" s="60" t="s">
        <v>1626</v>
      </c>
      <c r="H819" s="11"/>
      <c r="I819" s="30" t="s">
        <v>5682</v>
      </c>
      <c r="J819" s="11"/>
      <c r="K819" s="21">
        <v>199</v>
      </c>
      <c r="L819" s="22" t="s">
        <v>26</v>
      </c>
      <c r="M819" s="22" t="s">
        <v>120</v>
      </c>
      <c r="N819" s="29" t="s">
        <v>5779</v>
      </c>
    </row>
    <row r="820" spans="1:14" ht="22.5" x14ac:dyDescent="0.2">
      <c r="A820" s="72">
        <v>804</v>
      </c>
      <c r="B820" s="19">
        <v>5300</v>
      </c>
      <c r="C820" s="82" t="s">
        <v>1505</v>
      </c>
      <c r="D820" s="56">
        <v>41183</v>
      </c>
      <c r="E820" s="56">
        <v>41183</v>
      </c>
      <c r="F820" s="21">
        <v>2</v>
      </c>
      <c r="G820" s="60" t="s">
        <v>1627</v>
      </c>
      <c r="H820" s="11"/>
      <c r="I820" s="30" t="s">
        <v>5682</v>
      </c>
      <c r="J820" s="11"/>
      <c r="K820" s="21">
        <v>200</v>
      </c>
      <c r="L820" s="22" t="s">
        <v>26</v>
      </c>
      <c r="M820" s="22" t="s">
        <v>120</v>
      </c>
      <c r="N820" s="29" t="s">
        <v>5779</v>
      </c>
    </row>
    <row r="821" spans="1:14" ht="22.5" x14ac:dyDescent="0.2">
      <c r="A821" s="25">
        <v>805</v>
      </c>
      <c r="B821" s="19">
        <v>5300</v>
      </c>
      <c r="C821" s="82" t="s">
        <v>1506</v>
      </c>
      <c r="D821" s="56">
        <v>41183</v>
      </c>
      <c r="E821" s="56">
        <v>41183</v>
      </c>
      <c r="F821" s="21">
        <v>2</v>
      </c>
      <c r="G821" s="60" t="s">
        <v>1628</v>
      </c>
      <c r="H821" s="11"/>
      <c r="I821" s="30" t="s">
        <v>5682</v>
      </c>
      <c r="J821" s="11"/>
      <c r="K821" s="21">
        <v>211</v>
      </c>
      <c r="L821" s="22" t="s">
        <v>26</v>
      </c>
      <c r="M821" s="22" t="s">
        <v>120</v>
      </c>
      <c r="N821" s="29" t="s">
        <v>5779</v>
      </c>
    </row>
    <row r="822" spans="1:14" ht="22.5" x14ac:dyDescent="0.2">
      <c r="A822" s="72">
        <v>806</v>
      </c>
      <c r="B822" s="19">
        <v>5300</v>
      </c>
      <c r="C822" s="82" t="s">
        <v>1507</v>
      </c>
      <c r="D822" s="56">
        <v>41184</v>
      </c>
      <c r="E822" s="56">
        <v>41184</v>
      </c>
      <c r="F822" s="21">
        <v>2</v>
      </c>
      <c r="G822" s="60" t="s">
        <v>1629</v>
      </c>
      <c r="H822" s="11"/>
      <c r="I822" s="30" t="s">
        <v>5682</v>
      </c>
      <c r="J822" s="11"/>
      <c r="K822" s="21">
        <v>199</v>
      </c>
      <c r="L822" s="22" t="s">
        <v>26</v>
      </c>
      <c r="M822" s="22" t="s">
        <v>120</v>
      </c>
      <c r="N822" s="29" t="s">
        <v>5779</v>
      </c>
    </row>
    <row r="823" spans="1:14" ht="22.5" x14ac:dyDescent="0.2">
      <c r="A823" s="25">
        <v>807</v>
      </c>
      <c r="B823" s="19">
        <v>5300</v>
      </c>
      <c r="C823" s="82" t="s">
        <v>1508</v>
      </c>
      <c r="D823" s="56">
        <v>41185</v>
      </c>
      <c r="E823" s="56">
        <v>41185</v>
      </c>
      <c r="F823" s="21">
        <v>3</v>
      </c>
      <c r="G823" s="60" t="s">
        <v>1624</v>
      </c>
      <c r="H823" s="11"/>
      <c r="I823" s="30" t="s">
        <v>5682</v>
      </c>
      <c r="J823" s="11"/>
      <c r="K823" s="21">
        <v>200</v>
      </c>
      <c r="L823" s="22" t="s">
        <v>26</v>
      </c>
      <c r="M823" s="22" t="s">
        <v>120</v>
      </c>
      <c r="N823" s="29" t="s">
        <v>5779</v>
      </c>
    </row>
    <row r="824" spans="1:14" ht="22.5" x14ac:dyDescent="0.2">
      <c r="A824" s="72">
        <v>808</v>
      </c>
      <c r="B824" s="19">
        <v>5300</v>
      </c>
      <c r="C824" s="82" t="s">
        <v>1509</v>
      </c>
      <c r="D824" s="56">
        <v>41185</v>
      </c>
      <c r="E824" s="56">
        <v>41185</v>
      </c>
      <c r="F824" s="21">
        <v>3</v>
      </c>
      <c r="G824" s="60" t="s">
        <v>1625</v>
      </c>
      <c r="H824" s="11"/>
      <c r="I824" s="30" t="s">
        <v>5682</v>
      </c>
      <c r="J824" s="11"/>
      <c r="K824" s="21">
        <v>201</v>
      </c>
      <c r="L824" s="22" t="s">
        <v>26</v>
      </c>
      <c r="M824" s="22" t="s">
        <v>120</v>
      </c>
      <c r="N824" s="29" t="s">
        <v>5779</v>
      </c>
    </row>
    <row r="825" spans="1:14" ht="22.5" x14ac:dyDescent="0.2">
      <c r="A825" s="25">
        <v>809</v>
      </c>
      <c r="B825" s="19">
        <v>5300</v>
      </c>
      <c r="C825" s="82" t="s">
        <v>1510</v>
      </c>
      <c r="D825" s="56">
        <v>41187</v>
      </c>
      <c r="E825" s="56">
        <v>41187</v>
      </c>
      <c r="F825" s="21">
        <v>3</v>
      </c>
      <c r="G825" s="60" t="s">
        <v>1626</v>
      </c>
      <c r="H825" s="11"/>
      <c r="I825" s="30" t="s">
        <v>5682</v>
      </c>
      <c r="J825" s="11"/>
      <c r="K825" s="21">
        <v>196</v>
      </c>
      <c r="L825" s="22" t="s">
        <v>26</v>
      </c>
      <c r="M825" s="22" t="s">
        <v>120</v>
      </c>
      <c r="N825" s="29" t="s">
        <v>5779</v>
      </c>
    </row>
    <row r="826" spans="1:14" ht="22.5" x14ac:dyDescent="0.2">
      <c r="A826" s="72">
        <v>810</v>
      </c>
      <c r="B826" s="19">
        <v>5300</v>
      </c>
      <c r="C826" s="82" t="s">
        <v>1511</v>
      </c>
      <c r="D826" s="56">
        <v>41199</v>
      </c>
      <c r="E826" s="56">
        <v>41199</v>
      </c>
      <c r="F826" s="21">
        <v>3</v>
      </c>
      <c r="G826" s="60" t="s">
        <v>1627</v>
      </c>
      <c r="H826" s="11"/>
      <c r="I826" s="30" t="s">
        <v>5682</v>
      </c>
      <c r="J826" s="11"/>
      <c r="K826" s="21">
        <v>200</v>
      </c>
      <c r="L826" s="22" t="s">
        <v>26</v>
      </c>
      <c r="M826" s="22" t="s">
        <v>120</v>
      </c>
      <c r="N826" s="29" t="s">
        <v>5779</v>
      </c>
    </row>
    <row r="827" spans="1:14" ht="22.5" x14ac:dyDescent="0.2">
      <c r="A827" s="25">
        <v>811</v>
      </c>
      <c r="B827" s="19">
        <v>5300</v>
      </c>
      <c r="C827" s="82" t="s">
        <v>1512</v>
      </c>
      <c r="D827" s="56">
        <v>41200</v>
      </c>
      <c r="E827" s="56">
        <v>41201</v>
      </c>
      <c r="F827" s="21">
        <v>3</v>
      </c>
      <c r="G827" s="60" t="s">
        <v>1628</v>
      </c>
      <c r="H827" s="11"/>
      <c r="I827" s="30" t="s">
        <v>5682</v>
      </c>
      <c r="J827" s="11"/>
      <c r="K827" s="21">
        <v>202</v>
      </c>
      <c r="L827" s="22" t="s">
        <v>26</v>
      </c>
      <c r="M827" s="22" t="s">
        <v>120</v>
      </c>
      <c r="N827" s="29" t="s">
        <v>5779</v>
      </c>
    </row>
    <row r="828" spans="1:14" ht="22.5" x14ac:dyDescent="0.2">
      <c r="A828" s="72">
        <v>812</v>
      </c>
      <c r="B828" s="19">
        <v>5300</v>
      </c>
      <c r="C828" s="82" t="s">
        <v>1513</v>
      </c>
      <c r="D828" s="56">
        <v>41201</v>
      </c>
      <c r="E828" s="56">
        <v>41212</v>
      </c>
      <c r="F828" s="21">
        <v>3</v>
      </c>
      <c r="G828" s="60" t="s">
        <v>1629</v>
      </c>
      <c r="H828" s="11"/>
      <c r="I828" s="30" t="s">
        <v>5682</v>
      </c>
      <c r="J828" s="11"/>
      <c r="K828" s="21">
        <v>115</v>
      </c>
      <c r="L828" s="22" t="s">
        <v>26</v>
      </c>
      <c r="M828" s="22" t="s">
        <v>120</v>
      </c>
      <c r="N828" s="29" t="s">
        <v>5779</v>
      </c>
    </row>
    <row r="829" spans="1:14" x14ac:dyDescent="0.2">
      <c r="A829" s="25">
        <v>813</v>
      </c>
      <c r="B829" s="19">
        <v>5300</v>
      </c>
      <c r="C829" s="82" t="s">
        <v>1514</v>
      </c>
      <c r="D829" s="56">
        <v>41214</v>
      </c>
      <c r="E829" s="56">
        <v>41243</v>
      </c>
      <c r="F829" s="21">
        <v>4</v>
      </c>
      <c r="G829" s="60" t="s">
        <v>1624</v>
      </c>
      <c r="H829" s="11"/>
      <c r="I829" s="30" t="s">
        <v>5682</v>
      </c>
      <c r="J829" s="11"/>
      <c r="K829" s="21">
        <v>200</v>
      </c>
      <c r="L829" s="22" t="s">
        <v>26</v>
      </c>
      <c r="M829" s="22" t="s">
        <v>120</v>
      </c>
      <c r="N829" s="29" t="s">
        <v>5779</v>
      </c>
    </row>
    <row r="830" spans="1:14" ht="22.5" x14ac:dyDescent="0.2">
      <c r="A830" s="72">
        <v>814</v>
      </c>
      <c r="B830" s="19">
        <v>5300</v>
      </c>
      <c r="C830" s="83" t="s">
        <v>1515</v>
      </c>
      <c r="D830" s="56">
        <v>41214</v>
      </c>
      <c r="E830" s="56">
        <v>41243</v>
      </c>
      <c r="F830" s="21">
        <v>4</v>
      </c>
      <c r="G830" s="60" t="s">
        <v>1625</v>
      </c>
      <c r="H830" s="11"/>
      <c r="I830" s="30" t="s">
        <v>5682</v>
      </c>
      <c r="J830" s="11"/>
      <c r="K830" s="21">
        <v>199</v>
      </c>
      <c r="L830" s="22" t="s">
        <v>26</v>
      </c>
      <c r="M830" s="22" t="s">
        <v>120</v>
      </c>
      <c r="N830" s="29" t="s">
        <v>5779</v>
      </c>
    </row>
    <row r="831" spans="1:14" ht="22.5" x14ac:dyDescent="0.2">
      <c r="A831" s="25">
        <v>815</v>
      </c>
      <c r="B831" s="19">
        <v>5300</v>
      </c>
      <c r="C831" s="82" t="s">
        <v>1516</v>
      </c>
      <c r="D831" s="56">
        <v>41214</v>
      </c>
      <c r="E831" s="56">
        <v>41214</v>
      </c>
      <c r="F831" s="21">
        <v>4</v>
      </c>
      <c r="G831" s="60" t="s">
        <v>1626</v>
      </c>
      <c r="H831" s="11"/>
      <c r="I831" s="30" t="s">
        <v>5682</v>
      </c>
      <c r="J831" s="11"/>
      <c r="K831" s="21">
        <v>201</v>
      </c>
      <c r="L831" s="22" t="s">
        <v>26</v>
      </c>
      <c r="M831" s="22" t="s">
        <v>120</v>
      </c>
      <c r="N831" s="29" t="s">
        <v>5779</v>
      </c>
    </row>
    <row r="832" spans="1:14" ht="22.5" x14ac:dyDescent="0.2">
      <c r="A832" s="72">
        <v>816</v>
      </c>
      <c r="B832" s="19">
        <v>5300</v>
      </c>
      <c r="C832" s="82" t="s">
        <v>1517</v>
      </c>
      <c r="D832" s="56">
        <v>41214</v>
      </c>
      <c r="E832" s="56">
        <v>41214</v>
      </c>
      <c r="F832" s="21">
        <v>4</v>
      </c>
      <c r="G832" s="60" t="s">
        <v>1627</v>
      </c>
      <c r="H832" s="11"/>
      <c r="I832" s="30" t="s">
        <v>5682</v>
      </c>
      <c r="J832" s="11"/>
      <c r="K832" s="21">
        <v>199</v>
      </c>
      <c r="L832" s="22" t="s">
        <v>26</v>
      </c>
      <c r="M832" s="22" t="s">
        <v>120</v>
      </c>
      <c r="N832" s="29" t="s">
        <v>5779</v>
      </c>
    </row>
    <row r="833" spans="1:14" ht="22.5" x14ac:dyDescent="0.2">
      <c r="A833" s="25">
        <v>817</v>
      </c>
      <c r="B833" s="19">
        <v>5300</v>
      </c>
      <c r="C833" s="82" t="s">
        <v>1518</v>
      </c>
      <c r="D833" s="56">
        <v>41214</v>
      </c>
      <c r="E833" s="56">
        <v>41214</v>
      </c>
      <c r="F833" s="21">
        <v>4</v>
      </c>
      <c r="G833" s="60" t="s">
        <v>1628</v>
      </c>
      <c r="H833" s="11"/>
      <c r="I833" s="30" t="s">
        <v>5682</v>
      </c>
      <c r="J833" s="11"/>
      <c r="K833" s="21">
        <v>200</v>
      </c>
      <c r="L833" s="22" t="s">
        <v>26</v>
      </c>
      <c r="M833" s="22" t="s">
        <v>120</v>
      </c>
      <c r="N833" s="29" t="s">
        <v>5779</v>
      </c>
    </row>
    <row r="834" spans="1:14" ht="22.5" x14ac:dyDescent="0.2">
      <c r="A834" s="72">
        <v>818</v>
      </c>
      <c r="B834" s="19">
        <v>5300</v>
      </c>
      <c r="C834" s="82" t="s">
        <v>1519</v>
      </c>
      <c r="D834" s="56">
        <v>41214</v>
      </c>
      <c r="E834" s="56">
        <v>41214</v>
      </c>
      <c r="F834" s="21">
        <v>4</v>
      </c>
      <c r="G834" s="60" t="s">
        <v>1629</v>
      </c>
      <c r="H834" s="11"/>
      <c r="I834" s="30" t="s">
        <v>5682</v>
      </c>
      <c r="J834" s="11"/>
      <c r="K834" s="21">
        <v>201</v>
      </c>
      <c r="L834" s="22" t="s">
        <v>26</v>
      </c>
      <c r="M834" s="22" t="s">
        <v>120</v>
      </c>
      <c r="N834" s="29" t="s">
        <v>5779</v>
      </c>
    </row>
    <row r="835" spans="1:14" ht="22.5" x14ac:dyDescent="0.2">
      <c r="A835" s="25">
        <v>819</v>
      </c>
      <c r="B835" s="19">
        <v>5300</v>
      </c>
      <c r="C835" s="82" t="s">
        <v>1520</v>
      </c>
      <c r="D835" s="56">
        <v>41214</v>
      </c>
      <c r="E835" s="56">
        <v>41214</v>
      </c>
      <c r="F835" s="21">
        <v>5</v>
      </c>
      <c r="G835" s="60" t="s">
        <v>1624</v>
      </c>
      <c r="H835" s="11"/>
      <c r="I835" s="30" t="s">
        <v>5682</v>
      </c>
      <c r="J835" s="11"/>
      <c r="K835" s="21">
        <v>200</v>
      </c>
      <c r="L835" s="22" t="s">
        <v>26</v>
      </c>
      <c r="M835" s="22" t="s">
        <v>120</v>
      </c>
      <c r="N835" s="29" t="s">
        <v>5779</v>
      </c>
    </row>
    <row r="836" spans="1:14" ht="22.5" x14ac:dyDescent="0.2">
      <c r="A836" s="72">
        <v>820</v>
      </c>
      <c r="B836" s="19">
        <v>5300</v>
      </c>
      <c r="C836" s="82" t="s">
        <v>1521</v>
      </c>
      <c r="D836" s="56">
        <v>41214</v>
      </c>
      <c r="E836" s="56">
        <v>41214</v>
      </c>
      <c r="F836" s="21">
        <v>5</v>
      </c>
      <c r="G836" s="60" t="s">
        <v>1625</v>
      </c>
      <c r="H836" s="11"/>
      <c r="I836" s="30" t="s">
        <v>5682</v>
      </c>
      <c r="J836" s="11"/>
      <c r="K836" s="21">
        <v>199</v>
      </c>
      <c r="L836" s="22" t="s">
        <v>26</v>
      </c>
      <c r="M836" s="22" t="s">
        <v>120</v>
      </c>
      <c r="N836" s="29" t="s">
        <v>5779</v>
      </c>
    </row>
    <row r="837" spans="1:14" ht="22.5" x14ac:dyDescent="0.2">
      <c r="A837" s="25">
        <v>821</v>
      </c>
      <c r="B837" s="19">
        <v>5300</v>
      </c>
      <c r="C837" s="82" t="s">
        <v>1522</v>
      </c>
      <c r="D837" s="56">
        <v>41214</v>
      </c>
      <c r="E837" s="56">
        <v>41214</v>
      </c>
      <c r="F837" s="21">
        <v>5</v>
      </c>
      <c r="G837" s="60" t="s">
        <v>1626</v>
      </c>
      <c r="H837" s="11"/>
      <c r="I837" s="30" t="s">
        <v>5682</v>
      </c>
      <c r="J837" s="11"/>
      <c r="K837" s="21">
        <v>200</v>
      </c>
      <c r="L837" s="22" t="s">
        <v>26</v>
      </c>
      <c r="M837" s="22" t="s">
        <v>120</v>
      </c>
      <c r="N837" s="29" t="s">
        <v>5779</v>
      </c>
    </row>
    <row r="838" spans="1:14" ht="22.5" x14ac:dyDescent="0.2">
      <c r="A838" s="72">
        <v>822</v>
      </c>
      <c r="B838" s="19">
        <v>5300</v>
      </c>
      <c r="C838" s="82" t="s">
        <v>1523</v>
      </c>
      <c r="D838" s="56">
        <v>41214</v>
      </c>
      <c r="E838" s="56">
        <v>41214</v>
      </c>
      <c r="F838" s="21">
        <v>5</v>
      </c>
      <c r="G838" s="60" t="s">
        <v>1627</v>
      </c>
      <c r="H838" s="11"/>
      <c r="I838" s="30" t="s">
        <v>5682</v>
      </c>
      <c r="J838" s="11"/>
      <c r="K838" s="21">
        <v>200</v>
      </c>
      <c r="L838" s="22" t="s">
        <v>26</v>
      </c>
      <c r="M838" s="22" t="s">
        <v>120</v>
      </c>
      <c r="N838" s="29" t="s">
        <v>5779</v>
      </c>
    </row>
    <row r="839" spans="1:14" ht="22.5" x14ac:dyDescent="0.2">
      <c r="A839" s="25">
        <v>823</v>
      </c>
      <c r="B839" s="19">
        <v>5300</v>
      </c>
      <c r="C839" s="82" t="s">
        <v>1524</v>
      </c>
      <c r="D839" s="56">
        <v>41214</v>
      </c>
      <c r="E839" s="56">
        <v>41214</v>
      </c>
      <c r="F839" s="21">
        <v>5</v>
      </c>
      <c r="G839" s="60" t="s">
        <v>1628</v>
      </c>
      <c r="H839" s="11"/>
      <c r="I839" s="30" t="s">
        <v>5682</v>
      </c>
      <c r="J839" s="11"/>
      <c r="K839" s="21">
        <v>201</v>
      </c>
      <c r="L839" s="22" t="s">
        <v>26</v>
      </c>
      <c r="M839" s="22" t="s">
        <v>120</v>
      </c>
      <c r="N839" s="29" t="s">
        <v>5779</v>
      </c>
    </row>
    <row r="840" spans="1:14" ht="22.5" x14ac:dyDescent="0.2">
      <c r="A840" s="72">
        <v>824</v>
      </c>
      <c r="B840" s="19">
        <v>5300</v>
      </c>
      <c r="C840" s="82" t="s">
        <v>1525</v>
      </c>
      <c r="D840" s="56">
        <v>41214</v>
      </c>
      <c r="E840" s="56">
        <v>41214</v>
      </c>
      <c r="F840" s="21">
        <v>5</v>
      </c>
      <c r="G840" s="60" t="s">
        <v>1629</v>
      </c>
      <c r="H840" s="11"/>
      <c r="I840" s="30" t="s">
        <v>5682</v>
      </c>
      <c r="J840" s="11"/>
      <c r="K840" s="21">
        <v>200</v>
      </c>
      <c r="L840" s="22" t="s">
        <v>26</v>
      </c>
      <c r="M840" s="22" t="s">
        <v>120</v>
      </c>
      <c r="N840" s="29" t="s">
        <v>5779</v>
      </c>
    </row>
    <row r="841" spans="1:14" ht="22.5" x14ac:dyDescent="0.2">
      <c r="A841" s="25">
        <v>825</v>
      </c>
      <c r="B841" s="19">
        <v>5300</v>
      </c>
      <c r="C841" s="82" t="s">
        <v>1526</v>
      </c>
      <c r="D841" s="56">
        <v>41214</v>
      </c>
      <c r="E841" s="56">
        <v>41220</v>
      </c>
      <c r="F841" s="21">
        <v>6</v>
      </c>
      <c r="G841" s="60" t="s">
        <v>1624</v>
      </c>
      <c r="H841" s="11"/>
      <c r="I841" s="30" t="s">
        <v>5682</v>
      </c>
      <c r="J841" s="11"/>
      <c r="K841" s="21">
        <v>200</v>
      </c>
      <c r="L841" s="22" t="s">
        <v>26</v>
      </c>
      <c r="M841" s="22" t="s">
        <v>120</v>
      </c>
      <c r="N841" s="29" t="s">
        <v>5779</v>
      </c>
    </row>
    <row r="842" spans="1:14" ht="22.5" x14ac:dyDescent="0.2">
      <c r="A842" s="72">
        <v>826</v>
      </c>
      <c r="B842" s="19">
        <v>5300</v>
      </c>
      <c r="C842" s="82" t="s">
        <v>1527</v>
      </c>
      <c r="D842" s="56">
        <v>41220</v>
      </c>
      <c r="E842" s="56">
        <v>41220</v>
      </c>
      <c r="F842" s="21">
        <v>6</v>
      </c>
      <c r="G842" s="60" t="s">
        <v>1625</v>
      </c>
      <c r="H842" s="11"/>
      <c r="I842" s="30" t="s">
        <v>5682</v>
      </c>
      <c r="J842" s="11"/>
      <c r="K842" s="21">
        <v>199</v>
      </c>
      <c r="L842" s="22" t="s">
        <v>26</v>
      </c>
      <c r="M842" s="22" t="s">
        <v>120</v>
      </c>
      <c r="N842" s="29" t="s">
        <v>5779</v>
      </c>
    </row>
    <row r="843" spans="1:14" ht="22.5" x14ac:dyDescent="0.2">
      <c r="A843" s="25">
        <v>827</v>
      </c>
      <c r="B843" s="19">
        <v>5300</v>
      </c>
      <c r="C843" s="82" t="s">
        <v>1528</v>
      </c>
      <c r="D843" s="56">
        <v>41220</v>
      </c>
      <c r="E843" s="56">
        <v>41226</v>
      </c>
      <c r="F843" s="21">
        <v>6</v>
      </c>
      <c r="G843" s="60" t="s">
        <v>1626</v>
      </c>
      <c r="H843" s="11"/>
      <c r="I843" s="30" t="s">
        <v>5682</v>
      </c>
      <c r="J843" s="11"/>
      <c r="K843" s="21">
        <v>201</v>
      </c>
      <c r="L843" s="22" t="s">
        <v>26</v>
      </c>
      <c r="M843" s="22" t="s">
        <v>120</v>
      </c>
      <c r="N843" s="29" t="s">
        <v>5779</v>
      </c>
    </row>
    <row r="844" spans="1:14" ht="22.5" x14ac:dyDescent="0.2">
      <c r="A844" s="72">
        <v>828</v>
      </c>
      <c r="B844" s="19">
        <v>5300</v>
      </c>
      <c r="C844" s="82" t="s">
        <v>1529</v>
      </c>
      <c r="D844" s="56">
        <v>41226</v>
      </c>
      <c r="E844" s="56">
        <v>41232</v>
      </c>
      <c r="F844" s="21">
        <v>6</v>
      </c>
      <c r="G844" s="60" t="s">
        <v>1627</v>
      </c>
      <c r="H844" s="11"/>
      <c r="I844" s="30" t="s">
        <v>5682</v>
      </c>
      <c r="J844" s="11"/>
      <c r="K844" s="21">
        <v>198</v>
      </c>
      <c r="L844" s="22" t="s">
        <v>26</v>
      </c>
      <c r="M844" s="22" t="s">
        <v>120</v>
      </c>
      <c r="N844" s="29" t="s">
        <v>5779</v>
      </c>
    </row>
    <row r="845" spans="1:14" ht="22.5" x14ac:dyDescent="0.2">
      <c r="A845" s="25">
        <v>829</v>
      </c>
      <c r="B845" s="19">
        <v>5300</v>
      </c>
      <c r="C845" s="82" t="s">
        <v>1530</v>
      </c>
      <c r="D845" s="56">
        <v>41232</v>
      </c>
      <c r="E845" s="56">
        <v>41233</v>
      </c>
      <c r="F845" s="21">
        <v>6</v>
      </c>
      <c r="G845" s="60" t="s">
        <v>1628</v>
      </c>
      <c r="H845" s="11"/>
      <c r="I845" s="30" t="s">
        <v>5682</v>
      </c>
      <c r="J845" s="11"/>
      <c r="K845" s="21">
        <v>189</v>
      </c>
      <c r="L845" s="22" t="s">
        <v>26</v>
      </c>
      <c r="M845" s="22" t="s">
        <v>120</v>
      </c>
      <c r="N845" s="29" t="s">
        <v>5779</v>
      </c>
    </row>
    <row r="846" spans="1:14" ht="22.5" x14ac:dyDescent="0.2">
      <c r="A846" s="72">
        <v>830</v>
      </c>
      <c r="B846" s="19">
        <v>5300</v>
      </c>
      <c r="C846" s="82" t="s">
        <v>1531</v>
      </c>
      <c r="D846" s="56">
        <v>41233</v>
      </c>
      <c r="E846" s="56">
        <v>41239</v>
      </c>
      <c r="F846" s="21">
        <v>6</v>
      </c>
      <c r="G846" s="60" t="s">
        <v>1629</v>
      </c>
      <c r="H846" s="11"/>
      <c r="I846" s="30" t="s">
        <v>5682</v>
      </c>
      <c r="J846" s="11"/>
      <c r="K846" s="21">
        <v>218</v>
      </c>
      <c r="L846" s="22" t="s">
        <v>26</v>
      </c>
      <c r="M846" s="22" t="s">
        <v>120</v>
      </c>
      <c r="N846" s="29" t="s">
        <v>5779</v>
      </c>
    </row>
    <row r="847" spans="1:14" ht="22.5" x14ac:dyDescent="0.2">
      <c r="A847" s="25">
        <v>831</v>
      </c>
      <c r="B847" s="19">
        <v>5300</v>
      </c>
      <c r="C847" s="82" t="s">
        <v>1532</v>
      </c>
      <c r="D847" s="56">
        <v>41239</v>
      </c>
      <c r="E847" s="56">
        <v>41243</v>
      </c>
      <c r="F847" s="21">
        <v>7</v>
      </c>
      <c r="G847" s="60" t="s">
        <v>1630</v>
      </c>
      <c r="H847" s="11"/>
      <c r="I847" s="30" t="s">
        <v>5682</v>
      </c>
      <c r="J847" s="11"/>
      <c r="K847" s="21">
        <v>198</v>
      </c>
      <c r="L847" s="22" t="s">
        <v>26</v>
      </c>
      <c r="M847" s="22" t="s">
        <v>120</v>
      </c>
      <c r="N847" s="29" t="s">
        <v>5779</v>
      </c>
    </row>
    <row r="848" spans="1:14" ht="22.5" x14ac:dyDescent="0.2">
      <c r="A848" s="72">
        <v>832</v>
      </c>
      <c r="B848" s="19">
        <v>5300</v>
      </c>
      <c r="C848" s="82" t="s">
        <v>1533</v>
      </c>
      <c r="D848" s="56">
        <v>41243</v>
      </c>
      <c r="E848" s="56">
        <v>41243</v>
      </c>
      <c r="F848" s="21">
        <v>7</v>
      </c>
      <c r="G848" s="60" t="s">
        <v>1631</v>
      </c>
      <c r="H848" s="11"/>
      <c r="I848" s="30" t="s">
        <v>5682</v>
      </c>
      <c r="J848" s="11"/>
      <c r="K848" s="21">
        <v>34</v>
      </c>
      <c r="L848" s="22" t="s">
        <v>26</v>
      </c>
      <c r="M848" s="22" t="s">
        <v>120</v>
      </c>
      <c r="N848" s="29" t="s">
        <v>5779</v>
      </c>
    </row>
    <row r="849" spans="1:14" x14ac:dyDescent="0.2">
      <c r="A849" s="25">
        <v>833</v>
      </c>
      <c r="B849" s="19">
        <v>5300</v>
      </c>
      <c r="C849" s="82" t="s">
        <v>1534</v>
      </c>
      <c r="D849" s="56">
        <v>41244</v>
      </c>
      <c r="E849" s="56">
        <v>41274</v>
      </c>
      <c r="F849" s="21">
        <v>7</v>
      </c>
      <c r="G849" s="60" t="s">
        <v>1632</v>
      </c>
      <c r="H849" s="11"/>
      <c r="I849" s="30" t="s">
        <v>5682</v>
      </c>
      <c r="J849" s="11"/>
      <c r="K849" s="21">
        <v>200</v>
      </c>
      <c r="L849" s="22" t="s">
        <v>26</v>
      </c>
      <c r="M849" s="22" t="s">
        <v>120</v>
      </c>
      <c r="N849" s="29" t="s">
        <v>5779</v>
      </c>
    </row>
    <row r="850" spans="1:14" ht="22.5" x14ac:dyDescent="0.2">
      <c r="A850" s="72">
        <v>834</v>
      </c>
      <c r="B850" s="19">
        <v>5300</v>
      </c>
      <c r="C850" s="83" t="s">
        <v>1535</v>
      </c>
      <c r="D850" s="56">
        <v>41244</v>
      </c>
      <c r="E850" s="56">
        <v>41274</v>
      </c>
      <c r="F850" s="21">
        <v>7</v>
      </c>
      <c r="G850" s="60" t="s">
        <v>1633</v>
      </c>
      <c r="H850" s="11"/>
      <c r="I850" s="30" t="s">
        <v>5682</v>
      </c>
      <c r="J850" s="11"/>
      <c r="K850" s="21">
        <v>201</v>
      </c>
      <c r="L850" s="22" t="s">
        <v>26</v>
      </c>
      <c r="M850" s="22" t="s">
        <v>120</v>
      </c>
      <c r="N850" s="29" t="s">
        <v>5779</v>
      </c>
    </row>
    <row r="851" spans="1:14" ht="22.5" x14ac:dyDescent="0.2">
      <c r="A851" s="25">
        <v>835</v>
      </c>
      <c r="B851" s="19">
        <v>5300</v>
      </c>
      <c r="C851" s="82" t="s">
        <v>1536</v>
      </c>
      <c r="D851" s="56">
        <v>41246</v>
      </c>
      <c r="E851" s="56">
        <v>41246</v>
      </c>
      <c r="F851" s="21">
        <v>7</v>
      </c>
      <c r="G851" s="60" t="s">
        <v>1634</v>
      </c>
      <c r="H851" s="11"/>
      <c r="I851" s="30" t="s">
        <v>5682</v>
      </c>
      <c r="J851" s="11"/>
      <c r="K851" s="21">
        <v>200</v>
      </c>
      <c r="L851" s="22" t="s">
        <v>26</v>
      </c>
      <c r="M851" s="22" t="s">
        <v>120</v>
      </c>
      <c r="N851" s="29" t="s">
        <v>5779</v>
      </c>
    </row>
    <row r="852" spans="1:14" ht="22.5" x14ac:dyDescent="0.2">
      <c r="A852" s="72">
        <v>836</v>
      </c>
      <c r="B852" s="19">
        <v>5300</v>
      </c>
      <c r="C852" s="82" t="s">
        <v>1537</v>
      </c>
      <c r="D852" s="56">
        <v>41246</v>
      </c>
      <c r="E852" s="56">
        <v>41246</v>
      </c>
      <c r="F852" s="21">
        <v>7</v>
      </c>
      <c r="G852" s="60" t="s">
        <v>1635</v>
      </c>
      <c r="H852" s="11"/>
      <c r="I852" s="30" t="s">
        <v>5682</v>
      </c>
      <c r="J852" s="11"/>
      <c r="K852" s="21">
        <v>199</v>
      </c>
      <c r="L852" s="22" t="s">
        <v>26</v>
      </c>
      <c r="M852" s="22" t="s">
        <v>120</v>
      </c>
      <c r="N852" s="29" t="s">
        <v>5779</v>
      </c>
    </row>
    <row r="853" spans="1:14" ht="22.5" x14ac:dyDescent="0.2">
      <c r="A853" s="25">
        <v>837</v>
      </c>
      <c r="B853" s="19">
        <v>5300</v>
      </c>
      <c r="C853" s="82" t="s">
        <v>1538</v>
      </c>
      <c r="D853" s="56">
        <v>41246</v>
      </c>
      <c r="E853" s="56">
        <v>41246</v>
      </c>
      <c r="F853" s="21">
        <v>7</v>
      </c>
      <c r="G853" s="60" t="s">
        <v>1636</v>
      </c>
      <c r="H853" s="11"/>
      <c r="I853" s="30" t="s">
        <v>5682</v>
      </c>
      <c r="J853" s="11"/>
      <c r="K853" s="21">
        <v>200</v>
      </c>
      <c r="L853" s="22" t="s">
        <v>26</v>
      </c>
      <c r="M853" s="22" t="s">
        <v>120</v>
      </c>
      <c r="N853" s="29" t="s">
        <v>5779</v>
      </c>
    </row>
    <row r="854" spans="1:14" ht="22.5" x14ac:dyDescent="0.2">
      <c r="A854" s="72">
        <v>838</v>
      </c>
      <c r="B854" s="19">
        <v>5300</v>
      </c>
      <c r="C854" s="82" t="s">
        <v>1539</v>
      </c>
      <c r="D854" s="56">
        <v>41246</v>
      </c>
      <c r="E854" s="56">
        <v>41246</v>
      </c>
      <c r="F854" s="21">
        <v>8</v>
      </c>
      <c r="G854" s="60" t="s">
        <v>1624</v>
      </c>
      <c r="H854" s="11"/>
      <c r="I854" s="30" t="s">
        <v>5682</v>
      </c>
      <c r="J854" s="11"/>
      <c r="K854" s="21">
        <v>200</v>
      </c>
      <c r="L854" s="22" t="s">
        <v>26</v>
      </c>
      <c r="M854" s="22" t="s">
        <v>120</v>
      </c>
      <c r="N854" s="29" t="s">
        <v>5779</v>
      </c>
    </row>
    <row r="855" spans="1:14" ht="22.5" x14ac:dyDescent="0.2">
      <c r="A855" s="25">
        <v>839</v>
      </c>
      <c r="B855" s="19">
        <v>5300</v>
      </c>
      <c r="C855" s="82" t="s">
        <v>1540</v>
      </c>
      <c r="D855" s="56">
        <v>41246</v>
      </c>
      <c r="E855" s="56">
        <v>41246</v>
      </c>
      <c r="F855" s="21">
        <v>8</v>
      </c>
      <c r="G855" s="60" t="s">
        <v>1625</v>
      </c>
      <c r="H855" s="11"/>
      <c r="I855" s="30" t="s">
        <v>5682</v>
      </c>
      <c r="J855" s="11"/>
      <c r="K855" s="21">
        <v>201</v>
      </c>
      <c r="L855" s="22" t="s">
        <v>26</v>
      </c>
      <c r="M855" s="22" t="s">
        <v>120</v>
      </c>
      <c r="N855" s="29" t="s">
        <v>5779</v>
      </c>
    </row>
    <row r="856" spans="1:14" ht="22.5" x14ac:dyDescent="0.2">
      <c r="A856" s="72">
        <v>840</v>
      </c>
      <c r="B856" s="19">
        <v>5300</v>
      </c>
      <c r="C856" s="82" t="s">
        <v>1541</v>
      </c>
      <c r="D856" s="56">
        <v>41246</v>
      </c>
      <c r="E856" s="56">
        <v>41246</v>
      </c>
      <c r="F856" s="21">
        <v>8</v>
      </c>
      <c r="G856" s="60" t="s">
        <v>1626</v>
      </c>
      <c r="H856" s="11"/>
      <c r="I856" s="30" t="s">
        <v>5682</v>
      </c>
      <c r="J856" s="11"/>
      <c r="K856" s="21">
        <v>200</v>
      </c>
      <c r="L856" s="22" t="s">
        <v>26</v>
      </c>
      <c r="M856" s="22" t="s">
        <v>120</v>
      </c>
      <c r="N856" s="29" t="s">
        <v>5779</v>
      </c>
    </row>
    <row r="857" spans="1:14" ht="22.5" x14ac:dyDescent="0.2">
      <c r="A857" s="25">
        <v>841</v>
      </c>
      <c r="B857" s="19">
        <v>5300</v>
      </c>
      <c r="C857" s="82" t="s">
        <v>1542</v>
      </c>
      <c r="D857" s="56">
        <v>41246</v>
      </c>
      <c r="E857" s="56">
        <v>41246</v>
      </c>
      <c r="F857" s="21">
        <v>8</v>
      </c>
      <c r="G857" s="60" t="s">
        <v>1627</v>
      </c>
      <c r="H857" s="11"/>
      <c r="I857" s="30" t="s">
        <v>5682</v>
      </c>
      <c r="J857" s="11"/>
      <c r="K857" s="21">
        <v>199</v>
      </c>
      <c r="L857" s="22" t="s">
        <v>26</v>
      </c>
      <c r="M857" s="22" t="s">
        <v>120</v>
      </c>
      <c r="N857" s="29" t="s">
        <v>5779</v>
      </c>
    </row>
    <row r="858" spans="1:14" ht="22.5" x14ac:dyDescent="0.2">
      <c r="A858" s="72">
        <v>842</v>
      </c>
      <c r="B858" s="19">
        <v>5300</v>
      </c>
      <c r="C858" s="82" t="s">
        <v>1543</v>
      </c>
      <c r="D858" s="56">
        <v>41246</v>
      </c>
      <c r="E858" s="56">
        <v>41246</v>
      </c>
      <c r="F858" s="21">
        <v>8</v>
      </c>
      <c r="G858" s="60" t="s">
        <v>1628</v>
      </c>
      <c r="H858" s="11"/>
      <c r="I858" s="30" t="s">
        <v>5682</v>
      </c>
      <c r="J858" s="11"/>
      <c r="K858" s="21">
        <v>200</v>
      </c>
      <c r="L858" s="22" t="s">
        <v>26</v>
      </c>
      <c r="M858" s="22" t="s">
        <v>120</v>
      </c>
      <c r="N858" s="29" t="s">
        <v>5779</v>
      </c>
    </row>
    <row r="859" spans="1:14" ht="22.5" x14ac:dyDescent="0.2">
      <c r="A859" s="25">
        <v>843</v>
      </c>
      <c r="B859" s="19">
        <v>5300</v>
      </c>
      <c r="C859" s="82" t="s">
        <v>1544</v>
      </c>
      <c r="D859" s="56">
        <v>41246</v>
      </c>
      <c r="E859" s="56">
        <v>41246</v>
      </c>
      <c r="F859" s="21">
        <v>8</v>
      </c>
      <c r="G859" s="60" t="s">
        <v>1629</v>
      </c>
      <c r="H859" s="11"/>
      <c r="I859" s="30" t="s">
        <v>5682</v>
      </c>
      <c r="J859" s="11"/>
      <c r="K859" s="21">
        <v>201</v>
      </c>
      <c r="L859" s="22" t="s">
        <v>26</v>
      </c>
      <c r="M859" s="22" t="s">
        <v>120</v>
      </c>
      <c r="N859" s="29" t="s">
        <v>5779</v>
      </c>
    </row>
    <row r="860" spans="1:14" ht="22.5" x14ac:dyDescent="0.2">
      <c r="A860" s="72">
        <v>844</v>
      </c>
      <c r="B860" s="19">
        <v>5300</v>
      </c>
      <c r="C860" s="82" t="s">
        <v>1545</v>
      </c>
      <c r="D860" s="56">
        <v>41246</v>
      </c>
      <c r="E860" s="56">
        <v>41246</v>
      </c>
      <c r="F860" s="21">
        <v>9</v>
      </c>
      <c r="G860" s="60" t="s">
        <v>1624</v>
      </c>
      <c r="H860" s="11"/>
      <c r="I860" s="30" t="s">
        <v>5682</v>
      </c>
      <c r="J860" s="11"/>
      <c r="K860" s="21">
        <v>200</v>
      </c>
      <c r="L860" s="22" t="s">
        <v>26</v>
      </c>
      <c r="M860" s="22" t="s">
        <v>120</v>
      </c>
      <c r="N860" s="29" t="s">
        <v>5779</v>
      </c>
    </row>
    <row r="861" spans="1:14" ht="22.5" x14ac:dyDescent="0.2">
      <c r="A861" s="25">
        <v>845</v>
      </c>
      <c r="B861" s="19">
        <v>5300</v>
      </c>
      <c r="C861" s="82" t="s">
        <v>1546</v>
      </c>
      <c r="D861" s="56">
        <v>41246</v>
      </c>
      <c r="E861" s="56">
        <v>41246</v>
      </c>
      <c r="F861" s="21">
        <v>9</v>
      </c>
      <c r="G861" s="60" t="s">
        <v>1625</v>
      </c>
      <c r="H861" s="11"/>
      <c r="I861" s="30" t="s">
        <v>5682</v>
      </c>
      <c r="J861" s="11"/>
      <c r="K861" s="21">
        <v>200</v>
      </c>
      <c r="L861" s="22" t="s">
        <v>26</v>
      </c>
      <c r="M861" s="22" t="s">
        <v>120</v>
      </c>
      <c r="N861" s="29" t="s">
        <v>5779</v>
      </c>
    </row>
    <row r="862" spans="1:14" ht="22.5" x14ac:dyDescent="0.2">
      <c r="A862" s="72">
        <v>846</v>
      </c>
      <c r="B862" s="19">
        <v>5300</v>
      </c>
      <c r="C862" s="82" t="s">
        <v>1547</v>
      </c>
      <c r="D862" s="56">
        <v>41246</v>
      </c>
      <c r="E862" s="56">
        <v>41246</v>
      </c>
      <c r="F862" s="21">
        <v>9</v>
      </c>
      <c r="G862" s="60" t="s">
        <v>1626</v>
      </c>
      <c r="H862" s="11"/>
      <c r="I862" s="30" t="s">
        <v>5682</v>
      </c>
      <c r="J862" s="11"/>
      <c r="K862" s="21">
        <v>199</v>
      </c>
      <c r="L862" s="22" t="s">
        <v>26</v>
      </c>
      <c r="M862" s="22" t="s">
        <v>120</v>
      </c>
      <c r="N862" s="29" t="s">
        <v>5779</v>
      </c>
    </row>
    <row r="863" spans="1:14" ht="22.5" x14ac:dyDescent="0.2">
      <c r="A863" s="25">
        <v>847</v>
      </c>
      <c r="B863" s="19">
        <v>5300</v>
      </c>
      <c r="C863" s="82" t="s">
        <v>1548</v>
      </c>
      <c r="D863" s="56">
        <v>41246</v>
      </c>
      <c r="E863" s="56">
        <v>41260</v>
      </c>
      <c r="F863" s="21">
        <v>9</v>
      </c>
      <c r="G863" s="60" t="s">
        <v>1627</v>
      </c>
      <c r="H863" s="11"/>
      <c r="I863" s="30" t="s">
        <v>5682</v>
      </c>
      <c r="J863" s="11"/>
      <c r="K863" s="21">
        <v>201</v>
      </c>
      <c r="L863" s="22" t="s">
        <v>26</v>
      </c>
      <c r="M863" s="22" t="s">
        <v>120</v>
      </c>
      <c r="N863" s="29" t="s">
        <v>5779</v>
      </c>
    </row>
    <row r="864" spans="1:14" ht="22.5" x14ac:dyDescent="0.2">
      <c r="A864" s="72">
        <v>848</v>
      </c>
      <c r="B864" s="19">
        <v>5300</v>
      </c>
      <c r="C864" s="82" t="s">
        <v>1549</v>
      </c>
      <c r="D864" s="56">
        <v>41260</v>
      </c>
      <c r="E864" s="56">
        <v>41260</v>
      </c>
      <c r="F864" s="21">
        <v>9</v>
      </c>
      <c r="G864" s="60" t="s">
        <v>1628</v>
      </c>
      <c r="H864" s="11"/>
      <c r="I864" s="30" t="s">
        <v>5682</v>
      </c>
      <c r="J864" s="11"/>
      <c r="K864" s="21">
        <v>200</v>
      </c>
      <c r="L864" s="22" t="s">
        <v>26</v>
      </c>
      <c r="M864" s="22" t="s">
        <v>120</v>
      </c>
      <c r="N864" s="29" t="s">
        <v>5779</v>
      </c>
    </row>
    <row r="865" spans="1:14" ht="22.5" x14ac:dyDescent="0.2">
      <c r="A865" s="25">
        <v>849</v>
      </c>
      <c r="B865" s="19">
        <v>5300</v>
      </c>
      <c r="C865" s="82" t="s">
        <v>1550</v>
      </c>
      <c r="D865" s="56">
        <v>41260</v>
      </c>
      <c r="E865" s="56">
        <v>41260</v>
      </c>
      <c r="F865" s="21">
        <v>9</v>
      </c>
      <c r="G865" s="60" t="s">
        <v>1629</v>
      </c>
      <c r="H865" s="11"/>
      <c r="I865" s="30" t="s">
        <v>5682</v>
      </c>
      <c r="J865" s="11"/>
      <c r="K865" s="21">
        <v>199</v>
      </c>
      <c r="L865" s="22" t="s">
        <v>26</v>
      </c>
      <c r="M865" s="22" t="s">
        <v>120</v>
      </c>
      <c r="N865" s="29" t="s">
        <v>5779</v>
      </c>
    </row>
    <row r="866" spans="1:14" ht="22.5" x14ac:dyDescent="0.2">
      <c r="A866" s="72">
        <v>850</v>
      </c>
      <c r="B866" s="19">
        <v>5300</v>
      </c>
      <c r="C866" s="82" t="s">
        <v>1551</v>
      </c>
      <c r="D866" s="56">
        <v>41260</v>
      </c>
      <c r="E866" s="56">
        <v>41260</v>
      </c>
      <c r="F866" s="21">
        <v>10</v>
      </c>
      <c r="G866" s="60" t="s">
        <v>1624</v>
      </c>
      <c r="H866" s="11"/>
      <c r="I866" s="30" t="s">
        <v>5682</v>
      </c>
      <c r="J866" s="11"/>
      <c r="K866" s="21">
        <v>200</v>
      </c>
      <c r="L866" s="22" t="s">
        <v>26</v>
      </c>
      <c r="M866" s="22" t="s">
        <v>120</v>
      </c>
      <c r="N866" s="29" t="s">
        <v>5779</v>
      </c>
    </row>
    <row r="867" spans="1:14" ht="22.5" x14ac:dyDescent="0.2">
      <c r="A867" s="25">
        <v>851</v>
      </c>
      <c r="B867" s="19">
        <v>5300</v>
      </c>
      <c r="C867" s="82" t="s">
        <v>1552</v>
      </c>
      <c r="D867" s="56">
        <v>41260</v>
      </c>
      <c r="E867" s="56">
        <v>41260</v>
      </c>
      <c r="F867" s="21">
        <v>10</v>
      </c>
      <c r="G867" s="60" t="s">
        <v>1625</v>
      </c>
      <c r="H867" s="11"/>
      <c r="I867" s="30" t="s">
        <v>5682</v>
      </c>
      <c r="J867" s="11"/>
      <c r="K867" s="21">
        <v>203</v>
      </c>
      <c r="L867" s="22" t="s">
        <v>26</v>
      </c>
      <c r="M867" s="22" t="s">
        <v>120</v>
      </c>
      <c r="N867" s="29" t="s">
        <v>5779</v>
      </c>
    </row>
    <row r="868" spans="1:14" ht="22.5" x14ac:dyDescent="0.2">
      <c r="A868" s="72">
        <v>852</v>
      </c>
      <c r="B868" s="19">
        <v>5300</v>
      </c>
      <c r="C868" s="82" t="s">
        <v>1553</v>
      </c>
      <c r="D868" s="56">
        <v>41260</v>
      </c>
      <c r="E868" s="56">
        <v>41260</v>
      </c>
      <c r="F868" s="21">
        <v>10</v>
      </c>
      <c r="G868" s="60" t="s">
        <v>1626</v>
      </c>
      <c r="H868" s="11"/>
      <c r="I868" s="30" t="s">
        <v>5682</v>
      </c>
      <c r="J868" s="11"/>
      <c r="K868" s="21">
        <v>198</v>
      </c>
      <c r="L868" s="22" t="s">
        <v>26</v>
      </c>
      <c r="M868" s="22" t="s">
        <v>120</v>
      </c>
      <c r="N868" s="29" t="s">
        <v>5779</v>
      </c>
    </row>
    <row r="869" spans="1:14" ht="22.5" x14ac:dyDescent="0.2">
      <c r="A869" s="25">
        <v>853</v>
      </c>
      <c r="B869" s="19">
        <v>5300</v>
      </c>
      <c r="C869" s="82" t="s">
        <v>1554</v>
      </c>
      <c r="D869" s="56">
        <v>41260</v>
      </c>
      <c r="E869" s="56">
        <v>41260</v>
      </c>
      <c r="F869" s="21">
        <v>10</v>
      </c>
      <c r="G869" s="60" t="s">
        <v>1627</v>
      </c>
      <c r="H869" s="11"/>
      <c r="I869" s="30" t="s">
        <v>5682</v>
      </c>
      <c r="J869" s="11"/>
      <c r="K869" s="21">
        <v>200</v>
      </c>
      <c r="L869" s="22" t="s">
        <v>26</v>
      </c>
      <c r="M869" s="22" t="s">
        <v>120</v>
      </c>
      <c r="N869" s="29" t="s">
        <v>5779</v>
      </c>
    </row>
    <row r="870" spans="1:14" ht="22.5" x14ac:dyDescent="0.2">
      <c r="A870" s="72">
        <v>854</v>
      </c>
      <c r="B870" s="19">
        <v>5300</v>
      </c>
      <c r="C870" s="82" t="s">
        <v>1555</v>
      </c>
      <c r="D870" s="56">
        <v>41260</v>
      </c>
      <c r="E870" s="56">
        <v>41260</v>
      </c>
      <c r="F870" s="21">
        <v>10</v>
      </c>
      <c r="G870" s="60" t="s">
        <v>1628</v>
      </c>
      <c r="H870" s="11"/>
      <c r="I870" s="30" t="s">
        <v>5682</v>
      </c>
      <c r="J870" s="11"/>
      <c r="K870" s="21">
        <v>200</v>
      </c>
      <c r="L870" s="22" t="s">
        <v>26</v>
      </c>
      <c r="M870" s="22" t="s">
        <v>120</v>
      </c>
      <c r="N870" s="29" t="s">
        <v>5779</v>
      </c>
    </row>
    <row r="871" spans="1:14" ht="22.5" x14ac:dyDescent="0.2">
      <c r="A871" s="25">
        <v>855</v>
      </c>
      <c r="B871" s="19">
        <v>5300</v>
      </c>
      <c r="C871" s="82" t="s">
        <v>1556</v>
      </c>
      <c r="D871" s="56">
        <v>41260</v>
      </c>
      <c r="E871" s="56">
        <v>41260</v>
      </c>
      <c r="F871" s="21">
        <v>10</v>
      </c>
      <c r="G871" s="60" t="s">
        <v>1629</v>
      </c>
      <c r="H871" s="11"/>
      <c r="I871" s="30" t="s">
        <v>5682</v>
      </c>
      <c r="J871" s="11"/>
      <c r="K871" s="21">
        <v>200</v>
      </c>
      <c r="L871" s="22" t="s">
        <v>26</v>
      </c>
      <c r="M871" s="22" t="s">
        <v>120</v>
      </c>
      <c r="N871" s="29" t="s">
        <v>5779</v>
      </c>
    </row>
    <row r="872" spans="1:14" ht="22.5" x14ac:dyDescent="0.2">
      <c r="A872" s="72">
        <v>856</v>
      </c>
      <c r="B872" s="19">
        <v>5300</v>
      </c>
      <c r="C872" s="83" t="s">
        <v>1557</v>
      </c>
      <c r="D872" s="56">
        <v>41260</v>
      </c>
      <c r="E872" s="56">
        <v>41260</v>
      </c>
      <c r="F872" s="21">
        <v>11</v>
      </c>
      <c r="G872" s="60" t="s">
        <v>1624</v>
      </c>
      <c r="H872" s="11"/>
      <c r="I872" s="30" t="s">
        <v>5682</v>
      </c>
      <c r="J872" s="11"/>
      <c r="K872" s="21">
        <v>199</v>
      </c>
      <c r="L872" s="22" t="s">
        <v>26</v>
      </c>
      <c r="M872" s="22" t="s">
        <v>120</v>
      </c>
      <c r="N872" s="29" t="s">
        <v>5779</v>
      </c>
    </row>
    <row r="873" spans="1:14" ht="22.5" x14ac:dyDescent="0.2">
      <c r="A873" s="25">
        <v>857</v>
      </c>
      <c r="B873" s="19">
        <v>5300</v>
      </c>
      <c r="C873" s="83" t="s">
        <v>1558</v>
      </c>
      <c r="D873" s="56">
        <v>41260</v>
      </c>
      <c r="E873" s="56">
        <v>41260</v>
      </c>
      <c r="F873" s="21">
        <v>11</v>
      </c>
      <c r="G873" s="60" t="s">
        <v>1625</v>
      </c>
      <c r="H873" s="11"/>
      <c r="I873" s="30" t="s">
        <v>5682</v>
      </c>
      <c r="J873" s="11"/>
      <c r="K873" s="21">
        <v>200</v>
      </c>
      <c r="L873" s="22" t="s">
        <v>26</v>
      </c>
      <c r="M873" s="22" t="s">
        <v>120</v>
      </c>
      <c r="N873" s="29" t="s">
        <v>5779</v>
      </c>
    </row>
    <row r="874" spans="1:14" ht="22.5" x14ac:dyDescent="0.2">
      <c r="A874" s="72">
        <v>858</v>
      </c>
      <c r="B874" s="19">
        <v>5300</v>
      </c>
      <c r="C874" s="83" t="s">
        <v>1559</v>
      </c>
      <c r="D874" s="56">
        <v>41260</v>
      </c>
      <c r="E874" s="56">
        <v>41261</v>
      </c>
      <c r="F874" s="21">
        <v>11</v>
      </c>
      <c r="G874" s="60" t="s">
        <v>1626</v>
      </c>
      <c r="H874" s="11"/>
      <c r="I874" s="30" t="s">
        <v>5682</v>
      </c>
      <c r="J874" s="11"/>
      <c r="K874" s="21">
        <v>212</v>
      </c>
      <c r="L874" s="22" t="s">
        <v>26</v>
      </c>
      <c r="M874" s="22" t="s">
        <v>120</v>
      </c>
      <c r="N874" s="29" t="s">
        <v>5779</v>
      </c>
    </row>
    <row r="875" spans="1:14" ht="22.5" x14ac:dyDescent="0.2">
      <c r="A875" s="25">
        <v>859</v>
      </c>
      <c r="B875" s="19">
        <v>5300</v>
      </c>
      <c r="C875" s="83" t="s">
        <v>1560</v>
      </c>
      <c r="D875" s="56">
        <v>41261</v>
      </c>
      <c r="E875" s="56">
        <v>41262</v>
      </c>
      <c r="F875" s="21">
        <v>11</v>
      </c>
      <c r="G875" s="60" t="s">
        <v>1627</v>
      </c>
      <c r="H875" s="11"/>
      <c r="I875" s="30" t="s">
        <v>5682</v>
      </c>
      <c r="J875" s="11"/>
      <c r="K875" s="21">
        <v>201</v>
      </c>
      <c r="L875" s="22" t="s">
        <v>26</v>
      </c>
      <c r="M875" s="22" t="s">
        <v>120</v>
      </c>
      <c r="N875" s="29" t="s">
        <v>5779</v>
      </c>
    </row>
    <row r="876" spans="1:14" ht="22.5" x14ac:dyDescent="0.2">
      <c r="A876" s="72">
        <v>860</v>
      </c>
      <c r="B876" s="19">
        <v>5300</v>
      </c>
      <c r="C876" s="83" t="s">
        <v>1561</v>
      </c>
      <c r="D876" s="56">
        <v>41262</v>
      </c>
      <c r="E876" s="56">
        <v>41262</v>
      </c>
      <c r="F876" s="21">
        <v>11</v>
      </c>
      <c r="G876" s="60" t="s">
        <v>1628</v>
      </c>
      <c r="H876" s="11"/>
      <c r="I876" s="30" t="s">
        <v>5682</v>
      </c>
      <c r="J876" s="11"/>
      <c r="K876" s="21">
        <v>203</v>
      </c>
      <c r="L876" s="22" t="s">
        <v>26</v>
      </c>
      <c r="M876" s="22" t="s">
        <v>120</v>
      </c>
      <c r="N876" s="29" t="s">
        <v>5779</v>
      </c>
    </row>
    <row r="877" spans="1:14" ht="22.5" x14ac:dyDescent="0.2">
      <c r="A877" s="25">
        <v>861</v>
      </c>
      <c r="B877" s="19">
        <v>5300</v>
      </c>
      <c r="C877" s="83" t="s">
        <v>1562</v>
      </c>
      <c r="D877" s="56">
        <v>41262</v>
      </c>
      <c r="E877" s="56">
        <v>41264</v>
      </c>
      <c r="F877" s="21">
        <v>11</v>
      </c>
      <c r="G877" s="60" t="s">
        <v>1629</v>
      </c>
      <c r="H877" s="11"/>
      <c r="I877" s="30" t="s">
        <v>5682</v>
      </c>
      <c r="J877" s="11"/>
      <c r="K877" s="21">
        <v>209</v>
      </c>
      <c r="L877" s="22" t="s">
        <v>26</v>
      </c>
      <c r="M877" s="22" t="s">
        <v>120</v>
      </c>
      <c r="N877" s="29" t="s">
        <v>5779</v>
      </c>
    </row>
    <row r="878" spans="1:14" ht="22.5" x14ac:dyDescent="0.2">
      <c r="A878" s="72">
        <v>862</v>
      </c>
      <c r="B878" s="19">
        <v>5300</v>
      </c>
      <c r="C878" s="83" t="s">
        <v>1563</v>
      </c>
      <c r="D878" s="56">
        <v>41264</v>
      </c>
      <c r="E878" s="56">
        <v>41269</v>
      </c>
      <c r="F878" s="21">
        <v>12</v>
      </c>
      <c r="G878" s="60" t="s">
        <v>1637</v>
      </c>
      <c r="H878" s="11"/>
      <c r="I878" s="30" t="s">
        <v>5682</v>
      </c>
      <c r="J878" s="11"/>
      <c r="K878" s="21">
        <v>201</v>
      </c>
      <c r="L878" s="22" t="s">
        <v>26</v>
      </c>
      <c r="M878" s="22" t="s">
        <v>120</v>
      </c>
      <c r="N878" s="29" t="s">
        <v>5779</v>
      </c>
    </row>
    <row r="879" spans="1:14" ht="22.5" x14ac:dyDescent="0.2">
      <c r="A879" s="25">
        <v>863</v>
      </c>
      <c r="B879" s="19">
        <v>5300</v>
      </c>
      <c r="C879" s="83" t="s">
        <v>1564</v>
      </c>
      <c r="D879" s="56">
        <v>41269</v>
      </c>
      <c r="E879" s="56">
        <v>41270</v>
      </c>
      <c r="F879" s="21">
        <v>12</v>
      </c>
      <c r="G879" s="60" t="s">
        <v>1638</v>
      </c>
      <c r="H879" s="11"/>
      <c r="I879" s="30" t="s">
        <v>5682</v>
      </c>
      <c r="J879" s="11"/>
      <c r="K879" s="21">
        <v>214</v>
      </c>
      <c r="L879" s="22" t="s">
        <v>26</v>
      </c>
      <c r="M879" s="22" t="s">
        <v>120</v>
      </c>
      <c r="N879" s="29" t="s">
        <v>5779</v>
      </c>
    </row>
    <row r="880" spans="1:14" ht="22.5" x14ac:dyDescent="0.2">
      <c r="A880" s="72">
        <v>864</v>
      </c>
      <c r="B880" s="19">
        <v>5300</v>
      </c>
      <c r="C880" s="83" t="s">
        <v>1565</v>
      </c>
      <c r="D880" s="56">
        <v>41270</v>
      </c>
      <c r="E880" s="56">
        <v>41270</v>
      </c>
      <c r="F880" s="21">
        <v>12</v>
      </c>
      <c r="G880" s="60" t="s">
        <v>1639</v>
      </c>
      <c r="H880" s="11"/>
      <c r="I880" s="30" t="s">
        <v>5682</v>
      </c>
      <c r="J880" s="11"/>
      <c r="K880" s="21">
        <v>212</v>
      </c>
      <c r="L880" s="22" t="s">
        <v>26</v>
      </c>
      <c r="M880" s="22" t="s">
        <v>120</v>
      </c>
      <c r="N880" s="29" t="s">
        <v>5779</v>
      </c>
    </row>
    <row r="881" spans="1:14" ht="22.5" x14ac:dyDescent="0.2">
      <c r="A881" s="25">
        <v>865</v>
      </c>
      <c r="B881" s="19">
        <v>5300</v>
      </c>
      <c r="C881" s="83" t="s">
        <v>1566</v>
      </c>
      <c r="D881" s="56">
        <v>41270</v>
      </c>
      <c r="E881" s="56">
        <v>41271</v>
      </c>
      <c r="F881" s="21">
        <v>12</v>
      </c>
      <c r="G881" s="60" t="s">
        <v>1640</v>
      </c>
      <c r="H881" s="11"/>
      <c r="I881" s="30" t="s">
        <v>5682</v>
      </c>
      <c r="J881" s="11"/>
      <c r="K881" s="21">
        <v>201</v>
      </c>
      <c r="L881" s="22" t="s">
        <v>26</v>
      </c>
      <c r="M881" s="22" t="s">
        <v>120</v>
      </c>
      <c r="N881" s="29" t="s">
        <v>5779</v>
      </c>
    </row>
    <row r="882" spans="1:14" ht="22.5" x14ac:dyDescent="0.2">
      <c r="A882" s="72">
        <v>866</v>
      </c>
      <c r="B882" s="19">
        <v>5300</v>
      </c>
      <c r="C882" s="83" t="s">
        <v>1567</v>
      </c>
      <c r="D882" s="56">
        <v>41271</v>
      </c>
      <c r="E882" s="56">
        <v>41273</v>
      </c>
      <c r="F882" s="21">
        <v>12</v>
      </c>
      <c r="G882" s="60" t="s">
        <v>1641</v>
      </c>
      <c r="H882" s="11"/>
      <c r="I882" s="30" t="s">
        <v>5682</v>
      </c>
      <c r="J882" s="11"/>
      <c r="K882" s="21">
        <v>107</v>
      </c>
      <c r="L882" s="22" t="s">
        <v>26</v>
      </c>
      <c r="M882" s="22" t="s">
        <v>120</v>
      </c>
      <c r="N882" s="29" t="s">
        <v>5779</v>
      </c>
    </row>
    <row r="883" spans="1:14" x14ac:dyDescent="0.2">
      <c r="A883" s="25">
        <v>867</v>
      </c>
      <c r="B883" s="19">
        <v>5300</v>
      </c>
      <c r="C883" s="83" t="s">
        <v>1568</v>
      </c>
      <c r="D883" s="56">
        <v>40909</v>
      </c>
      <c r="E883" s="56">
        <v>40939</v>
      </c>
      <c r="F883" s="21">
        <v>13</v>
      </c>
      <c r="G883" s="60" t="s">
        <v>1630</v>
      </c>
      <c r="H883" s="11"/>
      <c r="I883" s="30" t="s">
        <v>5682</v>
      </c>
      <c r="J883" s="11"/>
      <c r="K883" s="21">
        <v>91</v>
      </c>
      <c r="L883" s="22" t="s">
        <v>26</v>
      </c>
      <c r="M883" s="22" t="s">
        <v>120</v>
      </c>
      <c r="N883" s="29" t="s">
        <v>5779</v>
      </c>
    </row>
    <row r="884" spans="1:14" x14ac:dyDescent="0.2">
      <c r="A884" s="72">
        <v>868</v>
      </c>
      <c r="B884" s="19">
        <v>5300</v>
      </c>
      <c r="C884" s="83" t="s">
        <v>1569</v>
      </c>
      <c r="D884" s="56">
        <v>40940</v>
      </c>
      <c r="E884" s="56">
        <v>40968</v>
      </c>
      <c r="F884" s="21">
        <v>13</v>
      </c>
      <c r="G884" s="60" t="s">
        <v>1631</v>
      </c>
      <c r="H884" s="11"/>
      <c r="I884" s="30" t="s">
        <v>5682</v>
      </c>
      <c r="J884" s="11"/>
      <c r="K884" s="21">
        <v>132</v>
      </c>
      <c r="L884" s="22" t="s">
        <v>26</v>
      </c>
      <c r="M884" s="22" t="s">
        <v>120</v>
      </c>
      <c r="N884" s="29" t="s">
        <v>5779</v>
      </c>
    </row>
    <row r="885" spans="1:14" x14ac:dyDescent="0.2">
      <c r="A885" s="25">
        <v>869</v>
      </c>
      <c r="B885" s="19">
        <v>5300</v>
      </c>
      <c r="C885" s="83" t="s">
        <v>1570</v>
      </c>
      <c r="D885" s="56">
        <v>40969</v>
      </c>
      <c r="E885" s="56">
        <v>40999</v>
      </c>
      <c r="F885" s="21">
        <v>13</v>
      </c>
      <c r="G885" s="60" t="s">
        <v>1632</v>
      </c>
      <c r="H885" s="11"/>
      <c r="I885" s="30" t="s">
        <v>5682</v>
      </c>
      <c r="J885" s="11"/>
      <c r="K885" s="21">
        <v>213</v>
      </c>
      <c r="L885" s="22" t="s">
        <v>26</v>
      </c>
      <c r="M885" s="22" t="s">
        <v>120</v>
      </c>
      <c r="N885" s="29" t="s">
        <v>5779</v>
      </c>
    </row>
    <row r="886" spans="1:14" x14ac:dyDescent="0.2">
      <c r="A886" s="72">
        <v>870</v>
      </c>
      <c r="B886" s="19">
        <v>5300</v>
      </c>
      <c r="C886" s="83" t="s">
        <v>1570</v>
      </c>
      <c r="D886" s="56">
        <v>40969</v>
      </c>
      <c r="E886" s="56">
        <v>40999</v>
      </c>
      <c r="F886" s="21">
        <v>13</v>
      </c>
      <c r="G886" s="60" t="s">
        <v>1633</v>
      </c>
      <c r="H886" s="11"/>
      <c r="I886" s="30" t="s">
        <v>5682</v>
      </c>
      <c r="J886" s="11"/>
      <c r="K886" s="21">
        <v>71</v>
      </c>
      <c r="L886" s="22" t="s">
        <v>26</v>
      </c>
      <c r="M886" s="22" t="s">
        <v>120</v>
      </c>
      <c r="N886" s="29" t="s">
        <v>5779</v>
      </c>
    </row>
    <row r="887" spans="1:14" x14ac:dyDescent="0.2">
      <c r="A887" s="25">
        <v>871</v>
      </c>
      <c r="B887" s="19">
        <v>5300</v>
      </c>
      <c r="C887" s="83" t="s">
        <v>1571</v>
      </c>
      <c r="D887" s="56">
        <v>41000</v>
      </c>
      <c r="E887" s="56">
        <v>41029</v>
      </c>
      <c r="F887" s="21">
        <v>13</v>
      </c>
      <c r="G887" s="60" t="s">
        <v>1634</v>
      </c>
      <c r="H887" s="11"/>
      <c r="I887" s="30" t="s">
        <v>5682</v>
      </c>
      <c r="J887" s="11"/>
      <c r="K887" s="21">
        <v>213</v>
      </c>
      <c r="L887" s="22" t="s">
        <v>26</v>
      </c>
      <c r="M887" s="22" t="s">
        <v>120</v>
      </c>
      <c r="N887" s="29" t="s">
        <v>5779</v>
      </c>
    </row>
    <row r="888" spans="1:14" x14ac:dyDescent="0.2">
      <c r="A888" s="72">
        <v>872</v>
      </c>
      <c r="B888" s="19">
        <v>5300</v>
      </c>
      <c r="C888" s="83" t="s">
        <v>1572</v>
      </c>
      <c r="D888" s="56">
        <v>41030</v>
      </c>
      <c r="E888" s="56">
        <v>41060</v>
      </c>
      <c r="F888" s="21">
        <v>13</v>
      </c>
      <c r="G888" s="60" t="s">
        <v>1635</v>
      </c>
      <c r="H888" s="11"/>
      <c r="I888" s="30" t="s">
        <v>5682</v>
      </c>
      <c r="J888" s="11"/>
      <c r="K888" s="21">
        <v>202</v>
      </c>
      <c r="L888" s="22" t="s">
        <v>26</v>
      </c>
      <c r="M888" s="22" t="s">
        <v>120</v>
      </c>
      <c r="N888" s="29" t="s">
        <v>5779</v>
      </c>
    </row>
    <row r="889" spans="1:14" x14ac:dyDescent="0.2">
      <c r="A889" s="25">
        <v>873</v>
      </c>
      <c r="B889" s="19">
        <v>5300</v>
      </c>
      <c r="C889" s="83" t="s">
        <v>1572</v>
      </c>
      <c r="D889" s="56">
        <v>41030</v>
      </c>
      <c r="E889" s="56">
        <v>41060</v>
      </c>
      <c r="F889" s="21">
        <v>13</v>
      </c>
      <c r="G889" s="60" t="s">
        <v>1636</v>
      </c>
      <c r="H889" s="11"/>
      <c r="I889" s="30" t="s">
        <v>5682</v>
      </c>
      <c r="J889" s="11"/>
      <c r="K889" s="21">
        <v>127</v>
      </c>
      <c r="L889" s="22" t="s">
        <v>26</v>
      </c>
      <c r="M889" s="22" t="s">
        <v>120</v>
      </c>
      <c r="N889" s="29" t="s">
        <v>5779</v>
      </c>
    </row>
    <row r="890" spans="1:14" x14ac:dyDescent="0.2">
      <c r="A890" s="72">
        <v>874</v>
      </c>
      <c r="B890" s="19">
        <v>5300</v>
      </c>
      <c r="C890" s="83" t="s">
        <v>1573</v>
      </c>
      <c r="D890" s="56">
        <v>41061</v>
      </c>
      <c r="E890" s="56">
        <v>41090</v>
      </c>
      <c r="F890" s="21">
        <v>14</v>
      </c>
      <c r="G890" s="60" t="s">
        <v>1642</v>
      </c>
      <c r="H890" s="11"/>
      <c r="I890" s="30" t="s">
        <v>5682</v>
      </c>
      <c r="J890" s="11"/>
      <c r="K890" s="21">
        <v>201</v>
      </c>
      <c r="L890" s="22" t="s">
        <v>26</v>
      </c>
      <c r="M890" s="22" t="s">
        <v>120</v>
      </c>
      <c r="N890" s="29" t="s">
        <v>5779</v>
      </c>
    </row>
    <row r="891" spans="1:14" x14ac:dyDescent="0.2">
      <c r="A891" s="25">
        <v>875</v>
      </c>
      <c r="B891" s="19">
        <v>5300</v>
      </c>
      <c r="C891" s="83" t="s">
        <v>1573</v>
      </c>
      <c r="D891" s="56">
        <v>41061</v>
      </c>
      <c r="E891" s="56">
        <v>41090</v>
      </c>
      <c r="F891" s="21">
        <v>14</v>
      </c>
      <c r="G891" s="60" t="s">
        <v>1643</v>
      </c>
      <c r="H891" s="11"/>
      <c r="I891" s="30" t="s">
        <v>5682</v>
      </c>
      <c r="J891" s="11"/>
      <c r="K891" s="21">
        <v>50</v>
      </c>
      <c r="L891" s="22" t="s">
        <v>26</v>
      </c>
      <c r="M891" s="22" t="s">
        <v>120</v>
      </c>
      <c r="N891" s="29" t="s">
        <v>5779</v>
      </c>
    </row>
    <row r="892" spans="1:14" x14ac:dyDescent="0.2">
      <c r="A892" s="72">
        <v>876</v>
      </c>
      <c r="B892" s="19">
        <v>5300</v>
      </c>
      <c r="C892" s="83" t="s">
        <v>1574</v>
      </c>
      <c r="D892" s="56">
        <v>41091</v>
      </c>
      <c r="E892" s="56">
        <v>41121</v>
      </c>
      <c r="F892" s="21">
        <v>14</v>
      </c>
      <c r="G892" s="60" t="s">
        <v>1644</v>
      </c>
      <c r="H892" s="11"/>
      <c r="I892" s="30" t="s">
        <v>5682</v>
      </c>
      <c r="J892" s="11"/>
      <c r="K892" s="21">
        <v>113</v>
      </c>
      <c r="L892" s="22" t="s">
        <v>26</v>
      </c>
      <c r="M892" s="22" t="s">
        <v>120</v>
      </c>
      <c r="N892" s="29" t="s">
        <v>5779</v>
      </c>
    </row>
    <row r="893" spans="1:14" x14ac:dyDescent="0.2">
      <c r="A893" s="25">
        <v>877</v>
      </c>
      <c r="B893" s="19">
        <v>5300</v>
      </c>
      <c r="C893" s="83" t="s">
        <v>1575</v>
      </c>
      <c r="D893" s="56">
        <v>41122</v>
      </c>
      <c r="E893" s="56">
        <v>41152</v>
      </c>
      <c r="F893" s="21">
        <v>14</v>
      </c>
      <c r="G893" s="60" t="s">
        <v>1645</v>
      </c>
      <c r="H893" s="11"/>
      <c r="I893" s="30" t="s">
        <v>5682</v>
      </c>
      <c r="J893" s="11"/>
      <c r="K893" s="21">
        <v>204</v>
      </c>
      <c r="L893" s="22" t="s">
        <v>26</v>
      </c>
      <c r="M893" s="22" t="s">
        <v>120</v>
      </c>
      <c r="N893" s="29" t="s">
        <v>5779</v>
      </c>
    </row>
    <row r="894" spans="1:14" x14ac:dyDescent="0.2">
      <c r="A894" s="72">
        <v>878</v>
      </c>
      <c r="B894" s="19">
        <v>5300</v>
      </c>
      <c r="C894" s="83" t="s">
        <v>1576</v>
      </c>
      <c r="D894" s="56">
        <v>41153</v>
      </c>
      <c r="E894" s="56">
        <v>41182</v>
      </c>
      <c r="F894" s="21">
        <v>14</v>
      </c>
      <c r="G894" s="60" t="s">
        <v>1646</v>
      </c>
      <c r="H894" s="11"/>
      <c r="I894" s="30" t="s">
        <v>5682</v>
      </c>
      <c r="J894" s="11"/>
      <c r="K894" s="21">
        <v>212</v>
      </c>
      <c r="L894" s="22" t="s">
        <v>26</v>
      </c>
      <c r="M894" s="22" t="s">
        <v>120</v>
      </c>
      <c r="N894" s="29" t="s">
        <v>5779</v>
      </c>
    </row>
    <row r="895" spans="1:14" x14ac:dyDescent="0.2">
      <c r="A895" s="25">
        <v>879</v>
      </c>
      <c r="B895" s="19">
        <v>5300</v>
      </c>
      <c r="C895" s="83" t="s">
        <v>1576</v>
      </c>
      <c r="D895" s="56">
        <v>41153</v>
      </c>
      <c r="E895" s="56">
        <v>41182</v>
      </c>
      <c r="F895" s="21">
        <v>14</v>
      </c>
      <c r="G895" s="60" t="s">
        <v>1647</v>
      </c>
      <c r="H895" s="11"/>
      <c r="I895" s="30" t="s">
        <v>5682</v>
      </c>
      <c r="J895" s="11"/>
      <c r="K895" s="21">
        <v>105</v>
      </c>
      <c r="L895" s="22" t="s">
        <v>26</v>
      </c>
      <c r="M895" s="22" t="s">
        <v>120</v>
      </c>
      <c r="N895" s="29" t="s">
        <v>5779</v>
      </c>
    </row>
    <row r="896" spans="1:14" x14ac:dyDescent="0.2">
      <c r="A896" s="72">
        <v>880</v>
      </c>
      <c r="B896" s="19">
        <v>5300</v>
      </c>
      <c r="C896" s="83" t="s">
        <v>1577</v>
      </c>
      <c r="D896" s="56">
        <v>41183</v>
      </c>
      <c r="E896" s="56">
        <v>41213</v>
      </c>
      <c r="F896" s="21">
        <v>14</v>
      </c>
      <c r="G896" s="60" t="s">
        <v>1648</v>
      </c>
      <c r="H896" s="11"/>
      <c r="I896" s="30" t="s">
        <v>5682</v>
      </c>
      <c r="J896" s="11"/>
      <c r="K896" s="21">
        <v>227</v>
      </c>
      <c r="L896" s="22" t="s">
        <v>26</v>
      </c>
      <c r="M896" s="22" t="s">
        <v>120</v>
      </c>
      <c r="N896" s="29" t="s">
        <v>5779</v>
      </c>
    </row>
    <row r="897" spans="1:14" x14ac:dyDescent="0.2">
      <c r="A897" s="25">
        <v>881</v>
      </c>
      <c r="B897" s="19">
        <v>5300</v>
      </c>
      <c r="C897" s="83" t="s">
        <v>1577</v>
      </c>
      <c r="D897" s="56">
        <v>41183</v>
      </c>
      <c r="E897" s="56">
        <v>41213</v>
      </c>
      <c r="F897" s="21">
        <v>14</v>
      </c>
      <c r="G897" s="60" t="s">
        <v>1649</v>
      </c>
      <c r="H897" s="11"/>
      <c r="I897" s="30" t="s">
        <v>5682</v>
      </c>
      <c r="J897" s="11"/>
      <c r="K897" s="21">
        <v>130</v>
      </c>
      <c r="L897" s="22" t="s">
        <v>26</v>
      </c>
      <c r="M897" s="22" t="s">
        <v>120</v>
      </c>
      <c r="N897" s="29" t="s">
        <v>5779</v>
      </c>
    </row>
    <row r="898" spans="1:14" x14ac:dyDescent="0.2">
      <c r="A898" s="72">
        <v>882</v>
      </c>
      <c r="B898" s="19">
        <v>5300</v>
      </c>
      <c r="C898" s="83" t="s">
        <v>1578</v>
      </c>
      <c r="D898" s="56">
        <v>41214</v>
      </c>
      <c r="E898" s="56">
        <v>41243</v>
      </c>
      <c r="F898" s="21">
        <v>15</v>
      </c>
      <c r="G898" s="60" t="s">
        <v>1624</v>
      </c>
      <c r="H898" s="11"/>
      <c r="I898" s="30" t="s">
        <v>5682</v>
      </c>
      <c r="J898" s="11"/>
      <c r="K898" s="21">
        <v>147</v>
      </c>
      <c r="L898" s="22" t="s">
        <v>26</v>
      </c>
      <c r="M898" s="22" t="s">
        <v>120</v>
      </c>
      <c r="N898" s="29" t="s">
        <v>5779</v>
      </c>
    </row>
    <row r="899" spans="1:14" x14ac:dyDescent="0.2">
      <c r="A899" s="25">
        <v>883</v>
      </c>
      <c r="B899" s="19">
        <v>5300</v>
      </c>
      <c r="C899" s="83" t="s">
        <v>1579</v>
      </c>
      <c r="D899" s="56">
        <v>41244</v>
      </c>
      <c r="E899" s="56">
        <v>41274</v>
      </c>
      <c r="F899" s="21">
        <v>15</v>
      </c>
      <c r="G899" s="60" t="s">
        <v>1625</v>
      </c>
      <c r="H899" s="11"/>
      <c r="I899" s="30" t="s">
        <v>5682</v>
      </c>
      <c r="J899" s="11"/>
      <c r="K899" s="21">
        <v>200</v>
      </c>
      <c r="L899" s="22" t="s">
        <v>26</v>
      </c>
      <c r="M899" s="22" t="s">
        <v>120</v>
      </c>
      <c r="N899" s="29" t="s">
        <v>5779</v>
      </c>
    </row>
    <row r="900" spans="1:14" x14ac:dyDescent="0.2">
      <c r="A900" s="72">
        <v>884</v>
      </c>
      <c r="B900" s="19">
        <v>5300</v>
      </c>
      <c r="C900" s="83" t="s">
        <v>1579</v>
      </c>
      <c r="D900" s="56">
        <v>41244</v>
      </c>
      <c r="E900" s="56">
        <v>41274</v>
      </c>
      <c r="F900" s="21">
        <v>15</v>
      </c>
      <c r="G900" s="60" t="s">
        <v>1626</v>
      </c>
      <c r="H900" s="11"/>
      <c r="I900" s="30" t="s">
        <v>5682</v>
      </c>
      <c r="J900" s="11"/>
      <c r="K900" s="21">
        <v>200</v>
      </c>
      <c r="L900" s="22" t="s">
        <v>26</v>
      </c>
      <c r="M900" s="22" t="s">
        <v>120</v>
      </c>
      <c r="N900" s="29" t="s">
        <v>5779</v>
      </c>
    </row>
    <row r="901" spans="1:14" x14ac:dyDescent="0.2">
      <c r="A901" s="25">
        <v>885</v>
      </c>
      <c r="B901" s="19">
        <v>5300</v>
      </c>
      <c r="C901" s="83" t="s">
        <v>1579</v>
      </c>
      <c r="D901" s="56">
        <v>41244</v>
      </c>
      <c r="E901" s="56">
        <v>41274</v>
      </c>
      <c r="F901" s="21">
        <v>15</v>
      </c>
      <c r="G901" s="60" t="s">
        <v>1627</v>
      </c>
      <c r="H901" s="11"/>
      <c r="I901" s="30" t="s">
        <v>5682</v>
      </c>
      <c r="J901" s="11"/>
      <c r="K901" s="21">
        <v>200</v>
      </c>
      <c r="L901" s="22" t="s">
        <v>26</v>
      </c>
      <c r="M901" s="22" t="s">
        <v>120</v>
      </c>
      <c r="N901" s="29" t="s">
        <v>5779</v>
      </c>
    </row>
    <row r="902" spans="1:14" x14ac:dyDescent="0.2">
      <c r="A902" s="72">
        <v>886</v>
      </c>
      <c r="B902" s="19">
        <v>5300</v>
      </c>
      <c r="C902" s="83" t="s">
        <v>1579</v>
      </c>
      <c r="D902" s="56">
        <v>41244</v>
      </c>
      <c r="E902" s="56">
        <v>41274</v>
      </c>
      <c r="F902" s="21">
        <v>15</v>
      </c>
      <c r="G902" s="60" t="s">
        <v>1628</v>
      </c>
      <c r="H902" s="11"/>
      <c r="I902" s="30" t="s">
        <v>5682</v>
      </c>
      <c r="J902" s="11"/>
      <c r="K902" s="21">
        <v>199</v>
      </c>
      <c r="L902" s="22" t="s">
        <v>26</v>
      </c>
      <c r="M902" s="22" t="s">
        <v>120</v>
      </c>
      <c r="N902" s="29" t="s">
        <v>5779</v>
      </c>
    </row>
    <row r="903" spans="1:14" x14ac:dyDescent="0.2">
      <c r="A903" s="25">
        <v>887</v>
      </c>
      <c r="B903" s="19">
        <v>5300</v>
      </c>
      <c r="C903" s="83" t="s">
        <v>1579</v>
      </c>
      <c r="D903" s="56">
        <v>41244</v>
      </c>
      <c r="E903" s="56">
        <v>41274</v>
      </c>
      <c r="F903" s="21">
        <v>15</v>
      </c>
      <c r="G903" s="60" t="s">
        <v>1629</v>
      </c>
      <c r="H903" s="11"/>
      <c r="I903" s="30" t="s">
        <v>5682</v>
      </c>
      <c r="J903" s="11"/>
      <c r="K903" s="21">
        <v>112</v>
      </c>
      <c r="L903" s="22" t="s">
        <v>26</v>
      </c>
      <c r="M903" s="22" t="s">
        <v>120</v>
      </c>
      <c r="N903" s="29" t="s">
        <v>5779</v>
      </c>
    </row>
    <row r="904" spans="1:14" x14ac:dyDescent="0.2">
      <c r="A904" s="72">
        <v>888</v>
      </c>
      <c r="B904" s="19">
        <v>5300</v>
      </c>
      <c r="C904" s="82" t="s">
        <v>1580</v>
      </c>
      <c r="D904" s="56">
        <v>40909</v>
      </c>
      <c r="E904" s="56">
        <v>40968</v>
      </c>
      <c r="F904" s="21">
        <v>16</v>
      </c>
      <c r="G904" s="60" t="s">
        <v>1630</v>
      </c>
      <c r="H904" s="11"/>
      <c r="I904" s="30" t="s">
        <v>5682</v>
      </c>
      <c r="J904" s="11"/>
      <c r="K904" s="21">
        <v>200</v>
      </c>
      <c r="L904" s="22" t="s">
        <v>26</v>
      </c>
      <c r="M904" s="22" t="s">
        <v>120</v>
      </c>
      <c r="N904" s="29" t="s">
        <v>5779</v>
      </c>
    </row>
    <row r="905" spans="1:14" x14ac:dyDescent="0.2">
      <c r="A905" s="25">
        <v>889</v>
      </c>
      <c r="B905" s="19">
        <v>5300</v>
      </c>
      <c r="C905" s="82" t="s">
        <v>1580</v>
      </c>
      <c r="D905" s="56">
        <v>40909</v>
      </c>
      <c r="E905" s="56">
        <v>40968</v>
      </c>
      <c r="F905" s="21">
        <v>16</v>
      </c>
      <c r="G905" s="60" t="s">
        <v>1631</v>
      </c>
      <c r="H905" s="11"/>
      <c r="I905" s="30" t="s">
        <v>5682</v>
      </c>
      <c r="J905" s="11"/>
      <c r="K905" s="21">
        <v>75</v>
      </c>
      <c r="L905" s="22" t="s">
        <v>26</v>
      </c>
      <c r="M905" s="22" t="s">
        <v>120</v>
      </c>
      <c r="N905" s="29" t="s">
        <v>5779</v>
      </c>
    </row>
    <row r="906" spans="1:14" x14ac:dyDescent="0.2">
      <c r="A906" s="72">
        <v>890</v>
      </c>
      <c r="B906" s="19">
        <v>5300</v>
      </c>
      <c r="C906" s="82" t="s">
        <v>1581</v>
      </c>
      <c r="D906" s="56">
        <v>40969</v>
      </c>
      <c r="E906" s="56">
        <v>41029</v>
      </c>
      <c r="F906" s="21">
        <v>16</v>
      </c>
      <c r="G906" s="60" t="s">
        <v>1632</v>
      </c>
      <c r="H906" s="11"/>
      <c r="I906" s="30" t="s">
        <v>5682</v>
      </c>
      <c r="J906" s="11"/>
      <c r="K906" s="21">
        <v>200</v>
      </c>
      <c r="L906" s="22" t="s">
        <v>26</v>
      </c>
      <c r="M906" s="22" t="s">
        <v>120</v>
      </c>
      <c r="N906" s="29" t="s">
        <v>5779</v>
      </c>
    </row>
    <row r="907" spans="1:14" x14ac:dyDescent="0.2">
      <c r="A907" s="25">
        <v>891</v>
      </c>
      <c r="B907" s="19">
        <v>5300</v>
      </c>
      <c r="C907" s="82" t="s">
        <v>1581</v>
      </c>
      <c r="D907" s="56">
        <v>40969</v>
      </c>
      <c r="E907" s="56">
        <v>41029</v>
      </c>
      <c r="F907" s="21">
        <v>16</v>
      </c>
      <c r="G907" s="60" t="s">
        <v>1633</v>
      </c>
      <c r="H907" s="11"/>
      <c r="I907" s="30" t="s">
        <v>5682</v>
      </c>
      <c r="J907" s="11"/>
      <c r="K907" s="21">
        <v>165</v>
      </c>
      <c r="L907" s="22" t="s">
        <v>26</v>
      </c>
      <c r="M907" s="22" t="s">
        <v>120</v>
      </c>
      <c r="N907" s="29" t="s">
        <v>5779</v>
      </c>
    </row>
    <row r="908" spans="1:14" x14ac:dyDescent="0.2">
      <c r="A908" s="72">
        <v>892</v>
      </c>
      <c r="B908" s="19">
        <v>5300</v>
      </c>
      <c r="C908" s="82" t="s">
        <v>1582</v>
      </c>
      <c r="D908" s="56">
        <v>41030</v>
      </c>
      <c r="E908" s="56">
        <v>41090</v>
      </c>
      <c r="F908" s="21">
        <v>16</v>
      </c>
      <c r="G908" s="60" t="s">
        <v>1634</v>
      </c>
      <c r="H908" s="11"/>
      <c r="I908" s="30" t="s">
        <v>5682</v>
      </c>
      <c r="J908" s="11"/>
      <c r="K908" s="21">
        <v>200</v>
      </c>
      <c r="L908" s="22" t="s">
        <v>26</v>
      </c>
      <c r="M908" s="22" t="s">
        <v>120</v>
      </c>
      <c r="N908" s="29" t="s">
        <v>5779</v>
      </c>
    </row>
    <row r="909" spans="1:14" x14ac:dyDescent="0.2">
      <c r="A909" s="25">
        <v>893</v>
      </c>
      <c r="B909" s="19">
        <v>5300</v>
      </c>
      <c r="C909" s="82" t="s">
        <v>1582</v>
      </c>
      <c r="D909" s="56">
        <v>41030</v>
      </c>
      <c r="E909" s="56">
        <v>41090</v>
      </c>
      <c r="F909" s="21">
        <v>16</v>
      </c>
      <c r="G909" s="60" t="s">
        <v>1635</v>
      </c>
      <c r="H909" s="11"/>
      <c r="I909" s="30" t="s">
        <v>5682</v>
      </c>
      <c r="J909" s="11"/>
      <c r="K909" s="21">
        <v>200</v>
      </c>
      <c r="L909" s="22" t="s">
        <v>26</v>
      </c>
      <c r="M909" s="22" t="s">
        <v>120</v>
      </c>
      <c r="N909" s="29" t="s">
        <v>5779</v>
      </c>
    </row>
    <row r="910" spans="1:14" x14ac:dyDescent="0.2">
      <c r="A910" s="72">
        <v>894</v>
      </c>
      <c r="B910" s="19">
        <v>5300</v>
      </c>
      <c r="C910" s="82" t="s">
        <v>1582</v>
      </c>
      <c r="D910" s="56">
        <v>41030</v>
      </c>
      <c r="E910" s="56">
        <v>41090</v>
      </c>
      <c r="F910" s="21">
        <v>16</v>
      </c>
      <c r="G910" s="60" t="s">
        <v>1636</v>
      </c>
      <c r="H910" s="11"/>
      <c r="I910" s="30" t="s">
        <v>5682</v>
      </c>
      <c r="J910" s="11"/>
      <c r="K910" s="21"/>
      <c r="L910" s="22" t="s">
        <v>26</v>
      </c>
      <c r="M910" s="22" t="s">
        <v>120</v>
      </c>
      <c r="N910" s="29" t="s">
        <v>5779</v>
      </c>
    </row>
    <row r="911" spans="1:14" x14ac:dyDescent="0.2">
      <c r="A911" s="25">
        <v>895</v>
      </c>
      <c r="B911" s="19">
        <v>5300</v>
      </c>
      <c r="C911" s="82" t="s">
        <v>1583</v>
      </c>
      <c r="D911" s="56">
        <v>41091</v>
      </c>
      <c r="E911" s="56">
        <v>41152</v>
      </c>
      <c r="F911" s="21">
        <v>17</v>
      </c>
      <c r="G911" s="60" t="s">
        <v>1624</v>
      </c>
      <c r="H911" s="11"/>
      <c r="I911" s="30" t="s">
        <v>5682</v>
      </c>
      <c r="J911" s="11"/>
      <c r="K911" s="21">
        <v>200</v>
      </c>
      <c r="L911" s="22" t="s">
        <v>26</v>
      </c>
      <c r="M911" s="22" t="s">
        <v>120</v>
      </c>
      <c r="N911" s="29" t="s">
        <v>5779</v>
      </c>
    </row>
    <row r="912" spans="1:14" x14ac:dyDescent="0.2">
      <c r="A912" s="72">
        <v>896</v>
      </c>
      <c r="B912" s="19">
        <v>5300</v>
      </c>
      <c r="C912" s="82" t="s">
        <v>1583</v>
      </c>
      <c r="D912" s="56">
        <v>41091</v>
      </c>
      <c r="E912" s="56">
        <v>41152</v>
      </c>
      <c r="F912" s="21">
        <v>17</v>
      </c>
      <c r="G912" s="60" t="s">
        <v>1625</v>
      </c>
      <c r="H912" s="11"/>
      <c r="I912" s="30" t="s">
        <v>5682</v>
      </c>
      <c r="J912" s="11"/>
      <c r="K912" s="21"/>
      <c r="L912" s="22" t="s">
        <v>26</v>
      </c>
      <c r="M912" s="22" t="s">
        <v>120</v>
      </c>
      <c r="N912" s="29" t="s">
        <v>5779</v>
      </c>
    </row>
    <row r="913" spans="1:14" x14ac:dyDescent="0.2">
      <c r="A913" s="25">
        <v>897</v>
      </c>
      <c r="B913" s="19">
        <v>5300</v>
      </c>
      <c r="C913" s="82" t="s">
        <v>1584</v>
      </c>
      <c r="D913" s="56">
        <v>41153</v>
      </c>
      <c r="E913" s="56">
        <v>41213</v>
      </c>
      <c r="F913" s="21">
        <v>17</v>
      </c>
      <c r="G913" s="60" t="s">
        <v>1626</v>
      </c>
      <c r="H913" s="11"/>
      <c r="I913" s="30" t="s">
        <v>5682</v>
      </c>
      <c r="J913" s="11"/>
      <c r="K913" s="21">
        <v>200</v>
      </c>
      <c r="L913" s="22" t="s">
        <v>26</v>
      </c>
      <c r="M913" s="22" t="s">
        <v>120</v>
      </c>
      <c r="N913" s="29" t="s">
        <v>5779</v>
      </c>
    </row>
    <row r="914" spans="1:14" x14ac:dyDescent="0.2">
      <c r="A914" s="72">
        <v>898</v>
      </c>
      <c r="B914" s="19">
        <v>5300</v>
      </c>
      <c r="C914" s="82" t="s">
        <v>1584</v>
      </c>
      <c r="D914" s="56">
        <v>41153</v>
      </c>
      <c r="E914" s="56">
        <v>41213</v>
      </c>
      <c r="F914" s="21">
        <v>17</v>
      </c>
      <c r="G914" s="60" t="s">
        <v>1627</v>
      </c>
      <c r="H914" s="11"/>
      <c r="I914" s="30" t="s">
        <v>5682</v>
      </c>
      <c r="J914" s="11"/>
      <c r="K914" s="21">
        <v>168</v>
      </c>
      <c r="L914" s="22" t="s">
        <v>26</v>
      </c>
      <c r="M914" s="22" t="s">
        <v>120</v>
      </c>
      <c r="N914" s="29" t="s">
        <v>5779</v>
      </c>
    </row>
    <row r="915" spans="1:14" x14ac:dyDescent="0.2">
      <c r="A915" s="25">
        <v>899</v>
      </c>
      <c r="B915" s="19">
        <v>5300</v>
      </c>
      <c r="C915" s="82" t="s">
        <v>1585</v>
      </c>
      <c r="D915" s="56">
        <v>41214</v>
      </c>
      <c r="E915" s="56">
        <v>41274</v>
      </c>
      <c r="F915" s="21">
        <v>17</v>
      </c>
      <c r="G915" s="60" t="s">
        <v>1628</v>
      </c>
      <c r="H915" s="11"/>
      <c r="I915" s="30" t="s">
        <v>5682</v>
      </c>
      <c r="J915" s="11"/>
      <c r="K915" s="21">
        <v>200</v>
      </c>
      <c r="L915" s="22" t="s">
        <v>26</v>
      </c>
      <c r="M915" s="22" t="s">
        <v>120</v>
      </c>
      <c r="N915" s="29" t="s">
        <v>5779</v>
      </c>
    </row>
    <row r="916" spans="1:14" x14ac:dyDescent="0.2">
      <c r="A916" s="72">
        <v>900</v>
      </c>
      <c r="B916" s="19">
        <v>5300</v>
      </c>
      <c r="C916" s="82" t="s">
        <v>1585</v>
      </c>
      <c r="D916" s="56">
        <v>41214</v>
      </c>
      <c r="E916" s="56">
        <v>41274</v>
      </c>
      <c r="F916" s="21">
        <v>17</v>
      </c>
      <c r="G916" s="60" t="s">
        <v>1629</v>
      </c>
      <c r="H916" s="11"/>
      <c r="I916" s="30" t="s">
        <v>5682</v>
      </c>
      <c r="J916" s="11"/>
      <c r="K916" s="21">
        <v>114</v>
      </c>
      <c r="L916" s="22" t="s">
        <v>26</v>
      </c>
      <c r="M916" s="22" t="s">
        <v>120</v>
      </c>
      <c r="N916" s="29" t="s">
        <v>5779</v>
      </c>
    </row>
    <row r="917" spans="1:14" x14ac:dyDescent="0.2">
      <c r="A917" s="25">
        <v>901</v>
      </c>
      <c r="B917" s="19">
        <v>5300</v>
      </c>
      <c r="C917" s="82" t="s">
        <v>1586</v>
      </c>
      <c r="D917" s="56">
        <v>40909</v>
      </c>
      <c r="E917" s="56">
        <v>40939</v>
      </c>
      <c r="F917" s="21">
        <v>18</v>
      </c>
      <c r="G917" s="60" t="s">
        <v>1650</v>
      </c>
      <c r="H917" s="11"/>
      <c r="I917" s="30" t="s">
        <v>5682</v>
      </c>
      <c r="J917" s="11"/>
      <c r="K917" s="21">
        <v>24</v>
      </c>
      <c r="L917" s="22" t="s">
        <v>26</v>
      </c>
      <c r="M917" s="22" t="s">
        <v>120</v>
      </c>
      <c r="N917" s="29" t="s">
        <v>5779</v>
      </c>
    </row>
    <row r="918" spans="1:14" ht="22.5" x14ac:dyDescent="0.2">
      <c r="A918" s="72">
        <v>902</v>
      </c>
      <c r="B918" s="19">
        <v>5300</v>
      </c>
      <c r="C918" s="82" t="s">
        <v>1587</v>
      </c>
      <c r="D918" s="56">
        <v>40940</v>
      </c>
      <c r="E918" s="56">
        <v>40968</v>
      </c>
      <c r="F918" s="21">
        <v>18</v>
      </c>
      <c r="G918" s="60" t="s">
        <v>1651</v>
      </c>
      <c r="H918" s="11"/>
      <c r="I918" s="30" t="s">
        <v>5682</v>
      </c>
      <c r="J918" s="11"/>
      <c r="K918" s="21">
        <v>68</v>
      </c>
      <c r="L918" s="22" t="s">
        <v>26</v>
      </c>
      <c r="M918" s="22" t="s">
        <v>120</v>
      </c>
      <c r="N918" s="29" t="s">
        <v>5779</v>
      </c>
    </row>
    <row r="919" spans="1:14" x14ac:dyDescent="0.2">
      <c r="A919" s="25">
        <v>903</v>
      </c>
      <c r="B919" s="19">
        <v>5300</v>
      </c>
      <c r="C919" s="82" t="s">
        <v>1588</v>
      </c>
      <c r="D919" s="56">
        <v>40969</v>
      </c>
      <c r="E919" s="56">
        <v>40999</v>
      </c>
      <c r="F919" s="21">
        <v>18</v>
      </c>
      <c r="G919" s="60" t="s">
        <v>1652</v>
      </c>
      <c r="H919" s="11"/>
      <c r="I919" s="30" t="s">
        <v>5682</v>
      </c>
      <c r="J919" s="11"/>
      <c r="K919" s="21">
        <v>67</v>
      </c>
      <c r="L919" s="22" t="s">
        <v>26</v>
      </c>
      <c r="M919" s="22" t="s">
        <v>120</v>
      </c>
      <c r="N919" s="29" t="s">
        <v>5779</v>
      </c>
    </row>
    <row r="920" spans="1:14" x14ac:dyDescent="0.2">
      <c r="A920" s="72">
        <v>904</v>
      </c>
      <c r="B920" s="19">
        <v>5300</v>
      </c>
      <c r="C920" s="82" t="s">
        <v>1589</v>
      </c>
      <c r="D920" s="56">
        <v>41000</v>
      </c>
      <c r="E920" s="56">
        <v>41029</v>
      </c>
      <c r="F920" s="21">
        <v>18</v>
      </c>
      <c r="G920" s="60" t="s">
        <v>1653</v>
      </c>
      <c r="H920" s="11"/>
      <c r="I920" s="30" t="s">
        <v>5682</v>
      </c>
      <c r="J920" s="11"/>
      <c r="K920" s="21">
        <v>75</v>
      </c>
      <c r="L920" s="22" t="s">
        <v>26</v>
      </c>
      <c r="M920" s="22" t="s">
        <v>120</v>
      </c>
      <c r="N920" s="29" t="s">
        <v>5779</v>
      </c>
    </row>
    <row r="921" spans="1:14" x14ac:dyDescent="0.2">
      <c r="A921" s="25">
        <v>905</v>
      </c>
      <c r="B921" s="19">
        <v>5300</v>
      </c>
      <c r="C921" s="82" t="s">
        <v>1590</v>
      </c>
      <c r="D921" s="56">
        <v>41030</v>
      </c>
      <c r="E921" s="56">
        <v>41060</v>
      </c>
      <c r="F921" s="21">
        <v>18</v>
      </c>
      <c r="G921" s="60" t="s">
        <v>1654</v>
      </c>
      <c r="H921" s="11"/>
      <c r="I921" s="30" t="s">
        <v>5682</v>
      </c>
      <c r="J921" s="11"/>
      <c r="K921" s="21">
        <v>75</v>
      </c>
      <c r="L921" s="22" t="s">
        <v>26</v>
      </c>
      <c r="M921" s="22" t="s">
        <v>120</v>
      </c>
      <c r="N921" s="29" t="s">
        <v>5779</v>
      </c>
    </row>
    <row r="922" spans="1:14" x14ac:dyDescent="0.2">
      <c r="A922" s="72">
        <v>906</v>
      </c>
      <c r="B922" s="19">
        <v>5300</v>
      </c>
      <c r="C922" s="82" t="s">
        <v>1591</v>
      </c>
      <c r="D922" s="56">
        <v>41061</v>
      </c>
      <c r="E922" s="56">
        <v>41090</v>
      </c>
      <c r="F922" s="21">
        <v>18</v>
      </c>
      <c r="G922" s="60" t="s">
        <v>1655</v>
      </c>
      <c r="H922" s="11"/>
      <c r="I922" s="30" t="s">
        <v>5682</v>
      </c>
      <c r="J922" s="11"/>
      <c r="K922" s="21">
        <v>88</v>
      </c>
      <c r="L922" s="22" t="s">
        <v>26</v>
      </c>
      <c r="M922" s="22" t="s">
        <v>120</v>
      </c>
      <c r="N922" s="29" t="s">
        <v>5779</v>
      </c>
    </row>
    <row r="923" spans="1:14" x14ac:dyDescent="0.2">
      <c r="A923" s="25">
        <v>907</v>
      </c>
      <c r="B923" s="19">
        <v>5300</v>
      </c>
      <c r="C923" s="82" t="s">
        <v>1592</v>
      </c>
      <c r="D923" s="56">
        <v>41091</v>
      </c>
      <c r="E923" s="56">
        <v>41121</v>
      </c>
      <c r="F923" s="21">
        <v>18</v>
      </c>
      <c r="G923" s="60" t="s">
        <v>1656</v>
      </c>
      <c r="H923" s="11"/>
      <c r="I923" s="30" t="s">
        <v>5682</v>
      </c>
      <c r="J923" s="11"/>
      <c r="K923" s="21">
        <v>84</v>
      </c>
      <c r="L923" s="22" t="s">
        <v>26</v>
      </c>
      <c r="M923" s="22" t="s">
        <v>120</v>
      </c>
      <c r="N923" s="29" t="s">
        <v>5779</v>
      </c>
    </row>
    <row r="924" spans="1:14" x14ac:dyDescent="0.2">
      <c r="A924" s="72">
        <v>908</v>
      </c>
      <c r="B924" s="19">
        <v>5300</v>
      </c>
      <c r="C924" s="82" t="s">
        <v>1593</v>
      </c>
      <c r="D924" s="56">
        <v>41122</v>
      </c>
      <c r="E924" s="56">
        <v>41152</v>
      </c>
      <c r="F924" s="21">
        <v>18</v>
      </c>
      <c r="G924" s="60" t="s">
        <v>1657</v>
      </c>
      <c r="H924" s="11"/>
      <c r="I924" s="30" t="s">
        <v>5682</v>
      </c>
      <c r="J924" s="11"/>
      <c r="K924" s="21">
        <v>76</v>
      </c>
      <c r="L924" s="22" t="s">
        <v>26</v>
      </c>
      <c r="M924" s="22" t="s">
        <v>120</v>
      </c>
      <c r="N924" s="29" t="s">
        <v>5779</v>
      </c>
    </row>
    <row r="925" spans="1:14" ht="22.5" x14ac:dyDescent="0.2">
      <c r="A925" s="25">
        <v>909</v>
      </c>
      <c r="B925" s="19">
        <v>5300</v>
      </c>
      <c r="C925" s="82" t="s">
        <v>1594</v>
      </c>
      <c r="D925" s="56">
        <v>41153</v>
      </c>
      <c r="E925" s="56">
        <v>41182</v>
      </c>
      <c r="F925" s="21">
        <v>18</v>
      </c>
      <c r="G925" s="60" t="s">
        <v>1658</v>
      </c>
      <c r="H925" s="11"/>
      <c r="I925" s="30" t="s">
        <v>5682</v>
      </c>
      <c r="J925" s="11"/>
      <c r="K925" s="21">
        <v>86</v>
      </c>
      <c r="L925" s="22" t="s">
        <v>26</v>
      </c>
      <c r="M925" s="22" t="s">
        <v>120</v>
      </c>
      <c r="N925" s="29" t="s">
        <v>5779</v>
      </c>
    </row>
    <row r="926" spans="1:14" ht="22.5" x14ac:dyDescent="0.2">
      <c r="A926" s="72">
        <v>910</v>
      </c>
      <c r="B926" s="19">
        <v>5300</v>
      </c>
      <c r="C926" s="82" t="s">
        <v>1595</v>
      </c>
      <c r="D926" s="56">
        <v>41183</v>
      </c>
      <c r="E926" s="56">
        <v>41213</v>
      </c>
      <c r="F926" s="21">
        <v>18</v>
      </c>
      <c r="G926" s="60" t="s">
        <v>1659</v>
      </c>
      <c r="H926" s="11"/>
      <c r="I926" s="30" t="s">
        <v>5682</v>
      </c>
      <c r="J926" s="11"/>
      <c r="K926" s="21">
        <v>87</v>
      </c>
      <c r="L926" s="22" t="s">
        <v>26</v>
      </c>
      <c r="M926" s="22" t="s">
        <v>120</v>
      </c>
      <c r="N926" s="29" t="s">
        <v>5779</v>
      </c>
    </row>
    <row r="927" spans="1:14" ht="22.5" x14ac:dyDescent="0.2">
      <c r="A927" s="25">
        <v>911</v>
      </c>
      <c r="B927" s="19">
        <v>5300</v>
      </c>
      <c r="C927" s="82" t="s">
        <v>1596</v>
      </c>
      <c r="D927" s="56">
        <v>41214</v>
      </c>
      <c r="E927" s="56">
        <v>41243</v>
      </c>
      <c r="F927" s="21">
        <v>18</v>
      </c>
      <c r="G927" s="60" t="s">
        <v>1660</v>
      </c>
      <c r="H927" s="11"/>
      <c r="I927" s="30" t="s">
        <v>5682</v>
      </c>
      <c r="J927" s="11"/>
      <c r="K927" s="21">
        <v>68</v>
      </c>
      <c r="L927" s="22" t="s">
        <v>26</v>
      </c>
      <c r="M927" s="22" t="s">
        <v>120</v>
      </c>
      <c r="N927" s="29" t="s">
        <v>5779</v>
      </c>
    </row>
    <row r="928" spans="1:14" ht="22.5" x14ac:dyDescent="0.2">
      <c r="A928" s="72">
        <v>912</v>
      </c>
      <c r="B928" s="19">
        <v>5300</v>
      </c>
      <c r="C928" s="82" t="s">
        <v>1597</v>
      </c>
      <c r="D928" s="56">
        <v>41244</v>
      </c>
      <c r="E928" s="56">
        <v>41274</v>
      </c>
      <c r="F928" s="21">
        <v>19</v>
      </c>
      <c r="G928" s="60" t="s">
        <v>1630</v>
      </c>
      <c r="H928" s="11"/>
      <c r="I928" s="30" t="s">
        <v>5682</v>
      </c>
      <c r="J928" s="11"/>
      <c r="K928" s="21">
        <v>200</v>
      </c>
      <c r="L928" s="22" t="s">
        <v>26</v>
      </c>
      <c r="M928" s="22" t="s">
        <v>120</v>
      </c>
      <c r="N928" s="29" t="s">
        <v>5779</v>
      </c>
    </row>
    <row r="929" spans="1:14" ht="22.5" x14ac:dyDescent="0.2">
      <c r="A929" s="25">
        <v>913</v>
      </c>
      <c r="B929" s="19">
        <v>5300</v>
      </c>
      <c r="C929" s="82" t="s">
        <v>1597</v>
      </c>
      <c r="D929" s="56">
        <v>41244</v>
      </c>
      <c r="E929" s="56">
        <v>41274</v>
      </c>
      <c r="F929" s="21">
        <v>19</v>
      </c>
      <c r="G929" s="60" t="s">
        <v>1631</v>
      </c>
      <c r="H929" s="11"/>
      <c r="I929" s="30" t="s">
        <v>5682</v>
      </c>
      <c r="J929" s="11"/>
      <c r="K929" s="21">
        <v>68</v>
      </c>
      <c r="L929" s="22" t="s">
        <v>26</v>
      </c>
      <c r="M929" s="22" t="s">
        <v>120</v>
      </c>
      <c r="N929" s="29" t="s">
        <v>5779</v>
      </c>
    </row>
    <row r="930" spans="1:14" x14ac:dyDescent="0.2">
      <c r="A930" s="72">
        <v>914</v>
      </c>
      <c r="B930" s="19">
        <v>5300</v>
      </c>
      <c r="C930" s="83" t="s">
        <v>1598</v>
      </c>
      <c r="D930" s="56">
        <v>40909</v>
      </c>
      <c r="E930" s="56">
        <v>40939</v>
      </c>
      <c r="F930" s="21">
        <v>19</v>
      </c>
      <c r="G930" s="60" t="s">
        <v>1632</v>
      </c>
      <c r="H930" s="11"/>
      <c r="I930" s="30" t="s">
        <v>5682</v>
      </c>
      <c r="J930" s="11"/>
      <c r="K930" s="21">
        <v>24</v>
      </c>
      <c r="L930" s="22" t="s">
        <v>26</v>
      </c>
      <c r="M930" s="22" t="s">
        <v>120</v>
      </c>
      <c r="N930" s="29" t="s">
        <v>5779</v>
      </c>
    </row>
    <row r="931" spans="1:14" x14ac:dyDescent="0.2">
      <c r="A931" s="25">
        <v>915</v>
      </c>
      <c r="B931" s="19">
        <v>5300</v>
      </c>
      <c r="C931" s="83" t="s">
        <v>1599</v>
      </c>
      <c r="D931" s="56">
        <v>40940</v>
      </c>
      <c r="E931" s="56">
        <v>40968</v>
      </c>
      <c r="F931" s="21">
        <v>19</v>
      </c>
      <c r="G931" s="60" t="s">
        <v>1633</v>
      </c>
      <c r="H931" s="11"/>
      <c r="I931" s="30" t="s">
        <v>5682</v>
      </c>
      <c r="J931" s="11"/>
      <c r="K931" s="21">
        <v>200</v>
      </c>
      <c r="L931" s="22" t="s">
        <v>26</v>
      </c>
      <c r="M931" s="22" t="s">
        <v>120</v>
      </c>
      <c r="N931" s="29" t="s">
        <v>5779</v>
      </c>
    </row>
    <row r="932" spans="1:14" x14ac:dyDescent="0.2">
      <c r="A932" s="72">
        <v>916</v>
      </c>
      <c r="B932" s="19">
        <v>5300</v>
      </c>
      <c r="C932" s="83" t="s">
        <v>1599</v>
      </c>
      <c r="D932" s="56">
        <v>40940</v>
      </c>
      <c r="E932" s="56">
        <v>40968</v>
      </c>
      <c r="F932" s="21">
        <v>19</v>
      </c>
      <c r="G932" s="60" t="s">
        <v>1634</v>
      </c>
      <c r="H932" s="11"/>
      <c r="I932" s="30" t="s">
        <v>5682</v>
      </c>
      <c r="J932" s="11"/>
      <c r="K932" s="21">
        <v>200</v>
      </c>
      <c r="L932" s="22" t="s">
        <v>26</v>
      </c>
      <c r="M932" s="22" t="s">
        <v>120</v>
      </c>
      <c r="N932" s="29" t="s">
        <v>5779</v>
      </c>
    </row>
    <row r="933" spans="1:14" x14ac:dyDescent="0.2">
      <c r="A933" s="25">
        <v>917</v>
      </c>
      <c r="B933" s="19">
        <v>5300</v>
      </c>
      <c r="C933" s="83" t="s">
        <v>1599</v>
      </c>
      <c r="D933" s="56">
        <v>40940</v>
      </c>
      <c r="E933" s="56">
        <v>40968</v>
      </c>
      <c r="F933" s="21">
        <v>19</v>
      </c>
      <c r="G933" s="60" t="s">
        <v>1635</v>
      </c>
      <c r="H933" s="11"/>
      <c r="I933" s="30" t="s">
        <v>5682</v>
      </c>
      <c r="J933" s="11"/>
      <c r="K933" s="21">
        <v>200</v>
      </c>
      <c r="L933" s="22" t="s">
        <v>26</v>
      </c>
      <c r="M933" s="22" t="s">
        <v>120</v>
      </c>
      <c r="N933" s="29" t="s">
        <v>5779</v>
      </c>
    </row>
    <row r="934" spans="1:14" x14ac:dyDescent="0.2">
      <c r="A934" s="72">
        <v>918</v>
      </c>
      <c r="B934" s="19">
        <v>5300</v>
      </c>
      <c r="C934" s="83" t="s">
        <v>1599</v>
      </c>
      <c r="D934" s="56">
        <v>40940</v>
      </c>
      <c r="E934" s="56">
        <v>40968</v>
      </c>
      <c r="F934" s="21">
        <v>19</v>
      </c>
      <c r="G934" s="60" t="s">
        <v>1636</v>
      </c>
      <c r="H934" s="11"/>
      <c r="I934" s="30" t="s">
        <v>5682</v>
      </c>
      <c r="J934" s="11"/>
      <c r="K934" s="21">
        <v>200</v>
      </c>
      <c r="L934" s="22" t="s">
        <v>26</v>
      </c>
      <c r="M934" s="22" t="s">
        <v>120</v>
      </c>
      <c r="N934" s="29" t="s">
        <v>5779</v>
      </c>
    </row>
    <row r="935" spans="1:14" x14ac:dyDescent="0.2">
      <c r="A935" s="25">
        <v>919</v>
      </c>
      <c r="B935" s="19">
        <v>5300</v>
      </c>
      <c r="C935" s="83" t="s">
        <v>1599</v>
      </c>
      <c r="D935" s="56">
        <v>40940</v>
      </c>
      <c r="E935" s="56">
        <v>40968</v>
      </c>
      <c r="F935" s="21">
        <v>20</v>
      </c>
      <c r="G935" s="60" t="s">
        <v>1630</v>
      </c>
      <c r="H935" s="11"/>
      <c r="I935" s="30" t="s">
        <v>5682</v>
      </c>
      <c r="J935" s="11"/>
      <c r="K935" s="21">
        <v>200</v>
      </c>
      <c r="L935" s="22" t="s">
        <v>26</v>
      </c>
      <c r="M935" s="22" t="s">
        <v>120</v>
      </c>
      <c r="N935" s="29" t="s">
        <v>5779</v>
      </c>
    </row>
    <row r="936" spans="1:14" x14ac:dyDescent="0.2">
      <c r="A936" s="72">
        <v>920</v>
      </c>
      <c r="B936" s="19">
        <v>5300</v>
      </c>
      <c r="C936" s="83" t="s">
        <v>1599</v>
      </c>
      <c r="D936" s="56">
        <v>40940</v>
      </c>
      <c r="E936" s="56">
        <v>40968</v>
      </c>
      <c r="F936" s="21">
        <v>20</v>
      </c>
      <c r="G936" s="60" t="s">
        <v>1631</v>
      </c>
      <c r="H936" s="11"/>
      <c r="I936" s="30" t="s">
        <v>5682</v>
      </c>
      <c r="J936" s="11"/>
      <c r="K936" s="21">
        <v>61</v>
      </c>
      <c r="L936" s="22" t="s">
        <v>26</v>
      </c>
      <c r="M936" s="22" t="s">
        <v>120</v>
      </c>
      <c r="N936" s="29" t="s">
        <v>5779</v>
      </c>
    </row>
    <row r="937" spans="1:14" x14ac:dyDescent="0.2">
      <c r="A937" s="25">
        <v>921</v>
      </c>
      <c r="B937" s="19">
        <v>5300</v>
      </c>
      <c r="C937" s="83" t="s">
        <v>1600</v>
      </c>
      <c r="D937" s="56">
        <v>40969</v>
      </c>
      <c r="E937" s="56">
        <v>40999</v>
      </c>
      <c r="F937" s="21">
        <v>20</v>
      </c>
      <c r="G937" s="60" t="s">
        <v>1632</v>
      </c>
      <c r="H937" s="11"/>
      <c r="I937" s="30" t="s">
        <v>5682</v>
      </c>
      <c r="J937" s="11"/>
      <c r="K937" s="21">
        <v>200</v>
      </c>
      <c r="L937" s="22" t="s">
        <v>26</v>
      </c>
      <c r="M937" s="22" t="s">
        <v>120</v>
      </c>
      <c r="N937" s="29" t="s">
        <v>5779</v>
      </c>
    </row>
    <row r="938" spans="1:14" x14ac:dyDescent="0.2">
      <c r="A938" s="72">
        <v>922</v>
      </c>
      <c r="B938" s="19">
        <v>5300</v>
      </c>
      <c r="C938" s="83" t="s">
        <v>1600</v>
      </c>
      <c r="D938" s="56">
        <v>40969</v>
      </c>
      <c r="E938" s="56">
        <v>40999</v>
      </c>
      <c r="F938" s="21">
        <v>20</v>
      </c>
      <c r="G938" s="60" t="s">
        <v>1633</v>
      </c>
      <c r="H938" s="11"/>
      <c r="I938" s="30" t="s">
        <v>5682</v>
      </c>
      <c r="J938" s="11"/>
      <c r="K938" s="21">
        <v>200</v>
      </c>
      <c r="L938" s="22" t="s">
        <v>26</v>
      </c>
      <c r="M938" s="22" t="s">
        <v>120</v>
      </c>
      <c r="N938" s="29" t="s">
        <v>5779</v>
      </c>
    </row>
    <row r="939" spans="1:14" x14ac:dyDescent="0.2">
      <c r="A939" s="25">
        <v>923</v>
      </c>
      <c r="B939" s="19">
        <v>5300</v>
      </c>
      <c r="C939" s="83" t="s">
        <v>1600</v>
      </c>
      <c r="D939" s="56">
        <v>40969</v>
      </c>
      <c r="E939" s="56">
        <v>40999</v>
      </c>
      <c r="F939" s="21">
        <v>20</v>
      </c>
      <c r="G939" s="60" t="s">
        <v>1634</v>
      </c>
      <c r="H939" s="11"/>
      <c r="I939" s="30" t="s">
        <v>5682</v>
      </c>
      <c r="J939" s="11"/>
      <c r="K939" s="21">
        <v>200</v>
      </c>
      <c r="L939" s="22" t="s">
        <v>26</v>
      </c>
      <c r="M939" s="22" t="s">
        <v>120</v>
      </c>
      <c r="N939" s="29" t="s">
        <v>5779</v>
      </c>
    </row>
    <row r="940" spans="1:14" x14ac:dyDescent="0.2">
      <c r="A940" s="72">
        <v>924</v>
      </c>
      <c r="B940" s="19">
        <v>5300</v>
      </c>
      <c r="C940" s="83" t="s">
        <v>1600</v>
      </c>
      <c r="D940" s="56">
        <v>40969</v>
      </c>
      <c r="E940" s="56">
        <v>40999</v>
      </c>
      <c r="F940" s="21">
        <v>20</v>
      </c>
      <c r="G940" s="60" t="s">
        <v>1635</v>
      </c>
      <c r="H940" s="11"/>
      <c r="I940" s="30" t="s">
        <v>5682</v>
      </c>
      <c r="J940" s="11"/>
      <c r="K940" s="21">
        <v>73</v>
      </c>
      <c r="L940" s="22" t="s">
        <v>26</v>
      </c>
      <c r="M940" s="22" t="s">
        <v>120</v>
      </c>
      <c r="N940" s="29" t="s">
        <v>5779</v>
      </c>
    </row>
    <row r="941" spans="1:14" x14ac:dyDescent="0.2">
      <c r="A941" s="25">
        <v>925</v>
      </c>
      <c r="B941" s="19">
        <v>5300</v>
      </c>
      <c r="C941" s="83" t="s">
        <v>1601</v>
      </c>
      <c r="D941" s="56">
        <v>41000</v>
      </c>
      <c r="E941" s="56">
        <v>41029</v>
      </c>
      <c r="F941" s="21">
        <v>20</v>
      </c>
      <c r="G941" s="60" t="s">
        <v>1636</v>
      </c>
      <c r="H941" s="11"/>
      <c r="I941" s="30" t="s">
        <v>5682</v>
      </c>
      <c r="J941" s="11"/>
      <c r="K941" s="21">
        <v>200</v>
      </c>
      <c r="L941" s="22" t="s">
        <v>26</v>
      </c>
      <c r="M941" s="22" t="s">
        <v>120</v>
      </c>
      <c r="N941" s="29" t="s">
        <v>5779</v>
      </c>
    </row>
    <row r="942" spans="1:14" x14ac:dyDescent="0.2">
      <c r="A942" s="72">
        <v>926</v>
      </c>
      <c r="B942" s="19">
        <v>5300</v>
      </c>
      <c r="C942" s="83" t="s">
        <v>1601</v>
      </c>
      <c r="D942" s="56">
        <v>41000</v>
      </c>
      <c r="E942" s="56">
        <v>41029</v>
      </c>
      <c r="F942" s="21">
        <v>21</v>
      </c>
      <c r="G942" s="60" t="s">
        <v>1630</v>
      </c>
      <c r="H942" s="11"/>
      <c r="I942" s="30" t="s">
        <v>5682</v>
      </c>
      <c r="J942" s="11"/>
      <c r="K942" s="21">
        <v>200</v>
      </c>
      <c r="L942" s="22" t="s">
        <v>26</v>
      </c>
      <c r="M942" s="22" t="s">
        <v>120</v>
      </c>
      <c r="N942" s="29" t="s">
        <v>5779</v>
      </c>
    </row>
    <row r="943" spans="1:14" x14ac:dyDescent="0.2">
      <c r="A943" s="25">
        <v>927</v>
      </c>
      <c r="B943" s="19">
        <v>5300</v>
      </c>
      <c r="C943" s="83" t="s">
        <v>1601</v>
      </c>
      <c r="D943" s="56">
        <v>41000</v>
      </c>
      <c r="E943" s="56">
        <v>41029</v>
      </c>
      <c r="F943" s="21">
        <v>21</v>
      </c>
      <c r="G943" s="60" t="s">
        <v>1631</v>
      </c>
      <c r="H943" s="11"/>
      <c r="I943" s="30" t="s">
        <v>5682</v>
      </c>
      <c r="J943" s="11"/>
      <c r="K943" s="21">
        <v>200</v>
      </c>
      <c r="L943" s="22" t="s">
        <v>26</v>
      </c>
      <c r="M943" s="22" t="s">
        <v>120</v>
      </c>
      <c r="N943" s="29" t="s">
        <v>5779</v>
      </c>
    </row>
    <row r="944" spans="1:14" x14ac:dyDescent="0.2">
      <c r="A944" s="72">
        <v>928</v>
      </c>
      <c r="B944" s="19">
        <v>5300</v>
      </c>
      <c r="C944" s="83" t="s">
        <v>1601</v>
      </c>
      <c r="D944" s="56">
        <v>41000</v>
      </c>
      <c r="E944" s="56">
        <v>41029</v>
      </c>
      <c r="F944" s="21">
        <v>21</v>
      </c>
      <c r="G944" s="60" t="s">
        <v>1632</v>
      </c>
      <c r="H944" s="11"/>
      <c r="I944" s="30" t="s">
        <v>5682</v>
      </c>
      <c r="J944" s="11"/>
      <c r="K944" s="21">
        <v>135</v>
      </c>
      <c r="L944" s="22" t="s">
        <v>26</v>
      </c>
      <c r="M944" s="22" t="s">
        <v>120</v>
      </c>
      <c r="N944" s="29" t="s">
        <v>5779</v>
      </c>
    </row>
    <row r="945" spans="1:14" x14ac:dyDescent="0.2">
      <c r="A945" s="25">
        <v>929</v>
      </c>
      <c r="B945" s="19">
        <v>5300</v>
      </c>
      <c r="C945" s="83" t="s">
        <v>1602</v>
      </c>
      <c r="D945" s="56">
        <v>41030</v>
      </c>
      <c r="E945" s="56">
        <v>41060</v>
      </c>
      <c r="F945" s="21">
        <v>21</v>
      </c>
      <c r="G945" s="60" t="s">
        <v>1633</v>
      </c>
      <c r="H945" s="11"/>
      <c r="I945" s="30" t="s">
        <v>5682</v>
      </c>
      <c r="J945" s="11"/>
      <c r="K945" s="21">
        <v>200</v>
      </c>
      <c r="L945" s="22" t="s">
        <v>26</v>
      </c>
      <c r="M945" s="22" t="s">
        <v>120</v>
      </c>
      <c r="N945" s="29" t="s">
        <v>5779</v>
      </c>
    </row>
    <row r="946" spans="1:14" x14ac:dyDescent="0.2">
      <c r="A946" s="72">
        <v>930</v>
      </c>
      <c r="B946" s="19">
        <v>5300</v>
      </c>
      <c r="C946" s="83" t="s">
        <v>1602</v>
      </c>
      <c r="D946" s="56">
        <v>41030</v>
      </c>
      <c r="E946" s="56">
        <v>41060</v>
      </c>
      <c r="F946" s="21">
        <v>21</v>
      </c>
      <c r="G946" s="60" t="s">
        <v>1634</v>
      </c>
      <c r="H946" s="11"/>
      <c r="I946" s="30" t="s">
        <v>5682</v>
      </c>
      <c r="J946" s="11"/>
      <c r="K946" s="21">
        <v>200</v>
      </c>
      <c r="L946" s="22" t="s">
        <v>26</v>
      </c>
      <c r="M946" s="22" t="s">
        <v>120</v>
      </c>
      <c r="N946" s="29" t="s">
        <v>5779</v>
      </c>
    </row>
    <row r="947" spans="1:14" x14ac:dyDescent="0.2">
      <c r="A947" s="25">
        <v>931</v>
      </c>
      <c r="B947" s="19">
        <v>5300</v>
      </c>
      <c r="C947" s="83" t="s">
        <v>1602</v>
      </c>
      <c r="D947" s="56">
        <v>41030</v>
      </c>
      <c r="E947" s="56">
        <v>41060</v>
      </c>
      <c r="F947" s="21">
        <v>21</v>
      </c>
      <c r="G947" s="60" t="s">
        <v>1635</v>
      </c>
      <c r="H947" s="11"/>
      <c r="I947" s="30" t="s">
        <v>5682</v>
      </c>
      <c r="J947" s="11"/>
      <c r="K947" s="21">
        <v>200</v>
      </c>
      <c r="L947" s="22" t="s">
        <v>26</v>
      </c>
      <c r="M947" s="22" t="s">
        <v>120</v>
      </c>
      <c r="N947" s="29" t="s">
        <v>5779</v>
      </c>
    </row>
    <row r="948" spans="1:14" x14ac:dyDescent="0.2">
      <c r="A948" s="72">
        <v>932</v>
      </c>
      <c r="B948" s="19">
        <v>5300</v>
      </c>
      <c r="C948" s="83" t="s">
        <v>1602</v>
      </c>
      <c r="D948" s="56">
        <v>41030</v>
      </c>
      <c r="E948" s="56">
        <v>41060</v>
      </c>
      <c r="F948" s="21">
        <v>21</v>
      </c>
      <c r="G948" s="60" t="s">
        <v>1636</v>
      </c>
      <c r="H948" s="11"/>
      <c r="I948" s="30" t="s">
        <v>5682</v>
      </c>
      <c r="J948" s="11"/>
      <c r="K948" s="21">
        <v>128</v>
      </c>
      <c r="L948" s="22" t="s">
        <v>26</v>
      </c>
      <c r="M948" s="22" t="s">
        <v>120</v>
      </c>
      <c r="N948" s="29" t="s">
        <v>5779</v>
      </c>
    </row>
    <row r="949" spans="1:14" x14ac:dyDescent="0.2">
      <c r="A949" s="25">
        <v>933</v>
      </c>
      <c r="B949" s="19">
        <v>5300</v>
      </c>
      <c r="C949" s="83" t="s">
        <v>1603</v>
      </c>
      <c r="D949" s="56">
        <v>41061</v>
      </c>
      <c r="E949" s="56">
        <v>41090</v>
      </c>
      <c r="F949" s="21">
        <v>22</v>
      </c>
      <c r="G949" s="60" t="s">
        <v>1624</v>
      </c>
      <c r="H949" s="11"/>
      <c r="I949" s="30" t="s">
        <v>5682</v>
      </c>
      <c r="J949" s="11"/>
      <c r="K949" s="21">
        <v>200</v>
      </c>
      <c r="L949" s="22" t="s">
        <v>26</v>
      </c>
      <c r="M949" s="22" t="s">
        <v>120</v>
      </c>
      <c r="N949" s="29" t="s">
        <v>5779</v>
      </c>
    </row>
    <row r="950" spans="1:14" x14ac:dyDescent="0.2">
      <c r="A950" s="72">
        <v>934</v>
      </c>
      <c r="B950" s="19">
        <v>5300</v>
      </c>
      <c r="C950" s="83" t="s">
        <v>1603</v>
      </c>
      <c r="D950" s="56">
        <v>41061</v>
      </c>
      <c r="E950" s="56">
        <v>41090</v>
      </c>
      <c r="F950" s="21">
        <v>22</v>
      </c>
      <c r="G950" s="60" t="s">
        <v>1625</v>
      </c>
      <c r="H950" s="11"/>
      <c r="I950" s="30" t="s">
        <v>5682</v>
      </c>
      <c r="J950" s="11"/>
      <c r="K950" s="21">
        <v>200</v>
      </c>
      <c r="L950" s="22" t="s">
        <v>26</v>
      </c>
      <c r="M950" s="22" t="s">
        <v>120</v>
      </c>
      <c r="N950" s="29" t="s">
        <v>5779</v>
      </c>
    </row>
    <row r="951" spans="1:14" x14ac:dyDescent="0.2">
      <c r="A951" s="25">
        <v>935</v>
      </c>
      <c r="B951" s="19">
        <v>5300</v>
      </c>
      <c r="C951" s="83" t="s">
        <v>1603</v>
      </c>
      <c r="D951" s="56">
        <v>41061</v>
      </c>
      <c r="E951" s="56">
        <v>41090</v>
      </c>
      <c r="F951" s="21">
        <v>22</v>
      </c>
      <c r="G951" s="60" t="s">
        <v>1626</v>
      </c>
      <c r="H951" s="11"/>
      <c r="I951" s="30" t="s">
        <v>5682</v>
      </c>
      <c r="J951" s="11"/>
      <c r="K951" s="21">
        <v>200</v>
      </c>
      <c r="L951" s="22" t="s">
        <v>26</v>
      </c>
      <c r="M951" s="22" t="s">
        <v>120</v>
      </c>
      <c r="N951" s="29" t="s">
        <v>5779</v>
      </c>
    </row>
    <row r="952" spans="1:14" x14ac:dyDescent="0.2">
      <c r="A952" s="72">
        <v>936</v>
      </c>
      <c r="B952" s="19">
        <v>5300</v>
      </c>
      <c r="C952" s="83" t="s">
        <v>1603</v>
      </c>
      <c r="D952" s="56">
        <v>41061</v>
      </c>
      <c r="E952" s="56">
        <v>41090</v>
      </c>
      <c r="F952" s="21">
        <v>22</v>
      </c>
      <c r="G952" s="60" t="s">
        <v>1627</v>
      </c>
      <c r="H952" s="11"/>
      <c r="I952" s="30" t="s">
        <v>5682</v>
      </c>
      <c r="J952" s="11"/>
      <c r="K952" s="21">
        <v>200</v>
      </c>
      <c r="L952" s="22" t="s">
        <v>26</v>
      </c>
      <c r="M952" s="22" t="s">
        <v>120</v>
      </c>
      <c r="N952" s="29" t="s">
        <v>5779</v>
      </c>
    </row>
    <row r="953" spans="1:14" x14ac:dyDescent="0.2">
      <c r="A953" s="25">
        <v>937</v>
      </c>
      <c r="B953" s="19">
        <v>5300</v>
      </c>
      <c r="C953" s="83" t="s">
        <v>1603</v>
      </c>
      <c r="D953" s="56">
        <v>41061</v>
      </c>
      <c r="E953" s="56">
        <v>41090</v>
      </c>
      <c r="F953" s="21">
        <v>22</v>
      </c>
      <c r="G953" s="60" t="s">
        <v>1628</v>
      </c>
      <c r="H953" s="11"/>
      <c r="I953" s="30" t="s">
        <v>5682</v>
      </c>
      <c r="J953" s="11"/>
      <c r="K953" s="21">
        <v>179</v>
      </c>
      <c r="L953" s="22" t="s">
        <v>26</v>
      </c>
      <c r="M953" s="22" t="s">
        <v>120</v>
      </c>
      <c r="N953" s="29" t="s">
        <v>5779</v>
      </c>
    </row>
    <row r="954" spans="1:14" x14ac:dyDescent="0.2">
      <c r="A954" s="72">
        <v>938</v>
      </c>
      <c r="B954" s="19">
        <v>5300</v>
      </c>
      <c r="C954" s="83" t="s">
        <v>1604</v>
      </c>
      <c r="D954" s="56">
        <v>41091</v>
      </c>
      <c r="E954" s="56">
        <v>41121</v>
      </c>
      <c r="F954" s="21">
        <v>22</v>
      </c>
      <c r="G954" s="60" t="s">
        <v>1629</v>
      </c>
      <c r="H954" s="11"/>
      <c r="I954" s="30" t="s">
        <v>5682</v>
      </c>
      <c r="J954" s="11"/>
      <c r="K954" s="21">
        <v>200</v>
      </c>
      <c r="L954" s="22" t="s">
        <v>26</v>
      </c>
      <c r="M954" s="22" t="s">
        <v>120</v>
      </c>
      <c r="N954" s="29" t="s">
        <v>5779</v>
      </c>
    </row>
    <row r="955" spans="1:14" x14ac:dyDescent="0.2">
      <c r="A955" s="25">
        <v>939</v>
      </c>
      <c r="B955" s="19">
        <v>5300</v>
      </c>
      <c r="C955" s="83" t="s">
        <v>1604</v>
      </c>
      <c r="D955" s="56">
        <v>41091</v>
      </c>
      <c r="E955" s="56">
        <v>41121</v>
      </c>
      <c r="F955" s="21">
        <v>23</v>
      </c>
      <c r="G955" s="60" t="s">
        <v>1630</v>
      </c>
      <c r="H955" s="11"/>
      <c r="I955" s="30" t="s">
        <v>5682</v>
      </c>
      <c r="J955" s="11"/>
      <c r="K955" s="21">
        <v>200</v>
      </c>
      <c r="L955" s="22" t="s">
        <v>26</v>
      </c>
      <c r="M955" s="22" t="s">
        <v>120</v>
      </c>
      <c r="N955" s="29" t="s">
        <v>5779</v>
      </c>
    </row>
    <row r="956" spans="1:14" x14ac:dyDescent="0.2">
      <c r="A956" s="72">
        <v>940</v>
      </c>
      <c r="B956" s="19">
        <v>5300</v>
      </c>
      <c r="C956" s="83" t="s">
        <v>1604</v>
      </c>
      <c r="D956" s="56">
        <v>41091</v>
      </c>
      <c r="E956" s="56">
        <v>41121</v>
      </c>
      <c r="F956" s="21">
        <v>23</v>
      </c>
      <c r="G956" s="60" t="s">
        <v>1631</v>
      </c>
      <c r="H956" s="11"/>
      <c r="I956" s="30" t="s">
        <v>5682</v>
      </c>
      <c r="J956" s="11"/>
      <c r="K956" s="21">
        <v>200</v>
      </c>
      <c r="L956" s="22" t="s">
        <v>26</v>
      </c>
      <c r="M956" s="22" t="s">
        <v>120</v>
      </c>
      <c r="N956" s="29" t="s">
        <v>5779</v>
      </c>
    </row>
    <row r="957" spans="1:14" x14ac:dyDescent="0.2">
      <c r="A957" s="25">
        <v>941</v>
      </c>
      <c r="B957" s="19">
        <v>5300</v>
      </c>
      <c r="C957" s="83" t="s">
        <v>1604</v>
      </c>
      <c r="D957" s="56">
        <v>41091</v>
      </c>
      <c r="E957" s="56">
        <v>41121</v>
      </c>
      <c r="F957" s="21">
        <v>23</v>
      </c>
      <c r="G957" s="60" t="s">
        <v>1632</v>
      </c>
      <c r="H957" s="11"/>
      <c r="I957" s="30" t="s">
        <v>5682</v>
      </c>
      <c r="J957" s="11"/>
      <c r="K957" s="21">
        <v>113</v>
      </c>
      <c r="L957" s="22" t="s">
        <v>26</v>
      </c>
      <c r="M957" s="22" t="s">
        <v>120</v>
      </c>
      <c r="N957" s="29" t="s">
        <v>5779</v>
      </c>
    </row>
    <row r="958" spans="1:14" x14ac:dyDescent="0.2">
      <c r="A958" s="72">
        <v>942</v>
      </c>
      <c r="B958" s="19">
        <v>5300</v>
      </c>
      <c r="C958" s="83" t="s">
        <v>1605</v>
      </c>
      <c r="D958" s="56">
        <v>41122</v>
      </c>
      <c r="E958" s="56">
        <v>41152</v>
      </c>
      <c r="F958" s="21">
        <v>23</v>
      </c>
      <c r="G958" s="60" t="s">
        <v>1633</v>
      </c>
      <c r="H958" s="11"/>
      <c r="I958" s="30" t="s">
        <v>5682</v>
      </c>
      <c r="J958" s="11"/>
      <c r="K958" s="21">
        <v>200</v>
      </c>
      <c r="L958" s="22" t="s">
        <v>26</v>
      </c>
      <c r="M958" s="22" t="s">
        <v>120</v>
      </c>
      <c r="N958" s="29" t="s">
        <v>5779</v>
      </c>
    </row>
    <row r="959" spans="1:14" x14ac:dyDescent="0.2">
      <c r="A959" s="25">
        <v>943</v>
      </c>
      <c r="B959" s="19">
        <v>5300</v>
      </c>
      <c r="C959" s="83" t="s">
        <v>1605</v>
      </c>
      <c r="D959" s="56">
        <v>41122</v>
      </c>
      <c r="E959" s="56">
        <v>41152</v>
      </c>
      <c r="F959" s="21">
        <v>23</v>
      </c>
      <c r="G959" s="60" t="s">
        <v>1634</v>
      </c>
      <c r="H959" s="11"/>
      <c r="I959" s="30" t="s">
        <v>5682</v>
      </c>
      <c r="J959" s="11"/>
      <c r="K959" s="21">
        <v>200</v>
      </c>
      <c r="L959" s="22" t="s">
        <v>26</v>
      </c>
      <c r="M959" s="22" t="s">
        <v>120</v>
      </c>
      <c r="N959" s="29" t="s">
        <v>5779</v>
      </c>
    </row>
    <row r="960" spans="1:14" x14ac:dyDescent="0.2">
      <c r="A960" s="72">
        <v>944</v>
      </c>
      <c r="B960" s="19">
        <v>5300</v>
      </c>
      <c r="C960" s="83" t="s">
        <v>1605</v>
      </c>
      <c r="D960" s="56">
        <v>41122</v>
      </c>
      <c r="E960" s="56">
        <v>41152</v>
      </c>
      <c r="F960" s="21">
        <v>23</v>
      </c>
      <c r="G960" s="60" t="s">
        <v>1635</v>
      </c>
      <c r="H960" s="11"/>
      <c r="I960" s="30" t="s">
        <v>5682</v>
      </c>
      <c r="J960" s="11"/>
      <c r="K960" s="21">
        <v>200</v>
      </c>
      <c r="L960" s="22" t="s">
        <v>26</v>
      </c>
      <c r="M960" s="22" t="s">
        <v>120</v>
      </c>
      <c r="N960" s="29" t="s">
        <v>5779</v>
      </c>
    </row>
    <row r="961" spans="1:14" x14ac:dyDescent="0.2">
      <c r="A961" s="25">
        <v>945</v>
      </c>
      <c r="B961" s="19">
        <v>5300</v>
      </c>
      <c r="C961" s="83" t="s">
        <v>1605</v>
      </c>
      <c r="D961" s="56">
        <v>41122</v>
      </c>
      <c r="E961" s="56">
        <v>41152</v>
      </c>
      <c r="F961" s="21">
        <v>23</v>
      </c>
      <c r="G961" s="60" t="s">
        <v>1636</v>
      </c>
      <c r="H961" s="11"/>
      <c r="I961" s="30" t="s">
        <v>5682</v>
      </c>
      <c r="J961" s="11"/>
      <c r="K961" s="21">
        <v>60</v>
      </c>
      <c r="L961" s="22" t="s">
        <v>26</v>
      </c>
      <c r="M961" s="22" t="s">
        <v>120</v>
      </c>
      <c r="N961" s="29" t="s">
        <v>5779</v>
      </c>
    </row>
    <row r="962" spans="1:14" x14ac:dyDescent="0.2">
      <c r="A962" s="72">
        <v>946</v>
      </c>
      <c r="B962" s="19">
        <v>5300</v>
      </c>
      <c r="C962" s="83" t="s">
        <v>1606</v>
      </c>
      <c r="D962" s="56">
        <v>41153</v>
      </c>
      <c r="E962" s="56">
        <v>41182</v>
      </c>
      <c r="F962" s="21">
        <v>24</v>
      </c>
      <c r="G962" s="60" t="s">
        <v>1630</v>
      </c>
      <c r="H962" s="11"/>
      <c r="I962" s="30" t="s">
        <v>5682</v>
      </c>
      <c r="J962" s="11"/>
      <c r="K962" s="21">
        <v>200</v>
      </c>
      <c r="L962" s="22" t="s">
        <v>26</v>
      </c>
      <c r="M962" s="22" t="s">
        <v>120</v>
      </c>
      <c r="N962" s="29" t="s">
        <v>5779</v>
      </c>
    </row>
    <row r="963" spans="1:14" x14ac:dyDescent="0.2">
      <c r="A963" s="25">
        <v>947</v>
      </c>
      <c r="B963" s="19">
        <v>5300</v>
      </c>
      <c r="C963" s="83" t="s">
        <v>1606</v>
      </c>
      <c r="D963" s="56">
        <v>41153</v>
      </c>
      <c r="E963" s="56">
        <v>41182</v>
      </c>
      <c r="F963" s="21">
        <v>24</v>
      </c>
      <c r="G963" s="60" t="s">
        <v>1631</v>
      </c>
      <c r="H963" s="11"/>
      <c r="I963" s="30" t="s">
        <v>5682</v>
      </c>
      <c r="J963" s="11"/>
      <c r="K963" s="21">
        <v>200</v>
      </c>
      <c r="L963" s="22" t="s">
        <v>26</v>
      </c>
      <c r="M963" s="22" t="s">
        <v>120</v>
      </c>
      <c r="N963" s="29" t="s">
        <v>5779</v>
      </c>
    </row>
    <row r="964" spans="1:14" x14ac:dyDescent="0.2">
      <c r="A964" s="72">
        <v>948</v>
      </c>
      <c r="B964" s="19">
        <v>5300</v>
      </c>
      <c r="C964" s="83" t="s">
        <v>1606</v>
      </c>
      <c r="D964" s="56">
        <v>41153</v>
      </c>
      <c r="E964" s="56">
        <v>41182</v>
      </c>
      <c r="F964" s="21">
        <v>24</v>
      </c>
      <c r="G964" s="60" t="s">
        <v>1632</v>
      </c>
      <c r="H964" s="11"/>
      <c r="I964" s="30" t="s">
        <v>5682</v>
      </c>
      <c r="J964" s="11"/>
      <c r="K964" s="21">
        <v>200</v>
      </c>
      <c r="L964" s="22" t="s">
        <v>26</v>
      </c>
      <c r="M964" s="22" t="s">
        <v>120</v>
      </c>
      <c r="N964" s="29" t="s">
        <v>5779</v>
      </c>
    </row>
    <row r="965" spans="1:14" x14ac:dyDescent="0.2">
      <c r="A965" s="25">
        <v>949</v>
      </c>
      <c r="B965" s="19">
        <v>5300</v>
      </c>
      <c r="C965" s="83" t="s">
        <v>1606</v>
      </c>
      <c r="D965" s="56">
        <v>41153</v>
      </c>
      <c r="E965" s="56">
        <v>41182</v>
      </c>
      <c r="F965" s="21">
        <v>24</v>
      </c>
      <c r="G965" s="60" t="s">
        <v>1633</v>
      </c>
      <c r="H965" s="11"/>
      <c r="I965" s="30" t="s">
        <v>5682</v>
      </c>
      <c r="J965" s="11"/>
      <c r="K965" s="21">
        <v>86</v>
      </c>
      <c r="L965" s="22" t="s">
        <v>26</v>
      </c>
      <c r="M965" s="22" t="s">
        <v>120</v>
      </c>
      <c r="N965" s="29" t="s">
        <v>5779</v>
      </c>
    </row>
    <row r="966" spans="1:14" x14ac:dyDescent="0.2">
      <c r="A966" s="72">
        <v>950</v>
      </c>
      <c r="B966" s="19">
        <v>5300</v>
      </c>
      <c r="C966" s="83" t="s">
        <v>1607</v>
      </c>
      <c r="D966" s="56">
        <v>41183</v>
      </c>
      <c r="E966" s="56">
        <v>41213</v>
      </c>
      <c r="F966" s="21">
        <v>24</v>
      </c>
      <c r="G966" s="60" t="s">
        <v>1634</v>
      </c>
      <c r="H966" s="11"/>
      <c r="I966" s="30" t="s">
        <v>5682</v>
      </c>
      <c r="J966" s="11"/>
      <c r="K966" s="21">
        <v>200</v>
      </c>
      <c r="L966" s="22" t="s">
        <v>26</v>
      </c>
      <c r="M966" s="22" t="s">
        <v>120</v>
      </c>
      <c r="N966" s="29" t="s">
        <v>5779</v>
      </c>
    </row>
    <row r="967" spans="1:14" x14ac:dyDescent="0.2">
      <c r="A967" s="25">
        <v>951</v>
      </c>
      <c r="B967" s="19">
        <v>5300</v>
      </c>
      <c r="C967" s="83" t="s">
        <v>1607</v>
      </c>
      <c r="D967" s="56">
        <v>41183</v>
      </c>
      <c r="E967" s="56">
        <v>41213</v>
      </c>
      <c r="F967" s="21">
        <v>24</v>
      </c>
      <c r="G967" s="60" t="s">
        <v>1635</v>
      </c>
      <c r="H967" s="11"/>
      <c r="I967" s="30" t="s">
        <v>5682</v>
      </c>
      <c r="J967" s="11"/>
      <c r="K967" s="21">
        <v>200</v>
      </c>
      <c r="L967" s="22" t="s">
        <v>26</v>
      </c>
      <c r="M967" s="22" t="s">
        <v>120</v>
      </c>
      <c r="N967" s="29" t="s">
        <v>5779</v>
      </c>
    </row>
    <row r="968" spans="1:14" x14ac:dyDescent="0.2">
      <c r="A968" s="72">
        <v>952</v>
      </c>
      <c r="B968" s="19">
        <v>5300</v>
      </c>
      <c r="C968" s="83" t="s">
        <v>1607</v>
      </c>
      <c r="D968" s="56">
        <v>41183</v>
      </c>
      <c r="E968" s="56">
        <v>41213</v>
      </c>
      <c r="F968" s="21">
        <v>24</v>
      </c>
      <c r="G968" s="60" t="s">
        <v>1636</v>
      </c>
      <c r="H968" s="11"/>
      <c r="I968" s="30" t="s">
        <v>5682</v>
      </c>
      <c r="J968" s="11"/>
      <c r="K968" s="21">
        <v>200</v>
      </c>
      <c r="L968" s="22" t="s">
        <v>26</v>
      </c>
      <c r="M968" s="22" t="s">
        <v>120</v>
      </c>
      <c r="N968" s="29" t="s">
        <v>5779</v>
      </c>
    </row>
    <row r="969" spans="1:14" x14ac:dyDescent="0.2">
      <c r="A969" s="25">
        <v>953</v>
      </c>
      <c r="B969" s="19">
        <v>5300</v>
      </c>
      <c r="C969" s="83" t="s">
        <v>1607</v>
      </c>
      <c r="D969" s="56">
        <v>41183</v>
      </c>
      <c r="E969" s="56">
        <v>41213</v>
      </c>
      <c r="F969" s="21">
        <v>25</v>
      </c>
      <c r="G969" s="60" t="s">
        <v>1630</v>
      </c>
      <c r="H969" s="11"/>
      <c r="I969" s="30" t="s">
        <v>5682</v>
      </c>
      <c r="J969" s="11"/>
      <c r="K969" s="21">
        <v>149</v>
      </c>
      <c r="L969" s="22" t="s">
        <v>26</v>
      </c>
      <c r="M969" s="22" t="s">
        <v>120</v>
      </c>
      <c r="N969" s="29" t="s">
        <v>5779</v>
      </c>
    </row>
    <row r="970" spans="1:14" x14ac:dyDescent="0.2">
      <c r="A970" s="72">
        <v>954</v>
      </c>
      <c r="B970" s="19">
        <v>5300</v>
      </c>
      <c r="C970" s="83" t="s">
        <v>1608</v>
      </c>
      <c r="D970" s="56">
        <v>41214</v>
      </c>
      <c r="E970" s="56">
        <v>41243</v>
      </c>
      <c r="F970" s="21">
        <v>25</v>
      </c>
      <c r="G970" s="60" t="s">
        <v>1631</v>
      </c>
      <c r="H970" s="11"/>
      <c r="I970" s="30" t="s">
        <v>5682</v>
      </c>
      <c r="J970" s="11"/>
      <c r="K970" s="21">
        <v>200</v>
      </c>
      <c r="L970" s="22" t="s">
        <v>26</v>
      </c>
      <c r="M970" s="22" t="s">
        <v>120</v>
      </c>
      <c r="N970" s="29" t="s">
        <v>5779</v>
      </c>
    </row>
    <row r="971" spans="1:14" x14ac:dyDescent="0.2">
      <c r="A971" s="25">
        <v>955</v>
      </c>
      <c r="B971" s="19">
        <v>5300</v>
      </c>
      <c r="C971" s="83" t="s">
        <v>1608</v>
      </c>
      <c r="D971" s="56">
        <v>41214</v>
      </c>
      <c r="E971" s="56">
        <v>41243</v>
      </c>
      <c r="F971" s="21">
        <v>25</v>
      </c>
      <c r="G971" s="60" t="s">
        <v>1632</v>
      </c>
      <c r="H971" s="11"/>
      <c r="I971" s="30" t="s">
        <v>5682</v>
      </c>
      <c r="J971" s="11"/>
      <c r="K971" s="21">
        <v>200</v>
      </c>
      <c r="L971" s="22" t="s">
        <v>26</v>
      </c>
      <c r="M971" s="22" t="s">
        <v>120</v>
      </c>
      <c r="N971" s="29" t="s">
        <v>5779</v>
      </c>
    </row>
    <row r="972" spans="1:14" x14ac:dyDescent="0.2">
      <c r="A972" s="72">
        <v>956</v>
      </c>
      <c r="B972" s="19">
        <v>5300</v>
      </c>
      <c r="C972" s="83" t="s">
        <v>1608</v>
      </c>
      <c r="D972" s="56">
        <v>41214</v>
      </c>
      <c r="E972" s="56">
        <v>41243</v>
      </c>
      <c r="F972" s="21">
        <v>25</v>
      </c>
      <c r="G972" s="60" t="s">
        <v>1633</v>
      </c>
      <c r="H972" s="11"/>
      <c r="I972" s="30" t="s">
        <v>5682</v>
      </c>
      <c r="J972" s="11"/>
      <c r="K972" s="21">
        <v>79</v>
      </c>
      <c r="L972" s="22" t="s">
        <v>26</v>
      </c>
      <c r="M972" s="22" t="s">
        <v>120</v>
      </c>
      <c r="N972" s="29" t="s">
        <v>5779</v>
      </c>
    </row>
    <row r="973" spans="1:14" x14ac:dyDescent="0.2">
      <c r="A973" s="25">
        <v>957</v>
      </c>
      <c r="B973" s="19">
        <v>5300</v>
      </c>
      <c r="C973" s="83" t="s">
        <v>1609</v>
      </c>
      <c r="D973" s="56">
        <v>41244</v>
      </c>
      <c r="E973" s="56">
        <v>41274</v>
      </c>
      <c r="F973" s="21">
        <v>25</v>
      </c>
      <c r="G973" s="60" t="s">
        <v>1634</v>
      </c>
      <c r="H973" s="11"/>
      <c r="I973" s="30" t="s">
        <v>5682</v>
      </c>
      <c r="J973" s="11"/>
      <c r="K973" s="21">
        <v>200</v>
      </c>
      <c r="L973" s="22" t="s">
        <v>26</v>
      </c>
      <c r="M973" s="22" t="s">
        <v>120</v>
      </c>
      <c r="N973" s="29" t="s">
        <v>5779</v>
      </c>
    </row>
    <row r="974" spans="1:14" x14ac:dyDescent="0.2">
      <c r="A974" s="72">
        <v>958</v>
      </c>
      <c r="B974" s="19">
        <v>5300</v>
      </c>
      <c r="C974" s="83" t="s">
        <v>1609</v>
      </c>
      <c r="D974" s="56">
        <v>41244</v>
      </c>
      <c r="E974" s="56">
        <v>41274</v>
      </c>
      <c r="F974" s="21">
        <v>25</v>
      </c>
      <c r="G974" s="60" t="s">
        <v>1635</v>
      </c>
      <c r="H974" s="11"/>
      <c r="I974" s="30" t="s">
        <v>5682</v>
      </c>
      <c r="J974" s="11"/>
      <c r="K974" s="21">
        <v>200</v>
      </c>
      <c r="L974" s="22" t="s">
        <v>26</v>
      </c>
      <c r="M974" s="22" t="s">
        <v>120</v>
      </c>
      <c r="N974" s="29" t="s">
        <v>5779</v>
      </c>
    </row>
    <row r="975" spans="1:14" x14ac:dyDescent="0.2">
      <c r="A975" s="25">
        <v>959</v>
      </c>
      <c r="B975" s="19">
        <v>5300</v>
      </c>
      <c r="C975" s="83" t="s">
        <v>1609</v>
      </c>
      <c r="D975" s="56">
        <v>41244</v>
      </c>
      <c r="E975" s="56">
        <v>41274</v>
      </c>
      <c r="F975" s="21">
        <v>25</v>
      </c>
      <c r="G975" s="60" t="s">
        <v>1636</v>
      </c>
      <c r="H975" s="11"/>
      <c r="I975" s="30" t="s">
        <v>5682</v>
      </c>
      <c r="J975" s="11"/>
      <c r="K975" s="21">
        <v>200</v>
      </c>
      <c r="L975" s="22" t="s">
        <v>26</v>
      </c>
      <c r="M975" s="22" t="s">
        <v>120</v>
      </c>
      <c r="N975" s="29" t="s">
        <v>5779</v>
      </c>
    </row>
    <row r="976" spans="1:14" x14ac:dyDescent="0.2">
      <c r="A976" s="72">
        <v>960</v>
      </c>
      <c r="B976" s="19">
        <v>5300</v>
      </c>
      <c r="C976" s="83" t="s">
        <v>1609</v>
      </c>
      <c r="D976" s="56">
        <v>41244</v>
      </c>
      <c r="E976" s="56">
        <v>41274</v>
      </c>
      <c r="F976" s="21">
        <v>26</v>
      </c>
      <c r="G976" s="60" t="s">
        <v>1630</v>
      </c>
      <c r="H976" s="11"/>
      <c r="I976" s="30" t="s">
        <v>5682</v>
      </c>
      <c r="J976" s="11"/>
      <c r="K976" s="21">
        <v>200</v>
      </c>
      <c r="L976" s="22" t="s">
        <v>26</v>
      </c>
      <c r="M976" s="22" t="s">
        <v>120</v>
      </c>
      <c r="N976" s="29" t="s">
        <v>5779</v>
      </c>
    </row>
    <row r="977" spans="1:14" x14ac:dyDescent="0.2">
      <c r="A977" s="25">
        <v>961</v>
      </c>
      <c r="B977" s="19">
        <v>5300</v>
      </c>
      <c r="C977" s="83" t="s">
        <v>1609</v>
      </c>
      <c r="D977" s="56">
        <v>41244</v>
      </c>
      <c r="E977" s="56">
        <v>41274</v>
      </c>
      <c r="F977" s="21">
        <v>26</v>
      </c>
      <c r="G977" s="60" t="s">
        <v>1631</v>
      </c>
      <c r="H977" s="11"/>
      <c r="I977" s="30" t="s">
        <v>5682</v>
      </c>
      <c r="J977" s="11"/>
      <c r="K977" s="21">
        <v>132</v>
      </c>
      <c r="L977" s="22" t="s">
        <v>26</v>
      </c>
      <c r="M977" s="22" t="s">
        <v>120</v>
      </c>
      <c r="N977" s="29" t="s">
        <v>5779</v>
      </c>
    </row>
    <row r="978" spans="1:14" x14ac:dyDescent="0.2">
      <c r="A978" s="72">
        <v>962</v>
      </c>
      <c r="B978" s="19">
        <v>5300</v>
      </c>
      <c r="C978" s="82" t="s">
        <v>1610</v>
      </c>
      <c r="D978" s="56">
        <v>41091</v>
      </c>
      <c r="E978" s="56">
        <v>41121</v>
      </c>
      <c r="F978" s="21">
        <v>26</v>
      </c>
      <c r="G978" s="60" t="s">
        <v>1632</v>
      </c>
      <c r="H978" s="11"/>
      <c r="I978" s="30" t="s">
        <v>5682</v>
      </c>
      <c r="J978" s="11"/>
      <c r="K978" s="21">
        <v>200</v>
      </c>
      <c r="L978" s="22" t="s">
        <v>26</v>
      </c>
      <c r="M978" s="22" t="s">
        <v>120</v>
      </c>
      <c r="N978" s="45" t="s">
        <v>5778</v>
      </c>
    </row>
    <row r="979" spans="1:14" x14ac:dyDescent="0.2">
      <c r="A979" s="25">
        <v>963</v>
      </c>
      <c r="B979" s="19">
        <v>5300</v>
      </c>
      <c r="C979" s="82" t="s">
        <v>1610</v>
      </c>
      <c r="D979" s="56">
        <v>41091</v>
      </c>
      <c r="E979" s="56">
        <v>41121</v>
      </c>
      <c r="F979" s="21">
        <v>26</v>
      </c>
      <c r="G979" s="60" t="s">
        <v>1633</v>
      </c>
      <c r="H979" s="11"/>
      <c r="I979" s="30" t="s">
        <v>5682</v>
      </c>
      <c r="J979" s="11"/>
      <c r="K979" s="21">
        <v>117</v>
      </c>
      <c r="L979" s="22" t="s">
        <v>26</v>
      </c>
      <c r="M979" s="22" t="s">
        <v>120</v>
      </c>
      <c r="N979" s="45" t="s">
        <v>5778</v>
      </c>
    </row>
    <row r="980" spans="1:14" x14ac:dyDescent="0.2">
      <c r="A980" s="72">
        <v>964</v>
      </c>
      <c r="B980" s="19">
        <v>5300</v>
      </c>
      <c r="C980" s="82" t="s">
        <v>1611</v>
      </c>
      <c r="D980" s="56">
        <v>41122</v>
      </c>
      <c r="E980" s="56">
        <v>41152</v>
      </c>
      <c r="F980" s="21">
        <v>26</v>
      </c>
      <c r="G980" s="60" t="s">
        <v>1634</v>
      </c>
      <c r="H980" s="11"/>
      <c r="I980" s="30" t="s">
        <v>5682</v>
      </c>
      <c r="J980" s="11"/>
      <c r="K980" s="21">
        <v>200</v>
      </c>
      <c r="L980" s="22" t="s">
        <v>26</v>
      </c>
      <c r="M980" s="22" t="s">
        <v>120</v>
      </c>
      <c r="N980" s="45" t="s">
        <v>5778</v>
      </c>
    </row>
    <row r="981" spans="1:14" x14ac:dyDescent="0.2">
      <c r="A981" s="25">
        <v>965</v>
      </c>
      <c r="B981" s="19">
        <v>5300</v>
      </c>
      <c r="C981" s="82" t="s">
        <v>1611</v>
      </c>
      <c r="D981" s="56">
        <v>41122</v>
      </c>
      <c r="E981" s="56">
        <v>41152</v>
      </c>
      <c r="F981" s="21">
        <v>26</v>
      </c>
      <c r="G981" s="60" t="s">
        <v>1635</v>
      </c>
      <c r="H981" s="11"/>
      <c r="I981" s="30" t="s">
        <v>5682</v>
      </c>
      <c r="J981" s="11"/>
      <c r="K981" s="21">
        <v>122</v>
      </c>
      <c r="L981" s="22" t="s">
        <v>26</v>
      </c>
      <c r="M981" s="22" t="s">
        <v>120</v>
      </c>
      <c r="N981" s="45" t="s">
        <v>5778</v>
      </c>
    </row>
    <row r="982" spans="1:14" x14ac:dyDescent="0.2">
      <c r="A982" s="72">
        <v>966</v>
      </c>
      <c r="B982" s="19">
        <v>5300</v>
      </c>
      <c r="C982" s="82" t="s">
        <v>1612</v>
      </c>
      <c r="D982" s="56">
        <v>41153</v>
      </c>
      <c r="E982" s="56">
        <v>41182</v>
      </c>
      <c r="F982" s="21">
        <v>26</v>
      </c>
      <c r="G982" s="60" t="s">
        <v>1636</v>
      </c>
      <c r="H982" s="11"/>
      <c r="I982" s="30" t="s">
        <v>5682</v>
      </c>
      <c r="J982" s="11"/>
      <c r="K982" s="21">
        <v>200</v>
      </c>
      <c r="L982" s="22" t="s">
        <v>26</v>
      </c>
      <c r="M982" s="22" t="s">
        <v>120</v>
      </c>
      <c r="N982" s="45" t="s">
        <v>5778</v>
      </c>
    </row>
    <row r="983" spans="1:14" x14ac:dyDescent="0.2">
      <c r="A983" s="25">
        <v>967</v>
      </c>
      <c r="B983" s="19">
        <v>5300</v>
      </c>
      <c r="C983" s="82" t="s">
        <v>1612</v>
      </c>
      <c r="D983" s="56">
        <v>41153</v>
      </c>
      <c r="E983" s="56">
        <v>41182</v>
      </c>
      <c r="F983" s="21">
        <v>27</v>
      </c>
      <c r="G983" s="60" t="s">
        <v>1624</v>
      </c>
      <c r="H983" s="11"/>
      <c r="I983" s="30" t="s">
        <v>5682</v>
      </c>
      <c r="J983" s="11"/>
      <c r="K983" s="21">
        <v>137</v>
      </c>
      <c r="L983" s="22" t="s">
        <v>26</v>
      </c>
      <c r="M983" s="22" t="s">
        <v>120</v>
      </c>
      <c r="N983" s="45" t="s">
        <v>5778</v>
      </c>
    </row>
    <row r="984" spans="1:14" x14ac:dyDescent="0.2">
      <c r="A984" s="72">
        <v>968</v>
      </c>
      <c r="B984" s="19">
        <v>5300</v>
      </c>
      <c r="C984" s="82" t="s">
        <v>1613</v>
      </c>
      <c r="D984" s="56">
        <v>41183</v>
      </c>
      <c r="E984" s="56">
        <v>41213</v>
      </c>
      <c r="F984" s="21">
        <v>27</v>
      </c>
      <c r="G984" s="60" t="s">
        <v>1625</v>
      </c>
      <c r="H984" s="11"/>
      <c r="I984" s="30" t="s">
        <v>5682</v>
      </c>
      <c r="J984" s="11"/>
      <c r="K984" s="21">
        <v>200</v>
      </c>
      <c r="L984" s="22" t="s">
        <v>26</v>
      </c>
      <c r="M984" s="22" t="s">
        <v>120</v>
      </c>
      <c r="N984" s="45" t="s">
        <v>5778</v>
      </c>
    </row>
    <row r="985" spans="1:14" x14ac:dyDescent="0.2">
      <c r="A985" s="25">
        <v>969</v>
      </c>
      <c r="B985" s="19">
        <v>5300</v>
      </c>
      <c r="C985" s="82" t="s">
        <v>1613</v>
      </c>
      <c r="D985" s="56">
        <v>41183</v>
      </c>
      <c r="E985" s="56">
        <v>41213</v>
      </c>
      <c r="F985" s="21">
        <v>27</v>
      </c>
      <c r="G985" s="60" t="s">
        <v>1626</v>
      </c>
      <c r="H985" s="11"/>
      <c r="I985" s="30" t="s">
        <v>5682</v>
      </c>
      <c r="J985" s="11"/>
      <c r="K985" s="21">
        <v>165</v>
      </c>
      <c r="L985" s="22" t="s">
        <v>26</v>
      </c>
      <c r="M985" s="22" t="s">
        <v>120</v>
      </c>
      <c r="N985" s="45" t="s">
        <v>5778</v>
      </c>
    </row>
    <row r="986" spans="1:14" x14ac:dyDescent="0.2">
      <c r="A986" s="72">
        <v>970</v>
      </c>
      <c r="B986" s="19">
        <v>5300</v>
      </c>
      <c r="C986" s="82" t="s">
        <v>1614</v>
      </c>
      <c r="D986" s="56">
        <v>41214</v>
      </c>
      <c r="E986" s="56">
        <v>41243</v>
      </c>
      <c r="F986" s="21">
        <v>27</v>
      </c>
      <c r="G986" s="60" t="s">
        <v>1627</v>
      </c>
      <c r="H986" s="11"/>
      <c r="I986" s="30" t="s">
        <v>5682</v>
      </c>
      <c r="J986" s="11"/>
      <c r="K986" s="21">
        <v>200</v>
      </c>
      <c r="L986" s="22" t="s">
        <v>26</v>
      </c>
      <c r="M986" s="22" t="s">
        <v>120</v>
      </c>
      <c r="N986" s="45" t="s">
        <v>5778</v>
      </c>
    </row>
    <row r="987" spans="1:14" x14ac:dyDescent="0.2">
      <c r="A987" s="25">
        <v>971</v>
      </c>
      <c r="B987" s="19">
        <v>5300</v>
      </c>
      <c r="C987" s="82" t="s">
        <v>1614</v>
      </c>
      <c r="D987" s="56">
        <v>41214</v>
      </c>
      <c r="E987" s="56">
        <v>41243</v>
      </c>
      <c r="F987" s="21">
        <v>27</v>
      </c>
      <c r="G987" s="60" t="s">
        <v>1628</v>
      </c>
      <c r="H987" s="11"/>
      <c r="I987" s="30" t="s">
        <v>5682</v>
      </c>
      <c r="J987" s="11"/>
      <c r="K987" s="21">
        <v>185</v>
      </c>
      <c r="L987" s="22" t="s">
        <v>26</v>
      </c>
      <c r="M987" s="22" t="s">
        <v>120</v>
      </c>
      <c r="N987" s="45" t="s">
        <v>5778</v>
      </c>
    </row>
    <row r="988" spans="1:14" x14ac:dyDescent="0.2">
      <c r="A988" s="72">
        <v>972</v>
      </c>
      <c r="B988" s="19">
        <v>5300</v>
      </c>
      <c r="C988" s="82" t="s">
        <v>1615</v>
      </c>
      <c r="D988" s="56">
        <v>41244</v>
      </c>
      <c r="E988" s="56">
        <v>41274</v>
      </c>
      <c r="F988" s="21">
        <v>27</v>
      </c>
      <c r="G988" s="60" t="s">
        <v>1629</v>
      </c>
      <c r="H988" s="11"/>
      <c r="I988" s="30" t="s">
        <v>5682</v>
      </c>
      <c r="J988" s="11"/>
      <c r="K988" s="21">
        <v>209</v>
      </c>
      <c r="L988" s="22" t="s">
        <v>26</v>
      </c>
      <c r="M988" s="22" t="s">
        <v>120</v>
      </c>
      <c r="N988" s="45" t="s">
        <v>5778</v>
      </c>
    </row>
    <row r="989" spans="1:14" x14ac:dyDescent="0.2">
      <c r="A989" s="25">
        <v>973</v>
      </c>
      <c r="B989" s="19">
        <v>5300</v>
      </c>
      <c r="C989" s="82" t="s">
        <v>1616</v>
      </c>
      <c r="D989" s="56">
        <v>41091</v>
      </c>
      <c r="E989" s="56">
        <v>41121</v>
      </c>
      <c r="F989" s="21">
        <v>28</v>
      </c>
      <c r="G989" s="60" t="s">
        <v>1624</v>
      </c>
      <c r="H989" s="11"/>
      <c r="I989" s="30" t="s">
        <v>5682</v>
      </c>
      <c r="J989" s="11"/>
      <c r="K989" s="21">
        <v>200</v>
      </c>
      <c r="L989" s="22" t="s">
        <v>26</v>
      </c>
      <c r="M989" s="22" t="s">
        <v>120</v>
      </c>
      <c r="N989" s="29" t="s">
        <v>5777</v>
      </c>
    </row>
    <row r="990" spans="1:14" x14ac:dyDescent="0.2">
      <c r="A990" s="72">
        <v>974</v>
      </c>
      <c r="B990" s="19">
        <v>5300</v>
      </c>
      <c r="C990" s="82" t="s">
        <v>1616</v>
      </c>
      <c r="D990" s="56">
        <v>41091</v>
      </c>
      <c r="E990" s="56">
        <v>41121</v>
      </c>
      <c r="F990" s="21">
        <v>28</v>
      </c>
      <c r="G990" s="60" t="s">
        <v>1625</v>
      </c>
      <c r="H990" s="11"/>
      <c r="I990" s="30" t="s">
        <v>5682</v>
      </c>
      <c r="J990" s="11"/>
      <c r="K990" s="21">
        <v>200</v>
      </c>
      <c r="L990" s="22" t="s">
        <v>26</v>
      </c>
      <c r="M990" s="22" t="s">
        <v>120</v>
      </c>
      <c r="N990" s="29" t="s">
        <v>5777</v>
      </c>
    </row>
    <row r="991" spans="1:14" x14ac:dyDescent="0.2">
      <c r="A991" s="25">
        <v>975</v>
      </c>
      <c r="B991" s="19">
        <v>5300</v>
      </c>
      <c r="C991" s="82" t="s">
        <v>1616</v>
      </c>
      <c r="D991" s="56">
        <v>41091</v>
      </c>
      <c r="E991" s="56">
        <v>41121</v>
      </c>
      <c r="F991" s="21">
        <v>28</v>
      </c>
      <c r="G991" s="60" t="s">
        <v>1626</v>
      </c>
      <c r="H991" s="11"/>
      <c r="I991" s="30" t="s">
        <v>5682</v>
      </c>
      <c r="J991" s="11"/>
      <c r="K991" s="21">
        <v>200</v>
      </c>
      <c r="L991" s="22" t="s">
        <v>26</v>
      </c>
      <c r="M991" s="22" t="s">
        <v>120</v>
      </c>
      <c r="N991" s="29" t="s">
        <v>5777</v>
      </c>
    </row>
    <row r="992" spans="1:14" x14ac:dyDescent="0.2">
      <c r="A992" s="72">
        <v>976</v>
      </c>
      <c r="B992" s="19">
        <v>5300</v>
      </c>
      <c r="C992" s="82" t="s">
        <v>1616</v>
      </c>
      <c r="D992" s="56">
        <v>41091</v>
      </c>
      <c r="E992" s="56">
        <v>41121</v>
      </c>
      <c r="F992" s="21">
        <v>28</v>
      </c>
      <c r="G992" s="60" t="s">
        <v>1627</v>
      </c>
      <c r="H992" s="11"/>
      <c r="I992" s="30" t="s">
        <v>5682</v>
      </c>
      <c r="J992" s="11"/>
      <c r="K992" s="21">
        <v>200</v>
      </c>
      <c r="L992" s="22" t="s">
        <v>26</v>
      </c>
      <c r="M992" s="22" t="s">
        <v>120</v>
      </c>
      <c r="N992" s="29" t="s">
        <v>5777</v>
      </c>
    </row>
    <row r="993" spans="1:14" x14ac:dyDescent="0.2">
      <c r="A993" s="25">
        <v>977</v>
      </c>
      <c r="B993" s="19">
        <v>5300</v>
      </c>
      <c r="C993" s="82" t="s">
        <v>1616</v>
      </c>
      <c r="D993" s="56">
        <v>41091</v>
      </c>
      <c r="E993" s="56">
        <v>41121</v>
      </c>
      <c r="F993" s="21">
        <v>28</v>
      </c>
      <c r="G993" s="60" t="s">
        <v>1628</v>
      </c>
      <c r="H993" s="11"/>
      <c r="I993" s="30" t="s">
        <v>5682</v>
      </c>
      <c r="J993" s="11"/>
      <c r="K993" s="21">
        <v>200</v>
      </c>
      <c r="L993" s="22" t="s">
        <v>26</v>
      </c>
      <c r="M993" s="22" t="s">
        <v>120</v>
      </c>
      <c r="N993" s="29" t="s">
        <v>5777</v>
      </c>
    </row>
    <row r="994" spans="1:14" x14ac:dyDescent="0.2">
      <c r="A994" s="72">
        <v>978</v>
      </c>
      <c r="B994" s="19">
        <v>5300</v>
      </c>
      <c r="C994" s="82" t="s">
        <v>1616</v>
      </c>
      <c r="D994" s="56">
        <v>41091</v>
      </c>
      <c r="E994" s="56">
        <v>41121</v>
      </c>
      <c r="F994" s="21">
        <v>28</v>
      </c>
      <c r="G994" s="60" t="s">
        <v>1629</v>
      </c>
      <c r="H994" s="11"/>
      <c r="I994" s="30" t="s">
        <v>5682</v>
      </c>
      <c r="J994" s="11"/>
      <c r="K994" s="21">
        <v>200</v>
      </c>
      <c r="L994" s="22" t="s">
        <v>26</v>
      </c>
      <c r="M994" s="22" t="s">
        <v>120</v>
      </c>
      <c r="N994" s="29" t="s">
        <v>5777</v>
      </c>
    </row>
    <row r="995" spans="1:14" x14ac:dyDescent="0.2">
      <c r="A995" s="25">
        <v>979</v>
      </c>
      <c r="B995" s="19">
        <v>5300</v>
      </c>
      <c r="C995" s="82" t="s">
        <v>1616</v>
      </c>
      <c r="D995" s="56">
        <v>41091</v>
      </c>
      <c r="E995" s="56">
        <v>41121</v>
      </c>
      <c r="F995" s="21">
        <v>29</v>
      </c>
      <c r="G995" s="60" t="s">
        <v>1624</v>
      </c>
      <c r="H995" s="11"/>
      <c r="I995" s="30" t="s">
        <v>5682</v>
      </c>
      <c r="J995" s="11"/>
      <c r="K995" s="21">
        <v>200</v>
      </c>
      <c r="L995" s="22" t="s">
        <v>26</v>
      </c>
      <c r="M995" s="22" t="s">
        <v>120</v>
      </c>
      <c r="N995" s="29" t="s">
        <v>5777</v>
      </c>
    </row>
    <row r="996" spans="1:14" x14ac:dyDescent="0.2">
      <c r="A996" s="72">
        <v>980</v>
      </c>
      <c r="B996" s="19">
        <v>5300</v>
      </c>
      <c r="C996" s="82" t="s">
        <v>1616</v>
      </c>
      <c r="D996" s="56">
        <v>41091</v>
      </c>
      <c r="E996" s="56">
        <v>41121</v>
      </c>
      <c r="F996" s="21">
        <v>29</v>
      </c>
      <c r="G996" s="60" t="s">
        <v>1625</v>
      </c>
      <c r="H996" s="11"/>
      <c r="I996" s="30" t="s">
        <v>5682</v>
      </c>
      <c r="J996" s="11"/>
      <c r="K996" s="21">
        <v>200</v>
      </c>
      <c r="L996" s="22" t="s">
        <v>26</v>
      </c>
      <c r="M996" s="22" t="s">
        <v>120</v>
      </c>
      <c r="N996" s="29" t="s">
        <v>5777</v>
      </c>
    </row>
    <row r="997" spans="1:14" x14ac:dyDescent="0.2">
      <c r="A997" s="25">
        <v>981</v>
      </c>
      <c r="B997" s="19">
        <v>5300</v>
      </c>
      <c r="C997" s="82" t="s">
        <v>1617</v>
      </c>
      <c r="D997" s="56">
        <v>41122</v>
      </c>
      <c r="E997" s="56">
        <v>41152</v>
      </c>
      <c r="F997" s="21">
        <v>29</v>
      </c>
      <c r="G997" s="60" t="s">
        <v>1626</v>
      </c>
      <c r="H997" s="11"/>
      <c r="I997" s="30" t="s">
        <v>5682</v>
      </c>
      <c r="J997" s="11"/>
      <c r="K997" s="21">
        <v>200</v>
      </c>
      <c r="L997" s="22" t="s">
        <v>26</v>
      </c>
      <c r="M997" s="22" t="s">
        <v>120</v>
      </c>
      <c r="N997" s="29" t="s">
        <v>5777</v>
      </c>
    </row>
    <row r="998" spans="1:14" x14ac:dyDescent="0.2">
      <c r="A998" s="72">
        <v>982</v>
      </c>
      <c r="B998" s="19">
        <v>5300</v>
      </c>
      <c r="C998" s="82" t="s">
        <v>1617</v>
      </c>
      <c r="D998" s="56">
        <v>41122</v>
      </c>
      <c r="E998" s="56">
        <v>41152</v>
      </c>
      <c r="F998" s="21">
        <v>29</v>
      </c>
      <c r="G998" s="60" t="s">
        <v>1627</v>
      </c>
      <c r="H998" s="11"/>
      <c r="I998" s="30" t="s">
        <v>5682</v>
      </c>
      <c r="J998" s="11"/>
      <c r="K998" s="21">
        <v>200</v>
      </c>
      <c r="L998" s="22" t="s">
        <v>26</v>
      </c>
      <c r="M998" s="22" t="s">
        <v>120</v>
      </c>
      <c r="N998" s="29" t="s">
        <v>5777</v>
      </c>
    </row>
    <row r="999" spans="1:14" x14ac:dyDescent="0.2">
      <c r="A999" s="25">
        <v>983</v>
      </c>
      <c r="B999" s="19">
        <v>5300</v>
      </c>
      <c r="C999" s="82" t="s">
        <v>1617</v>
      </c>
      <c r="D999" s="56">
        <v>41122</v>
      </c>
      <c r="E999" s="56">
        <v>41152</v>
      </c>
      <c r="F999" s="21">
        <v>29</v>
      </c>
      <c r="G999" s="60" t="s">
        <v>1628</v>
      </c>
      <c r="H999" s="11"/>
      <c r="I999" s="30" t="s">
        <v>5682</v>
      </c>
      <c r="J999" s="11"/>
      <c r="K999" s="21">
        <v>200</v>
      </c>
      <c r="L999" s="22" t="s">
        <v>26</v>
      </c>
      <c r="M999" s="22" t="s">
        <v>120</v>
      </c>
      <c r="N999" s="29" t="s">
        <v>5777</v>
      </c>
    </row>
    <row r="1000" spans="1:14" x14ac:dyDescent="0.2">
      <c r="A1000" s="72">
        <v>984</v>
      </c>
      <c r="B1000" s="19">
        <v>5300</v>
      </c>
      <c r="C1000" s="82" t="s">
        <v>1617</v>
      </c>
      <c r="D1000" s="56">
        <v>41122</v>
      </c>
      <c r="E1000" s="56">
        <v>41152</v>
      </c>
      <c r="F1000" s="21">
        <v>29</v>
      </c>
      <c r="G1000" s="60" t="s">
        <v>1629</v>
      </c>
      <c r="H1000" s="11"/>
      <c r="I1000" s="30" t="s">
        <v>5682</v>
      </c>
      <c r="J1000" s="11"/>
      <c r="K1000" s="21">
        <v>130</v>
      </c>
      <c r="L1000" s="22" t="s">
        <v>26</v>
      </c>
      <c r="M1000" s="22" t="s">
        <v>120</v>
      </c>
      <c r="N1000" s="29" t="s">
        <v>5777</v>
      </c>
    </row>
    <row r="1001" spans="1:14" x14ac:dyDescent="0.2">
      <c r="A1001" s="25">
        <v>985</v>
      </c>
      <c r="B1001" s="19">
        <v>5300</v>
      </c>
      <c r="C1001" s="82" t="s">
        <v>1618</v>
      </c>
      <c r="D1001" s="56">
        <v>41153</v>
      </c>
      <c r="E1001" s="56">
        <v>41182</v>
      </c>
      <c r="F1001" s="21">
        <v>30</v>
      </c>
      <c r="G1001" s="60" t="s">
        <v>1624</v>
      </c>
      <c r="H1001" s="11"/>
      <c r="I1001" s="30" t="s">
        <v>5682</v>
      </c>
      <c r="J1001" s="11"/>
      <c r="K1001" s="21">
        <v>200</v>
      </c>
      <c r="L1001" s="22" t="s">
        <v>26</v>
      </c>
      <c r="M1001" s="22" t="s">
        <v>120</v>
      </c>
      <c r="N1001" s="29" t="s">
        <v>5777</v>
      </c>
    </row>
    <row r="1002" spans="1:14" x14ac:dyDescent="0.2">
      <c r="A1002" s="72">
        <v>986</v>
      </c>
      <c r="B1002" s="19">
        <v>5300</v>
      </c>
      <c r="C1002" s="82" t="s">
        <v>1618</v>
      </c>
      <c r="D1002" s="56">
        <v>41153</v>
      </c>
      <c r="E1002" s="56">
        <v>41182</v>
      </c>
      <c r="F1002" s="21">
        <v>30</v>
      </c>
      <c r="G1002" s="60" t="s">
        <v>1625</v>
      </c>
      <c r="H1002" s="11"/>
      <c r="I1002" s="30" t="s">
        <v>5682</v>
      </c>
      <c r="J1002" s="11"/>
      <c r="K1002" s="21">
        <v>200</v>
      </c>
      <c r="L1002" s="22" t="s">
        <v>26</v>
      </c>
      <c r="M1002" s="22" t="s">
        <v>120</v>
      </c>
      <c r="N1002" s="29" t="s">
        <v>5777</v>
      </c>
    </row>
    <row r="1003" spans="1:14" x14ac:dyDescent="0.2">
      <c r="A1003" s="25">
        <v>987</v>
      </c>
      <c r="B1003" s="19">
        <v>5300</v>
      </c>
      <c r="C1003" s="82" t="s">
        <v>1618</v>
      </c>
      <c r="D1003" s="56">
        <v>41153</v>
      </c>
      <c r="E1003" s="56">
        <v>41182</v>
      </c>
      <c r="F1003" s="21">
        <v>30</v>
      </c>
      <c r="G1003" s="60" t="s">
        <v>1626</v>
      </c>
      <c r="H1003" s="11"/>
      <c r="I1003" s="30" t="s">
        <v>5682</v>
      </c>
      <c r="J1003" s="11"/>
      <c r="K1003" s="21">
        <v>200</v>
      </c>
      <c r="L1003" s="22" t="s">
        <v>26</v>
      </c>
      <c r="M1003" s="22" t="s">
        <v>120</v>
      </c>
      <c r="N1003" s="29" t="s">
        <v>5777</v>
      </c>
    </row>
    <row r="1004" spans="1:14" x14ac:dyDescent="0.2">
      <c r="A1004" s="72">
        <v>988</v>
      </c>
      <c r="B1004" s="19">
        <v>5300</v>
      </c>
      <c r="C1004" s="82" t="s">
        <v>1618</v>
      </c>
      <c r="D1004" s="56">
        <v>41153</v>
      </c>
      <c r="E1004" s="56">
        <v>41182</v>
      </c>
      <c r="F1004" s="21">
        <v>30</v>
      </c>
      <c r="G1004" s="60" t="s">
        <v>1627</v>
      </c>
      <c r="H1004" s="11"/>
      <c r="I1004" s="30" t="s">
        <v>5682</v>
      </c>
      <c r="J1004" s="11"/>
      <c r="K1004" s="21">
        <v>217</v>
      </c>
      <c r="L1004" s="22" t="s">
        <v>26</v>
      </c>
      <c r="M1004" s="22" t="s">
        <v>120</v>
      </c>
      <c r="N1004" s="29" t="s">
        <v>5777</v>
      </c>
    </row>
    <row r="1005" spans="1:14" x14ac:dyDescent="0.2">
      <c r="A1005" s="25">
        <v>989</v>
      </c>
      <c r="B1005" s="19">
        <v>5300</v>
      </c>
      <c r="C1005" s="82" t="s">
        <v>1619</v>
      </c>
      <c r="D1005" s="56">
        <v>41183</v>
      </c>
      <c r="E1005" s="56">
        <v>41213</v>
      </c>
      <c r="F1005" s="21">
        <v>30</v>
      </c>
      <c r="G1005" s="60" t="s">
        <v>1628</v>
      </c>
      <c r="H1005" s="11"/>
      <c r="I1005" s="30" t="s">
        <v>5682</v>
      </c>
      <c r="J1005" s="11"/>
      <c r="K1005" s="21">
        <v>200</v>
      </c>
      <c r="L1005" s="22" t="s">
        <v>26</v>
      </c>
      <c r="M1005" s="22" t="s">
        <v>120</v>
      </c>
      <c r="N1005" s="29" t="s">
        <v>5777</v>
      </c>
    </row>
    <row r="1006" spans="1:14" x14ac:dyDescent="0.2">
      <c r="A1006" s="72">
        <v>990</v>
      </c>
      <c r="B1006" s="19">
        <v>5300</v>
      </c>
      <c r="C1006" s="82" t="s">
        <v>1619</v>
      </c>
      <c r="D1006" s="56">
        <v>41183</v>
      </c>
      <c r="E1006" s="56">
        <v>41213</v>
      </c>
      <c r="F1006" s="21">
        <v>30</v>
      </c>
      <c r="G1006" s="60" t="s">
        <v>1629</v>
      </c>
      <c r="H1006" s="11"/>
      <c r="I1006" s="30" t="s">
        <v>5682</v>
      </c>
      <c r="J1006" s="11"/>
      <c r="K1006" s="21">
        <v>200</v>
      </c>
      <c r="L1006" s="22" t="s">
        <v>26</v>
      </c>
      <c r="M1006" s="22" t="s">
        <v>120</v>
      </c>
      <c r="N1006" s="29" t="s">
        <v>5777</v>
      </c>
    </row>
    <row r="1007" spans="1:14" x14ac:dyDescent="0.2">
      <c r="A1007" s="25">
        <v>991</v>
      </c>
      <c r="B1007" s="19">
        <v>5300</v>
      </c>
      <c r="C1007" s="82" t="s">
        <v>1619</v>
      </c>
      <c r="D1007" s="56">
        <v>41183</v>
      </c>
      <c r="E1007" s="56">
        <v>41213</v>
      </c>
      <c r="F1007" s="21">
        <v>31</v>
      </c>
      <c r="G1007" s="60" t="s">
        <v>1630</v>
      </c>
      <c r="H1007" s="11"/>
      <c r="I1007" s="30" t="s">
        <v>5682</v>
      </c>
      <c r="J1007" s="11"/>
      <c r="K1007" s="21">
        <v>200</v>
      </c>
      <c r="L1007" s="22" t="s">
        <v>26</v>
      </c>
      <c r="M1007" s="22" t="s">
        <v>120</v>
      </c>
      <c r="N1007" s="29" t="s">
        <v>5777</v>
      </c>
    </row>
    <row r="1008" spans="1:14" x14ac:dyDescent="0.2">
      <c r="A1008" s="72">
        <v>992</v>
      </c>
      <c r="B1008" s="19">
        <v>5300</v>
      </c>
      <c r="C1008" s="82" t="s">
        <v>1619</v>
      </c>
      <c r="D1008" s="56">
        <v>41183</v>
      </c>
      <c r="E1008" s="56">
        <v>41213</v>
      </c>
      <c r="F1008" s="21">
        <v>31</v>
      </c>
      <c r="G1008" s="60" t="s">
        <v>1631</v>
      </c>
      <c r="H1008" s="11"/>
      <c r="I1008" s="30" t="s">
        <v>5682</v>
      </c>
      <c r="J1008" s="11"/>
      <c r="K1008" s="21">
        <v>200</v>
      </c>
      <c r="L1008" s="22" t="s">
        <v>26</v>
      </c>
      <c r="M1008" s="22" t="s">
        <v>120</v>
      </c>
      <c r="N1008" s="29" t="s">
        <v>5777</v>
      </c>
    </row>
    <row r="1009" spans="1:14" x14ac:dyDescent="0.2">
      <c r="A1009" s="25">
        <v>993</v>
      </c>
      <c r="B1009" s="19">
        <v>5300</v>
      </c>
      <c r="C1009" s="82" t="s">
        <v>1619</v>
      </c>
      <c r="D1009" s="56">
        <v>41183</v>
      </c>
      <c r="E1009" s="56">
        <v>41213</v>
      </c>
      <c r="F1009" s="21">
        <v>31</v>
      </c>
      <c r="G1009" s="60" t="s">
        <v>1632</v>
      </c>
      <c r="H1009" s="11"/>
      <c r="I1009" s="30" t="s">
        <v>5682</v>
      </c>
      <c r="J1009" s="11"/>
      <c r="K1009" s="21">
        <v>73</v>
      </c>
      <c r="L1009" s="22" t="s">
        <v>26</v>
      </c>
      <c r="M1009" s="22" t="s">
        <v>120</v>
      </c>
      <c r="N1009" s="29" t="s">
        <v>5777</v>
      </c>
    </row>
    <row r="1010" spans="1:14" x14ac:dyDescent="0.2">
      <c r="A1010" s="72">
        <v>994</v>
      </c>
      <c r="B1010" s="19">
        <v>5300</v>
      </c>
      <c r="C1010" s="82" t="s">
        <v>1620</v>
      </c>
      <c r="D1010" s="56">
        <v>41214</v>
      </c>
      <c r="E1010" s="56">
        <v>41243</v>
      </c>
      <c r="F1010" s="21">
        <v>31</v>
      </c>
      <c r="G1010" s="60" t="s">
        <v>1633</v>
      </c>
      <c r="H1010" s="11"/>
      <c r="I1010" s="30" t="s">
        <v>5682</v>
      </c>
      <c r="J1010" s="11"/>
      <c r="K1010" s="21">
        <v>200</v>
      </c>
      <c r="L1010" s="22" t="s">
        <v>26</v>
      </c>
      <c r="M1010" s="22" t="s">
        <v>120</v>
      </c>
      <c r="N1010" s="29" t="s">
        <v>5777</v>
      </c>
    </row>
    <row r="1011" spans="1:14" x14ac:dyDescent="0.2">
      <c r="A1011" s="25">
        <v>995</v>
      </c>
      <c r="B1011" s="19">
        <v>5300</v>
      </c>
      <c r="C1011" s="82" t="s">
        <v>1620</v>
      </c>
      <c r="D1011" s="56">
        <v>41214</v>
      </c>
      <c r="E1011" s="56">
        <v>41243</v>
      </c>
      <c r="F1011" s="21">
        <v>31</v>
      </c>
      <c r="G1011" s="60" t="s">
        <v>1634</v>
      </c>
      <c r="H1011" s="11"/>
      <c r="I1011" s="30" t="s">
        <v>5682</v>
      </c>
      <c r="J1011" s="11"/>
      <c r="K1011" s="21">
        <v>200</v>
      </c>
      <c r="L1011" s="22" t="s">
        <v>26</v>
      </c>
      <c r="M1011" s="22" t="s">
        <v>120</v>
      </c>
      <c r="N1011" s="29" t="s">
        <v>5777</v>
      </c>
    </row>
    <row r="1012" spans="1:14" x14ac:dyDescent="0.2">
      <c r="A1012" s="72">
        <v>996</v>
      </c>
      <c r="B1012" s="19">
        <v>5300</v>
      </c>
      <c r="C1012" s="82" t="s">
        <v>1620</v>
      </c>
      <c r="D1012" s="56">
        <v>41214</v>
      </c>
      <c r="E1012" s="56">
        <v>41243</v>
      </c>
      <c r="F1012" s="21">
        <v>31</v>
      </c>
      <c r="G1012" s="60" t="s">
        <v>1635</v>
      </c>
      <c r="H1012" s="11"/>
      <c r="I1012" s="30" t="s">
        <v>5682</v>
      </c>
      <c r="J1012" s="11"/>
      <c r="K1012" s="21">
        <v>200</v>
      </c>
      <c r="L1012" s="22" t="s">
        <v>26</v>
      </c>
      <c r="M1012" s="22" t="s">
        <v>120</v>
      </c>
      <c r="N1012" s="29" t="s">
        <v>5777</v>
      </c>
    </row>
    <row r="1013" spans="1:14" x14ac:dyDescent="0.2">
      <c r="A1013" s="25">
        <v>997</v>
      </c>
      <c r="B1013" s="19">
        <v>5300</v>
      </c>
      <c r="C1013" s="82" t="s">
        <v>1620</v>
      </c>
      <c r="D1013" s="56">
        <v>41214</v>
      </c>
      <c r="E1013" s="56">
        <v>41243</v>
      </c>
      <c r="F1013" s="21">
        <v>31</v>
      </c>
      <c r="G1013" s="60" t="s">
        <v>1636</v>
      </c>
      <c r="H1013" s="11"/>
      <c r="I1013" s="30" t="s">
        <v>5682</v>
      </c>
      <c r="J1013" s="11"/>
      <c r="K1013" s="21">
        <v>200</v>
      </c>
      <c r="L1013" s="22" t="s">
        <v>26</v>
      </c>
      <c r="M1013" s="22" t="s">
        <v>120</v>
      </c>
      <c r="N1013" s="29" t="s">
        <v>5777</v>
      </c>
    </row>
    <row r="1014" spans="1:14" x14ac:dyDescent="0.2">
      <c r="A1014" s="72">
        <v>998</v>
      </c>
      <c r="B1014" s="19">
        <v>5300</v>
      </c>
      <c r="C1014" s="82" t="s">
        <v>1620</v>
      </c>
      <c r="D1014" s="56">
        <v>41214</v>
      </c>
      <c r="E1014" s="56">
        <v>41243</v>
      </c>
      <c r="F1014" s="21">
        <v>32</v>
      </c>
      <c r="G1014" s="60" t="s">
        <v>1624</v>
      </c>
      <c r="H1014" s="11"/>
      <c r="I1014" s="30" t="s">
        <v>5682</v>
      </c>
      <c r="J1014" s="11"/>
      <c r="K1014" s="21">
        <v>100</v>
      </c>
      <c r="L1014" s="22" t="s">
        <v>26</v>
      </c>
      <c r="M1014" s="22" t="s">
        <v>120</v>
      </c>
      <c r="N1014" s="29" t="s">
        <v>5777</v>
      </c>
    </row>
    <row r="1015" spans="1:14" x14ac:dyDescent="0.2">
      <c r="A1015" s="25">
        <v>999</v>
      </c>
      <c r="B1015" s="19">
        <v>5300</v>
      </c>
      <c r="C1015" s="82" t="s">
        <v>1621</v>
      </c>
      <c r="D1015" s="56">
        <v>41244</v>
      </c>
      <c r="E1015" s="56">
        <v>41274</v>
      </c>
      <c r="F1015" s="21">
        <v>32</v>
      </c>
      <c r="G1015" s="60" t="s">
        <v>1625</v>
      </c>
      <c r="H1015" s="11"/>
      <c r="I1015" s="30" t="s">
        <v>5682</v>
      </c>
      <c r="J1015" s="11"/>
      <c r="K1015" s="21">
        <v>200</v>
      </c>
      <c r="L1015" s="22" t="s">
        <v>26</v>
      </c>
      <c r="M1015" s="22" t="s">
        <v>120</v>
      </c>
      <c r="N1015" s="29" t="s">
        <v>5777</v>
      </c>
    </row>
    <row r="1016" spans="1:14" x14ac:dyDescent="0.2">
      <c r="A1016" s="72">
        <v>1000</v>
      </c>
      <c r="B1016" s="19">
        <v>5300</v>
      </c>
      <c r="C1016" s="82" t="s">
        <v>1621</v>
      </c>
      <c r="D1016" s="56">
        <v>41244</v>
      </c>
      <c r="E1016" s="56">
        <v>41274</v>
      </c>
      <c r="F1016" s="21">
        <v>32</v>
      </c>
      <c r="G1016" s="60" t="s">
        <v>1626</v>
      </c>
      <c r="H1016" s="11"/>
      <c r="I1016" s="30" t="s">
        <v>5682</v>
      </c>
      <c r="J1016" s="11"/>
      <c r="K1016" s="21">
        <v>200</v>
      </c>
      <c r="L1016" s="22" t="s">
        <v>26</v>
      </c>
      <c r="M1016" s="22" t="s">
        <v>120</v>
      </c>
      <c r="N1016" s="29" t="s">
        <v>5777</v>
      </c>
    </row>
    <row r="1017" spans="1:14" x14ac:dyDescent="0.2">
      <c r="A1017" s="25">
        <v>1001</v>
      </c>
      <c r="B1017" s="19">
        <v>5300</v>
      </c>
      <c r="C1017" s="82" t="s">
        <v>1621</v>
      </c>
      <c r="D1017" s="56">
        <v>41244</v>
      </c>
      <c r="E1017" s="56">
        <v>41274</v>
      </c>
      <c r="F1017" s="21">
        <v>32</v>
      </c>
      <c r="G1017" s="60" t="s">
        <v>1627</v>
      </c>
      <c r="H1017" s="11"/>
      <c r="I1017" s="30" t="s">
        <v>5682</v>
      </c>
      <c r="J1017" s="11"/>
      <c r="K1017" s="21">
        <v>200</v>
      </c>
      <c r="L1017" s="22" t="s">
        <v>26</v>
      </c>
      <c r="M1017" s="22" t="s">
        <v>120</v>
      </c>
      <c r="N1017" s="29" t="s">
        <v>5777</v>
      </c>
    </row>
    <row r="1018" spans="1:14" x14ac:dyDescent="0.2">
      <c r="A1018" s="72">
        <v>1002</v>
      </c>
      <c r="B1018" s="19">
        <v>5300</v>
      </c>
      <c r="C1018" s="82" t="s">
        <v>1621</v>
      </c>
      <c r="D1018" s="56">
        <v>41244</v>
      </c>
      <c r="E1018" s="56">
        <v>41274</v>
      </c>
      <c r="F1018" s="21">
        <v>32</v>
      </c>
      <c r="G1018" s="60" t="s">
        <v>1628</v>
      </c>
      <c r="H1018" s="11"/>
      <c r="I1018" s="30" t="s">
        <v>5682</v>
      </c>
      <c r="J1018" s="11"/>
      <c r="K1018" s="21">
        <v>200</v>
      </c>
      <c r="L1018" s="22" t="s">
        <v>26</v>
      </c>
      <c r="M1018" s="22" t="s">
        <v>120</v>
      </c>
      <c r="N1018" s="29" t="s">
        <v>5777</v>
      </c>
    </row>
    <row r="1019" spans="1:14" x14ac:dyDescent="0.2">
      <c r="A1019" s="25">
        <v>1003</v>
      </c>
      <c r="B1019" s="19">
        <v>5300</v>
      </c>
      <c r="C1019" s="82" t="s">
        <v>1621</v>
      </c>
      <c r="D1019" s="56">
        <v>41244</v>
      </c>
      <c r="E1019" s="56">
        <v>41274</v>
      </c>
      <c r="F1019" s="21">
        <v>32</v>
      </c>
      <c r="G1019" s="60" t="s">
        <v>1629</v>
      </c>
      <c r="H1019" s="11"/>
      <c r="I1019" s="30" t="s">
        <v>5682</v>
      </c>
      <c r="J1019" s="11"/>
      <c r="K1019" s="21">
        <v>200</v>
      </c>
      <c r="L1019" s="22" t="s">
        <v>26</v>
      </c>
      <c r="M1019" s="22" t="s">
        <v>120</v>
      </c>
      <c r="N1019" s="29" t="s">
        <v>5777</v>
      </c>
    </row>
    <row r="1020" spans="1:14" x14ac:dyDescent="0.2">
      <c r="A1020" s="72">
        <v>1004</v>
      </c>
      <c r="B1020" s="19">
        <v>5300</v>
      </c>
      <c r="C1020" s="82" t="s">
        <v>1621</v>
      </c>
      <c r="D1020" s="56">
        <v>41244</v>
      </c>
      <c r="E1020" s="56">
        <v>41274</v>
      </c>
      <c r="F1020" s="21">
        <v>33</v>
      </c>
      <c r="G1020" s="60" t="s">
        <v>1661</v>
      </c>
      <c r="H1020" s="11"/>
      <c r="I1020" s="30" t="s">
        <v>5682</v>
      </c>
      <c r="J1020" s="11"/>
      <c r="K1020" s="21">
        <v>200</v>
      </c>
      <c r="L1020" s="22" t="s">
        <v>26</v>
      </c>
      <c r="M1020" s="22" t="s">
        <v>120</v>
      </c>
      <c r="N1020" s="29" t="s">
        <v>5777</v>
      </c>
    </row>
    <row r="1021" spans="1:14" x14ac:dyDescent="0.2">
      <c r="A1021" s="25">
        <v>1005</v>
      </c>
      <c r="B1021" s="19">
        <v>5300</v>
      </c>
      <c r="C1021" s="82" t="s">
        <v>1621</v>
      </c>
      <c r="D1021" s="56">
        <v>41244</v>
      </c>
      <c r="E1021" s="56">
        <v>41274</v>
      </c>
      <c r="F1021" s="21">
        <v>33</v>
      </c>
      <c r="G1021" s="60" t="s">
        <v>1662</v>
      </c>
      <c r="H1021" s="11"/>
      <c r="I1021" s="30" t="s">
        <v>5682</v>
      </c>
      <c r="J1021" s="11"/>
      <c r="K1021" s="21">
        <v>200</v>
      </c>
      <c r="L1021" s="22" t="s">
        <v>26</v>
      </c>
      <c r="M1021" s="22" t="s">
        <v>120</v>
      </c>
      <c r="N1021" s="29" t="s">
        <v>5777</v>
      </c>
    </row>
    <row r="1022" spans="1:14" x14ac:dyDescent="0.2">
      <c r="A1022" s="127">
        <v>1006</v>
      </c>
      <c r="B1022" s="19">
        <v>5300</v>
      </c>
      <c r="C1022" s="150" t="s">
        <v>1621</v>
      </c>
      <c r="D1022" s="75">
        <v>41244</v>
      </c>
      <c r="E1022" s="75">
        <v>41274</v>
      </c>
      <c r="F1022" s="80">
        <v>33</v>
      </c>
      <c r="G1022" s="151" t="s">
        <v>1663</v>
      </c>
      <c r="H1022" s="129"/>
      <c r="I1022" s="30" t="s">
        <v>5682</v>
      </c>
      <c r="J1022" s="129"/>
      <c r="K1022" s="80">
        <v>226</v>
      </c>
      <c r="L1022" s="81" t="s">
        <v>26</v>
      </c>
      <c r="M1022" s="81" t="s">
        <v>120</v>
      </c>
      <c r="N1022" s="29" t="s">
        <v>5777</v>
      </c>
    </row>
    <row r="1023" spans="1:14" x14ac:dyDescent="0.2">
      <c r="A1023" s="25">
        <v>1007</v>
      </c>
      <c r="B1023" s="19">
        <v>5300</v>
      </c>
      <c r="C1023" s="154" t="s">
        <v>4432</v>
      </c>
      <c r="D1023" s="155">
        <v>41275</v>
      </c>
      <c r="E1023" s="155">
        <v>41305</v>
      </c>
      <c r="F1023" s="58">
        <v>1</v>
      </c>
      <c r="G1023" s="156" t="s">
        <v>1251</v>
      </c>
      <c r="H1023" s="153"/>
      <c r="I1023" s="30" t="s">
        <v>5682</v>
      </c>
      <c r="J1023" s="153"/>
      <c r="K1023" s="58">
        <v>171</v>
      </c>
      <c r="L1023" s="81" t="s">
        <v>26</v>
      </c>
      <c r="M1023" s="81" t="s">
        <v>120</v>
      </c>
      <c r="N1023" s="29" t="s">
        <v>5779</v>
      </c>
    </row>
    <row r="1024" spans="1:14" x14ac:dyDescent="0.2">
      <c r="A1024" s="127">
        <v>1008</v>
      </c>
      <c r="B1024" s="19">
        <v>5300</v>
      </c>
      <c r="C1024" s="157" t="s">
        <v>4433</v>
      </c>
      <c r="D1024" s="155">
        <v>41306</v>
      </c>
      <c r="E1024" s="155">
        <v>41333</v>
      </c>
      <c r="F1024" s="58">
        <v>1</v>
      </c>
      <c r="G1024" s="156" t="s">
        <v>1252</v>
      </c>
      <c r="H1024" s="153"/>
      <c r="I1024" s="30" t="s">
        <v>5682</v>
      </c>
      <c r="J1024" s="153"/>
      <c r="K1024" s="58">
        <v>200</v>
      </c>
      <c r="L1024" s="81" t="s">
        <v>26</v>
      </c>
      <c r="M1024" s="81" t="s">
        <v>120</v>
      </c>
      <c r="N1024" s="29" t="s">
        <v>5779</v>
      </c>
    </row>
    <row r="1025" spans="1:14" ht="20.25" x14ac:dyDescent="0.2">
      <c r="A1025" s="25">
        <v>1009</v>
      </c>
      <c r="B1025" s="19">
        <v>5300</v>
      </c>
      <c r="C1025" s="158" t="s">
        <v>4434</v>
      </c>
      <c r="D1025" s="155">
        <v>41306</v>
      </c>
      <c r="E1025" s="155">
        <v>41333</v>
      </c>
      <c r="F1025" s="58">
        <v>1</v>
      </c>
      <c r="G1025" s="156" t="s">
        <v>1253</v>
      </c>
      <c r="H1025" s="153"/>
      <c r="I1025" s="30" t="s">
        <v>5682</v>
      </c>
      <c r="J1025" s="153"/>
      <c r="K1025" s="58">
        <v>201</v>
      </c>
      <c r="L1025" s="81" t="s">
        <v>26</v>
      </c>
      <c r="M1025" s="81" t="s">
        <v>120</v>
      </c>
      <c r="N1025" s="29" t="s">
        <v>5779</v>
      </c>
    </row>
    <row r="1026" spans="1:14" x14ac:dyDescent="0.2">
      <c r="A1026" s="127">
        <v>1010</v>
      </c>
      <c r="B1026" s="19">
        <v>5300</v>
      </c>
      <c r="C1026" s="157" t="s">
        <v>4435</v>
      </c>
      <c r="D1026" s="155">
        <v>41310</v>
      </c>
      <c r="E1026" s="155">
        <v>41311</v>
      </c>
      <c r="F1026" s="58">
        <v>1</v>
      </c>
      <c r="G1026" s="156" t="s">
        <v>1254</v>
      </c>
      <c r="H1026" s="153"/>
      <c r="I1026" s="30" t="s">
        <v>5682</v>
      </c>
      <c r="J1026" s="153"/>
      <c r="K1026" s="58">
        <v>200</v>
      </c>
      <c r="L1026" s="81" t="s">
        <v>26</v>
      </c>
      <c r="M1026" s="81" t="s">
        <v>120</v>
      </c>
      <c r="N1026" s="29" t="s">
        <v>5779</v>
      </c>
    </row>
    <row r="1027" spans="1:14" x14ac:dyDescent="0.2">
      <c r="A1027" s="25">
        <v>1011</v>
      </c>
      <c r="B1027" s="19">
        <v>5300</v>
      </c>
      <c r="C1027" s="157" t="s">
        <v>4436</v>
      </c>
      <c r="D1027" s="155">
        <v>41312</v>
      </c>
      <c r="E1027" s="155">
        <v>41312</v>
      </c>
      <c r="F1027" s="58">
        <v>1</v>
      </c>
      <c r="G1027" s="156" t="s">
        <v>1255</v>
      </c>
      <c r="H1027" s="153"/>
      <c r="I1027" s="30" t="s">
        <v>5682</v>
      </c>
      <c r="J1027" s="153"/>
      <c r="K1027" s="58">
        <v>200</v>
      </c>
      <c r="L1027" s="81" t="s">
        <v>26</v>
      </c>
      <c r="M1027" s="81" t="s">
        <v>120</v>
      </c>
      <c r="N1027" s="29" t="s">
        <v>5779</v>
      </c>
    </row>
    <row r="1028" spans="1:14" x14ac:dyDescent="0.2">
      <c r="A1028" s="127">
        <v>1012</v>
      </c>
      <c r="B1028" s="19">
        <v>5300</v>
      </c>
      <c r="C1028" s="157" t="s">
        <v>4437</v>
      </c>
      <c r="D1028" s="155">
        <v>41312</v>
      </c>
      <c r="E1028" s="155">
        <v>41313</v>
      </c>
      <c r="F1028" s="58">
        <v>1</v>
      </c>
      <c r="G1028" s="156" t="s">
        <v>1256</v>
      </c>
      <c r="H1028" s="153"/>
      <c r="I1028" s="30" t="s">
        <v>5682</v>
      </c>
      <c r="J1028" s="153"/>
      <c r="K1028" s="58">
        <v>200</v>
      </c>
      <c r="L1028" s="81" t="s">
        <v>26</v>
      </c>
      <c r="M1028" s="81" t="s">
        <v>120</v>
      </c>
      <c r="N1028" s="29" t="s">
        <v>5779</v>
      </c>
    </row>
    <row r="1029" spans="1:14" x14ac:dyDescent="0.2">
      <c r="A1029" s="25">
        <v>1013</v>
      </c>
      <c r="B1029" s="19">
        <v>5300</v>
      </c>
      <c r="C1029" s="157" t="s">
        <v>4438</v>
      </c>
      <c r="D1029" s="155">
        <v>41313</v>
      </c>
      <c r="E1029" s="155">
        <v>41313</v>
      </c>
      <c r="F1029" s="58">
        <v>2</v>
      </c>
      <c r="G1029" s="156" t="s">
        <v>1251</v>
      </c>
      <c r="H1029" s="153"/>
      <c r="I1029" s="30" t="s">
        <v>5682</v>
      </c>
      <c r="J1029" s="153"/>
      <c r="K1029" s="58">
        <v>199</v>
      </c>
      <c r="L1029" s="81" t="s">
        <v>26</v>
      </c>
      <c r="M1029" s="81" t="s">
        <v>120</v>
      </c>
      <c r="N1029" s="29" t="s">
        <v>5779</v>
      </c>
    </row>
    <row r="1030" spans="1:14" x14ac:dyDescent="0.2">
      <c r="A1030" s="127">
        <v>1014</v>
      </c>
      <c r="B1030" s="19">
        <v>5300</v>
      </c>
      <c r="C1030" s="157" t="s">
        <v>4439</v>
      </c>
      <c r="D1030" s="155">
        <v>41313</v>
      </c>
      <c r="E1030" s="155">
        <v>41317</v>
      </c>
      <c r="F1030" s="58">
        <v>2</v>
      </c>
      <c r="G1030" s="156" t="s">
        <v>1252</v>
      </c>
      <c r="H1030" s="153"/>
      <c r="I1030" s="30" t="s">
        <v>5682</v>
      </c>
      <c r="J1030" s="153"/>
      <c r="K1030" s="58">
        <v>200</v>
      </c>
      <c r="L1030" s="81" t="s">
        <v>26</v>
      </c>
      <c r="M1030" s="81" t="s">
        <v>120</v>
      </c>
      <c r="N1030" s="29" t="s">
        <v>5779</v>
      </c>
    </row>
    <row r="1031" spans="1:14" x14ac:dyDescent="0.2">
      <c r="A1031" s="25">
        <v>1015</v>
      </c>
      <c r="B1031" s="19">
        <v>5300</v>
      </c>
      <c r="C1031" s="157" t="s">
        <v>4440</v>
      </c>
      <c r="D1031" s="155">
        <v>41317</v>
      </c>
      <c r="E1031" s="155">
        <v>41318</v>
      </c>
      <c r="F1031" s="58">
        <v>2</v>
      </c>
      <c r="G1031" s="156" t="s">
        <v>1253</v>
      </c>
      <c r="H1031" s="153"/>
      <c r="I1031" s="30" t="s">
        <v>5682</v>
      </c>
      <c r="J1031" s="153"/>
      <c r="K1031" s="58">
        <v>202</v>
      </c>
      <c r="L1031" s="81" t="s">
        <v>26</v>
      </c>
      <c r="M1031" s="81" t="s">
        <v>120</v>
      </c>
      <c r="N1031" s="29" t="s">
        <v>5779</v>
      </c>
    </row>
    <row r="1032" spans="1:14" x14ac:dyDescent="0.2">
      <c r="A1032" s="127">
        <v>1016</v>
      </c>
      <c r="B1032" s="19">
        <v>5300</v>
      </c>
      <c r="C1032" s="157" t="s">
        <v>4441</v>
      </c>
      <c r="D1032" s="155">
        <v>41318</v>
      </c>
      <c r="E1032" s="155">
        <v>41318</v>
      </c>
      <c r="F1032" s="58">
        <v>2</v>
      </c>
      <c r="G1032" s="156" t="s">
        <v>1254</v>
      </c>
      <c r="H1032" s="153"/>
      <c r="I1032" s="30" t="s">
        <v>5682</v>
      </c>
      <c r="J1032" s="153"/>
      <c r="K1032" s="58">
        <v>201</v>
      </c>
      <c r="L1032" s="81" t="s">
        <v>26</v>
      </c>
      <c r="M1032" s="81" t="s">
        <v>120</v>
      </c>
      <c r="N1032" s="29" t="s">
        <v>5779</v>
      </c>
    </row>
    <row r="1033" spans="1:14" x14ac:dyDescent="0.2">
      <c r="A1033" s="25">
        <v>1017</v>
      </c>
      <c r="B1033" s="19">
        <v>5300</v>
      </c>
      <c r="C1033" s="157" t="s">
        <v>4442</v>
      </c>
      <c r="D1033" s="155">
        <v>41318</v>
      </c>
      <c r="E1033" s="155">
        <v>41318</v>
      </c>
      <c r="F1033" s="58">
        <v>2</v>
      </c>
      <c r="G1033" s="156" t="s">
        <v>1255</v>
      </c>
      <c r="H1033" s="153"/>
      <c r="I1033" s="30" t="s">
        <v>5682</v>
      </c>
      <c r="J1033" s="153"/>
      <c r="K1033" s="58">
        <v>201</v>
      </c>
      <c r="L1033" s="81" t="s">
        <v>26</v>
      </c>
      <c r="M1033" s="81" t="s">
        <v>120</v>
      </c>
      <c r="N1033" s="29" t="s">
        <v>5779</v>
      </c>
    </row>
    <row r="1034" spans="1:14" x14ac:dyDescent="0.2">
      <c r="A1034" s="127">
        <v>1018</v>
      </c>
      <c r="B1034" s="19">
        <v>5300</v>
      </c>
      <c r="C1034" s="157" t="s">
        <v>4443</v>
      </c>
      <c r="D1034" s="155">
        <v>41318</v>
      </c>
      <c r="E1034" s="155">
        <v>41319</v>
      </c>
      <c r="F1034" s="58">
        <v>2</v>
      </c>
      <c r="G1034" s="156" t="s">
        <v>1256</v>
      </c>
      <c r="H1034" s="153"/>
      <c r="I1034" s="30" t="s">
        <v>5682</v>
      </c>
      <c r="J1034" s="153"/>
      <c r="K1034" s="58">
        <v>201</v>
      </c>
      <c r="L1034" s="81" t="s">
        <v>26</v>
      </c>
      <c r="M1034" s="81" t="s">
        <v>120</v>
      </c>
      <c r="N1034" s="29" t="s">
        <v>5779</v>
      </c>
    </row>
    <row r="1035" spans="1:14" x14ac:dyDescent="0.2">
      <c r="A1035" s="25">
        <v>1019</v>
      </c>
      <c r="B1035" s="19">
        <v>5300</v>
      </c>
      <c r="C1035" s="157" t="s">
        <v>4444</v>
      </c>
      <c r="D1035" s="155">
        <v>41319</v>
      </c>
      <c r="E1035" s="155">
        <v>41319</v>
      </c>
      <c r="F1035" s="58">
        <v>3</v>
      </c>
      <c r="G1035" s="156" t="s">
        <v>1251</v>
      </c>
      <c r="H1035" s="153"/>
      <c r="I1035" s="30" t="s">
        <v>5682</v>
      </c>
      <c r="J1035" s="153"/>
      <c r="K1035" s="58">
        <v>200</v>
      </c>
      <c r="L1035" s="81" t="s">
        <v>26</v>
      </c>
      <c r="M1035" s="81" t="s">
        <v>120</v>
      </c>
      <c r="N1035" s="29" t="s">
        <v>5779</v>
      </c>
    </row>
    <row r="1036" spans="1:14" x14ac:dyDescent="0.2">
      <c r="A1036" s="127">
        <v>1020</v>
      </c>
      <c r="B1036" s="19">
        <v>5300</v>
      </c>
      <c r="C1036" s="157" t="s">
        <v>4445</v>
      </c>
      <c r="D1036" s="155">
        <v>41320</v>
      </c>
      <c r="E1036" s="155">
        <v>41320</v>
      </c>
      <c r="F1036" s="58">
        <v>3</v>
      </c>
      <c r="G1036" s="156" t="s">
        <v>1252</v>
      </c>
      <c r="H1036" s="153"/>
      <c r="I1036" s="30" t="s">
        <v>5682</v>
      </c>
      <c r="J1036" s="153"/>
      <c r="K1036" s="58">
        <v>200</v>
      </c>
      <c r="L1036" s="81" t="s">
        <v>26</v>
      </c>
      <c r="M1036" s="81" t="s">
        <v>120</v>
      </c>
      <c r="N1036" s="29" t="s">
        <v>5779</v>
      </c>
    </row>
    <row r="1037" spans="1:14" x14ac:dyDescent="0.2">
      <c r="A1037" s="25">
        <v>1021</v>
      </c>
      <c r="B1037" s="19">
        <v>5300</v>
      </c>
      <c r="C1037" s="157" t="s">
        <v>4446</v>
      </c>
      <c r="D1037" s="155">
        <v>41320</v>
      </c>
      <c r="E1037" s="155">
        <v>41323</v>
      </c>
      <c r="F1037" s="58">
        <v>3</v>
      </c>
      <c r="G1037" s="156" t="s">
        <v>1253</v>
      </c>
      <c r="H1037" s="153"/>
      <c r="I1037" s="30" t="s">
        <v>5682</v>
      </c>
      <c r="J1037" s="153"/>
      <c r="K1037" s="58">
        <v>201</v>
      </c>
      <c r="L1037" s="81" t="s">
        <v>26</v>
      </c>
      <c r="M1037" s="81" t="s">
        <v>120</v>
      </c>
      <c r="N1037" s="29" t="s">
        <v>5779</v>
      </c>
    </row>
    <row r="1038" spans="1:14" x14ac:dyDescent="0.2">
      <c r="A1038" s="127">
        <v>1022</v>
      </c>
      <c r="B1038" s="19">
        <v>5300</v>
      </c>
      <c r="C1038" s="157" t="s">
        <v>4447</v>
      </c>
      <c r="D1038" s="155">
        <v>41323</v>
      </c>
      <c r="E1038" s="155">
        <v>41326</v>
      </c>
      <c r="F1038" s="58">
        <v>3</v>
      </c>
      <c r="G1038" s="156" t="s">
        <v>1254</v>
      </c>
      <c r="H1038" s="153"/>
      <c r="I1038" s="30" t="s">
        <v>5682</v>
      </c>
      <c r="J1038" s="153"/>
      <c r="K1038" s="58">
        <v>199</v>
      </c>
      <c r="L1038" s="81" t="s">
        <v>26</v>
      </c>
      <c r="M1038" s="81" t="s">
        <v>120</v>
      </c>
      <c r="N1038" s="29" t="s">
        <v>5779</v>
      </c>
    </row>
    <row r="1039" spans="1:14" x14ac:dyDescent="0.2">
      <c r="A1039" s="25">
        <v>1023</v>
      </c>
      <c r="B1039" s="19">
        <v>5300</v>
      </c>
      <c r="C1039" s="157" t="s">
        <v>4448</v>
      </c>
      <c r="D1039" s="155">
        <v>41326</v>
      </c>
      <c r="E1039" s="155">
        <v>41332</v>
      </c>
      <c r="F1039" s="58">
        <v>3</v>
      </c>
      <c r="G1039" s="156" t="s">
        <v>1255</v>
      </c>
      <c r="H1039" s="153"/>
      <c r="I1039" s="30" t="s">
        <v>5682</v>
      </c>
      <c r="J1039" s="153"/>
      <c r="K1039" s="58">
        <v>187</v>
      </c>
      <c r="L1039" s="81" t="s">
        <v>26</v>
      </c>
      <c r="M1039" s="81" t="s">
        <v>120</v>
      </c>
      <c r="N1039" s="29" t="s">
        <v>5779</v>
      </c>
    </row>
    <row r="1040" spans="1:14" x14ac:dyDescent="0.2">
      <c r="A1040" s="127">
        <v>1024</v>
      </c>
      <c r="B1040" s="19">
        <v>5300</v>
      </c>
      <c r="C1040" s="157" t="s">
        <v>4449</v>
      </c>
      <c r="D1040" s="155">
        <v>41333</v>
      </c>
      <c r="E1040" s="155">
        <v>41333</v>
      </c>
      <c r="F1040" s="58">
        <v>3</v>
      </c>
      <c r="G1040" s="156" t="s">
        <v>1256</v>
      </c>
      <c r="H1040" s="153"/>
      <c r="I1040" s="30" t="s">
        <v>5682</v>
      </c>
      <c r="J1040" s="153"/>
      <c r="K1040" s="58">
        <v>137</v>
      </c>
      <c r="L1040" s="81" t="s">
        <v>26</v>
      </c>
      <c r="M1040" s="81" t="s">
        <v>120</v>
      </c>
      <c r="N1040" s="29" t="s">
        <v>5779</v>
      </c>
    </row>
    <row r="1041" spans="1:14" ht="20.25" x14ac:dyDescent="0.2">
      <c r="A1041" s="25">
        <v>1025</v>
      </c>
      <c r="B1041" s="19">
        <v>5300</v>
      </c>
      <c r="C1041" s="158" t="s">
        <v>4450</v>
      </c>
      <c r="D1041" s="155">
        <v>41334</v>
      </c>
      <c r="E1041" s="155">
        <v>41346</v>
      </c>
      <c r="F1041" s="58">
        <v>4</v>
      </c>
      <c r="G1041" s="156" t="s">
        <v>1251</v>
      </c>
      <c r="H1041" s="153"/>
      <c r="I1041" s="30" t="s">
        <v>5682</v>
      </c>
      <c r="J1041" s="153"/>
      <c r="K1041" s="58">
        <v>201</v>
      </c>
      <c r="L1041" s="81" t="s">
        <v>26</v>
      </c>
      <c r="M1041" s="81" t="s">
        <v>120</v>
      </c>
      <c r="N1041" s="29" t="s">
        <v>5779</v>
      </c>
    </row>
    <row r="1042" spans="1:14" x14ac:dyDescent="0.2">
      <c r="A1042" s="127">
        <v>1026</v>
      </c>
      <c r="B1042" s="19">
        <v>5300</v>
      </c>
      <c r="C1042" s="157" t="s">
        <v>4451</v>
      </c>
      <c r="D1042" s="155">
        <v>41337</v>
      </c>
      <c r="E1042" s="155">
        <v>41340</v>
      </c>
      <c r="F1042" s="58">
        <v>4</v>
      </c>
      <c r="G1042" s="156" t="s">
        <v>1252</v>
      </c>
      <c r="H1042" s="153"/>
      <c r="I1042" s="30" t="s">
        <v>5682</v>
      </c>
      <c r="J1042" s="153"/>
      <c r="K1042" s="58">
        <v>200</v>
      </c>
      <c r="L1042" s="81" t="s">
        <v>26</v>
      </c>
      <c r="M1042" s="81" t="s">
        <v>120</v>
      </c>
      <c r="N1042" s="29" t="s">
        <v>5779</v>
      </c>
    </row>
    <row r="1043" spans="1:14" x14ac:dyDescent="0.2">
      <c r="A1043" s="25">
        <v>1027</v>
      </c>
      <c r="B1043" s="19">
        <v>5300</v>
      </c>
      <c r="C1043" s="157" t="s">
        <v>4452</v>
      </c>
      <c r="D1043" s="155">
        <v>41340</v>
      </c>
      <c r="E1043" s="155">
        <v>41344</v>
      </c>
      <c r="F1043" s="58">
        <v>4</v>
      </c>
      <c r="G1043" s="156" t="s">
        <v>1253</v>
      </c>
      <c r="H1043" s="153"/>
      <c r="I1043" s="30" t="s">
        <v>5682</v>
      </c>
      <c r="J1043" s="153"/>
      <c r="K1043" s="58">
        <v>200</v>
      </c>
      <c r="L1043" s="81" t="s">
        <v>26</v>
      </c>
      <c r="M1043" s="81" t="s">
        <v>120</v>
      </c>
      <c r="N1043" s="29" t="s">
        <v>5779</v>
      </c>
    </row>
    <row r="1044" spans="1:14" x14ac:dyDescent="0.2">
      <c r="A1044" s="127">
        <v>1028</v>
      </c>
      <c r="B1044" s="19">
        <v>5300</v>
      </c>
      <c r="C1044" s="157" t="s">
        <v>4453</v>
      </c>
      <c r="D1044" s="155">
        <v>41344</v>
      </c>
      <c r="E1044" s="155">
        <v>41344</v>
      </c>
      <c r="F1044" s="58">
        <v>4</v>
      </c>
      <c r="G1044" s="156" t="s">
        <v>1254</v>
      </c>
      <c r="H1044" s="153"/>
      <c r="I1044" s="30" t="s">
        <v>5682</v>
      </c>
      <c r="J1044" s="153"/>
      <c r="K1044" s="58">
        <v>199</v>
      </c>
      <c r="L1044" s="81" t="s">
        <v>26</v>
      </c>
      <c r="M1044" s="81" t="s">
        <v>120</v>
      </c>
      <c r="N1044" s="29" t="s">
        <v>5779</v>
      </c>
    </row>
    <row r="1045" spans="1:14" x14ac:dyDescent="0.2">
      <c r="A1045" s="25">
        <v>1029</v>
      </c>
      <c r="B1045" s="19">
        <v>5300</v>
      </c>
      <c r="C1045" s="157" t="s">
        <v>4454</v>
      </c>
      <c r="D1045" s="155">
        <v>41344</v>
      </c>
      <c r="E1045" s="155">
        <v>41345</v>
      </c>
      <c r="F1045" s="58">
        <v>4</v>
      </c>
      <c r="G1045" s="156" t="s">
        <v>1255</v>
      </c>
      <c r="H1045" s="153"/>
      <c r="I1045" s="30" t="s">
        <v>5682</v>
      </c>
      <c r="J1045" s="153"/>
      <c r="K1045" s="58">
        <v>200</v>
      </c>
      <c r="L1045" s="81" t="s">
        <v>26</v>
      </c>
      <c r="M1045" s="81" t="s">
        <v>120</v>
      </c>
      <c r="N1045" s="29" t="s">
        <v>5779</v>
      </c>
    </row>
    <row r="1046" spans="1:14" x14ac:dyDescent="0.2">
      <c r="A1046" s="127">
        <v>1030</v>
      </c>
      <c r="B1046" s="19">
        <v>5300</v>
      </c>
      <c r="C1046" s="157" t="s">
        <v>4455</v>
      </c>
      <c r="D1046" s="155">
        <v>41345</v>
      </c>
      <c r="E1046" s="155">
        <v>41346</v>
      </c>
      <c r="F1046" s="58">
        <v>4</v>
      </c>
      <c r="G1046" s="156" t="s">
        <v>1256</v>
      </c>
      <c r="H1046" s="153"/>
      <c r="I1046" s="30" t="s">
        <v>5682</v>
      </c>
      <c r="J1046" s="153"/>
      <c r="K1046" s="58">
        <v>200</v>
      </c>
      <c r="L1046" s="81" t="s">
        <v>26</v>
      </c>
      <c r="M1046" s="81" t="s">
        <v>120</v>
      </c>
      <c r="N1046" s="29" t="s">
        <v>5779</v>
      </c>
    </row>
    <row r="1047" spans="1:14" x14ac:dyDescent="0.2">
      <c r="A1047" s="25">
        <v>1031</v>
      </c>
      <c r="B1047" s="19">
        <v>5300</v>
      </c>
      <c r="C1047" s="157" t="s">
        <v>4456</v>
      </c>
      <c r="D1047" s="155">
        <v>41346</v>
      </c>
      <c r="E1047" s="155">
        <v>41347</v>
      </c>
      <c r="F1047" s="58">
        <v>5</v>
      </c>
      <c r="G1047" s="156" t="s">
        <v>1251</v>
      </c>
      <c r="H1047" s="153"/>
      <c r="I1047" s="30" t="s">
        <v>5682</v>
      </c>
      <c r="J1047" s="153"/>
      <c r="K1047" s="58">
        <v>201</v>
      </c>
      <c r="L1047" s="81" t="s">
        <v>26</v>
      </c>
      <c r="M1047" s="81" t="s">
        <v>120</v>
      </c>
      <c r="N1047" s="29" t="s">
        <v>5779</v>
      </c>
    </row>
    <row r="1048" spans="1:14" x14ac:dyDescent="0.2">
      <c r="A1048" s="127">
        <v>1032</v>
      </c>
      <c r="B1048" s="19">
        <v>5300</v>
      </c>
      <c r="C1048" s="157" t="s">
        <v>4457</v>
      </c>
      <c r="D1048" s="155">
        <v>41347</v>
      </c>
      <c r="E1048" s="155">
        <v>41348</v>
      </c>
      <c r="F1048" s="58">
        <v>5</v>
      </c>
      <c r="G1048" s="156" t="s">
        <v>1252</v>
      </c>
      <c r="H1048" s="153"/>
      <c r="I1048" s="30" t="s">
        <v>5682</v>
      </c>
      <c r="J1048" s="153"/>
      <c r="K1048" s="58">
        <v>199</v>
      </c>
      <c r="L1048" s="81" t="s">
        <v>26</v>
      </c>
      <c r="M1048" s="81" t="s">
        <v>120</v>
      </c>
      <c r="N1048" s="29" t="s">
        <v>5779</v>
      </c>
    </row>
    <row r="1049" spans="1:14" x14ac:dyDescent="0.2">
      <c r="A1049" s="25">
        <v>1033</v>
      </c>
      <c r="B1049" s="19">
        <v>5300</v>
      </c>
      <c r="C1049" s="157" t="s">
        <v>4458</v>
      </c>
      <c r="D1049" s="155">
        <v>41348</v>
      </c>
      <c r="E1049" s="155">
        <v>41348</v>
      </c>
      <c r="F1049" s="58">
        <v>5</v>
      </c>
      <c r="G1049" s="156" t="s">
        <v>1253</v>
      </c>
      <c r="H1049" s="153"/>
      <c r="I1049" s="30" t="s">
        <v>5682</v>
      </c>
      <c r="J1049" s="153"/>
      <c r="K1049" s="58">
        <v>201</v>
      </c>
      <c r="L1049" s="81" t="s">
        <v>26</v>
      </c>
      <c r="M1049" s="81" t="s">
        <v>120</v>
      </c>
      <c r="N1049" s="29" t="s">
        <v>5779</v>
      </c>
    </row>
    <row r="1050" spans="1:14" x14ac:dyDescent="0.2">
      <c r="A1050" s="127">
        <v>1034</v>
      </c>
      <c r="B1050" s="19">
        <v>5300</v>
      </c>
      <c r="C1050" s="157" t="s">
        <v>4459</v>
      </c>
      <c r="D1050" s="155">
        <v>41348</v>
      </c>
      <c r="E1050" s="155">
        <v>41351</v>
      </c>
      <c r="F1050" s="58">
        <v>5</v>
      </c>
      <c r="G1050" s="156" t="s">
        <v>1254</v>
      </c>
      <c r="H1050" s="153"/>
      <c r="I1050" s="30" t="s">
        <v>5682</v>
      </c>
      <c r="J1050" s="153"/>
      <c r="K1050" s="58">
        <v>201</v>
      </c>
      <c r="L1050" s="81" t="s">
        <v>26</v>
      </c>
      <c r="M1050" s="81" t="s">
        <v>120</v>
      </c>
      <c r="N1050" s="29" t="s">
        <v>5779</v>
      </c>
    </row>
    <row r="1051" spans="1:14" x14ac:dyDescent="0.2">
      <c r="A1051" s="25">
        <v>1035</v>
      </c>
      <c r="B1051" s="19">
        <v>5300</v>
      </c>
      <c r="C1051" s="157" t="s">
        <v>4460</v>
      </c>
      <c r="D1051" s="155">
        <v>41351</v>
      </c>
      <c r="E1051" s="155">
        <v>41355</v>
      </c>
      <c r="F1051" s="58">
        <v>5</v>
      </c>
      <c r="G1051" s="156" t="s">
        <v>1255</v>
      </c>
      <c r="H1051" s="153"/>
      <c r="I1051" s="30" t="s">
        <v>5682</v>
      </c>
      <c r="J1051" s="153"/>
      <c r="K1051" s="58">
        <v>221</v>
      </c>
      <c r="L1051" s="81" t="s">
        <v>26</v>
      </c>
      <c r="M1051" s="81" t="s">
        <v>120</v>
      </c>
      <c r="N1051" s="29" t="s">
        <v>5779</v>
      </c>
    </row>
    <row r="1052" spans="1:14" ht="20.25" x14ac:dyDescent="0.2">
      <c r="A1052" s="127">
        <v>1036</v>
      </c>
      <c r="B1052" s="19">
        <v>5300</v>
      </c>
      <c r="C1052" s="158" t="s">
        <v>4461</v>
      </c>
      <c r="D1052" s="155">
        <v>41365</v>
      </c>
      <c r="E1052" s="155">
        <v>41394</v>
      </c>
      <c r="F1052" s="58">
        <v>5</v>
      </c>
      <c r="G1052" s="156" t="s">
        <v>1256</v>
      </c>
      <c r="H1052" s="153"/>
      <c r="I1052" s="30" t="s">
        <v>5682</v>
      </c>
      <c r="J1052" s="153"/>
      <c r="K1052" s="58">
        <v>201</v>
      </c>
      <c r="L1052" s="81" t="s">
        <v>26</v>
      </c>
      <c r="M1052" s="81" t="s">
        <v>120</v>
      </c>
      <c r="N1052" s="29" t="s">
        <v>5779</v>
      </c>
    </row>
    <row r="1053" spans="1:14" x14ac:dyDescent="0.2">
      <c r="A1053" s="25">
        <v>1037</v>
      </c>
      <c r="B1053" s="19">
        <v>5300</v>
      </c>
      <c r="C1053" s="157" t="s">
        <v>4462</v>
      </c>
      <c r="D1053" s="155">
        <v>41367</v>
      </c>
      <c r="E1053" s="155">
        <v>41368</v>
      </c>
      <c r="F1053" s="58">
        <v>6</v>
      </c>
      <c r="G1053" s="156" t="s">
        <v>1251</v>
      </c>
      <c r="H1053" s="153"/>
      <c r="I1053" s="30" t="s">
        <v>5682</v>
      </c>
      <c r="J1053" s="153"/>
      <c r="K1053" s="58">
        <v>200</v>
      </c>
      <c r="L1053" s="81" t="s">
        <v>26</v>
      </c>
      <c r="M1053" s="81" t="s">
        <v>120</v>
      </c>
      <c r="N1053" s="29" t="s">
        <v>5779</v>
      </c>
    </row>
    <row r="1054" spans="1:14" x14ac:dyDescent="0.2">
      <c r="A1054" s="127">
        <v>1038</v>
      </c>
      <c r="B1054" s="19">
        <v>5300</v>
      </c>
      <c r="C1054" s="157" t="s">
        <v>4463</v>
      </c>
      <c r="D1054" s="155">
        <v>41368</v>
      </c>
      <c r="E1054" s="155">
        <v>41374</v>
      </c>
      <c r="F1054" s="58">
        <v>6</v>
      </c>
      <c r="G1054" s="156" t="s">
        <v>1252</v>
      </c>
      <c r="H1054" s="153"/>
      <c r="I1054" s="30" t="s">
        <v>5682</v>
      </c>
      <c r="J1054" s="153"/>
      <c r="K1054" s="58">
        <v>199</v>
      </c>
      <c r="L1054" s="81" t="s">
        <v>26</v>
      </c>
      <c r="M1054" s="81" t="s">
        <v>120</v>
      </c>
      <c r="N1054" s="29" t="s">
        <v>5779</v>
      </c>
    </row>
    <row r="1055" spans="1:14" x14ac:dyDescent="0.2">
      <c r="A1055" s="25">
        <v>1039</v>
      </c>
      <c r="B1055" s="19">
        <v>5300</v>
      </c>
      <c r="C1055" s="157" t="s">
        <v>4464</v>
      </c>
      <c r="D1055" s="155">
        <v>41374</v>
      </c>
      <c r="E1055" s="155">
        <v>41374</v>
      </c>
      <c r="F1055" s="58">
        <v>6</v>
      </c>
      <c r="G1055" s="156" t="s">
        <v>1253</v>
      </c>
      <c r="H1055" s="153"/>
      <c r="I1055" s="30" t="s">
        <v>5682</v>
      </c>
      <c r="J1055" s="153"/>
      <c r="K1055" s="58">
        <v>201</v>
      </c>
      <c r="L1055" s="81" t="s">
        <v>26</v>
      </c>
      <c r="M1055" s="81" t="s">
        <v>120</v>
      </c>
      <c r="N1055" s="29" t="s">
        <v>5779</v>
      </c>
    </row>
    <row r="1056" spans="1:14" x14ac:dyDescent="0.2">
      <c r="A1056" s="127">
        <v>1040</v>
      </c>
      <c r="B1056" s="19">
        <v>5300</v>
      </c>
      <c r="C1056" s="157" t="s">
        <v>4465</v>
      </c>
      <c r="D1056" s="155">
        <v>41374</v>
      </c>
      <c r="E1056" s="155">
        <v>41375</v>
      </c>
      <c r="F1056" s="58">
        <v>6</v>
      </c>
      <c r="G1056" s="156" t="s">
        <v>1254</v>
      </c>
      <c r="H1056" s="153"/>
      <c r="I1056" s="30" t="s">
        <v>5682</v>
      </c>
      <c r="J1056" s="153"/>
      <c r="K1056" s="58">
        <v>201</v>
      </c>
      <c r="L1056" s="81" t="s">
        <v>26</v>
      </c>
      <c r="M1056" s="81" t="s">
        <v>120</v>
      </c>
      <c r="N1056" s="29" t="s">
        <v>5779</v>
      </c>
    </row>
    <row r="1057" spans="1:14" x14ac:dyDescent="0.2">
      <c r="A1057" s="25">
        <v>1041</v>
      </c>
      <c r="B1057" s="19">
        <v>5300</v>
      </c>
      <c r="C1057" s="157" t="s">
        <v>4466</v>
      </c>
      <c r="D1057" s="155">
        <v>41375</v>
      </c>
      <c r="E1057" s="155">
        <v>41375</v>
      </c>
      <c r="F1057" s="58">
        <v>6</v>
      </c>
      <c r="G1057" s="156" t="s">
        <v>1255</v>
      </c>
      <c r="H1057" s="153"/>
      <c r="I1057" s="30" t="s">
        <v>5682</v>
      </c>
      <c r="J1057" s="153"/>
      <c r="K1057" s="58">
        <v>198</v>
      </c>
      <c r="L1057" s="81" t="s">
        <v>26</v>
      </c>
      <c r="M1057" s="81" t="s">
        <v>120</v>
      </c>
      <c r="N1057" s="29" t="s">
        <v>5779</v>
      </c>
    </row>
    <row r="1058" spans="1:14" x14ac:dyDescent="0.2">
      <c r="A1058" s="127">
        <v>1042</v>
      </c>
      <c r="B1058" s="19">
        <v>5300</v>
      </c>
      <c r="C1058" s="157" t="s">
        <v>4467</v>
      </c>
      <c r="D1058" s="155">
        <v>41375</v>
      </c>
      <c r="E1058" s="155">
        <v>41376</v>
      </c>
      <c r="F1058" s="58">
        <v>6</v>
      </c>
      <c r="G1058" s="156" t="s">
        <v>1256</v>
      </c>
      <c r="H1058" s="153"/>
      <c r="I1058" s="30" t="s">
        <v>5682</v>
      </c>
      <c r="J1058" s="153"/>
      <c r="K1058" s="58">
        <v>201</v>
      </c>
      <c r="L1058" s="81" t="s">
        <v>26</v>
      </c>
      <c r="M1058" s="81" t="s">
        <v>120</v>
      </c>
      <c r="N1058" s="29" t="s">
        <v>5779</v>
      </c>
    </row>
    <row r="1059" spans="1:14" x14ac:dyDescent="0.2">
      <c r="A1059" s="25">
        <v>1043</v>
      </c>
      <c r="B1059" s="19">
        <v>5300</v>
      </c>
      <c r="C1059" s="157" t="s">
        <v>4468</v>
      </c>
      <c r="D1059" s="155">
        <v>41376</v>
      </c>
      <c r="E1059" s="155">
        <v>41379</v>
      </c>
      <c r="F1059" s="58">
        <v>7</v>
      </c>
      <c r="G1059" s="156" t="s">
        <v>1251</v>
      </c>
      <c r="H1059" s="153"/>
      <c r="I1059" s="30" t="s">
        <v>5682</v>
      </c>
      <c r="J1059" s="153"/>
      <c r="K1059" s="58">
        <v>199</v>
      </c>
      <c r="L1059" s="81" t="s">
        <v>26</v>
      </c>
      <c r="M1059" s="81" t="s">
        <v>120</v>
      </c>
      <c r="N1059" s="29" t="s">
        <v>5779</v>
      </c>
    </row>
    <row r="1060" spans="1:14" x14ac:dyDescent="0.2">
      <c r="A1060" s="127">
        <v>1044</v>
      </c>
      <c r="B1060" s="19">
        <v>5300</v>
      </c>
      <c r="C1060" s="157" t="s">
        <v>4469</v>
      </c>
      <c r="D1060" s="155">
        <v>41379</v>
      </c>
      <c r="E1060" s="155">
        <v>41380</v>
      </c>
      <c r="F1060" s="58">
        <v>7</v>
      </c>
      <c r="G1060" s="156" t="s">
        <v>1252</v>
      </c>
      <c r="H1060" s="153"/>
      <c r="I1060" s="30" t="s">
        <v>5682</v>
      </c>
      <c r="J1060" s="153"/>
      <c r="K1060" s="58">
        <v>201</v>
      </c>
      <c r="L1060" s="81" t="s">
        <v>26</v>
      </c>
      <c r="M1060" s="81" t="s">
        <v>120</v>
      </c>
      <c r="N1060" s="29" t="s">
        <v>5779</v>
      </c>
    </row>
    <row r="1061" spans="1:14" x14ac:dyDescent="0.2">
      <c r="A1061" s="25">
        <v>1045</v>
      </c>
      <c r="B1061" s="19">
        <v>5300</v>
      </c>
      <c r="C1061" s="157" t="s">
        <v>4470</v>
      </c>
      <c r="D1061" s="155">
        <v>41380</v>
      </c>
      <c r="E1061" s="155">
        <v>41380</v>
      </c>
      <c r="F1061" s="58">
        <v>7</v>
      </c>
      <c r="G1061" s="156" t="s">
        <v>1253</v>
      </c>
      <c r="H1061" s="153"/>
      <c r="I1061" s="30" t="s">
        <v>5682</v>
      </c>
      <c r="J1061" s="153"/>
      <c r="K1061" s="58">
        <v>202</v>
      </c>
      <c r="L1061" s="81" t="s">
        <v>26</v>
      </c>
      <c r="M1061" s="81" t="s">
        <v>120</v>
      </c>
      <c r="N1061" s="29" t="s">
        <v>5779</v>
      </c>
    </row>
    <row r="1062" spans="1:14" x14ac:dyDescent="0.2">
      <c r="A1062" s="127">
        <v>1046</v>
      </c>
      <c r="B1062" s="19">
        <v>5300</v>
      </c>
      <c r="C1062" s="157" t="s">
        <v>4471</v>
      </c>
      <c r="D1062" s="155">
        <v>41380</v>
      </c>
      <c r="E1062" s="155">
        <v>41382</v>
      </c>
      <c r="F1062" s="58">
        <v>7</v>
      </c>
      <c r="G1062" s="156" t="s">
        <v>1254</v>
      </c>
      <c r="H1062" s="153"/>
      <c r="I1062" s="30" t="s">
        <v>5682</v>
      </c>
      <c r="J1062" s="153"/>
      <c r="K1062" s="58">
        <v>201</v>
      </c>
      <c r="L1062" s="81" t="s">
        <v>26</v>
      </c>
      <c r="M1062" s="81" t="s">
        <v>120</v>
      </c>
      <c r="N1062" s="29" t="s">
        <v>5779</v>
      </c>
    </row>
    <row r="1063" spans="1:14" x14ac:dyDescent="0.2">
      <c r="A1063" s="25">
        <v>1047</v>
      </c>
      <c r="B1063" s="19">
        <v>5300</v>
      </c>
      <c r="C1063" s="157" t="s">
        <v>4472</v>
      </c>
      <c r="D1063" s="155">
        <v>41382</v>
      </c>
      <c r="E1063" s="155">
        <v>41389</v>
      </c>
      <c r="F1063" s="58">
        <v>7</v>
      </c>
      <c r="G1063" s="156" t="s">
        <v>1255</v>
      </c>
      <c r="H1063" s="153"/>
      <c r="I1063" s="30" t="s">
        <v>5682</v>
      </c>
      <c r="J1063" s="153"/>
      <c r="K1063" s="58">
        <v>187</v>
      </c>
      <c r="L1063" s="81" t="s">
        <v>26</v>
      </c>
      <c r="M1063" s="81" t="s">
        <v>120</v>
      </c>
      <c r="N1063" s="29" t="s">
        <v>5779</v>
      </c>
    </row>
    <row r="1064" spans="1:14" x14ac:dyDescent="0.2">
      <c r="A1064" s="127">
        <v>1048</v>
      </c>
      <c r="B1064" s="19">
        <v>5300</v>
      </c>
      <c r="C1064" s="157" t="s">
        <v>4473</v>
      </c>
      <c r="D1064" s="155">
        <v>41389</v>
      </c>
      <c r="E1064" s="155">
        <v>41394</v>
      </c>
      <c r="F1064" s="58">
        <v>7</v>
      </c>
      <c r="G1064" s="156" t="s">
        <v>1256</v>
      </c>
      <c r="H1064" s="153"/>
      <c r="I1064" s="30" t="s">
        <v>5682</v>
      </c>
      <c r="J1064" s="153"/>
      <c r="K1064" s="58">
        <v>142</v>
      </c>
      <c r="L1064" s="81" t="s">
        <v>26</v>
      </c>
      <c r="M1064" s="81" t="s">
        <v>120</v>
      </c>
      <c r="N1064" s="29" t="s">
        <v>5779</v>
      </c>
    </row>
    <row r="1065" spans="1:14" ht="20.25" x14ac:dyDescent="0.2">
      <c r="A1065" s="25">
        <v>1049</v>
      </c>
      <c r="B1065" s="19">
        <v>5300</v>
      </c>
      <c r="C1065" s="158" t="s">
        <v>4474</v>
      </c>
      <c r="D1065" s="155">
        <v>41396</v>
      </c>
      <c r="E1065" s="155">
        <v>41396</v>
      </c>
      <c r="F1065" s="58">
        <v>8</v>
      </c>
      <c r="G1065" s="156" t="s">
        <v>1251</v>
      </c>
      <c r="H1065" s="153"/>
      <c r="I1065" s="30" t="s">
        <v>5682</v>
      </c>
      <c r="J1065" s="153"/>
      <c r="K1065" s="58">
        <v>201</v>
      </c>
      <c r="L1065" s="81" t="s">
        <v>26</v>
      </c>
      <c r="M1065" s="81" t="s">
        <v>120</v>
      </c>
      <c r="N1065" s="29" t="s">
        <v>5779</v>
      </c>
    </row>
    <row r="1066" spans="1:14" x14ac:dyDescent="0.2">
      <c r="A1066" s="127">
        <v>1050</v>
      </c>
      <c r="B1066" s="19">
        <v>5300</v>
      </c>
      <c r="C1066" s="157" t="s">
        <v>4475</v>
      </c>
      <c r="D1066" s="155">
        <v>41396</v>
      </c>
      <c r="E1066" s="155">
        <v>41396</v>
      </c>
      <c r="F1066" s="58">
        <v>8</v>
      </c>
      <c r="G1066" s="156" t="s">
        <v>1252</v>
      </c>
      <c r="H1066" s="153"/>
      <c r="I1066" s="30" t="s">
        <v>5682</v>
      </c>
      <c r="J1066" s="153"/>
      <c r="K1066" s="58">
        <v>202</v>
      </c>
      <c r="L1066" s="81" t="s">
        <v>26</v>
      </c>
      <c r="M1066" s="81" t="s">
        <v>120</v>
      </c>
      <c r="N1066" s="29" t="s">
        <v>5779</v>
      </c>
    </row>
    <row r="1067" spans="1:14" x14ac:dyDescent="0.2">
      <c r="A1067" s="25">
        <v>1051</v>
      </c>
      <c r="B1067" s="19">
        <v>5300</v>
      </c>
      <c r="C1067" s="157" t="s">
        <v>4476</v>
      </c>
      <c r="D1067" s="155">
        <v>41396</v>
      </c>
      <c r="E1067" s="155">
        <v>41396</v>
      </c>
      <c r="F1067" s="58">
        <v>8</v>
      </c>
      <c r="G1067" s="156" t="s">
        <v>1253</v>
      </c>
      <c r="H1067" s="153"/>
      <c r="I1067" s="30" t="s">
        <v>5682</v>
      </c>
      <c r="J1067" s="153"/>
      <c r="K1067" s="58">
        <v>201</v>
      </c>
      <c r="L1067" s="81" t="s">
        <v>26</v>
      </c>
      <c r="M1067" s="81" t="s">
        <v>120</v>
      </c>
      <c r="N1067" s="29" t="s">
        <v>5779</v>
      </c>
    </row>
    <row r="1068" spans="1:14" x14ac:dyDescent="0.2">
      <c r="A1068" s="127">
        <v>1052</v>
      </c>
      <c r="B1068" s="19">
        <v>5300</v>
      </c>
      <c r="C1068" s="157" t="s">
        <v>4477</v>
      </c>
      <c r="D1068" s="155">
        <v>41396</v>
      </c>
      <c r="E1068" s="155">
        <v>41396</v>
      </c>
      <c r="F1068" s="58">
        <v>8</v>
      </c>
      <c r="G1068" s="156" t="s">
        <v>1254</v>
      </c>
      <c r="H1068" s="153"/>
      <c r="I1068" s="30" t="s">
        <v>5682</v>
      </c>
      <c r="J1068" s="153"/>
      <c r="K1068" s="58">
        <v>202</v>
      </c>
      <c r="L1068" s="81" t="s">
        <v>26</v>
      </c>
      <c r="M1068" s="81" t="s">
        <v>120</v>
      </c>
      <c r="N1068" s="29" t="s">
        <v>5779</v>
      </c>
    </row>
    <row r="1069" spans="1:14" x14ac:dyDescent="0.2">
      <c r="A1069" s="25">
        <v>1053</v>
      </c>
      <c r="B1069" s="19">
        <v>5300</v>
      </c>
      <c r="C1069" s="157" t="s">
        <v>4478</v>
      </c>
      <c r="D1069" s="155">
        <v>41396</v>
      </c>
      <c r="E1069" s="155">
        <v>41396</v>
      </c>
      <c r="F1069" s="58">
        <v>8</v>
      </c>
      <c r="G1069" s="156" t="s">
        <v>1255</v>
      </c>
      <c r="H1069" s="153"/>
      <c r="I1069" s="30" t="s">
        <v>5682</v>
      </c>
      <c r="J1069" s="153"/>
      <c r="K1069" s="58">
        <v>202</v>
      </c>
      <c r="L1069" s="81" t="s">
        <v>26</v>
      </c>
      <c r="M1069" s="81" t="s">
        <v>120</v>
      </c>
      <c r="N1069" s="29" t="s">
        <v>5779</v>
      </c>
    </row>
    <row r="1070" spans="1:14" x14ac:dyDescent="0.2">
      <c r="A1070" s="127">
        <v>1054</v>
      </c>
      <c r="B1070" s="19">
        <v>5300</v>
      </c>
      <c r="C1070" s="157" t="s">
        <v>4479</v>
      </c>
      <c r="D1070" s="155">
        <v>41396</v>
      </c>
      <c r="E1070" s="155">
        <v>41396</v>
      </c>
      <c r="F1070" s="58">
        <v>8</v>
      </c>
      <c r="G1070" s="156" t="s">
        <v>1256</v>
      </c>
      <c r="H1070" s="153"/>
      <c r="I1070" s="30" t="s">
        <v>5682</v>
      </c>
      <c r="J1070" s="153"/>
      <c r="K1070" s="58">
        <v>204</v>
      </c>
      <c r="L1070" s="81" t="s">
        <v>26</v>
      </c>
      <c r="M1070" s="81" t="s">
        <v>120</v>
      </c>
      <c r="N1070" s="29" t="s">
        <v>5779</v>
      </c>
    </row>
    <row r="1071" spans="1:14" x14ac:dyDescent="0.2">
      <c r="A1071" s="25">
        <v>1055</v>
      </c>
      <c r="B1071" s="19">
        <v>5300</v>
      </c>
      <c r="C1071" s="157" t="s">
        <v>4480</v>
      </c>
      <c r="D1071" s="155">
        <v>41397</v>
      </c>
      <c r="E1071" s="155">
        <v>41401</v>
      </c>
      <c r="F1071" s="58">
        <v>9</v>
      </c>
      <c r="G1071" s="156" t="s">
        <v>1251</v>
      </c>
      <c r="H1071" s="153"/>
      <c r="I1071" s="30" t="s">
        <v>5682</v>
      </c>
      <c r="J1071" s="153"/>
      <c r="K1071" s="58">
        <v>201</v>
      </c>
      <c r="L1071" s="81" t="s">
        <v>26</v>
      </c>
      <c r="M1071" s="81" t="s">
        <v>120</v>
      </c>
      <c r="N1071" s="29" t="s">
        <v>5779</v>
      </c>
    </row>
    <row r="1072" spans="1:14" x14ac:dyDescent="0.2">
      <c r="A1072" s="127">
        <v>1056</v>
      </c>
      <c r="B1072" s="19">
        <v>5300</v>
      </c>
      <c r="C1072" s="157" t="s">
        <v>4481</v>
      </c>
      <c r="D1072" s="155">
        <v>41401</v>
      </c>
      <c r="E1072" s="155">
        <v>41404</v>
      </c>
      <c r="F1072" s="58">
        <v>9</v>
      </c>
      <c r="G1072" s="156" t="s">
        <v>1252</v>
      </c>
      <c r="H1072" s="153"/>
      <c r="I1072" s="30" t="s">
        <v>5682</v>
      </c>
      <c r="J1072" s="153"/>
      <c r="K1072" s="58">
        <v>202</v>
      </c>
      <c r="L1072" s="81" t="s">
        <v>26</v>
      </c>
      <c r="M1072" s="81" t="s">
        <v>120</v>
      </c>
      <c r="N1072" s="29" t="s">
        <v>5779</v>
      </c>
    </row>
    <row r="1073" spans="1:14" x14ac:dyDescent="0.2">
      <c r="A1073" s="25">
        <v>1057</v>
      </c>
      <c r="B1073" s="19">
        <v>5300</v>
      </c>
      <c r="C1073" s="157" t="s">
        <v>4482</v>
      </c>
      <c r="D1073" s="155">
        <v>41404</v>
      </c>
      <c r="E1073" s="155">
        <v>41410</v>
      </c>
      <c r="F1073" s="58">
        <v>9</v>
      </c>
      <c r="G1073" s="156" t="s">
        <v>1253</v>
      </c>
      <c r="H1073" s="153"/>
      <c r="I1073" s="30" t="s">
        <v>5682</v>
      </c>
      <c r="J1073" s="153"/>
      <c r="K1073" s="58">
        <v>201</v>
      </c>
      <c r="L1073" s="81" t="s">
        <v>26</v>
      </c>
      <c r="M1073" s="81" t="s">
        <v>120</v>
      </c>
      <c r="N1073" s="29" t="s">
        <v>5779</v>
      </c>
    </row>
    <row r="1074" spans="1:14" x14ac:dyDescent="0.2">
      <c r="A1074" s="127">
        <v>1058</v>
      </c>
      <c r="B1074" s="19">
        <v>5300</v>
      </c>
      <c r="C1074" s="157" t="s">
        <v>4483</v>
      </c>
      <c r="D1074" s="155">
        <v>41410</v>
      </c>
      <c r="E1074" s="155">
        <v>41407</v>
      </c>
      <c r="F1074" s="58">
        <v>9</v>
      </c>
      <c r="G1074" s="156" t="s">
        <v>1254</v>
      </c>
      <c r="H1074" s="153"/>
      <c r="I1074" s="30" t="s">
        <v>5682</v>
      </c>
      <c r="J1074" s="153"/>
      <c r="K1074" s="58">
        <v>203</v>
      </c>
      <c r="L1074" s="81" t="s">
        <v>26</v>
      </c>
      <c r="M1074" s="81" t="s">
        <v>120</v>
      </c>
      <c r="N1074" s="29" t="s">
        <v>5779</v>
      </c>
    </row>
    <row r="1075" spans="1:14" x14ac:dyDescent="0.2">
      <c r="A1075" s="25">
        <v>1059</v>
      </c>
      <c r="B1075" s="19">
        <v>5300</v>
      </c>
      <c r="C1075" s="157" t="s">
        <v>4484</v>
      </c>
      <c r="D1075" s="155">
        <v>41414</v>
      </c>
      <c r="E1075" s="155">
        <v>41407</v>
      </c>
      <c r="F1075" s="58">
        <v>9</v>
      </c>
      <c r="G1075" s="156" t="s">
        <v>1255</v>
      </c>
      <c r="H1075" s="153"/>
      <c r="I1075" s="30" t="s">
        <v>5682</v>
      </c>
      <c r="J1075" s="153"/>
      <c r="K1075" s="58">
        <v>201</v>
      </c>
      <c r="L1075" s="81" t="s">
        <v>26</v>
      </c>
      <c r="M1075" s="81" t="s">
        <v>120</v>
      </c>
      <c r="N1075" s="29" t="s">
        <v>5779</v>
      </c>
    </row>
    <row r="1076" spans="1:14" x14ac:dyDescent="0.2">
      <c r="A1076" s="127">
        <v>1060</v>
      </c>
      <c r="B1076" s="19">
        <v>5300</v>
      </c>
      <c r="C1076" s="157" t="s">
        <v>4485</v>
      </c>
      <c r="D1076" s="155">
        <v>41424</v>
      </c>
      <c r="E1076" s="155">
        <v>41425</v>
      </c>
      <c r="F1076" s="58">
        <v>9</v>
      </c>
      <c r="G1076" s="156" t="s">
        <v>1256</v>
      </c>
      <c r="H1076" s="153"/>
      <c r="I1076" s="30" t="s">
        <v>5682</v>
      </c>
      <c r="J1076" s="153"/>
      <c r="K1076" s="58">
        <v>31</v>
      </c>
      <c r="L1076" s="81" t="s">
        <v>26</v>
      </c>
      <c r="M1076" s="81" t="s">
        <v>120</v>
      </c>
      <c r="N1076" s="29" t="s">
        <v>5779</v>
      </c>
    </row>
    <row r="1077" spans="1:14" ht="20.25" x14ac:dyDescent="0.2">
      <c r="A1077" s="25">
        <v>1061</v>
      </c>
      <c r="B1077" s="19">
        <v>5300</v>
      </c>
      <c r="C1077" s="158" t="s">
        <v>4486</v>
      </c>
      <c r="D1077" s="155">
        <v>41426</v>
      </c>
      <c r="E1077" s="155">
        <v>41455</v>
      </c>
      <c r="F1077" s="58">
        <v>10</v>
      </c>
      <c r="G1077" s="156" t="s">
        <v>1251</v>
      </c>
      <c r="H1077" s="153"/>
      <c r="I1077" s="30" t="s">
        <v>5682</v>
      </c>
      <c r="J1077" s="153"/>
      <c r="K1077" s="58">
        <v>200</v>
      </c>
      <c r="L1077" s="81" t="s">
        <v>26</v>
      </c>
      <c r="M1077" s="81" t="s">
        <v>120</v>
      </c>
      <c r="N1077" s="29" t="s">
        <v>5779</v>
      </c>
    </row>
    <row r="1078" spans="1:14" x14ac:dyDescent="0.2">
      <c r="A1078" s="127">
        <v>1062</v>
      </c>
      <c r="B1078" s="19">
        <v>5300</v>
      </c>
      <c r="C1078" s="157" t="s">
        <v>4487</v>
      </c>
      <c r="D1078" s="155">
        <v>41429</v>
      </c>
      <c r="E1078" s="155">
        <v>41429</v>
      </c>
      <c r="F1078" s="58">
        <v>10</v>
      </c>
      <c r="G1078" s="156" t="s">
        <v>1252</v>
      </c>
      <c r="H1078" s="153"/>
      <c r="I1078" s="30" t="s">
        <v>5682</v>
      </c>
      <c r="J1078" s="153"/>
      <c r="K1078" s="58">
        <v>201</v>
      </c>
      <c r="L1078" s="81" t="s">
        <v>26</v>
      </c>
      <c r="M1078" s="81" t="s">
        <v>120</v>
      </c>
      <c r="N1078" s="29" t="s">
        <v>5779</v>
      </c>
    </row>
    <row r="1079" spans="1:14" x14ac:dyDescent="0.2">
      <c r="A1079" s="25">
        <v>1063</v>
      </c>
      <c r="B1079" s="19">
        <v>5300</v>
      </c>
      <c r="C1079" s="157" t="s">
        <v>4488</v>
      </c>
      <c r="D1079" s="155">
        <v>41429</v>
      </c>
      <c r="E1079" s="155">
        <v>41429</v>
      </c>
      <c r="F1079" s="58">
        <v>10</v>
      </c>
      <c r="G1079" s="156" t="s">
        <v>1253</v>
      </c>
      <c r="H1079" s="153"/>
      <c r="I1079" s="30" t="s">
        <v>5682</v>
      </c>
      <c r="J1079" s="153"/>
      <c r="K1079" s="58">
        <v>200</v>
      </c>
      <c r="L1079" s="81" t="s">
        <v>26</v>
      </c>
      <c r="M1079" s="81" t="s">
        <v>120</v>
      </c>
      <c r="N1079" s="29" t="s">
        <v>5779</v>
      </c>
    </row>
    <row r="1080" spans="1:14" x14ac:dyDescent="0.2">
      <c r="A1080" s="127">
        <v>1064</v>
      </c>
      <c r="B1080" s="19">
        <v>5300</v>
      </c>
      <c r="C1080" s="157" t="s">
        <v>4489</v>
      </c>
      <c r="D1080" s="155">
        <v>41429</v>
      </c>
      <c r="E1080" s="155">
        <v>41430</v>
      </c>
      <c r="F1080" s="58">
        <v>10</v>
      </c>
      <c r="G1080" s="156" t="s">
        <v>1254</v>
      </c>
      <c r="H1080" s="153"/>
      <c r="I1080" s="30" t="s">
        <v>5682</v>
      </c>
      <c r="J1080" s="153"/>
      <c r="K1080" s="58">
        <v>200</v>
      </c>
      <c r="L1080" s="81" t="s">
        <v>26</v>
      </c>
      <c r="M1080" s="81" t="s">
        <v>120</v>
      </c>
      <c r="N1080" s="29" t="s">
        <v>5779</v>
      </c>
    </row>
    <row r="1081" spans="1:14" x14ac:dyDescent="0.2">
      <c r="A1081" s="25">
        <v>1065</v>
      </c>
      <c r="B1081" s="19">
        <v>5300</v>
      </c>
      <c r="C1081" s="157" t="s">
        <v>4490</v>
      </c>
      <c r="D1081" s="155">
        <v>41430</v>
      </c>
      <c r="E1081" s="155">
        <v>41430</v>
      </c>
      <c r="F1081" s="58">
        <v>10</v>
      </c>
      <c r="G1081" s="156" t="s">
        <v>1255</v>
      </c>
      <c r="H1081" s="153"/>
      <c r="I1081" s="30" t="s">
        <v>5682</v>
      </c>
      <c r="J1081" s="153"/>
      <c r="K1081" s="58">
        <v>200</v>
      </c>
      <c r="L1081" s="81" t="s">
        <v>26</v>
      </c>
      <c r="M1081" s="81" t="s">
        <v>120</v>
      </c>
      <c r="N1081" s="29" t="s">
        <v>5779</v>
      </c>
    </row>
    <row r="1082" spans="1:14" x14ac:dyDescent="0.2">
      <c r="A1082" s="127">
        <v>1066</v>
      </c>
      <c r="B1082" s="19">
        <v>5300</v>
      </c>
      <c r="C1082" s="157" t="s">
        <v>4491</v>
      </c>
      <c r="D1082" s="155">
        <v>41430</v>
      </c>
      <c r="E1082" s="155">
        <v>41430</v>
      </c>
      <c r="F1082" s="58">
        <v>10</v>
      </c>
      <c r="G1082" s="156" t="s">
        <v>1256</v>
      </c>
      <c r="H1082" s="153"/>
      <c r="I1082" s="30" t="s">
        <v>5682</v>
      </c>
      <c r="J1082" s="153"/>
      <c r="K1082" s="58">
        <v>200</v>
      </c>
      <c r="L1082" s="81" t="s">
        <v>26</v>
      </c>
      <c r="M1082" s="81" t="s">
        <v>120</v>
      </c>
      <c r="N1082" s="29" t="s">
        <v>5779</v>
      </c>
    </row>
    <row r="1083" spans="1:14" x14ac:dyDescent="0.2">
      <c r="A1083" s="25">
        <v>1067</v>
      </c>
      <c r="B1083" s="19">
        <v>5300</v>
      </c>
      <c r="C1083" s="157" t="s">
        <v>4492</v>
      </c>
      <c r="D1083" s="155">
        <v>41430</v>
      </c>
      <c r="E1083" s="155">
        <v>41430</v>
      </c>
      <c r="F1083" s="58">
        <v>11</v>
      </c>
      <c r="G1083" s="156" t="s">
        <v>1265</v>
      </c>
      <c r="H1083" s="153"/>
      <c r="I1083" s="30" t="s">
        <v>5682</v>
      </c>
      <c r="J1083" s="153"/>
      <c r="K1083" s="58">
        <v>200</v>
      </c>
      <c r="L1083" s="81" t="s">
        <v>26</v>
      </c>
      <c r="M1083" s="81" t="s">
        <v>120</v>
      </c>
      <c r="N1083" s="29" t="s">
        <v>5779</v>
      </c>
    </row>
    <row r="1084" spans="1:14" x14ac:dyDescent="0.2">
      <c r="A1084" s="127">
        <v>1068</v>
      </c>
      <c r="B1084" s="19">
        <v>5300</v>
      </c>
      <c r="C1084" s="157" t="s">
        <v>4493</v>
      </c>
      <c r="D1084" s="155">
        <v>41430</v>
      </c>
      <c r="E1084" s="155">
        <v>41430</v>
      </c>
      <c r="F1084" s="58">
        <v>11</v>
      </c>
      <c r="G1084" s="156" t="s">
        <v>1266</v>
      </c>
      <c r="H1084" s="153"/>
      <c r="I1084" s="30" t="s">
        <v>5682</v>
      </c>
      <c r="J1084" s="153"/>
      <c r="K1084" s="58">
        <v>199</v>
      </c>
      <c r="L1084" s="81" t="s">
        <v>26</v>
      </c>
      <c r="M1084" s="81" t="s">
        <v>120</v>
      </c>
      <c r="N1084" s="29" t="s">
        <v>5779</v>
      </c>
    </row>
    <row r="1085" spans="1:14" x14ac:dyDescent="0.2">
      <c r="A1085" s="25">
        <v>1069</v>
      </c>
      <c r="B1085" s="19">
        <v>5300</v>
      </c>
      <c r="C1085" s="157" t="s">
        <v>4494</v>
      </c>
      <c r="D1085" s="155">
        <v>41430</v>
      </c>
      <c r="E1085" s="155">
        <v>41439</v>
      </c>
      <c r="F1085" s="58">
        <v>11</v>
      </c>
      <c r="G1085" s="156" t="s">
        <v>1267</v>
      </c>
      <c r="H1085" s="153"/>
      <c r="I1085" s="30" t="s">
        <v>5682</v>
      </c>
      <c r="J1085" s="153"/>
      <c r="K1085" s="58">
        <v>201</v>
      </c>
      <c r="L1085" s="81" t="s">
        <v>26</v>
      </c>
      <c r="M1085" s="81" t="s">
        <v>120</v>
      </c>
      <c r="N1085" s="29" t="s">
        <v>5779</v>
      </c>
    </row>
    <row r="1086" spans="1:14" x14ac:dyDescent="0.2">
      <c r="A1086" s="127">
        <v>1070</v>
      </c>
      <c r="B1086" s="19">
        <v>5300</v>
      </c>
      <c r="C1086" s="157" t="s">
        <v>4495</v>
      </c>
      <c r="D1086" s="155">
        <v>41439</v>
      </c>
      <c r="E1086" s="155">
        <v>41442</v>
      </c>
      <c r="F1086" s="58">
        <v>11</v>
      </c>
      <c r="G1086" s="156" t="s">
        <v>1268</v>
      </c>
      <c r="H1086" s="153"/>
      <c r="I1086" s="30" t="s">
        <v>5682</v>
      </c>
      <c r="J1086" s="153"/>
      <c r="K1086" s="58">
        <v>204</v>
      </c>
      <c r="L1086" s="81" t="s">
        <v>26</v>
      </c>
      <c r="M1086" s="81" t="s">
        <v>120</v>
      </c>
      <c r="N1086" s="29" t="s">
        <v>5779</v>
      </c>
    </row>
    <row r="1087" spans="1:14" x14ac:dyDescent="0.2">
      <c r="A1087" s="25">
        <v>1071</v>
      </c>
      <c r="B1087" s="19">
        <v>5300</v>
      </c>
      <c r="C1087" s="157" t="s">
        <v>4496</v>
      </c>
      <c r="D1087" s="155">
        <v>41443</v>
      </c>
      <c r="E1087" s="155">
        <v>41444</v>
      </c>
      <c r="F1087" s="58">
        <v>11</v>
      </c>
      <c r="G1087" s="156" t="s">
        <v>1269</v>
      </c>
      <c r="H1087" s="153"/>
      <c r="I1087" s="30" t="s">
        <v>5682</v>
      </c>
      <c r="J1087" s="153"/>
      <c r="K1087" s="58">
        <v>200</v>
      </c>
      <c r="L1087" s="81" t="s">
        <v>26</v>
      </c>
      <c r="M1087" s="81" t="s">
        <v>120</v>
      </c>
      <c r="N1087" s="29" t="s">
        <v>5779</v>
      </c>
    </row>
    <row r="1088" spans="1:14" x14ac:dyDescent="0.2">
      <c r="A1088" s="127">
        <v>1072</v>
      </c>
      <c r="B1088" s="19">
        <v>5300</v>
      </c>
      <c r="C1088" s="157" t="s">
        <v>4497</v>
      </c>
      <c r="D1088" s="155">
        <v>41444</v>
      </c>
      <c r="E1088" s="155">
        <v>41452</v>
      </c>
      <c r="F1088" s="58">
        <v>11</v>
      </c>
      <c r="G1088" s="156" t="s">
        <v>1270</v>
      </c>
      <c r="H1088" s="153"/>
      <c r="I1088" s="30" t="s">
        <v>5682</v>
      </c>
      <c r="J1088" s="153"/>
      <c r="K1088" s="58">
        <v>190</v>
      </c>
      <c r="L1088" s="81" t="s">
        <v>26</v>
      </c>
      <c r="M1088" s="81" t="s">
        <v>120</v>
      </c>
      <c r="N1088" s="29" t="s">
        <v>5779</v>
      </c>
    </row>
    <row r="1089" spans="1:14" x14ac:dyDescent="0.2">
      <c r="A1089" s="25">
        <v>1073</v>
      </c>
      <c r="B1089" s="19">
        <v>5300</v>
      </c>
      <c r="C1089" s="157" t="s">
        <v>4498</v>
      </c>
      <c r="D1089" s="155">
        <v>41452</v>
      </c>
      <c r="E1089" s="155">
        <v>41453</v>
      </c>
      <c r="F1089" s="58">
        <v>11</v>
      </c>
      <c r="G1089" s="156" t="s">
        <v>1271</v>
      </c>
      <c r="H1089" s="153"/>
      <c r="I1089" s="30" t="s">
        <v>5682</v>
      </c>
      <c r="J1089" s="153"/>
      <c r="K1089" s="58">
        <v>95</v>
      </c>
      <c r="L1089" s="81" t="s">
        <v>26</v>
      </c>
      <c r="M1089" s="81" t="s">
        <v>120</v>
      </c>
      <c r="N1089" s="29" t="s">
        <v>5779</v>
      </c>
    </row>
    <row r="1090" spans="1:14" x14ac:dyDescent="0.2">
      <c r="A1090" s="127">
        <v>1074</v>
      </c>
      <c r="B1090" s="19">
        <v>5300</v>
      </c>
      <c r="C1090" s="157" t="s">
        <v>4499</v>
      </c>
      <c r="D1090" s="155">
        <v>41275</v>
      </c>
      <c r="E1090" s="155">
        <v>41305</v>
      </c>
      <c r="F1090" s="58">
        <v>18</v>
      </c>
      <c r="G1090" s="156" t="s">
        <v>1259</v>
      </c>
      <c r="H1090" s="153"/>
      <c r="I1090" s="30" t="s">
        <v>5682</v>
      </c>
      <c r="J1090" s="153"/>
      <c r="K1090" s="58">
        <v>18</v>
      </c>
      <c r="L1090" s="81" t="s">
        <v>26</v>
      </c>
      <c r="M1090" s="81" t="s">
        <v>120</v>
      </c>
      <c r="N1090" s="29" t="s">
        <v>5779</v>
      </c>
    </row>
    <row r="1091" spans="1:14" x14ac:dyDescent="0.2">
      <c r="A1091" s="25">
        <v>1075</v>
      </c>
      <c r="B1091" s="19">
        <v>5300</v>
      </c>
      <c r="C1091" s="157" t="s">
        <v>4500</v>
      </c>
      <c r="D1091" s="155">
        <v>41306</v>
      </c>
      <c r="E1091" s="155">
        <v>41333</v>
      </c>
      <c r="F1091" s="58">
        <v>18</v>
      </c>
      <c r="G1091" s="156" t="s">
        <v>1260</v>
      </c>
      <c r="H1091" s="153"/>
      <c r="I1091" s="30" t="s">
        <v>5682</v>
      </c>
      <c r="J1091" s="153"/>
      <c r="K1091" s="58">
        <v>83</v>
      </c>
      <c r="L1091" s="81" t="s">
        <v>26</v>
      </c>
      <c r="M1091" s="81" t="s">
        <v>120</v>
      </c>
      <c r="N1091" s="29" t="s">
        <v>5779</v>
      </c>
    </row>
    <row r="1092" spans="1:14" x14ac:dyDescent="0.2">
      <c r="A1092" s="127">
        <v>1076</v>
      </c>
      <c r="B1092" s="19">
        <v>5300</v>
      </c>
      <c r="C1092" s="157" t="s">
        <v>4501</v>
      </c>
      <c r="D1092" s="155">
        <v>41334</v>
      </c>
      <c r="E1092" s="155">
        <v>41363</v>
      </c>
      <c r="F1092" s="58">
        <v>18</v>
      </c>
      <c r="G1092" s="156" t="s">
        <v>1261</v>
      </c>
      <c r="H1092" s="153"/>
      <c r="I1092" s="30" t="s">
        <v>5682</v>
      </c>
      <c r="J1092" s="153"/>
      <c r="K1092" s="58">
        <v>209</v>
      </c>
      <c r="L1092" s="81" t="s">
        <v>26</v>
      </c>
      <c r="M1092" s="81" t="s">
        <v>120</v>
      </c>
      <c r="N1092" s="29" t="s">
        <v>5779</v>
      </c>
    </row>
    <row r="1093" spans="1:14" x14ac:dyDescent="0.2">
      <c r="A1093" s="25">
        <v>1077</v>
      </c>
      <c r="B1093" s="19">
        <v>5300</v>
      </c>
      <c r="C1093" s="157" t="s">
        <v>4501</v>
      </c>
      <c r="D1093" s="155">
        <v>41334</v>
      </c>
      <c r="E1093" s="155">
        <v>41363</v>
      </c>
      <c r="F1093" s="58">
        <v>18</v>
      </c>
      <c r="G1093" s="156" t="s">
        <v>1262</v>
      </c>
      <c r="H1093" s="153"/>
      <c r="I1093" s="30" t="s">
        <v>5682</v>
      </c>
      <c r="J1093" s="153"/>
      <c r="K1093" s="58">
        <v>200</v>
      </c>
      <c r="L1093" s="81" t="s">
        <v>26</v>
      </c>
      <c r="M1093" s="81" t="s">
        <v>120</v>
      </c>
      <c r="N1093" s="29" t="s">
        <v>5779</v>
      </c>
    </row>
    <row r="1094" spans="1:14" x14ac:dyDescent="0.2">
      <c r="A1094" s="127">
        <v>1078</v>
      </c>
      <c r="B1094" s="19">
        <v>5300</v>
      </c>
      <c r="C1094" s="157" t="s">
        <v>4501</v>
      </c>
      <c r="D1094" s="155">
        <v>41334</v>
      </c>
      <c r="E1094" s="155">
        <v>41363</v>
      </c>
      <c r="F1094" s="58">
        <v>18</v>
      </c>
      <c r="G1094" s="156" t="s">
        <v>1263</v>
      </c>
      <c r="H1094" s="153"/>
      <c r="I1094" s="30" t="s">
        <v>5682</v>
      </c>
      <c r="J1094" s="153"/>
      <c r="K1094" s="58">
        <v>200</v>
      </c>
      <c r="L1094" s="81" t="s">
        <v>26</v>
      </c>
      <c r="M1094" s="81" t="s">
        <v>120</v>
      </c>
      <c r="N1094" s="29" t="s">
        <v>5779</v>
      </c>
    </row>
    <row r="1095" spans="1:14" x14ac:dyDescent="0.2">
      <c r="A1095" s="25">
        <v>1079</v>
      </c>
      <c r="B1095" s="19">
        <v>5300</v>
      </c>
      <c r="C1095" s="157" t="s">
        <v>4501</v>
      </c>
      <c r="D1095" s="155">
        <v>41334</v>
      </c>
      <c r="E1095" s="155">
        <v>41363</v>
      </c>
      <c r="F1095" s="58">
        <v>18</v>
      </c>
      <c r="G1095" s="156" t="s">
        <v>1264</v>
      </c>
      <c r="H1095" s="153"/>
      <c r="I1095" s="30" t="s">
        <v>5682</v>
      </c>
      <c r="J1095" s="153"/>
      <c r="K1095" s="58">
        <v>137</v>
      </c>
      <c r="L1095" s="81" t="s">
        <v>26</v>
      </c>
      <c r="M1095" s="81" t="s">
        <v>120</v>
      </c>
      <c r="N1095" s="29" t="s">
        <v>5779</v>
      </c>
    </row>
    <row r="1096" spans="1:14" x14ac:dyDescent="0.2">
      <c r="A1096" s="127">
        <v>1080</v>
      </c>
      <c r="B1096" s="19">
        <v>5300</v>
      </c>
      <c r="C1096" s="157" t="s">
        <v>4502</v>
      </c>
      <c r="D1096" s="155">
        <v>41365</v>
      </c>
      <c r="E1096" s="155">
        <v>41394</v>
      </c>
      <c r="F1096" s="58">
        <v>19</v>
      </c>
      <c r="G1096" s="156" t="s">
        <v>1265</v>
      </c>
      <c r="H1096" s="153"/>
      <c r="I1096" s="30" t="s">
        <v>5682</v>
      </c>
      <c r="J1096" s="153"/>
      <c r="K1096" s="58">
        <v>200</v>
      </c>
      <c r="L1096" s="81" t="s">
        <v>26</v>
      </c>
      <c r="M1096" s="81" t="s">
        <v>120</v>
      </c>
      <c r="N1096" s="29" t="s">
        <v>5779</v>
      </c>
    </row>
    <row r="1097" spans="1:14" x14ac:dyDescent="0.2">
      <c r="A1097" s="25">
        <v>1081</v>
      </c>
      <c r="B1097" s="19">
        <v>5300</v>
      </c>
      <c r="C1097" s="157" t="s">
        <v>4502</v>
      </c>
      <c r="D1097" s="155">
        <v>41365</v>
      </c>
      <c r="E1097" s="155">
        <v>41394</v>
      </c>
      <c r="F1097" s="58">
        <v>19</v>
      </c>
      <c r="G1097" s="156" t="s">
        <v>1266</v>
      </c>
      <c r="H1097" s="153"/>
      <c r="I1097" s="30" t="s">
        <v>5682</v>
      </c>
      <c r="J1097" s="153"/>
      <c r="K1097" s="58">
        <v>199</v>
      </c>
      <c r="L1097" s="81" t="s">
        <v>26</v>
      </c>
      <c r="M1097" s="81" t="s">
        <v>120</v>
      </c>
      <c r="N1097" s="29" t="s">
        <v>5779</v>
      </c>
    </row>
    <row r="1098" spans="1:14" x14ac:dyDescent="0.2">
      <c r="A1098" s="127">
        <v>1082</v>
      </c>
      <c r="B1098" s="19">
        <v>5300</v>
      </c>
      <c r="C1098" s="157" t="s">
        <v>4502</v>
      </c>
      <c r="D1098" s="155">
        <v>41365</v>
      </c>
      <c r="E1098" s="155">
        <v>41394</v>
      </c>
      <c r="F1098" s="58">
        <v>19</v>
      </c>
      <c r="G1098" s="156" t="s">
        <v>1267</v>
      </c>
      <c r="H1098" s="153"/>
      <c r="I1098" s="30" t="s">
        <v>5682</v>
      </c>
      <c r="J1098" s="153"/>
      <c r="K1098" s="58">
        <v>151</v>
      </c>
      <c r="L1098" s="81" t="s">
        <v>26</v>
      </c>
      <c r="M1098" s="81" t="s">
        <v>120</v>
      </c>
      <c r="N1098" s="29" t="s">
        <v>5779</v>
      </c>
    </row>
    <row r="1099" spans="1:14" x14ac:dyDescent="0.2">
      <c r="A1099" s="25">
        <v>1083</v>
      </c>
      <c r="B1099" s="19">
        <v>5300</v>
      </c>
      <c r="C1099" s="157" t="s">
        <v>4503</v>
      </c>
      <c r="D1099" s="155">
        <v>41395</v>
      </c>
      <c r="E1099" s="155">
        <v>41425</v>
      </c>
      <c r="F1099" s="58">
        <v>19</v>
      </c>
      <c r="G1099" s="156" t="s">
        <v>1268</v>
      </c>
      <c r="H1099" s="153"/>
      <c r="I1099" s="30" t="s">
        <v>5682</v>
      </c>
      <c r="J1099" s="153"/>
      <c r="K1099" s="58">
        <v>199</v>
      </c>
      <c r="L1099" s="81" t="s">
        <v>26</v>
      </c>
      <c r="M1099" s="81" t="s">
        <v>120</v>
      </c>
      <c r="N1099" s="29" t="s">
        <v>5779</v>
      </c>
    </row>
    <row r="1100" spans="1:14" x14ac:dyDescent="0.2">
      <c r="A1100" s="127">
        <v>1084</v>
      </c>
      <c r="B1100" s="19">
        <v>5300</v>
      </c>
      <c r="C1100" s="157" t="s">
        <v>4503</v>
      </c>
      <c r="D1100" s="155">
        <v>41395</v>
      </c>
      <c r="E1100" s="155">
        <v>41425</v>
      </c>
      <c r="F1100" s="58">
        <v>19</v>
      </c>
      <c r="G1100" s="156" t="s">
        <v>1269</v>
      </c>
      <c r="H1100" s="153"/>
      <c r="I1100" s="30" t="s">
        <v>5682</v>
      </c>
      <c r="J1100" s="153"/>
      <c r="K1100" s="58">
        <v>199</v>
      </c>
      <c r="L1100" s="81" t="s">
        <v>26</v>
      </c>
      <c r="M1100" s="81" t="s">
        <v>120</v>
      </c>
      <c r="N1100" s="29" t="s">
        <v>5779</v>
      </c>
    </row>
    <row r="1101" spans="1:14" x14ac:dyDescent="0.2">
      <c r="A1101" s="25">
        <v>1085</v>
      </c>
      <c r="B1101" s="19">
        <v>5300</v>
      </c>
      <c r="C1101" s="157" t="s">
        <v>4503</v>
      </c>
      <c r="D1101" s="155">
        <v>41395</v>
      </c>
      <c r="E1101" s="155">
        <v>41425</v>
      </c>
      <c r="F1101" s="58">
        <v>19</v>
      </c>
      <c r="G1101" s="156" t="s">
        <v>1270</v>
      </c>
      <c r="H1101" s="153"/>
      <c r="I1101" s="30" t="s">
        <v>5682</v>
      </c>
      <c r="J1101" s="153"/>
      <c r="K1101" s="58">
        <v>192</v>
      </c>
      <c r="L1101" s="81" t="s">
        <v>26</v>
      </c>
      <c r="M1101" s="81" t="s">
        <v>120</v>
      </c>
      <c r="N1101" s="29" t="s">
        <v>5779</v>
      </c>
    </row>
    <row r="1102" spans="1:14" x14ac:dyDescent="0.2">
      <c r="A1102" s="127">
        <v>1086</v>
      </c>
      <c r="B1102" s="19">
        <v>5300</v>
      </c>
      <c r="C1102" s="157" t="s">
        <v>4503</v>
      </c>
      <c r="D1102" s="155">
        <v>41395</v>
      </c>
      <c r="E1102" s="155">
        <v>41425</v>
      </c>
      <c r="F1102" s="58">
        <v>19</v>
      </c>
      <c r="G1102" s="156" t="s">
        <v>1271</v>
      </c>
      <c r="H1102" s="153"/>
      <c r="I1102" s="30" t="s">
        <v>5682</v>
      </c>
      <c r="J1102" s="153"/>
      <c r="K1102" s="58">
        <v>39</v>
      </c>
      <c r="L1102" s="81" t="s">
        <v>26</v>
      </c>
      <c r="M1102" s="81" t="s">
        <v>120</v>
      </c>
      <c r="N1102" s="29" t="s">
        <v>5779</v>
      </c>
    </row>
    <row r="1103" spans="1:14" x14ac:dyDescent="0.2">
      <c r="A1103" s="25">
        <v>1087</v>
      </c>
      <c r="B1103" s="19">
        <v>5300</v>
      </c>
      <c r="C1103" s="157" t="s">
        <v>4504</v>
      </c>
      <c r="D1103" s="155">
        <v>41426</v>
      </c>
      <c r="E1103" s="155">
        <v>41455</v>
      </c>
      <c r="F1103" s="58">
        <v>20</v>
      </c>
      <c r="G1103" s="156" t="s">
        <v>1838</v>
      </c>
      <c r="H1103" s="153"/>
      <c r="I1103" s="30" t="s">
        <v>5682</v>
      </c>
      <c r="J1103" s="153"/>
      <c r="K1103" s="58">
        <v>206</v>
      </c>
      <c r="L1103" s="81" t="s">
        <v>26</v>
      </c>
      <c r="M1103" s="81" t="s">
        <v>120</v>
      </c>
      <c r="N1103" s="29" t="s">
        <v>5779</v>
      </c>
    </row>
    <row r="1104" spans="1:14" x14ac:dyDescent="0.2">
      <c r="A1104" s="127">
        <v>1088</v>
      </c>
      <c r="B1104" s="19">
        <v>5300</v>
      </c>
      <c r="C1104" s="157" t="s">
        <v>4504</v>
      </c>
      <c r="D1104" s="155">
        <v>41426</v>
      </c>
      <c r="E1104" s="155">
        <v>41455</v>
      </c>
      <c r="F1104" s="58">
        <v>20</v>
      </c>
      <c r="G1104" s="156" t="s">
        <v>1839</v>
      </c>
      <c r="H1104" s="153"/>
      <c r="I1104" s="30" t="s">
        <v>5682</v>
      </c>
      <c r="J1104" s="153"/>
      <c r="K1104" s="58">
        <v>158</v>
      </c>
      <c r="L1104" s="81" t="s">
        <v>26</v>
      </c>
      <c r="M1104" s="81" t="s">
        <v>120</v>
      </c>
      <c r="N1104" s="29" t="s">
        <v>5779</v>
      </c>
    </row>
    <row r="1105" spans="1:14" x14ac:dyDescent="0.2">
      <c r="A1105" s="25">
        <v>1089</v>
      </c>
      <c r="B1105" s="19">
        <v>5300</v>
      </c>
      <c r="C1105" s="157" t="s">
        <v>4505</v>
      </c>
      <c r="D1105" s="155"/>
      <c r="E1105" s="155"/>
      <c r="F1105" s="58"/>
      <c r="G1105" s="156"/>
      <c r="H1105" s="153"/>
      <c r="I1105" s="30" t="s">
        <v>5682</v>
      </c>
      <c r="J1105" s="153"/>
      <c r="K1105" s="58"/>
      <c r="L1105" s="81" t="s">
        <v>26</v>
      </c>
      <c r="M1105" s="81" t="s">
        <v>120</v>
      </c>
      <c r="N1105" s="29" t="s">
        <v>5780</v>
      </c>
    </row>
    <row r="1106" spans="1:14" x14ac:dyDescent="0.2">
      <c r="A1106" s="127">
        <v>1090</v>
      </c>
      <c r="B1106" s="19">
        <v>5300</v>
      </c>
      <c r="C1106" s="157" t="s">
        <v>4506</v>
      </c>
      <c r="D1106" s="155">
        <v>41275</v>
      </c>
      <c r="E1106" s="155">
        <v>41305</v>
      </c>
      <c r="F1106" s="58">
        <v>16</v>
      </c>
      <c r="G1106" s="156" t="s">
        <v>1257</v>
      </c>
      <c r="H1106" s="153"/>
      <c r="I1106" s="30" t="s">
        <v>5682</v>
      </c>
      <c r="J1106" s="153"/>
      <c r="K1106" s="58">
        <v>17</v>
      </c>
      <c r="L1106" s="81" t="s">
        <v>26</v>
      </c>
      <c r="M1106" s="81" t="s">
        <v>120</v>
      </c>
      <c r="N1106" s="29" t="s">
        <v>5780</v>
      </c>
    </row>
    <row r="1107" spans="1:14" x14ac:dyDescent="0.2">
      <c r="A1107" s="25">
        <v>1091</v>
      </c>
      <c r="B1107" s="19">
        <v>5300</v>
      </c>
      <c r="C1107" s="157" t="s">
        <v>4507</v>
      </c>
      <c r="D1107" s="155">
        <v>41306</v>
      </c>
      <c r="E1107" s="155">
        <v>41333</v>
      </c>
      <c r="F1107" s="58">
        <v>16</v>
      </c>
      <c r="G1107" s="156" t="s">
        <v>1258</v>
      </c>
      <c r="H1107" s="153"/>
      <c r="I1107" s="30" t="s">
        <v>5682</v>
      </c>
      <c r="J1107" s="153"/>
      <c r="K1107" s="58">
        <v>200</v>
      </c>
      <c r="L1107" s="81" t="s">
        <v>26</v>
      </c>
      <c r="M1107" s="81" t="s">
        <v>120</v>
      </c>
      <c r="N1107" s="29" t="s">
        <v>5780</v>
      </c>
    </row>
    <row r="1108" spans="1:14" x14ac:dyDescent="0.2">
      <c r="A1108" s="127">
        <v>1092</v>
      </c>
      <c r="B1108" s="19">
        <v>5300</v>
      </c>
      <c r="C1108" s="157" t="s">
        <v>4507</v>
      </c>
      <c r="D1108" s="155">
        <v>41306</v>
      </c>
      <c r="E1108" s="155">
        <v>41333</v>
      </c>
      <c r="F1108" s="58">
        <v>16</v>
      </c>
      <c r="G1108" s="156" t="s">
        <v>1259</v>
      </c>
      <c r="H1108" s="153"/>
      <c r="I1108" s="30" t="s">
        <v>5682</v>
      </c>
      <c r="J1108" s="153"/>
      <c r="K1108" s="58">
        <v>200</v>
      </c>
      <c r="L1108" s="81" t="s">
        <v>26</v>
      </c>
      <c r="M1108" s="81" t="s">
        <v>120</v>
      </c>
      <c r="N1108" s="29" t="s">
        <v>5780</v>
      </c>
    </row>
    <row r="1109" spans="1:14" x14ac:dyDescent="0.2">
      <c r="A1109" s="25">
        <v>1093</v>
      </c>
      <c r="B1109" s="19">
        <v>5300</v>
      </c>
      <c r="C1109" s="157" t="s">
        <v>4507</v>
      </c>
      <c r="D1109" s="155">
        <v>41306</v>
      </c>
      <c r="E1109" s="155">
        <v>41333</v>
      </c>
      <c r="F1109" s="58">
        <v>16</v>
      </c>
      <c r="G1109" s="156" t="s">
        <v>1260</v>
      </c>
      <c r="H1109" s="153"/>
      <c r="I1109" s="30" t="s">
        <v>5682</v>
      </c>
      <c r="J1109" s="153"/>
      <c r="K1109" s="58">
        <v>26</v>
      </c>
      <c r="L1109" s="81" t="s">
        <v>26</v>
      </c>
      <c r="M1109" s="81" t="s">
        <v>120</v>
      </c>
      <c r="N1109" s="29" t="s">
        <v>5780</v>
      </c>
    </row>
    <row r="1110" spans="1:14" x14ac:dyDescent="0.2">
      <c r="A1110" s="127">
        <v>1094</v>
      </c>
      <c r="B1110" s="19">
        <v>5300</v>
      </c>
      <c r="C1110" s="157" t="s">
        <v>4508</v>
      </c>
      <c r="D1110" s="155">
        <v>41334</v>
      </c>
      <c r="E1110" s="155">
        <v>41364</v>
      </c>
      <c r="F1110" s="58">
        <v>16</v>
      </c>
      <c r="G1110" s="156" t="s">
        <v>1261</v>
      </c>
      <c r="H1110" s="153"/>
      <c r="I1110" s="30" t="s">
        <v>5682</v>
      </c>
      <c r="J1110" s="153"/>
      <c r="K1110" s="58">
        <v>200</v>
      </c>
      <c r="L1110" s="81" t="s">
        <v>26</v>
      </c>
      <c r="M1110" s="81" t="s">
        <v>120</v>
      </c>
      <c r="N1110" s="29" t="s">
        <v>5780</v>
      </c>
    </row>
    <row r="1111" spans="1:14" x14ac:dyDescent="0.2">
      <c r="A1111" s="25">
        <v>1095</v>
      </c>
      <c r="B1111" s="19">
        <v>5300</v>
      </c>
      <c r="C1111" s="157" t="s">
        <v>4508</v>
      </c>
      <c r="D1111" s="155">
        <v>41334</v>
      </c>
      <c r="E1111" s="155">
        <v>41364</v>
      </c>
      <c r="F1111" s="58">
        <v>16</v>
      </c>
      <c r="G1111" s="156" t="s">
        <v>1262</v>
      </c>
      <c r="H1111" s="153"/>
      <c r="I1111" s="30" t="s">
        <v>5682</v>
      </c>
      <c r="J1111" s="153"/>
      <c r="K1111" s="58">
        <v>97</v>
      </c>
      <c r="L1111" s="81" t="s">
        <v>26</v>
      </c>
      <c r="M1111" s="81" t="s">
        <v>120</v>
      </c>
      <c r="N1111" s="29" t="s">
        <v>5780</v>
      </c>
    </row>
    <row r="1112" spans="1:14" x14ac:dyDescent="0.2">
      <c r="A1112" s="127">
        <v>1096</v>
      </c>
      <c r="B1112" s="19">
        <v>5300</v>
      </c>
      <c r="C1112" s="157" t="s">
        <v>4509</v>
      </c>
      <c r="D1112" s="155">
        <v>41365</v>
      </c>
      <c r="E1112" s="155">
        <v>41394</v>
      </c>
      <c r="F1112" s="156">
        <v>16</v>
      </c>
      <c r="G1112" s="156" t="s">
        <v>1263</v>
      </c>
      <c r="H1112" s="153"/>
      <c r="I1112" s="30" t="s">
        <v>5682</v>
      </c>
      <c r="J1112" s="153"/>
      <c r="K1112" s="58">
        <v>200</v>
      </c>
      <c r="L1112" s="81" t="s">
        <v>26</v>
      </c>
      <c r="M1112" s="81" t="s">
        <v>120</v>
      </c>
      <c r="N1112" s="29" t="s">
        <v>5780</v>
      </c>
    </row>
    <row r="1113" spans="1:14" x14ac:dyDescent="0.2">
      <c r="A1113" s="25">
        <v>1097</v>
      </c>
      <c r="B1113" s="19">
        <v>5300</v>
      </c>
      <c r="C1113" s="157" t="s">
        <v>4509</v>
      </c>
      <c r="D1113" s="155">
        <v>41365</v>
      </c>
      <c r="E1113" s="155">
        <v>41394</v>
      </c>
      <c r="F1113" s="156">
        <v>16</v>
      </c>
      <c r="G1113" s="156" t="s">
        <v>1264</v>
      </c>
      <c r="H1113" s="153"/>
      <c r="I1113" s="30" t="s">
        <v>5682</v>
      </c>
      <c r="J1113" s="153"/>
      <c r="K1113" s="58">
        <v>141</v>
      </c>
      <c r="L1113" s="81" t="s">
        <v>26</v>
      </c>
      <c r="M1113" s="81" t="s">
        <v>120</v>
      </c>
      <c r="N1113" s="29" t="s">
        <v>5780</v>
      </c>
    </row>
    <row r="1114" spans="1:14" x14ac:dyDescent="0.2">
      <c r="A1114" s="127">
        <v>1098</v>
      </c>
      <c r="B1114" s="19">
        <v>5300</v>
      </c>
      <c r="C1114" s="157" t="s">
        <v>4510</v>
      </c>
      <c r="D1114" s="155">
        <v>41395</v>
      </c>
      <c r="E1114" s="155">
        <v>41425</v>
      </c>
      <c r="F1114" s="156">
        <v>17</v>
      </c>
      <c r="G1114" s="156" t="s">
        <v>1265</v>
      </c>
      <c r="H1114" s="153"/>
      <c r="I1114" s="30" t="s">
        <v>5682</v>
      </c>
      <c r="J1114" s="153"/>
      <c r="K1114" s="58">
        <v>199</v>
      </c>
      <c r="L1114" s="81" t="s">
        <v>26</v>
      </c>
      <c r="M1114" s="81" t="s">
        <v>120</v>
      </c>
      <c r="N1114" s="29" t="s">
        <v>5780</v>
      </c>
    </row>
    <row r="1115" spans="1:14" x14ac:dyDescent="0.2">
      <c r="A1115" s="25">
        <v>1099</v>
      </c>
      <c r="B1115" s="19">
        <v>5300</v>
      </c>
      <c r="C1115" s="157" t="s">
        <v>4510</v>
      </c>
      <c r="D1115" s="155">
        <v>41395</v>
      </c>
      <c r="E1115" s="155">
        <v>41425</v>
      </c>
      <c r="F1115" s="156">
        <v>17</v>
      </c>
      <c r="G1115" s="156" t="s">
        <v>1266</v>
      </c>
      <c r="H1115" s="153"/>
      <c r="I1115" s="30" t="s">
        <v>5682</v>
      </c>
      <c r="J1115" s="153"/>
      <c r="K1115" s="58">
        <v>199</v>
      </c>
      <c r="L1115" s="81" t="s">
        <v>26</v>
      </c>
      <c r="M1115" s="81" t="s">
        <v>120</v>
      </c>
      <c r="N1115" s="29" t="s">
        <v>5780</v>
      </c>
    </row>
    <row r="1116" spans="1:14" x14ac:dyDescent="0.2">
      <c r="A1116" s="127">
        <v>1100</v>
      </c>
      <c r="B1116" s="19">
        <v>5300</v>
      </c>
      <c r="C1116" s="157" t="s">
        <v>4511</v>
      </c>
      <c r="D1116" s="155">
        <v>41426</v>
      </c>
      <c r="E1116" s="155">
        <v>41455</v>
      </c>
      <c r="F1116" s="156">
        <v>17</v>
      </c>
      <c r="G1116" s="156" t="s">
        <v>1267</v>
      </c>
      <c r="H1116" s="153"/>
      <c r="I1116" s="30" t="s">
        <v>5682</v>
      </c>
      <c r="J1116" s="153"/>
      <c r="K1116" s="58">
        <v>200</v>
      </c>
      <c r="L1116" s="81" t="s">
        <v>26</v>
      </c>
      <c r="M1116" s="81" t="s">
        <v>120</v>
      </c>
      <c r="N1116" s="29" t="s">
        <v>5780</v>
      </c>
    </row>
    <row r="1117" spans="1:14" x14ac:dyDescent="0.2">
      <c r="A1117" s="25">
        <v>1101</v>
      </c>
      <c r="B1117" s="19">
        <v>5300</v>
      </c>
      <c r="C1117" s="157" t="s">
        <v>4511</v>
      </c>
      <c r="D1117" s="155">
        <v>41426</v>
      </c>
      <c r="E1117" s="155">
        <v>41455</v>
      </c>
      <c r="F1117" s="156">
        <v>17</v>
      </c>
      <c r="G1117" s="156" t="s">
        <v>1268</v>
      </c>
      <c r="H1117" s="153"/>
      <c r="I1117" s="30" t="s">
        <v>5682</v>
      </c>
      <c r="J1117" s="153"/>
      <c r="K1117" s="58">
        <v>200</v>
      </c>
      <c r="L1117" s="81" t="s">
        <v>26</v>
      </c>
      <c r="M1117" s="81" t="s">
        <v>120</v>
      </c>
      <c r="N1117" s="29" t="s">
        <v>5780</v>
      </c>
    </row>
    <row r="1118" spans="1:14" x14ac:dyDescent="0.2">
      <c r="A1118" s="127">
        <v>1102</v>
      </c>
      <c r="B1118" s="19">
        <v>5300</v>
      </c>
      <c r="C1118" s="157" t="s">
        <v>4511</v>
      </c>
      <c r="D1118" s="155">
        <v>41426</v>
      </c>
      <c r="E1118" s="155">
        <v>41455</v>
      </c>
      <c r="F1118" s="58">
        <v>17</v>
      </c>
      <c r="G1118" s="156" t="s">
        <v>1269</v>
      </c>
      <c r="H1118" s="153"/>
      <c r="I1118" s="30" t="s">
        <v>5682</v>
      </c>
      <c r="J1118" s="153"/>
      <c r="K1118" s="58">
        <v>85</v>
      </c>
      <c r="L1118" s="81" t="s">
        <v>26</v>
      </c>
      <c r="M1118" s="81" t="s">
        <v>120</v>
      </c>
      <c r="N1118" s="29" t="s">
        <v>5780</v>
      </c>
    </row>
    <row r="1119" spans="1:14" x14ac:dyDescent="0.2">
      <c r="A1119" s="25">
        <v>1103</v>
      </c>
      <c r="B1119" s="19">
        <v>5300</v>
      </c>
      <c r="C1119" s="157" t="s">
        <v>4512</v>
      </c>
      <c r="D1119" s="155">
        <v>41275</v>
      </c>
      <c r="E1119" s="155">
        <v>41333</v>
      </c>
      <c r="F1119" s="58">
        <v>17</v>
      </c>
      <c r="G1119" s="156" t="s">
        <v>1270</v>
      </c>
      <c r="H1119" s="153"/>
      <c r="I1119" s="30" t="s">
        <v>5682</v>
      </c>
      <c r="J1119" s="153"/>
      <c r="K1119" s="58">
        <v>105</v>
      </c>
      <c r="L1119" s="81" t="s">
        <v>26</v>
      </c>
      <c r="M1119" s="81" t="s">
        <v>120</v>
      </c>
      <c r="N1119" s="29" t="s">
        <v>5780</v>
      </c>
    </row>
    <row r="1120" spans="1:14" x14ac:dyDescent="0.2">
      <c r="A1120" s="127">
        <v>1104</v>
      </c>
      <c r="B1120" s="19">
        <v>5300</v>
      </c>
      <c r="C1120" s="157" t="s">
        <v>4513</v>
      </c>
      <c r="D1120" s="155">
        <v>41334</v>
      </c>
      <c r="E1120" s="155">
        <v>41394</v>
      </c>
      <c r="F1120" s="58">
        <v>17</v>
      </c>
      <c r="G1120" s="156" t="s">
        <v>1271</v>
      </c>
      <c r="H1120" s="153"/>
      <c r="I1120" s="30" t="s">
        <v>5682</v>
      </c>
      <c r="J1120" s="153"/>
      <c r="K1120" s="58">
        <v>142</v>
      </c>
      <c r="L1120" s="81" t="s">
        <v>26</v>
      </c>
      <c r="M1120" s="81" t="s">
        <v>120</v>
      </c>
      <c r="N1120" s="29" t="s">
        <v>5780</v>
      </c>
    </row>
    <row r="1121" spans="1:14" x14ac:dyDescent="0.2">
      <c r="A1121" s="25">
        <v>1105</v>
      </c>
      <c r="B1121" s="19">
        <v>5300</v>
      </c>
      <c r="C1121" s="157" t="s">
        <v>4514</v>
      </c>
      <c r="D1121" s="155">
        <v>41395</v>
      </c>
      <c r="E1121" s="155">
        <v>41455</v>
      </c>
      <c r="F1121" s="58">
        <v>18</v>
      </c>
      <c r="G1121" s="156" t="s">
        <v>1257</v>
      </c>
      <c r="H1121" s="153"/>
      <c r="I1121" s="30" t="s">
        <v>5682</v>
      </c>
      <c r="J1121" s="153"/>
      <c r="K1121" s="58">
        <v>200</v>
      </c>
      <c r="L1121" s="81" t="s">
        <v>26</v>
      </c>
      <c r="M1121" s="81" t="s">
        <v>120</v>
      </c>
      <c r="N1121" s="29" t="s">
        <v>5780</v>
      </c>
    </row>
    <row r="1122" spans="1:14" x14ac:dyDescent="0.2">
      <c r="A1122" s="127">
        <v>1106</v>
      </c>
      <c r="B1122" s="19">
        <v>5300</v>
      </c>
      <c r="C1122" s="157" t="s">
        <v>4514</v>
      </c>
      <c r="D1122" s="155">
        <v>41395</v>
      </c>
      <c r="E1122" s="155">
        <v>41455</v>
      </c>
      <c r="F1122" s="58">
        <v>18</v>
      </c>
      <c r="G1122" s="156" t="s">
        <v>1258</v>
      </c>
      <c r="H1122" s="153"/>
      <c r="I1122" s="30" t="s">
        <v>5682</v>
      </c>
      <c r="J1122" s="153"/>
      <c r="K1122" s="58">
        <v>78</v>
      </c>
      <c r="L1122" s="81" t="s">
        <v>26</v>
      </c>
      <c r="M1122" s="81" t="s">
        <v>120</v>
      </c>
      <c r="N1122" s="29" t="s">
        <v>5780</v>
      </c>
    </row>
    <row r="1123" spans="1:14" x14ac:dyDescent="0.2">
      <c r="A1123" s="25">
        <v>1107</v>
      </c>
      <c r="B1123" s="19">
        <v>5300</v>
      </c>
      <c r="C1123" s="157" t="s">
        <v>4515</v>
      </c>
      <c r="D1123" s="155">
        <v>41275</v>
      </c>
      <c r="E1123" s="155">
        <v>41305</v>
      </c>
      <c r="F1123" s="58">
        <v>15</v>
      </c>
      <c r="G1123" s="156" t="s">
        <v>4531</v>
      </c>
      <c r="H1123" s="153"/>
      <c r="I1123" s="30" t="s">
        <v>5682</v>
      </c>
      <c r="J1123" s="153"/>
      <c r="K1123" s="58">
        <v>15</v>
      </c>
      <c r="L1123" s="81" t="s">
        <v>26</v>
      </c>
      <c r="M1123" s="81" t="s">
        <v>120</v>
      </c>
      <c r="N1123" s="29" t="s">
        <v>5780</v>
      </c>
    </row>
    <row r="1124" spans="1:14" x14ac:dyDescent="0.2">
      <c r="A1124" s="127">
        <v>1108</v>
      </c>
      <c r="B1124" s="19">
        <v>5300</v>
      </c>
      <c r="C1124" s="157" t="s">
        <v>4516</v>
      </c>
      <c r="D1124" s="155">
        <v>41306</v>
      </c>
      <c r="E1124" s="155">
        <v>41333</v>
      </c>
      <c r="F1124" s="58">
        <v>15</v>
      </c>
      <c r="G1124" s="156" t="s">
        <v>4532</v>
      </c>
      <c r="H1124" s="153"/>
      <c r="I1124" s="30" t="s">
        <v>5682</v>
      </c>
      <c r="J1124" s="153"/>
      <c r="K1124" s="58">
        <v>46</v>
      </c>
      <c r="L1124" s="81" t="s">
        <v>26</v>
      </c>
      <c r="M1124" s="81" t="s">
        <v>120</v>
      </c>
      <c r="N1124" s="29" t="s">
        <v>5780</v>
      </c>
    </row>
    <row r="1125" spans="1:14" x14ac:dyDescent="0.2">
      <c r="A1125" s="25">
        <v>1109</v>
      </c>
      <c r="B1125" s="19">
        <v>5300</v>
      </c>
      <c r="C1125" s="157" t="s">
        <v>4517</v>
      </c>
      <c r="D1125" s="155">
        <v>41334</v>
      </c>
      <c r="E1125" s="155">
        <v>41363</v>
      </c>
      <c r="F1125" s="58">
        <v>15</v>
      </c>
      <c r="G1125" s="156" t="s">
        <v>4533</v>
      </c>
      <c r="H1125" s="153"/>
      <c r="I1125" s="30" t="s">
        <v>5682</v>
      </c>
      <c r="J1125" s="153"/>
      <c r="K1125" s="58">
        <v>50</v>
      </c>
      <c r="L1125" s="81" t="s">
        <v>26</v>
      </c>
      <c r="M1125" s="81" t="s">
        <v>120</v>
      </c>
      <c r="N1125" s="29" t="s">
        <v>5780</v>
      </c>
    </row>
    <row r="1126" spans="1:14" x14ac:dyDescent="0.2">
      <c r="A1126" s="127">
        <v>1110</v>
      </c>
      <c r="B1126" s="19">
        <v>5300</v>
      </c>
      <c r="C1126" s="157" t="s">
        <v>4518</v>
      </c>
      <c r="D1126" s="155">
        <v>41365</v>
      </c>
      <c r="E1126" s="155">
        <v>41394</v>
      </c>
      <c r="F1126" s="58">
        <v>15</v>
      </c>
      <c r="G1126" s="156" t="s">
        <v>4534</v>
      </c>
      <c r="H1126" s="153"/>
      <c r="I1126" s="30" t="s">
        <v>5682</v>
      </c>
      <c r="J1126" s="153"/>
      <c r="K1126" s="58">
        <v>52</v>
      </c>
      <c r="L1126" s="81" t="s">
        <v>26</v>
      </c>
      <c r="M1126" s="81" t="s">
        <v>120</v>
      </c>
      <c r="N1126" s="29" t="s">
        <v>5780</v>
      </c>
    </row>
    <row r="1127" spans="1:14" x14ac:dyDescent="0.2">
      <c r="A1127" s="25">
        <v>1111</v>
      </c>
      <c r="B1127" s="19">
        <v>5300</v>
      </c>
      <c r="C1127" s="157" t="s">
        <v>4519</v>
      </c>
      <c r="D1127" s="155">
        <v>41395</v>
      </c>
      <c r="E1127" s="155">
        <v>41425</v>
      </c>
      <c r="F1127" s="58">
        <v>15</v>
      </c>
      <c r="G1127" s="156" t="s">
        <v>4535</v>
      </c>
      <c r="H1127" s="153"/>
      <c r="I1127" s="30" t="s">
        <v>5682</v>
      </c>
      <c r="J1127" s="153"/>
      <c r="K1127" s="58">
        <v>41</v>
      </c>
      <c r="L1127" s="81" t="s">
        <v>26</v>
      </c>
      <c r="M1127" s="81" t="s">
        <v>120</v>
      </c>
      <c r="N1127" s="29" t="s">
        <v>5780</v>
      </c>
    </row>
    <row r="1128" spans="1:14" x14ac:dyDescent="0.2">
      <c r="A1128" s="127">
        <v>1112</v>
      </c>
      <c r="B1128" s="19">
        <v>5300</v>
      </c>
      <c r="C1128" s="157" t="s">
        <v>4520</v>
      </c>
      <c r="D1128" s="155">
        <v>41426</v>
      </c>
      <c r="E1128" s="155">
        <v>41455</v>
      </c>
      <c r="F1128" s="58">
        <v>15</v>
      </c>
      <c r="G1128" s="156" t="s">
        <v>4536</v>
      </c>
      <c r="H1128" s="153"/>
      <c r="I1128" s="30" t="s">
        <v>5682</v>
      </c>
      <c r="J1128" s="153"/>
      <c r="K1128" s="58">
        <v>70</v>
      </c>
      <c r="L1128" s="81" t="s">
        <v>26</v>
      </c>
      <c r="M1128" s="81" t="s">
        <v>120</v>
      </c>
      <c r="N1128" s="29" t="s">
        <v>5780</v>
      </c>
    </row>
    <row r="1129" spans="1:14" x14ac:dyDescent="0.2">
      <c r="A1129" s="25">
        <v>1113</v>
      </c>
      <c r="B1129" s="19">
        <v>5300</v>
      </c>
      <c r="C1129" s="157" t="s">
        <v>4521</v>
      </c>
      <c r="D1129" s="155"/>
      <c r="E1129" s="155"/>
      <c r="F1129" s="58"/>
      <c r="G1129" s="156"/>
      <c r="H1129" s="153"/>
      <c r="I1129" s="30" t="s">
        <v>5682</v>
      </c>
      <c r="J1129" s="153"/>
      <c r="K1129" s="58"/>
      <c r="L1129" s="81" t="s">
        <v>26</v>
      </c>
      <c r="M1129" s="81" t="s">
        <v>120</v>
      </c>
      <c r="N1129" s="45" t="s">
        <v>5778</v>
      </c>
    </row>
    <row r="1130" spans="1:14" x14ac:dyDescent="0.2">
      <c r="A1130" s="127">
        <v>1114</v>
      </c>
      <c r="B1130" s="19">
        <v>5300</v>
      </c>
      <c r="C1130" s="157" t="s">
        <v>4522</v>
      </c>
      <c r="D1130" s="155">
        <v>41275</v>
      </c>
      <c r="E1130" s="155">
        <v>41363</v>
      </c>
      <c r="F1130" s="58">
        <v>15</v>
      </c>
      <c r="G1130" s="156" t="s">
        <v>4537</v>
      </c>
      <c r="H1130" s="153"/>
      <c r="I1130" s="30" t="s">
        <v>5682</v>
      </c>
      <c r="J1130" s="153"/>
      <c r="K1130" s="58">
        <v>64</v>
      </c>
      <c r="L1130" s="81" t="s">
        <v>26</v>
      </c>
      <c r="M1130" s="81" t="s">
        <v>120</v>
      </c>
      <c r="N1130" s="45" t="s">
        <v>5778</v>
      </c>
    </row>
    <row r="1131" spans="1:14" x14ac:dyDescent="0.2">
      <c r="A1131" s="25">
        <v>1115</v>
      </c>
      <c r="B1131" s="19">
        <v>5300</v>
      </c>
      <c r="C1131" s="157" t="s">
        <v>4523</v>
      </c>
      <c r="D1131" s="155">
        <v>41365</v>
      </c>
      <c r="E1131" s="155">
        <v>41455</v>
      </c>
      <c r="F1131" s="58">
        <v>15</v>
      </c>
      <c r="G1131" s="156" t="s">
        <v>4538</v>
      </c>
      <c r="H1131" s="153"/>
      <c r="I1131" s="30" t="s">
        <v>5682</v>
      </c>
      <c r="J1131" s="153"/>
      <c r="K1131" s="58">
        <v>72</v>
      </c>
      <c r="L1131" s="81" t="s">
        <v>26</v>
      </c>
      <c r="M1131" s="81" t="s">
        <v>120</v>
      </c>
      <c r="N1131" s="45" t="s">
        <v>5778</v>
      </c>
    </row>
    <row r="1132" spans="1:14" x14ac:dyDescent="0.2">
      <c r="A1132" s="127">
        <v>1116</v>
      </c>
      <c r="B1132" s="19">
        <v>5300</v>
      </c>
      <c r="C1132" s="157" t="s">
        <v>4524</v>
      </c>
      <c r="D1132" s="155"/>
      <c r="E1132" s="155"/>
      <c r="F1132" s="58"/>
      <c r="G1132" s="156"/>
      <c r="H1132" s="153"/>
      <c r="I1132" s="30" t="s">
        <v>5682</v>
      </c>
      <c r="J1132" s="153"/>
      <c r="K1132" s="58"/>
      <c r="L1132" s="81" t="s">
        <v>26</v>
      </c>
      <c r="M1132" s="81" t="s">
        <v>120</v>
      </c>
      <c r="N1132" s="45" t="s">
        <v>5778</v>
      </c>
    </row>
    <row r="1133" spans="1:14" x14ac:dyDescent="0.2">
      <c r="A1133" s="25">
        <v>1117</v>
      </c>
      <c r="B1133" s="19">
        <v>5300</v>
      </c>
      <c r="C1133" s="157" t="s">
        <v>4525</v>
      </c>
      <c r="D1133" s="155">
        <v>41275</v>
      </c>
      <c r="E1133" s="155">
        <v>41305</v>
      </c>
      <c r="F1133" s="58">
        <v>12</v>
      </c>
      <c r="G1133" s="156" t="s">
        <v>1251</v>
      </c>
      <c r="H1133" s="153"/>
      <c r="I1133" s="30" t="s">
        <v>5682</v>
      </c>
      <c r="J1133" s="153"/>
      <c r="K1133" s="58">
        <v>181</v>
      </c>
      <c r="L1133" s="81" t="s">
        <v>26</v>
      </c>
      <c r="M1133" s="81" t="s">
        <v>120</v>
      </c>
      <c r="N1133" s="29" t="s">
        <v>5777</v>
      </c>
    </row>
    <row r="1134" spans="1:14" x14ac:dyDescent="0.2">
      <c r="A1134" s="127">
        <v>1118</v>
      </c>
      <c r="B1134" s="19">
        <v>5300</v>
      </c>
      <c r="C1134" s="157" t="s">
        <v>4526</v>
      </c>
      <c r="D1134" s="155">
        <v>41306</v>
      </c>
      <c r="E1134" s="155">
        <v>41333</v>
      </c>
      <c r="F1134" s="58">
        <v>12</v>
      </c>
      <c r="G1134" s="156" t="s">
        <v>1252</v>
      </c>
      <c r="H1134" s="153"/>
      <c r="I1134" s="30" t="s">
        <v>5682</v>
      </c>
      <c r="J1134" s="153"/>
      <c r="K1134" s="58">
        <v>200</v>
      </c>
      <c r="L1134" s="81" t="s">
        <v>26</v>
      </c>
      <c r="M1134" s="81" t="s">
        <v>120</v>
      </c>
      <c r="N1134" s="29" t="s">
        <v>5777</v>
      </c>
    </row>
    <row r="1135" spans="1:14" x14ac:dyDescent="0.2">
      <c r="A1135" s="25">
        <v>1119</v>
      </c>
      <c r="B1135" s="19">
        <v>5300</v>
      </c>
      <c r="C1135" s="157" t="s">
        <v>4526</v>
      </c>
      <c r="D1135" s="155">
        <v>41306</v>
      </c>
      <c r="E1135" s="155">
        <v>41333</v>
      </c>
      <c r="F1135" s="58">
        <v>12</v>
      </c>
      <c r="G1135" s="156" t="s">
        <v>1253</v>
      </c>
      <c r="H1135" s="153"/>
      <c r="I1135" s="30" t="s">
        <v>5682</v>
      </c>
      <c r="J1135" s="153"/>
      <c r="K1135" s="58">
        <v>200</v>
      </c>
      <c r="L1135" s="81" t="s">
        <v>26</v>
      </c>
      <c r="M1135" s="81" t="s">
        <v>120</v>
      </c>
      <c r="N1135" s="29" t="s">
        <v>5777</v>
      </c>
    </row>
    <row r="1136" spans="1:14" x14ac:dyDescent="0.2">
      <c r="A1136" s="127">
        <v>1120</v>
      </c>
      <c r="B1136" s="19">
        <v>5300</v>
      </c>
      <c r="C1136" s="157" t="s">
        <v>4526</v>
      </c>
      <c r="D1136" s="155">
        <v>41306</v>
      </c>
      <c r="E1136" s="155">
        <v>41333</v>
      </c>
      <c r="F1136" s="58">
        <v>12</v>
      </c>
      <c r="G1136" s="156" t="s">
        <v>1254</v>
      </c>
      <c r="H1136" s="153"/>
      <c r="I1136" s="30" t="s">
        <v>5682</v>
      </c>
      <c r="J1136" s="153"/>
      <c r="K1136" s="58">
        <v>200</v>
      </c>
      <c r="L1136" s="81" t="s">
        <v>26</v>
      </c>
      <c r="M1136" s="81" t="s">
        <v>120</v>
      </c>
      <c r="N1136" s="29" t="s">
        <v>5777</v>
      </c>
    </row>
    <row r="1137" spans="1:14" x14ac:dyDescent="0.2">
      <c r="A1137" s="25">
        <v>1121</v>
      </c>
      <c r="B1137" s="19">
        <v>5300</v>
      </c>
      <c r="C1137" s="157" t="s">
        <v>4526</v>
      </c>
      <c r="D1137" s="155">
        <v>41306</v>
      </c>
      <c r="E1137" s="155">
        <v>41333</v>
      </c>
      <c r="F1137" s="58">
        <v>12</v>
      </c>
      <c r="G1137" s="156" t="s">
        <v>1255</v>
      </c>
      <c r="H1137" s="153"/>
      <c r="I1137" s="30" t="s">
        <v>5682</v>
      </c>
      <c r="J1137" s="153"/>
      <c r="K1137" s="58">
        <v>80</v>
      </c>
      <c r="L1137" s="81" t="s">
        <v>26</v>
      </c>
      <c r="M1137" s="81" t="s">
        <v>120</v>
      </c>
      <c r="N1137" s="29" t="s">
        <v>5777</v>
      </c>
    </row>
    <row r="1138" spans="1:14" x14ac:dyDescent="0.2">
      <c r="A1138" s="127">
        <v>1122</v>
      </c>
      <c r="B1138" s="19">
        <v>5300</v>
      </c>
      <c r="C1138" s="157" t="s">
        <v>4527</v>
      </c>
      <c r="D1138" s="155">
        <v>41334</v>
      </c>
      <c r="E1138" s="155">
        <v>41364</v>
      </c>
      <c r="F1138" s="58">
        <v>12</v>
      </c>
      <c r="G1138" s="156" t="s">
        <v>1256</v>
      </c>
      <c r="H1138" s="153"/>
      <c r="I1138" s="30" t="s">
        <v>5682</v>
      </c>
      <c r="J1138" s="153"/>
      <c r="K1138" s="58">
        <v>200</v>
      </c>
      <c r="L1138" s="81" t="s">
        <v>26</v>
      </c>
      <c r="M1138" s="81" t="s">
        <v>120</v>
      </c>
      <c r="N1138" s="29" t="s">
        <v>5777</v>
      </c>
    </row>
    <row r="1139" spans="1:14" x14ac:dyDescent="0.2">
      <c r="A1139" s="25">
        <v>1123</v>
      </c>
      <c r="B1139" s="19">
        <v>5300</v>
      </c>
      <c r="C1139" s="157" t="s">
        <v>4527</v>
      </c>
      <c r="D1139" s="155">
        <v>41334</v>
      </c>
      <c r="E1139" s="155">
        <v>41364</v>
      </c>
      <c r="F1139" s="58">
        <v>13</v>
      </c>
      <c r="G1139" s="156" t="s">
        <v>1265</v>
      </c>
      <c r="H1139" s="153"/>
      <c r="I1139" s="30" t="s">
        <v>5682</v>
      </c>
      <c r="J1139" s="153"/>
      <c r="K1139" s="58">
        <v>200</v>
      </c>
      <c r="L1139" s="81" t="s">
        <v>26</v>
      </c>
      <c r="M1139" s="81" t="s">
        <v>120</v>
      </c>
      <c r="N1139" s="29" t="s">
        <v>5777</v>
      </c>
    </row>
    <row r="1140" spans="1:14" x14ac:dyDescent="0.2">
      <c r="A1140" s="127">
        <v>1124</v>
      </c>
      <c r="B1140" s="19">
        <v>5300</v>
      </c>
      <c r="C1140" s="157" t="s">
        <v>4527</v>
      </c>
      <c r="D1140" s="155">
        <v>41334</v>
      </c>
      <c r="E1140" s="155">
        <v>41364</v>
      </c>
      <c r="F1140" s="58">
        <v>13</v>
      </c>
      <c r="G1140" s="156" t="s">
        <v>1266</v>
      </c>
      <c r="H1140" s="153"/>
      <c r="I1140" s="30" t="s">
        <v>5682</v>
      </c>
      <c r="J1140" s="153"/>
      <c r="K1140" s="58">
        <v>200</v>
      </c>
      <c r="L1140" s="81" t="s">
        <v>26</v>
      </c>
      <c r="M1140" s="81" t="s">
        <v>120</v>
      </c>
      <c r="N1140" s="29" t="s">
        <v>5777</v>
      </c>
    </row>
    <row r="1141" spans="1:14" x14ac:dyDescent="0.2">
      <c r="A1141" s="25">
        <v>1125</v>
      </c>
      <c r="B1141" s="19">
        <v>5300</v>
      </c>
      <c r="C1141" s="157" t="s">
        <v>4527</v>
      </c>
      <c r="D1141" s="155">
        <v>41334</v>
      </c>
      <c r="E1141" s="155">
        <v>41364</v>
      </c>
      <c r="F1141" s="58">
        <v>13</v>
      </c>
      <c r="G1141" s="156" t="s">
        <v>1267</v>
      </c>
      <c r="H1141" s="153"/>
      <c r="I1141" s="30" t="s">
        <v>5682</v>
      </c>
      <c r="J1141" s="153"/>
      <c r="K1141" s="58">
        <v>87</v>
      </c>
      <c r="L1141" s="81" t="s">
        <v>26</v>
      </c>
      <c r="M1141" s="81" t="s">
        <v>120</v>
      </c>
      <c r="N1141" s="29" t="s">
        <v>5777</v>
      </c>
    </row>
    <row r="1142" spans="1:14" x14ac:dyDescent="0.2">
      <c r="A1142" s="127">
        <v>1126</v>
      </c>
      <c r="B1142" s="19">
        <v>5300</v>
      </c>
      <c r="C1142" s="157" t="s">
        <v>4528</v>
      </c>
      <c r="D1142" s="155">
        <v>41365</v>
      </c>
      <c r="E1142" s="155">
        <v>41394</v>
      </c>
      <c r="F1142" s="58">
        <v>13</v>
      </c>
      <c r="G1142" s="156" t="s">
        <v>1268</v>
      </c>
      <c r="H1142" s="153"/>
      <c r="I1142" s="30" t="s">
        <v>5682</v>
      </c>
      <c r="J1142" s="153"/>
      <c r="K1142" s="58">
        <v>200</v>
      </c>
      <c r="L1142" s="81" t="s">
        <v>26</v>
      </c>
      <c r="M1142" s="81" t="s">
        <v>120</v>
      </c>
      <c r="N1142" s="29" t="s">
        <v>5777</v>
      </c>
    </row>
    <row r="1143" spans="1:14" x14ac:dyDescent="0.2">
      <c r="A1143" s="25">
        <v>1127</v>
      </c>
      <c r="B1143" s="19">
        <v>5300</v>
      </c>
      <c r="C1143" s="157" t="s">
        <v>4528</v>
      </c>
      <c r="D1143" s="155">
        <v>41365</v>
      </c>
      <c r="E1143" s="155">
        <v>41394</v>
      </c>
      <c r="F1143" s="58">
        <v>13</v>
      </c>
      <c r="G1143" s="156" t="s">
        <v>1269</v>
      </c>
      <c r="H1143" s="153"/>
      <c r="I1143" s="30" t="s">
        <v>5682</v>
      </c>
      <c r="J1143" s="153"/>
      <c r="K1143" s="58">
        <v>200</v>
      </c>
      <c r="L1143" s="81" t="s">
        <v>26</v>
      </c>
      <c r="M1143" s="81" t="s">
        <v>120</v>
      </c>
      <c r="N1143" s="29" t="s">
        <v>5777</v>
      </c>
    </row>
    <row r="1144" spans="1:14" x14ac:dyDescent="0.2">
      <c r="A1144" s="127">
        <v>1128</v>
      </c>
      <c r="B1144" s="19">
        <v>5300</v>
      </c>
      <c r="C1144" s="157" t="s">
        <v>4528</v>
      </c>
      <c r="D1144" s="155">
        <v>41365</v>
      </c>
      <c r="E1144" s="155">
        <v>41394</v>
      </c>
      <c r="F1144" s="58">
        <v>13</v>
      </c>
      <c r="G1144" s="156" t="s">
        <v>1270</v>
      </c>
      <c r="H1144" s="153"/>
      <c r="I1144" s="30" t="s">
        <v>5682</v>
      </c>
      <c r="J1144" s="153"/>
      <c r="K1144" s="58">
        <v>200</v>
      </c>
      <c r="L1144" s="81" t="s">
        <v>26</v>
      </c>
      <c r="M1144" s="81" t="s">
        <v>120</v>
      </c>
      <c r="N1144" s="29" t="s">
        <v>5777</v>
      </c>
    </row>
    <row r="1145" spans="1:14" x14ac:dyDescent="0.2">
      <c r="A1145" s="25">
        <v>1129</v>
      </c>
      <c r="B1145" s="19">
        <v>5300</v>
      </c>
      <c r="C1145" s="157" t="s">
        <v>4528</v>
      </c>
      <c r="D1145" s="155">
        <v>41365</v>
      </c>
      <c r="E1145" s="155">
        <v>41394</v>
      </c>
      <c r="F1145" s="58">
        <v>13</v>
      </c>
      <c r="G1145" s="156" t="s">
        <v>1271</v>
      </c>
      <c r="H1145" s="153"/>
      <c r="I1145" s="30" t="s">
        <v>5682</v>
      </c>
      <c r="J1145" s="153"/>
      <c r="K1145" s="58">
        <v>104</v>
      </c>
      <c r="L1145" s="81" t="s">
        <v>26</v>
      </c>
      <c r="M1145" s="81" t="s">
        <v>120</v>
      </c>
      <c r="N1145" s="29" t="s">
        <v>5777</v>
      </c>
    </row>
    <row r="1146" spans="1:14" x14ac:dyDescent="0.2">
      <c r="A1146" s="127">
        <v>1130</v>
      </c>
      <c r="B1146" s="19">
        <v>5300</v>
      </c>
      <c r="C1146" s="157" t="s">
        <v>4529</v>
      </c>
      <c r="D1146" s="155">
        <v>41395</v>
      </c>
      <c r="E1146" s="155">
        <v>41425</v>
      </c>
      <c r="F1146" s="58">
        <v>14</v>
      </c>
      <c r="G1146" s="156" t="s">
        <v>1251</v>
      </c>
      <c r="H1146" s="153"/>
      <c r="I1146" s="30" t="s">
        <v>5682</v>
      </c>
      <c r="J1146" s="153"/>
      <c r="K1146" s="58">
        <v>200</v>
      </c>
      <c r="L1146" s="81" t="s">
        <v>26</v>
      </c>
      <c r="M1146" s="81" t="s">
        <v>120</v>
      </c>
      <c r="N1146" s="29" t="s">
        <v>5777</v>
      </c>
    </row>
    <row r="1147" spans="1:14" x14ac:dyDescent="0.2">
      <c r="A1147" s="25">
        <v>1131</v>
      </c>
      <c r="B1147" s="19">
        <v>5300</v>
      </c>
      <c r="C1147" s="157" t="s">
        <v>4529</v>
      </c>
      <c r="D1147" s="155">
        <v>41395</v>
      </c>
      <c r="E1147" s="155">
        <v>41425</v>
      </c>
      <c r="F1147" s="58">
        <v>14</v>
      </c>
      <c r="G1147" s="156" t="s">
        <v>1252</v>
      </c>
      <c r="H1147" s="153"/>
      <c r="I1147" s="30" t="s">
        <v>5682</v>
      </c>
      <c r="J1147" s="153"/>
      <c r="K1147" s="58">
        <v>200</v>
      </c>
      <c r="L1147" s="81" t="s">
        <v>26</v>
      </c>
      <c r="M1147" s="81" t="s">
        <v>120</v>
      </c>
      <c r="N1147" s="29" t="s">
        <v>5777</v>
      </c>
    </row>
    <row r="1148" spans="1:14" x14ac:dyDescent="0.2">
      <c r="A1148" s="127">
        <v>1132</v>
      </c>
      <c r="B1148" s="19">
        <v>5300</v>
      </c>
      <c r="C1148" s="157" t="s">
        <v>4529</v>
      </c>
      <c r="D1148" s="155">
        <v>41395</v>
      </c>
      <c r="E1148" s="155">
        <v>41425</v>
      </c>
      <c r="F1148" s="58">
        <v>14</v>
      </c>
      <c r="G1148" s="156" t="s">
        <v>1253</v>
      </c>
      <c r="H1148" s="153"/>
      <c r="I1148" s="30" t="s">
        <v>5682</v>
      </c>
      <c r="J1148" s="153"/>
      <c r="K1148" s="58">
        <v>200</v>
      </c>
      <c r="L1148" s="81" t="s">
        <v>26</v>
      </c>
      <c r="M1148" s="81" t="s">
        <v>120</v>
      </c>
      <c r="N1148" s="29" t="s">
        <v>5777</v>
      </c>
    </row>
    <row r="1149" spans="1:14" x14ac:dyDescent="0.2">
      <c r="A1149" s="25">
        <v>1133</v>
      </c>
      <c r="B1149" s="19">
        <v>5300</v>
      </c>
      <c r="C1149" s="157" t="s">
        <v>4529</v>
      </c>
      <c r="D1149" s="155">
        <v>41395</v>
      </c>
      <c r="E1149" s="155">
        <v>41425</v>
      </c>
      <c r="F1149" s="58">
        <v>14</v>
      </c>
      <c r="G1149" s="156" t="s">
        <v>1254</v>
      </c>
      <c r="H1149" s="153"/>
      <c r="I1149" s="30" t="s">
        <v>5682</v>
      </c>
      <c r="J1149" s="153"/>
      <c r="K1149" s="58">
        <v>74</v>
      </c>
      <c r="L1149" s="81" t="s">
        <v>26</v>
      </c>
      <c r="M1149" s="81" t="s">
        <v>120</v>
      </c>
      <c r="N1149" s="29" t="s">
        <v>5777</v>
      </c>
    </row>
    <row r="1150" spans="1:14" x14ac:dyDescent="0.2">
      <c r="A1150" s="127">
        <v>1134</v>
      </c>
      <c r="B1150" s="19">
        <v>5300</v>
      </c>
      <c r="C1150" s="157" t="s">
        <v>4530</v>
      </c>
      <c r="D1150" s="155">
        <v>41426</v>
      </c>
      <c r="E1150" s="155">
        <v>41455</v>
      </c>
      <c r="F1150" s="58">
        <v>14</v>
      </c>
      <c r="G1150" s="156" t="s">
        <v>1255</v>
      </c>
      <c r="H1150" s="153"/>
      <c r="I1150" s="30" t="s">
        <v>5682</v>
      </c>
      <c r="J1150" s="153"/>
      <c r="K1150" s="58">
        <v>200</v>
      </c>
      <c r="L1150" s="81" t="s">
        <v>26</v>
      </c>
      <c r="M1150" s="81" t="s">
        <v>120</v>
      </c>
      <c r="N1150" s="29" t="s">
        <v>5777</v>
      </c>
    </row>
    <row r="1151" spans="1:14" x14ac:dyDescent="0.2">
      <c r="A1151" s="25">
        <v>1135</v>
      </c>
      <c r="B1151" s="19">
        <v>5300</v>
      </c>
      <c r="C1151" s="157" t="s">
        <v>4530</v>
      </c>
      <c r="D1151" s="155">
        <v>41426</v>
      </c>
      <c r="E1151" s="155">
        <v>41455</v>
      </c>
      <c r="F1151" s="58">
        <v>14</v>
      </c>
      <c r="G1151" s="156" t="s">
        <v>1256</v>
      </c>
      <c r="H1151" s="153"/>
      <c r="I1151" s="30" t="s">
        <v>5682</v>
      </c>
      <c r="J1151" s="153"/>
      <c r="K1151" s="58">
        <v>200</v>
      </c>
      <c r="L1151" s="81" t="s">
        <v>26</v>
      </c>
      <c r="M1151" s="81" t="s">
        <v>120</v>
      </c>
      <c r="N1151" s="29" t="s">
        <v>5777</v>
      </c>
    </row>
    <row r="1152" spans="1:14" x14ac:dyDescent="0.2">
      <c r="A1152" s="127">
        <v>1136</v>
      </c>
      <c r="B1152" s="19">
        <v>5300</v>
      </c>
      <c r="C1152" s="157" t="s">
        <v>4530</v>
      </c>
      <c r="D1152" s="155">
        <v>41426</v>
      </c>
      <c r="E1152" s="155">
        <v>41455</v>
      </c>
      <c r="F1152" s="58">
        <v>15</v>
      </c>
      <c r="G1152" s="156" t="s">
        <v>4539</v>
      </c>
      <c r="H1152" s="153"/>
      <c r="I1152" s="30" t="s">
        <v>5682</v>
      </c>
      <c r="J1152" s="153"/>
      <c r="K1152" s="58">
        <v>200</v>
      </c>
      <c r="L1152" s="81" t="s">
        <v>26</v>
      </c>
      <c r="M1152" s="81" t="s">
        <v>120</v>
      </c>
      <c r="N1152" s="29" t="s">
        <v>5777</v>
      </c>
    </row>
    <row r="1153" spans="1:14" x14ac:dyDescent="0.2">
      <c r="A1153" s="25">
        <v>1137</v>
      </c>
      <c r="B1153" s="19">
        <v>5300</v>
      </c>
      <c r="C1153" s="157" t="s">
        <v>4530</v>
      </c>
      <c r="D1153" s="155">
        <v>41426</v>
      </c>
      <c r="E1153" s="155">
        <v>41455</v>
      </c>
      <c r="F1153" s="58">
        <v>15</v>
      </c>
      <c r="G1153" s="156" t="s">
        <v>4540</v>
      </c>
      <c r="H1153" s="153"/>
      <c r="I1153" s="30" t="s">
        <v>5682</v>
      </c>
      <c r="J1153" s="153"/>
      <c r="K1153" s="58">
        <v>157</v>
      </c>
      <c r="L1153" s="22" t="s">
        <v>26</v>
      </c>
      <c r="M1153" s="22" t="s">
        <v>120</v>
      </c>
      <c r="N1153" s="29" t="s">
        <v>5777</v>
      </c>
    </row>
    <row r="1154" spans="1:14" x14ac:dyDescent="0.2">
      <c r="A1154" s="127">
        <v>1138</v>
      </c>
      <c r="B1154" s="19">
        <v>5300</v>
      </c>
      <c r="C1154" s="141" t="s">
        <v>1352</v>
      </c>
      <c r="D1154" s="139">
        <v>2013</v>
      </c>
      <c r="E1154" s="139">
        <v>2013</v>
      </c>
      <c r="F1154" s="141">
        <v>1</v>
      </c>
      <c r="G1154" s="141" t="s">
        <v>1265</v>
      </c>
      <c r="H1154" s="139"/>
      <c r="I1154" s="30" t="s">
        <v>5682</v>
      </c>
      <c r="J1154" s="139"/>
      <c r="K1154" s="141">
        <v>105</v>
      </c>
      <c r="L1154" s="22" t="s">
        <v>26</v>
      </c>
      <c r="M1154" s="22" t="s">
        <v>120</v>
      </c>
      <c r="N1154" s="29" t="s">
        <v>5779</v>
      </c>
    </row>
    <row r="1155" spans="1:14" x14ac:dyDescent="0.2">
      <c r="A1155" s="25">
        <v>1139</v>
      </c>
      <c r="B1155" s="19">
        <v>5300</v>
      </c>
      <c r="C1155" s="152" t="s">
        <v>4541</v>
      </c>
      <c r="D1155" s="139">
        <v>2013</v>
      </c>
      <c r="E1155" s="139">
        <v>2013</v>
      </c>
      <c r="F1155" s="141">
        <v>1</v>
      </c>
      <c r="G1155" s="141" t="s">
        <v>1266</v>
      </c>
      <c r="H1155" s="139"/>
      <c r="I1155" s="30" t="s">
        <v>5682</v>
      </c>
      <c r="J1155" s="139"/>
      <c r="K1155" s="141">
        <v>226</v>
      </c>
      <c r="L1155" s="22" t="s">
        <v>26</v>
      </c>
      <c r="M1155" s="22" t="s">
        <v>120</v>
      </c>
      <c r="N1155" s="29" t="s">
        <v>5779</v>
      </c>
    </row>
    <row r="1156" spans="1:14" x14ac:dyDescent="0.2">
      <c r="A1156" s="127">
        <v>1140</v>
      </c>
      <c r="B1156" s="19">
        <v>5300</v>
      </c>
      <c r="C1156" s="152" t="s">
        <v>4542</v>
      </c>
      <c r="D1156" s="139">
        <v>2013</v>
      </c>
      <c r="E1156" s="139">
        <v>2013</v>
      </c>
      <c r="F1156" s="141">
        <v>1</v>
      </c>
      <c r="G1156" s="141" t="s">
        <v>1267</v>
      </c>
      <c r="H1156" s="139"/>
      <c r="I1156" s="30" t="s">
        <v>5682</v>
      </c>
      <c r="J1156" s="139"/>
      <c r="K1156" s="141">
        <v>227</v>
      </c>
      <c r="L1156" s="22" t="s">
        <v>26</v>
      </c>
      <c r="M1156" s="22" t="s">
        <v>120</v>
      </c>
      <c r="N1156" s="29" t="s">
        <v>5779</v>
      </c>
    </row>
    <row r="1157" spans="1:14" x14ac:dyDescent="0.2">
      <c r="A1157" s="25">
        <v>1141</v>
      </c>
      <c r="B1157" s="19">
        <v>5300</v>
      </c>
      <c r="C1157" s="152" t="s">
        <v>4543</v>
      </c>
      <c r="D1157" s="139">
        <v>2013</v>
      </c>
      <c r="E1157" s="139">
        <v>2013</v>
      </c>
      <c r="F1157" s="141">
        <v>1</v>
      </c>
      <c r="G1157" s="141" t="s">
        <v>1268</v>
      </c>
      <c r="H1157" s="139"/>
      <c r="I1157" s="30" t="s">
        <v>5682</v>
      </c>
      <c r="J1157" s="139"/>
      <c r="K1157" s="141">
        <v>186</v>
      </c>
      <c r="L1157" s="22" t="s">
        <v>26</v>
      </c>
      <c r="M1157" s="22" t="s">
        <v>120</v>
      </c>
      <c r="N1157" s="29" t="s">
        <v>5779</v>
      </c>
    </row>
    <row r="1158" spans="1:14" x14ac:dyDescent="0.2">
      <c r="A1158" s="127">
        <v>1142</v>
      </c>
      <c r="B1158" s="19">
        <v>5300</v>
      </c>
      <c r="C1158" s="152" t="s">
        <v>4544</v>
      </c>
      <c r="D1158" s="139">
        <v>2013</v>
      </c>
      <c r="E1158" s="139">
        <v>2013</v>
      </c>
      <c r="F1158" s="141">
        <v>1</v>
      </c>
      <c r="G1158" s="141" t="s">
        <v>1269</v>
      </c>
      <c r="H1158" s="139"/>
      <c r="I1158" s="30" t="s">
        <v>5682</v>
      </c>
      <c r="J1158" s="139"/>
      <c r="K1158" s="141">
        <v>208</v>
      </c>
      <c r="L1158" s="22" t="s">
        <v>26</v>
      </c>
      <c r="M1158" s="22" t="s">
        <v>120</v>
      </c>
      <c r="N1158" s="29" t="s">
        <v>5779</v>
      </c>
    </row>
    <row r="1159" spans="1:14" x14ac:dyDescent="0.2">
      <c r="A1159" s="25">
        <v>1143</v>
      </c>
      <c r="B1159" s="19">
        <v>5300</v>
      </c>
      <c r="C1159" s="152" t="s">
        <v>4545</v>
      </c>
      <c r="D1159" s="139">
        <v>2013</v>
      </c>
      <c r="E1159" s="139">
        <v>2013</v>
      </c>
      <c r="F1159" s="141">
        <v>1</v>
      </c>
      <c r="G1159" s="141" t="s">
        <v>1270</v>
      </c>
      <c r="H1159" s="139"/>
      <c r="I1159" s="30" t="s">
        <v>5682</v>
      </c>
      <c r="J1159" s="139"/>
      <c r="K1159" s="141">
        <v>232</v>
      </c>
      <c r="L1159" s="22" t="s">
        <v>26</v>
      </c>
      <c r="M1159" s="22" t="s">
        <v>120</v>
      </c>
      <c r="N1159" s="29" t="s">
        <v>5779</v>
      </c>
    </row>
    <row r="1160" spans="1:14" x14ac:dyDescent="0.2">
      <c r="A1160" s="127">
        <v>1144</v>
      </c>
      <c r="B1160" s="19">
        <v>5300</v>
      </c>
      <c r="C1160" s="152" t="s">
        <v>4546</v>
      </c>
      <c r="D1160" s="139">
        <v>2013</v>
      </c>
      <c r="E1160" s="139">
        <v>2013</v>
      </c>
      <c r="F1160" s="141">
        <v>1</v>
      </c>
      <c r="G1160" s="141" t="s">
        <v>1271</v>
      </c>
      <c r="H1160" s="139"/>
      <c r="I1160" s="30" t="s">
        <v>5682</v>
      </c>
      <c r="J1160" s="139"/>
      <c r="K1160" s="141">
        <v>205</v>
      </c>
      <c r="L1160" s="22" t="s">
        <v>26</v>
      </c>
      <c r="M1160" s="22" t="s">
        <v>120</v>
      </c>
      <c r="N1160" s="29" t="s">
        <v>5779</v>
      </c>
    </row>
    <row r="1161" spans="1:14" x14ac:dyDescent="0.2">
      <c r="A1161" s="25">
        <v>1145</v>
      </c>
      <c r="B1161" s="19">
        <v>5300</v>
      </c>
      <c r="C1161" s="152" t="s">
        <v>4547</v>
      </c>
      <c r="D1161" s="139">
        <v>2013</v>
      </c>
      <c r="E1161" s="139">
        <v>2013</v>
      </c>
      <c r="F1161" s="141">
        <v>2</v>
      </c>
      <c r="G1161" s="141" t="s">
        <v>1265</v>
      </c>
      <c r="H1161" s="139"/>
      <c r="I1161" s="30" t="s">
        <v>5682</v>
      </c>
      <c r="J1161" s="139"/>
      <c r="K1161" s="141">
        <v>195</v>
      </c>
      <c r="L1161" s="22" t="s">
        <v>26</v>
      </c>
      <c r="M1161" s="22" t="s">
        <v>120</v>
      </c>
      <c r="N1161" s="29" t="s">
        <v>5779</v>
      </c>
    </row>
    <row r="1162" spans="1:14" x14ac:dyDescent="0.2">
      <c r="A1162" s="127">
        <v>1146</v>
      </c>
      <c r="B1162" s="19">
        <v>5300</v>
      </c>
      <c r="C1162" s="152" t="s">
        <v>4548</v>
      </c>
      <c r="D1162" s="139">
        <v>2013</v>
      </c>
      <c r="E1162" s="139">
        <v>2013</v>
      </c>
      <c r="F1162" s="141">
        <v>2</v>
      </c>
      <c r="G1162" s="141" t="s">
        <v>1266</v>
      </c>
      <c r="H1162" s="139"/>
      <c r="I1162" s="30" t="s">
        <v>5682</v>
      </c>
      <c r="J1162" s="139"/>
      <c r="K1162" s="141">
        <v>224</v>
      </c>
      <c r="L1162" s="22" t="s">
        <v>26</v>
      </c>
      <c r="M1162" s="22" t="s">
        <v>120</v>
      </c>
      <c r="N1162" s="29" t="s">
        <v>5779</v>
      </c>
    </row>
    <row r="1163" spans="1:14" x14ac:dyDescent="0.2">
      <c r="A1163" s="25">
        <v>1147</v>
      </c>
      <c r="B1163" s="19">
        <v>5300</v>
      </c>
      <c r="C1163" s="152" t="s">
        <v>4549</v>
      </c>
      <c r="D1163" s="139">
        <v>2013</v>
      </c>
      <c r="E1163" s="139">
        <v>2013</v>
      </c>
      <c r="F1163" s="141">
        <v>2</v>
      </c>
      <c r="G1163" s="141" t="s">
        <v>1267</v>
      </c>
      <c r="H1163" s="139"/>
      <c r="I1163" s="30" t="s">
        <v>5682</v>
      </c>
      <c r="J1163" s="139"/>
      <c r="K1163" s="141">
        <v>225</v>
      </c>
      <c r="L1163" s="22" t="s">
        <v>26</v>
      </c>
      <c r="M1163" s="22" t="s">
        <v>120</v>
      </c>
      <c r="N1163" s="29" t="s">
        <v>5779</v>
      </c>
    </row>
    <row r="1164" spans="1:14" x14ac:dyDescent="0.2">
      <c r="A1164" s="127">
        <v>1148</v>
      </c>
      <c r="B1164" s="19">
        <v>5300</v>
      </c>
      <c r="C1164" s="152" t="s">
        <v>4550</v>
      </c>
      <c r="D1164" s="139">
        <v>2013</v>
      </c>
      <c r="E1164" s="139">
        <v>2013</v>
      </c>
      <c r="F1164" s="141">
        <v>2</v>
      </c>
      <c r="G1164" s="141" t="s">
        <v>1268</v>
      </c>
      <c r="H1164" s="139"/>
      <c r="I1164" s="30" t="s">
        <v>5682</v>
      </c>
      <c r="J1164" s="139"/>
      <c r="K1164" s="141">
        <v>185</v>
      </c>
      <c r="L1164" s="22" t="s">
        <v>26</v>
      </c>
      <c r="M1164" s="22" t="s">
        <v>120</v>
      </c>
      <c r="N1164" s="29" t="s">
        <v>5779</v>
      </c>
    </row>
    <row r="1165" spans="1:14" x14ac:dyDescent="0.2">
      <c r="A1165" s="25">
        <v>1149</v>
      </c>
      <c r="B1165" s="19">
        <v>5300</v>
      </c>
      <c r="C1165" s="152" t="s">
        <v>4551</v>
      </c>
      <c r="D1165" s="139">
        <v>2013</v>
      </c>
      <c r="E1165" s="139">
        <v>2013</v>
      </c>
      <c r="F1165" s="141">
        <v>2</v>
      </c>
      <c r="G1165" s="141" t="s">
        <v>1269</v>
      </c>
      <c r="H1165" s="139"/>
      <c r="I1165" s="30" t="s">
        <v>5682</v>
      </c>
      <c r="J1165" s="139"/>
      <c r="K1165" s="141">
        <v>199</v>
      </c>
      <c r="L1165" s="22" t="s">
        <v>26</v>
      </c>
      <c r="M1165" s="22" t="s">
        <v>120</v>
      </c>
      <c r="N1165" s="29" t="s">
        <v>5779</v>
      </c>
    </row>
    <row r="1166" spans="1:14" x14ac:dyDescent="0.2">
      <c r="A1166" s="127">
        <v>1150</v>
      </c>
      <c r="B1166" s="19">
        <v>5300</v>
      </c>
      <c r="C1166" s="161" t="s">
        <v>1352</v>
      </c>
      <c r="D1166" s="139">
        <v>2013</v>
      </c>
      <c r="E1166" s="139">
        <v>2013</v>
      </c>
      <c r="F1166" s="141">
        <v>2</v>
      </c>
      <c r="G1166" s="141" t="s">
        <v>1270</v>
      </c>
      <c r="H1166" s="139"/>
      <c r="I1166" s="30" t="s">
        <v>5682</v>
      </c>
      <c r="J1166" s="139"/>
      <c r="K1166" s="141">
        <v>105</v>
      </c>
      <c r="L1166" s="22" t="s">
        <v>26</v>
      </c>
      <c r="M1166" s="22" t="s">
        <v>120</v>
      </c>
      <c r="N1166" s="29" t="s">
        <v>5779</v>
      </c>
    </row>
    <row r="1167" spans="1:14" x14ac:dyDescent="0.2">
      <c r="A1167" s="25">
        <v>1151</v>
      </c>
      <c r="B1167" s="19">
        <v>5300</v>
      </c>
      <c r="C1167" s="152" t="s">
        <v>4552</v>
      </c>
      <c r="D1167" s="139">
        <v>2013</v>
      </c>
      <c r="E1167" s="139">
        <v>2013</v>
      </c>
      <c r="F1167" s="141">
        <v>2</v>
      </c>
      <c r="G1167" s="141" t="s">
        <v>1271</v>
      </c>
      <c r="H1167" s="139"/>
      <c r="I1167" s="30" t="s">
        <v>5682</v>
      </c>
      <c r="J1167" s="139"/>
      <c r="K1167" s="141">
        <v>219</v>
      </c>
      <c r="L1167" s="22" t="s">
        <v>26</v>
      </c>
      <c r="M1167" s="22" t="s">
        <v>120</v>
      </c>
      <c r="N1167" s="29" t="s">
        <v>5779</v>
      </c>
    </row>
    <row r="1168" spans="1:14" x14ac:dyDescent="0.2">
      <c r="A1168" s="127">
        <v>1152</v>
      </c>
      <c r="B1168" s="19">
        <v>5300</v>
      </c>
      <c r="C1168" s="152" t="s">
        <v>4553</v>
      </c>
      <c r="D1168" s="139">
        <v>2013</v>
      </c>
      <c r="E1168" s="139">
        <v>2013</v>
      </c>
      <c r="F1168" s="141">
        <v>3</v>
      </c>
      <c r="G1168" s="141" t="s">
        <v>1251</v>
      </c>
      <c r="H1168" s="139"/>
      <c r="I1168" s="30" t="s">
        <v>5682</v>
      </c>
      <c r="J1168" s="139"/>
      <c r="K1168" s="141">
        <v>220</v>
      </c>
      <c r="L1168" s="22" t="s">
        <v>26</v>
      </c>
      <c r="M1168" s="22" t="s">
        <v>120</v>
      </c>
      <c r="N1168" s="29" t="s">
        <v>5779</v>
      </c>
    </row>
    <row r="1169" spans="1:14" x14ac:dyDescent="0.2">
      <c r="A1169" s="25">
        <v>1153</v>
      </c>
      <c r="B1169" s="19">
        <v>5300</v>
      </c>
      <c r="C1169" s="152" t="s">
        <v>4554</v>
      </c>
      <c r="D1169" s="139">
        <v>2013</v>
      </c>
      <c r="E1169" s="139">
        <v>2013</v>
      </c>
      <c r="F1169" s="141">
        <v>3</v>
      </c>
      <c r="G1169" s="141" t="s">
        <v>1252</v>
      </c>
      <c r="H1169" s="139"/>
      <c r="I1169" s="30" t="s">
        <v>5682</v>
      </c>
      <c r="J1169" s="139"/>
      <c r="K1169" s="141">
        <v>198</v>
      </c>
      <c r="L1169" s="22" t="s">
        <v>26</v>
      </c>
      <c r="M1169" s="22" t="s">
        <v>120</v>
      </c>
      <c r="N1169" s="29" t="s">
        <v>5779</v>
      </c>
    </row>
    <row r="1170" spans="1:14" x14ac:dyDescent="0.2">
      <c r="A1170" s="127">
        <v>1154</v>
      </c>
      <c r="B1170" s="19">
        <v>5300</v>
      </c>
      <c r="C1170" s="152" t="s">
        <v>4555</v>
      </c>
      <c r="D1170" s="139">
        <v>2013</v>
      </c>
      <c r="E1170" s="139">
        <v>2013</v>
      </c>
      <c r="F1170" s="141">
        <v>3</v>
      </c>
      <c r="G1170" s="141" t="s">
        <v>1253</v>
      </c>
      <c r="H1170" s="139"/>
      <c r="I1170" s="30" t="s">
        <v>5682</v>
      </c>
      <c r="J1170" s="139"/>
      <c r="K1170" s="141">
        <v>190</v>
      </c>
      <c r="L1170" s="22" t="s">
        <v>26</v>
      </c>
      <c r="M1170" s="22" t="s">
        <v>120</v>
      </c>
      <c r="N1170" s="29" t="s">
        <v>5779</v>
      </c>
    </row>
    <row r="1171" spans="1:14" x14ac:dyDescent="0.2">
      <c r="A1171" s="25">
        <v>1155</v>
      </c>
      <c r="B1171" s="19">
        <v>5300</v>
      </c>
      <c r="C1171" s="152" t="s">
        <v>4556</v>
      </c>
      <c r="D1171" s="139">
        <v>2013</v>
      </c>
      <c r="E1171" s="139">
        <v>2013</v>
      </c>
      <c r="F1171" s="141">
        <v>3</v>
      </c>
      <c r="G1171" s="141" t="s">
        <v>1254</v>
      </c>
      <c r="H1171" s="139"/>
      <c r="I1171" s="30" t="s">
        <v>5682</v>
      </c>
      <c r="J1171" s="139"/>
      <c r="K1171" s="141">
        <v>203</v>
      </c>
      <c r="L1171" s="22" t="s">
        <v>26</v>
      </c>
      <c r="M1171" s="22" t="s">
        <v>120</v>
      </c>
      <c r="N1171" s="29" t="s">
        <v>5779</v>
      </c>
    </row>
    <row r="1172" spans="1:14" x14ac:dyDescent="0.2">
      <c r="A1172" s="127">
        <v>1156</v>
      </c>
      <c r="B1172" s="19">
        <v>5300</v>
      </c>
      <c r="C1172" s="152" t="s">
        <v>4557</v>
      </c>
      <c r="D1172" s="139">
        <v>2013</v>
      </c>
      <c r="E1172" s="139">
        <v>2013</v>
      </c>
      <c r="F1172" s="141">
        <v>3</v>
      </c>
      <c r="G1172" s="141" t="s">
        <v>1255</v>
      </c>
      <c r="H1172" s="139"/>
      <c r="I1172" s="30" t="s">
        <v>5682</v>
      </c>
      <c r="J1172" s="139"/>
      <c r="K1172" s="141">
        <v>200</v>
      </c>
      <c r="L1172" s="22" t="s">
        <v>26</v>
      </c>
      <c r="M1172" s="22" t="s">
        <v>120</v>
      </c>
      <c r="N1172" s="29" t="s">
        <v>5779</v>
      </c>
    </row>
    <row r="1173" spans="1:14" x14ac:dyDescent="0.2">
      <c r="A1173" s="25">
        <v>1157</v>
      </c>
      <c r="B1173" s="19">
        <v>5300</v>
      </c>
      <c r="C1173" s="152" t="s">
        <v>4558</v>
      </c>
      <c r="D1173" s="139">
        <v>2013</v>
      </c>
      <c r="E1173" s="139">
        <v>2013</v>
      </c>
      <c r="F1173" s="141">
        <v>3</v>
      </c>
      <c r="G1173" s="141" t="s">
        <v>1256</v>
      </c>
      <c r="H1173" s="139"/>
      <c r="I1173" s="30" t="s">
        <v>5682</v>
      </c>
      <c r="J1173" s="139"/>
      <c r="K1173" s="141">
        <v>220</v>
      </c>
      <c r="L1173" s="22" t="s">
        <v>26</v>
      </c>
      <c r="M1173" s="22" t="s">
        <v>120</v>
      </c>
      <c r="N1173" s="29" t="s">
        <v>5779</v>
      </c>
    </row>
    <row r="1174" spans="1:14" x14ac:dyDescent="0.2">
      <c r="A1174" s="127">
        <v>1158</v>
      </c>
      <c r="B1174" s="19">
        <v>5300</v>
      </c>
      <c r="C1174" s="152" t="s">
        <v>4559</v>
      </c>
      <c r="D1174" s="139">
        <v>2013</v>
      </c>
      <c r="E1174" s="139">
        <v>2013</v>
      </c>
      <c r="F1174" s="141">
        <v>4</v>
      </c>
      <c r="G1174" s="141" t="s">
        <v>1265</v>
      </c>
      <c r="H1174" s="139"/>
      <c r="I1174" s="30" t="s">
        <v>5682</v>
      </c>
      <c r="J1174" s="139"/>
      <c r="K1174" s="141">
        <v>222</v>
      </c>
      <c r="L1174" s="22" t="s">
        <v>26</v>
      </c>
      <c r="M1174" s="22" t="s">
        <v>120</v>
      </c>
      <c r="N1174" s="29" t="s">
        <v>5779</v>
      </c>
    </row>
    <row r="1175" spans="1:14" x14ac:dyDescent="0.2">
      <c r="A1175" s="25">
        <v>1159</v>
      </c>
      <c r="B1175" s="19">
        <v>5300</v>
      </c>
      <c r="C1175" s="152" t="s">
        <v>4560</v>
      </c>
      <c r="D1175" s="139">
        <v>2013</v>
      </c>
      <c r="E1175" s="139">
        <v>2013</v>
      </c>
      <c r="F1175" s="141">
        <v>4</v>
      </c>
      <c r="G1175" s="141" t="s">
        <v>1266</v>
      </c>
      <c r="H1175" s="139"/>
      <c r="I1175" s="30" t="s">
        <v>5682</v>
      </c>
      <c r="J1175" s="139"/>
      <c r="K1175" s="141">
        <v>221</v>
      </c>
      <c r="L1175" s="22" t="s">
        <v>26</v>
      </c>
      <c r="M1175" s="22" t="s">
        <v>120</v>
      </c>
      <c r="N1175" s="29" t="s">
        <v>5779</v>
      </c>
    </row>
    <row r="1176" spans="1:14" x14ac:dyDescent="0.2">
      <c r="A1176" s="127">
        <v>1160</v>
      </c>
      <c r="B1176" s="19">
        <v>5300</v>
      </c>
      <c r="C1176" s="152" t="s">
        <v>4561</v>
      </c>
      <c r="D1176" s="139">
        <v>2013</v>
      </c>
      <c r="E1176" s="139">
        <v>2013</v>
      </c>
      <c r="F1176" s="141">
        <v>4</v>
      </c>
      <c r="G1176" s="141" t="s">
        <v>1267</v>
      </c>
      <c r="H1176" s="139"/>
      <c r="I1176" s="30" t="s">
        <v>5682</v>
      </c>
      <c r="J1176" s="139"/>
      <c r="K1176" s="141">
        <v>222</v>
      </c>
      <c r="L1176" s="22" t="s">
        <v>26</v>
      </c>
      <c r="M1176" s="22" t="s">
        <v>120</v>
      </c>
      <c r="N1176" s="29" t="s">
        <v>5779</v>
      </c>
    </row>
    <row r="1177" spans="1:14" x14ac:dyDescent="0.2">
      <c r="A1177" s="25">
        <v>1161</v>
      </c>
      <c r="B1177" s="19">
        <v>5300</v>
      </c>
      <c r="C1177" s="152" t="s">
        <v>4562</v>
      </c>
      <c r="D1177" s="139">
        <v>2013</v>
      </c>
      <c r="E1177" s="139">
        <v>2013</v>
      </c>
      <c r="F1177" s="141">
        <v>4</v>
      </c>
      <c r="G1177" s="141" t="s">
        <v>1268</v>
      </c>
      <c r="H1177" s="139"/>
      <c r="I1177" s="30" t="s">
        <v>5682</v>
      </c>
      <c r="J1177" s="139"/>
      <c r="K1177" s="141">
        <v>192</v>
      </c>
      <c r="L1177" s="22" t="s">
        <v>26</v>
      </c>
      <c r="M1177" s="22" t="s">
        <v>120</v>
      </c>
      <c r="N1177" s="29" t="s">
        <v>5779</v>
      </c>
    </row>
    <row r="1178" spans="1:14" x14ac:dyDescent="0.2">
      <c r="A1178" s="127">
        <v>1162</v>
      </c>
      <c r="B1178" s="19">
        <v>5300</v>
      </c>
      <c r="C1178" s="152" t="s">
        <v>4563</v>
      </c>
      <c r="D1178" s="139">
        <v>2013</v>
      </c>
      <c r="E1178" s="139">
        <v>2013</v>
      </c>
      <c r="F1178" s="141">
        <v>4</v>
      </c>
      <c r="G1178" s="141" t="s">
        <v>1269</v>
      </c>
      <c r="H1178" s="139"/>
      <c r="I1178" s="30" t="s">
        <v>5682</v>
      </c>
      <c r="J1178" s="139"/>
      <c r="K1178" s="141">
        <v>48</v>
      </c>
      <c r="L1178" s="22" t="s">
        <v>26</v>
      </c>
      <c r="M1178" s="22" t="s">
        <v>120</v>
      </c>
      <c r="N1178" s="29" t="s">
        <v>5779</v>
      </c>
    </row>
    <row r="1179" spans="1:14" x14ac:dyDescent="0.2">
      <c r="A1179" s="25">
        <v>1163</v>
      </c>
      <c r="B1179" s="19">
        <v>5300</v>
      </c>
      <c r="C1179" s="161" t="s">
        <v>1352</v>
      </c>
      <c r="D1179" s="139">
        <v>2013</v>
      </c>
      <c r="E1179" s="139">
        <v>2013</v>
      </c>
      <c r="F1179" s="141">
        <v>4</v>
      </c>
      <c r="G1179" s="141" t="s">
        <v>1270</v>
      </c>
      <c r="H1179" s="139"/>
      <c r="I1179" s="30" t="s">
        <v>5682</v>
      </c>
      <c r="J1179" s="139"/>
      <c r="K1179" s="141">
        <v>107</v>
      </c>
      <c r="L1179" s="22" t="s">
        <v>26</v>
      </c>
      <c r="M1179" s="22" t="s">
        <v>120</v>
      </c>
      <c r="N1179" s="29" t="s">
        <v>5779</v>
      </c>
    </row>
    <row r="1180" spans="1:14" x14ac:dyDescent="0.2">
      <c r="A1180" s="127">
        <v>1164</v>
      </c>
      <c r="B1180" s="19">
        <v>5300</v>
      </c>
      <c r="C1180" s="152" t="s">
        <v>4564</v>
      </c>
      <c r="D1180" s="139">
        <v>2013</v>
      </c>
      <c r="E1180" s="139">
        <v>2013</v>
      </c>
      <c r="F1180" s="141">
        <v>4</v>
      </c>
      <c r="G1180" s="141" t="s">
        <v>1271</v>
      </c>
      <c r="H1180" s="139"/>
      <c r="I1180" s="30" t="s">
        <v>5682</v>
      </c>
      <c r="J1180" s="139"/>
      <c r="K1180" s="141">
        <v>201</v>
      </c>
      <c r="L1180" s="22" t="s">
        <v>26</v>
      </c>
      <c r="M1180" s="22" t="s">
        <v>120</v>
      </c>
      <c r="N1180" s="29" t="s">
        <v>5779</v>
      </c>
    </row>
    <row r="1181" spans="1:14" x14ac:dyDescent="0.2">
      <c r="A1181" s="25">
        <v>1165</v>
      </c>
      <c r="B1181" s="19">
        <v>5300</v>
      </c>
      <c r="C1181" s="152" t="s">
        <v>4565</v>
      </c>
      <c r="D1181" s="139">
        <v>2013</v>
      </c>
      <c r="E1181" s="139">
        <v>2013</v>
      </c>
      <c r="F1181" s="141">
        <v>5</v>
      </c>
      <c r="G1181" s="141" t="s">
        <v>1251</v>
      </c>
      <c r="H1181" s="139"/>
      <c r="I1181" s="30" t="s">
        <v>5682</v>
      </c>
      <c r="J1181" s="139"/>
      <c r="K1181" s="141">
        <v>208</v>
      </c>
      <c r="L1181" s="22" t="s">
        <v>26</v>
      </c>
      <c r="M1181" s="22" t="s">
        <v>120</v>
      </c>
      <c r="N1181" s="29" t="s">
        <v>5779</v>
      </c>
    </row>
    <row r="1182" spans="1:14" x14ac:dyDescent="0.2">
      <c r="A1182" s="127">
        <v>1166</v>
      </c>
      <c r="B1182" s="19">
        <v>5300</v>
      </c>
      <c r="C1182" s="152" t="s">
        <v>4566</v>
      </c>
      <c r="D1182" s="139">
        <v>2013</v>
      </c>
      <c r="E1182" s="139">
        <v>2013</v>
      </c>
      <c r="F1182" s="141">
        <v>5</v>
      </c>
      <c r="G1182" s="141" t="s">
        <v>1252</v>
      </c>
      <c r="H1182" s="139"/>
      <c r="I1182" s="30" t="s">
        <v>5682</v>
      </c>
      <c r="J1182" s="139"/>
      <c r="K1182" s="141">
        <v>214</v>
      </c>
      <c r="L1182" s="22" t="s">
        <v>26</v>
      </c>
      <c r="M1182" s="22" t="s">
        <v>120</v>
      </c>
      <c r="N1182" s="29" t="s">
        <v>5779</v>
      </c>
    </row>
    <row r="1183" spans="1:14" x14ac:dyDescent="0.2">
      <c r="A1183" s="25">
        <v>1167</v>
      </c>
      <c r="B1183" s="19">
        <v>5300</v>
      </c>
      <c r="C1183" s="152" t="s">
        <v>4567</v>
      </c>
      <c r="D1183" s="139">
        <v>2013</v>
      </c>
      <c r="E1183" s="139">
        <v>2013</v>
      </c>
      <c r="F1183" s="141">
        <v>5</v>
      </c>
      <c r="G1183" s="141" t="s">
        <v>1253</v>
      </c>
      <c r="H1183" s="139"/>
      <c r="I1183" s="30" t="s">
        <v>5682</v>
      </c>
      <c r="J1183" s="139"/>
      <c r="K1183" s="141">
        <v>215</v>
      </c>
      <c r="L1183" s="22" t="s">
        <v>26</v>
      </c>
      <c r="M1183" s="22" t="s">
        <v>120</v>
      </c>
      <c r="N1183" s="29" t="s">
        <v>5779</v>
      </c>
    </row>
    <row r="1184" spans="1:14" x14ac:dyDescent="0.2">
      <c r="A1184" s="127">
        <v>1168</v>
      </c>
      <c r="B1184" s="19">
        <v>5300</v>
      </c>
      <c r="C1184" s="152" t="s">
        <v>4568</v>
      </c>
      <c r="D1184" s="139">
        <v>2013</v>
      </c>
      <c r="E1184" s="139">
        <v>2013</v>
      </c>
      <c r="F1184" s="141">
        <v>5</v>
      </c>
      <c r="G1184" s="141" t="s">
        <v>1254</v>
      </c>
      <c r="H1184" s="139"/>
      <c r="I1184" s="30" t="s">
        <v>5682</v>
      </c>
      <c r="J1184" s="139"/>
      <c r="K1184" s="141">
        <v>201</v>
      </c>
      <c r="L1184" s="22" t="s">
        <v>26</v>
      </c>
      <c r="M1184" s="22" t="s">
        <v>120</v>
      </c>
      <c r="N1184" s="29" t="s">
        <v>5779</v>
      </c>
    </row>
    <row r="1185" spans="1:14" x14ac:dyDescent="0.2">
      <c r="A1185" s="25">
        <v>1169</v>
      </c>
      <c r="B1185" s="19">
        <v>5300</v>
      </c>
      <c r="C1185" s="152" t="s">
        <v>4569</v>
      </c>
      <c r="D1185" s="139">
        <v>2013</v>
      </c>
      <c r="E1185" s="139">
        <v>2013</v>
      </c>
      <c r="F1185" s="141">
        <v>5</v>
      </c>
      <c r="G1185" s="141" t="s">
        <v>1255</v>
      </c>
      <c r="H1185" s="139"/>
      <c r="I1185" s="30" t="s">
        <v>5682</v>
      </c>
      <c r="J1185" s="139"/>
      <c r="K1185" s="141">
        <v>218</v>
      </c>
      <c r="L1185" s="22" t="s">
        <v>26</v>
      </c>
      <c r="M1185" s="22" t="s">
        <v>120</v>
      </c>
      <c r="N1185" s="29" t="s">
        <v>5779</v>
      </c>
    </row>
    <row r="1186" spans="1:14" x14ac:dyDescent="0.2">
      <c r="A1186" s="127">
        <v>1170</v>
      </c>
      <c r="B1186" s="19">
        <v>5300</v>
      </c>
      <c r="C1186" s="152" t="s">
        <v>4570</v>
      </c>
      <c r="D1186" s="139">
        <v>2013</v>
      </c>
      <c r="E1186" s="139">
        <v>2013</v>
      </c>
      <c r="F1186" s="141">
        <v>5</v>
      </c>
      <c r="G1186" s="141" t="s">
        <v>1256</v>
      </c>
      <c r="H1186" s="139"/>
      <c r="I1186" s="30" t="s">
        <v>5682</v>
      </c>
      <c r="J1186" s="139"/>
      <c r="K1186" s="141">
        <v>192</v>
      </c>
      <c r="L1186" s="22" t="s">
        <v>26</v>
      </c>
      <c r="M1186" s="22" t="s">
        <v>120</v>
      </c>
      <c r="N1186" s="29" t="s">
        <v>5779</v>
      </c>
    </row>
    <row r="1187" spans="1:14" x14ac:dyDescent="0.2">
      <c r="A1187" s="25">
        <v>1171</v>
      </c>
      <c r="B1187" s="19">
        <v>5300</v>
      </c>
      <c r="C1187" s="152" t="s">
        <v>4571</v>
      </c>
      <c r="D1187" s="139">
        <v>2013</v>
      </c>
      <c r="E1187" s="139">
        <v>2013</v>
      </c>
      <c r="F1187" s="141">
        <v>6</v>
      </c>
      <c r="G1187" s="141" t="s">
        <v>1265</v>
      </c>
      <c r="H1187" s="139"/>
      <c r="I1187" s="30" t="s">
        <v>5682</v>
      </c>
      <c r="J1187" s="139"/>
      <c r="K1187" s="141">
        <v>210</v>
      </c>
      <c r="L1187" s="22" t="s">
        <v>26</v>
      </c>
      <c r="M1187" s="22" t="s">
        <v>120</v>
      </c>
      <c r="N1187" s="29" t="s">
        <v>5779</v>
      </c>
    </row>
    <row r="1188" spans="1:14" x14ac:dyDescent="0.2">
      <c r="A1188" s="127">
        <v>1172</v>
      </c>
      <c r="B1188" s="19">
        <v>5300</v>
      </c>
      <c r="C1188" s="152" t="s">
        <v>4572</v>
      </c>
      <c r="D1188" s="139">
        <v>2013</v>
      </c>
      <c r="E1188" s="139">
        <v>2013</v>
      </c>
      <c r="F1188" s="141">
        <v>6</v>
      </c>
      <c r="G1188" s="141" t="s">
        <v>1266</v>
      </c>
      <c r="H1188" s="139"/>
      <c r="I1188" s="30" t="s">
        <v>5682</v>
      </c>
      <c r="J1188" s="139"/>
      <c r="K1188" s="141">
        <v>215</v>
      </c>
      <c r="L1188" s="22" t="s">
        <v>26</v>
      </c>
      <c r="M1188" s="22" t="s">
        <v>120</v>
      </c>
      <c r="N1188" s="29" t="s">
        <v>5779</v>
      </c>
    </row>
    <row r="1189" spans="1:14" x14ac:dyDescent="0.2">
      <c r="A1189" s="25">
        <v>1173</v>
      </c>
      <c r="B1189" s="19">
        <v>5300</v>
      </c>
      <c r="C1189" s="152" t="s">
        <v>4573</v>
      </c>
      <c r="D1189" s="139">
        <v>2013</v>
      </c>
      <c r="E1189" s="139">
        <v>2013</v>
      </c>
      <c r="F1189" s="141">
        <v>6</v>
      </c>
      <c r="G1189" s="141" t="s">
        <v>1267</v>
      </c>
      <c r="H1189" s="139"/>
      <c r="I1189" s="30" t="s">
        <v>5682</v>
      </c>
      <c r="J1189" s="139"/>
      <c r="K1189" s="141">
        <v>219</v>
      </c>
      <c r="L1189" s="22" t="s">
        <v>26</v>
      </c>
      <c r="M1189" s="22" t="s">
        <v>120</v>
      </c>
      <c r="N1189" s="29" t="s">
        <v>5779</v>
      </c>
    </row>
    <row r="1190" spans="1:14" x14ac:dyDescent="0.2">
      <c r="A1190" s="127">
        <v>1174</v>
      </c>
      <c r="B1190" s="19">
        <v>5300</v>
      </c>
      <c r="C1190" s="152" t="s">
        <v>4574</v>
      </c>
      <c r="D1190" s="139">
        <v>2013</v>
      </c>
      <c r="E1190" s="139">
        <v>2013</v>
      </c>
      <c r="F1190" s="141">
        <v>6</v>
      </c>
      <c r="G1190" s="141" t="s">
        <v>1268</v>
      </c>
      <c r="H1190" s="139"/>
      <c r="I1190" s="30" t="s">
        <v>5682</v>
      </c>
      <c r="J1190" s="139"/>
      <c r="K1190" s="141">
        <v>206</v>
      </c>
      <c r="L1190" s="22" t="s">
        <v>26</v>
      </c>
      <c r="M1190" s="22" t="s">
        <v>120</v>
      </c>
      <c r="N1190" s="29" t="s">
        <v>5779</v>
      </c>
    </row>
    <row r="1191" spans="1:14" x14ac:dyDescent="0.2">
      <c r="A1191" s="25">
        <v>1175</v>
      </c>
      <c r="B1191" s="19">
        <v>5300</v>
      </c>
      <c r="C1191" s="152" t="s">
        <v>4575</v>
      </c>
      <c r="D1191" s="139">
        <v>2013</v>
      </c>
      <c r="E1191" s="139">
        <v>2013</v>
      </c>
      <c r="F1191" s="141">
        <v>6</v>
      </c>
      <c r="G1191" s="141" t="s">
        <v>1269</v>
      </c>
      <c r="H1191" s="139"/>
      <c r="I1191" s="30" t="s">
        <v>5682</v>
      </c>
      <c r="J1191" s="139"/>
      <c r="K1191" s="141">
        <v>45</v>
      </c>
      <c r="L1191" s="22" t="s">
        <v>26</v>
      </c>
      <c r="M1191" s="22" t="s">
        <v>120</v>
      </c>
      <c r="N1191" s="29" t="s">
        <v>5779</v>
      </c>
    </row>
    <row r="1192" spans="1:14" ht="22.5" x14ac:dyDescent="0.2">
      <c r="A1192" s="127">
        <v>1176</v>
      </c>
      <c r="B1192" s="19">
        <v>5300</v>
      </c>
      <c r="C1192" s="159" t="s">
        <v>4576</v>
      </c>
      <c r="D1192" s="139">
        <v>2013</v>
      </c>
      <c r="E1192" s="139">
        <v>2013</v>
      </c>
      <c r="F1192" s="141">
        <v>6</v>
      </c>
      <c r="G1192" s="141" t="s">
        <v>1270</v>
      </c>
      <c r="H1192" s="139"/>
      <c r="I1192" s="30" t="s">
        <v>5682</v>
      </c>
      <c r="J1192" s="139"/>
      <c r="K1192" s="141">
        <v>200</v>
      </c>
      <c r="L1192" s="22" t="s">
        <v>26</v>
      </c>
      <c r="M1192" s="22" t="s">
        <v>120</v>
      </c>
      <c r="N1192" s="29" t="s">
        <v>5779</v>
      </c>
    </row>
    <row r="1193" spans="1:14" x14ac:dyDescent="0.2">
      <c r="A1193" s="25">
        <v>1177</v>
      </c>
      <c r="B1193" s="19">
        <v>5300</v>
      </c>
      <c r="C1193" s="152" t="s">
        <v>4577</v>
      </c>
      <c r="D1193" s="139">
        <v>2013</v>
      </c>
      <c r="E1193" s="139">
        <v>2013</v>
      </c>
      <c r="F1193" s="141">
        <v>6</v>
      </c>
      <c r="G1193" s="141" t="s">
        <v>1271</v>
      </c>
      <c r="H1193" s="139"/>
      <c r="I1193" s="30" t="s">
        <v>5682</v>
      </c>
      <c r="J1193" s="139"/>
      <c r="K1193" s="141">
        <v>200</v>
      </c>
      <c r="L1193" s="22" t="s">
        <v>26</v>
      </c>
      <c r="M1193" s="22" t="s">
        <v>120</v>
      </c>
      <c r="N1193" s="29" t="s">
        <v>5779</v>
      </c>
    </row>
    <row r="1194" spans="1:14" x14ac:dyDescent="0.2">
      <c r="A1194" s="127">
        <v>1178</v>
      </c>
      <c r="B1194" s="19">
        <v>5300</v>
      </c>
      <c r="C1194" s="152" t="s">
        <v>4578</v>
      </c>
      <c r="D1194" s="139">
        <v>2013</v>
      </c>
      <c r="E1194" s="139">
        <v>2013</v>
      </c>
      <c r="F1194" s="141">
        <v>7</v>
      </c>
      <c r="G1194" s="141" t="s">
        <v>1251</v>
      </c>
      <c r="H1194" s="139"/>
      <c r="I1194" s="30" t="s">
        <v>5682</v>
      </c>
      <c r="J1194" s="139"/>
      <c r="K1194" s="141">
        <v>201</v>
      </c>
      <c r="L1194" s="22" t="s">
        <v>26</v>
      </c>
      <c r="M1194" s="22" t="s">
        <v>120</v>
      </c>
      <c r="N1194" s="29" t="s">
        <v>5779</v>
      </c>
    </row>
    <row r="1195" spans="1:14" x14ac:dyDescent="0.2">
      <c r="A1195" s="25">
        <v>1179</v>
      </c>
      <c r="B1195" s="19">
        <v>5300</v>
      </c>
      <c r="C1195" s="152" t="s">
        <v>4579</v>
      </c>
      <c r="D1195" s="139">
        <v>2013</v>
      </c>
      <c r="E1195" s="139">
        <v>2013</v>
      </c>
      <c r="F1195" s="141">
        <v>7</v>
      </c>
      <c r="G1195" s="141" t="s">
        <v>1252</v>
      </c>
      <c r="H1195" s="139"/>
      <c r="I1195" s="30" t="s">
        <v>5682</v>
      </c>
      <c r="J1195" s="139"/>
      <c r="K1195" s="141">
        <v>201</v>
      </c>
      <c r="L1195" s="22" t="s">
        <v>26</v>
      </c>
      <c r="M1195" s="22" t="s">
        <v>120</v>
      </c>
      <c r="N1195" s="29" t="s">
        <v>5779</v>
      </c>
    </row>
    <row r="1196" spans="1:14" x14ac:dyDescent="0.2">
      <c r="A1196" s="127">
        <v>1180</v>
      </c>
      <c r="B1196" s="19">
        <v>5300</v>
      </c>
      <c r="C1196" s="152" t="s">
        <v>4580</v>
      </c>
      <c r="D1196" s="139">
        <v>2013</v>
      </c>
      <c r="E1196" s="139">
        <v>2013</v>
      </c>
      <c r="F1196" s="141">
        <v>7</v>
      </c>
      <c r="G1196" s="141" t="s">
        <v>1253</v>
      </c>
      <c r="H1196" s="139"/>
      <c r="I1196" s="30" t="s">
        <v>5682</v>
      </c>
      <c r="J1196" s="139"/>
      <c r="K1196" s="141">
        <v>201</v>
      </c>
      <c r="L1196" s="22" t="s">
        <v>26</v>
      </c>
      <c r="M1196" s="22" t="s">
        <v>120</v>
      </c>
      <c r="N1196" s="29" t="s">
        <v>5779</v>
      </c>
    </row>
    <row r="1197" spans="1:14" x14ac:dyDescent="0.2">
      <c r="A1197" s="25">
        <v>1181</v>
      </c>
      <c r="B1197" s="19">
        <v>5300</v>
      </c>
      <c r="C1197" s="152" t="s">
        <v>4581</v>
      </c>
      <c r="D1197" s="139">
        <v>2013</v>
      </c>
      <c r="E1197" s="139">
        <v>2013</v>
      </c>
      <c r="F1197" s="141">
        <v>7</v>
      </c>
      <c r="G1197" s="141" t="s">
        <v>1254</v>
      </c>
      <c r="H1197" s="139"/>
      <c r="I1197" s="30" t="s">
        <v>5682</v>
      </c>
      <c r="J1197" s="139"/>
      <c r="K1197" s="141">
        <v>200</v>
      </c>
      <c r="L1197" s="22" t="s">
        <v>26</v>
      </c>
      <c r="M1197" s="22" t="s">
        <v>120</v>
      </c>
      <c r="N1197" s="29" t="s">
        <v>5779</v>
      </c>
    </row>
    <row r="1198" spans="1:14" x14ac:dyDescent="0.2">
      <c r="A1198" s="127">
        <v>1182</v>
      </c>
      <c r="B1198" s="19">
        <v>5300</v>
      </c>
      <c r="C1198" s="152" t="s">
        <v>4582</v>
      </c>
      <c r="D1198" s="139">
        <v>2013</v>
      </c>
      <c r="E1198" s="139">
        <v>2013</v>
      </c>
      <c r="F1198" s="141">
        <v>7</v>
      </c>
      <c r="G1198" s="141" t="s">
        <v>1255</v>
      </c>
      <c r="H1198" s="139"/>
      <c r="I1198" s="30" t="s">
        <v>5682</v>
      </c>
      <c r="J1198" s="139"/>
      <c r="K1198" s="141">
        <v>201</v>
      </c>
      <c r="L1198" s="22" t="s">
        <v>26</v>
      </c>
      <c r="M1198" s="22" t="s">
        <v>120</v>
      </c>
      <c r="N1198" s="29" t="s">
        <v>5779</v>
      </c>
    </row>
    <row r="1199" spans="1:14" x14ac:dyDescent="0.2">
      <c r="A1199" s="25">
        <v>1183</v>
      </c>
      <c r="B1199" s="19">
        <v>5300</v>
      </c>
      <c r="C1199" s="152" t="s">
        <v>4583</v>
      </c>
      <c r="D1199" s="139">
        <v>2013</v>
      </c>
      <c r="E1199" s="139">
        <v>2013</v>
      </c>
      <c r="F1199" s="141">
        <v>7</v>
      </c>
      <c r="G1199" s="141" t="s">
        <v>1256</v>
      </c>
      <c r="H1199" s="139"/>
      <c r="I1199" s="30" t="s">
        <v>5682</v>
      </c>
      <c r="J1199" s="139"/>
      <c r="K1199" s="141">
        <v>201</v>
      </c>
      <c r="L1199" s="22" t="s">
        <v>26</v>
      </c>
      <c r="M1199" s="22" t="s">
        <v>120</v>
      </c>
      <c r="N1199" s="29" t="s">
        <v>5779</v>
      </c>
    </row>
    <row r="1200" spans="1:14" x14ac:dyDescent="0.2">
      <c r="A1200" s="127">
        <v>1184</v>
      </c>
      <c r="B1200" s="19">
        <v>5300</v>
      </c>
      <c r="C1200" s="152" t="s">
        <v>4584</v>
      </c>
      <c r="D1200" s="139">
        <v>2013</v>
      </c>
      <c r="E1200" s="139">
        <v>2013</v>
      </c>
      <c r="F1200" s="141">
        <v>8</v>
      </c>
      <c r="G1200" s="141" t="s">
        <v>1251</v>
      </c>
      <c r="H1200" s="139"/>
      <c r="I1200" s="30" t="s">
        <v>5682</v>
      </c>
      <c r="J1200" s="139"/>
      <c r="K1200" s="141">
        <v>201</v>
      </c>
      <c r="L1200" s="22" t="s">
        <v>26</v>
      </c>
      <c r="M1200" s="22" t="s">
        <v>120</v>
      </c>
      <c r="N1200" s="29" t="s">
        <v>5779</v>
      </c>
    </row>
    <row r="1201" spans="1:14" x14ac:dyDescent="0.2">
      <c r="A1201" s="25">
        <v>1185</v>
      </c>
      <c r="B1201" s="19">
        <v>5300</v>
      </c>
      <c r="C1201" s="152" t="s">
        <v>4585</v>
      </c>
      <c r="D1201" s="139">
        <v>2013</v>
      </c>
      <c r="E1201" s="139">
        <v>2013</v>
      </c>
      <c r="F1201" s="141">
        <v>8</v>
      </c>
      <c r="G1201" s="141" t="s">
        <v>1252</v>
      </c>
      <c r="H1201" s="139"/>
      <c r="I1201" s="30" t="s">
        <v>5682</v>
      </c>
      <c r="J1201" s="139"/>
      <c r="K1201" s="141">
        <v>215</v>
      </c>
      <c r="L1201" s="22" t="s">
        <v>26</v>
      </c>
      <c r="M1201" s="22" t="s">
        <v>120</v>
      </c>
      <c r="N1201" s="29" t="s">
        <v>5779</v>
      </c>
    </row>
    <row r="1202" spans="1:14" x14ac:dyDescent="0.2">
      <c r="A1202" s="127">
        <v>1186</v>
      </c>
      <c r="B1202" s="19">
        <v>5300</v>
      </c>
      <c r="C1202" s="152" t="s">
        <v>4586</v>
      </c>
      <c r="D1202" s="139">
        <v>2013</v>
      </c>
      <c r="E1202" s="139">
        <v>2013</v>
      </c>
      <c r="F1202" s="141">
        <v>8</v>
      </c>
      <c r="G1202" s="141" t="s">
        <v>1253</v>
      </c>
      <c r="H1202" s="139"/>
      <c r="I1202" s="30" t="s">
        <v>5682</v>
      </c>
      <c r="J1202" s="139"/>
      <c r="K1202" s="141">
        <v>202</v>
      </c>
      <c r="L1202" s="22" t="s">
        <v>26</v>
      </c>
      <c r="M1202" s="22" t="s">
        <v>120</v>
      </c>
      <c r="N1202" s="29" t="s">
        <v>5779</v>
      </c>
    </row>
    <row r="1203" spans="1:14" x14ac:dyDescent="0.2">
      <c r="A1203" s="25">
        <v>1187</v>
      </c>
      <c r="B1203" s="19">
        <v>5300</v>
      </c>
      <c r="C1203" s="152" t="s">
        <v>4587</v>
      </c>
      <c r="D1203" s="139">
        <v>2013</v>
      </c>
      <c r="E1203" s="139">
        <v>2013</v>
      </c>
      <c r="F1203" s="141">
        <v>8</v>
      </c>
      <c r="G1203" s="141" t="s">
        <v>1254</v>
      </c>
      <c r="H1203" s="139"/>
      <c r="I1203" s="30" t="s">
        <v>5682</v>
      </c>
      <c r="J1203" s="139"/>
      <c r="K1203" s="141">
        <v>193</v>
      </c>
      <c r="L1203" s="22" t="s">
        <v>26</v>
      </c>
      <c r="M1203" s="22" t="s">
        <v>120</v>
      </c>
      <c r="N1203" s="29" t="s">
        <v>5779</v>
      </c>
    </row>
    <row r="1204" spans="1:14" ht="22.5" x14ac:dyDescent="0.2">
      <c r="A1204" s="127">
        <v>1188</v>
      </c>
      <c r="B1204" s="19">
        <v>5300</v>
      </c>
      <c r="C1204" s="159" t="s">
        <v>4588</v>
      </c>
      <c r="D1204" s="139">
        <v>2013</v>
      </c>
      <c r="E1204" s="139">
        <v>2013</v>
      </c>
      <c r="F1204" s="141">
        <v>8</v>
      </c>
      <c r="G1204" s="141" t="s">
        <v>1255</v>
      </c>
      <c r="H1204" s="139"/>
      <c r="I1204" s="30" t="s">
        <v>5682</v>
      </c>
      <c r="J1204" s="139"/>
      <c r="K1204" s="141">
        <v>201</v>
      </c>
      <c r="L1204" s="22" t="s">
        <v>26</v>
      </c>
      <c r="M1204" s="22" t="s">
        <v>120</v>
      </c>
      <c r="N1204" s="29" t="s">
        <v>5779</v>
      </c>
    </row>
    <row r="1205" spans="1:14" x14ac:dyDescent="0.2">
      <c r="A1205" s="25">
        <v>1189</v>
      </c>
      <c r="B1205" s="19">
        <v>5300</v>
      </c>
      <c r="C1205" s="152" t="s">
        <v>4589</v>
      </c>
      <c r="D1205" s="139">
        <v>2013</v>
      </c>
      <c r="E1205" s="139">
        <v>2013</v>
      </c>
      <c r="F1205" s="141">
        <v>8</v>
      </c>
      <c r="G1205" s="141" t="s">
        <v>1256</v>
      </c>
      <c r="H1205" s="139"/>
      <c r="I1205" s="30" t="s">
        <v>5682</v>
      </c>
      <c r="J1205" s="139"/>
      <c r="K1205" s="141">
        <v>205</v>
      </c>
      <c r="L1205" s="22" t="s">
        <v>26</v>
      </c>
      <c r="M1205" s="22" t="s">
        <v>120</v>
      </c>
      <c r="N1205" s="29" t="s">
        <v>5779</v>
      </c>
    </row>
    <row r="1206" spans="1:14" x14ac:dyDescent="0.2">
      <c r="A1206" s="127">
        <v>1190</v>
      </c>
      <c r="B1206" s="19">
        <v>5300</v>
      </c>
      <c r="C1206" s="152" t="s">
        <v>4590</v>
      </c>
      <c r="D1206" s="139">
        <v>2013</v>
      </c>
      <c r="E1206" s="139">
        <v>2013</v>
      </c>
      <c r="F1206" s="141">
        <v>9</v>
      </c>
      <c r="G1206" s="141" t="s">
        <v>1251</v>
      </c>
      <c r="H1206" s="139"/>
      <c r="I1206" s="30" t="s">
        <v>5682</v>
      </c>
      <c r="J1206" s="139"/>
      <c r="K1206" s="141">
        <v>200</v>
      </c>
      <c r="L1206" s="22" t="s">
        <v>26</v>
      </c>
      <c r="M1206" s="22" t="s">
        <v>120</v>
      </c>
      <c r="N1206" s="29" t="s">
        <v>5779</v>
      </c>
    </row>
    <row r="1207" spans="1:14" x14ac:dyDescent="0.2">
      <c r="A1207" s="25">
        <v>1191</v>
      </c>
      <c r="B1207" s="19">
        <v>5300</v>
      </c>
      <c r="C1207" s="152" t="s">
        <v>4591</v>
      </c>
      <c r="D1207" s="139">
        <v>2013</v>
      </c>
      <c r="E1207" s="139">
        <v>2013</v>
      </c>
      <c r="F1207" s="141">
        <v>9</v>
      </c>
      <c r="G1207" s="141" t="s">
        <v>1252</v>
      </c>
      <c r="H1207" s="139"/>
      <c r="I1207" s="30" t="s">
        <v>5682</v>
      </c>
      <c r="J1207" s="139"/>
      <c r="K1207" s="141">
        <v>200</v>
      </c>
      <c r="L1207" s="22" t="s">
        <v>26</v>
      </c>
      <c r="M1207" s="22" t="s">
        <v>120</v>
      </c>
      <c r="N1207" s="29" t="s">
        <v>5779</v>
      </c>
    </row>
    <row r="1208" spans="1:14" x14ac:dyDescent="0.2">
      <c r="A1208" s="127">
        <v>1192</v>
      </c>
      <c r="B1208" s="19">
        <v>5300</v>
      </c>
      <c r="C1208" s="152" t="s">
        <v>4592</v>
      </c>
      <c r="D1208" s="139">
        <v>2013</v>
      </c>
      <c r="E1208" s="139">
        <v>2013</v>
      </c>
      <c r="F1208" s="141">
        <v>9</v>
      </c>
      <c r="G1208" s="141" t="s">
        <v>1253</v>
      </c>
      <c r="H1208" s="139"/>
      <c r="I1208" s="30" t="s">
        <v>5682</v>
      </c>
      <c r="J1208" s="139"/>
      <c r="K1208" s="141">
        <v>199</v>
      </c>
      <c r="L1208" s="22" t="s">
        <v>26</v>
      </c>
      <c r="M1208" s="22" t="s">
        <v>120</v>
      </c>
      <c r="N1208" s="29" t="s">
        <v>5779</v>
      </c>
    </row>
    <row r="1209" spans="1:14" x14ac:dyDescent="0.2">
      <c r="A1209" s="25">
        <v>1193</v>
      </c>
      <c r="B1209" s="19">
        <v>5300</v>
      </c>
      <c r="C1209" s="152" t="s">
        <v>4593</v>
      </c>
      <c r="D1209" s="139">
        <v>2013</v>
      </c>
      <c r="E1209" s="139">
        <v>2013</v>
      </c>
      <c r="F1209" s="141">
        <v>9</v>
      </c>
      <c r="G1209" s="141" t="s">
        <v>1254</v>
      </c>
      <c r="H1209" s="139"/>
      <c r="I1209" s="30" t="s">
        <v>5682</v>
      </c>
      <c r="J1209" s="139"/>
      <c r="K1209" s="141">
        <v>202</v>
      </c>
      <c r="L1209" s="22" t="s">
        <v>26</v>
      </c>
      <c r="M1209" s="22" t="s">
        <v>120</v>
      </c>
      <c r="N1209" s="29" t="s">
        <v>5779</v>
      </c>
    </row>
    <row r="1210" spans="1:14" x14ac:dyDescent="0.2">
      <c r="A1210" s="127">
        <v>1194</v>
      </c>
      <c r="B1210" s="19">
        <v>5300</v>
      </c>
      <c r="C1210" s="152" t="s">
        <v>4594</v>
      </c>
      <c r="D1210" s="139">
        <v>2013</v>
      </c>
      <c r="E1210" s="139">
        <v>2013</v>
      </c>
      <c r="F1210" s="141">
        <v>9</v>
      </c>
      <c r="G1210" s="141" t="s">
        <v>1255</v>
      </c>
      <c r="H1210" s="139"/>
      <c r="I1210" s="30" t="s">
        <v>5682</v>
      </c>
      <c r="J1210" s="139"/>
      <c r="K1210" s="141">
        <v>199</v>
      </c>
      <c r="L1210" s="22" t="s">
        <v>26</v>
      </c>
      <c r="M1210" s="22" t="s">
        <v>120</v>
      </c>
      <c r="N1210" s="29" t="s">
        <v>5779</v>
      </c>
    </row>
    <row r="1211" spans="1:14" x14ac:dyDescent="0.2">
      <c r="A1211" s="25">
        <v>1195</v>
      </c>
      <c r="B1211" s="19">
        <v>5300</v>
      </c>
      <c r="C1211" s="152" t="s">
        <v>4595</v>
      </c>
      <c r="D1211" s="139">
        <v>2013</v>
      </c>
      <c r="E1211" s="139">
        <v>2013</v>
      </c>
      <c r="F1211" s="141">
        <v>9</v>
      </c>
      <c r="G1211" s="141" t="s">
        <v>1256</v>
      </c>
      <c r="H1211" s="139"/>
      <c r="I1211" s="30" t="s">
        <v>5682</v>
      </c>
      <c r="J1211" s="139"/>
      <c r="K1211" s="141">
        <v>201</v>
      </c>
      <c r="L1211" s="22" t="s">
        <v>26</v>
      </c>
      <c r="M1211" s="22" t="s">
        <v>120</v>
      </c>
      <c r="N1211" s="29" t="s">
        <v>5779</v>
      </c>
    </row>
    <row r="1212" spans="1:14" x14ac:dyDescent="0.2">
      <c r="A1212" s="127">
        <v>1196</v>
      </c>
      <c r="B1212" s="19">
        <v>5300</v>
      </c>
      <c r="C1212" s="152" t="s">
        <v>4596</v>
      </c>
      <c r="D1212" s="139">
        <v>2013</v>
      </c>
      <c r="E1212" s="139">
        <v>2013</v>
      </c>
      <c r="F1212" s="141">
        <v>10</v>
      </c>
      <c r="G1212" s="141" t="s">
        <v>1251</v>
      </c>
      <c r="H1212" s="139"/>
      <c r="I1212" s="30" t="s">
        <v>5682</v>
      </c>
      <c r="J1212" s="139"/>
      <c r="K1212" s="141">
        <v>200</v>
      </c>
      <c r="L1212" s="22" t="s">
        <v>26</v>
      </c>
      <c r="M1212" s="22" t="s">
        <v>120</v>
      </c>
      <c r="N1212" s="29" t="s">
        <v>5779</v>
      </c>
    </row>
    <row r="1213" spans="1:14" x14ac:dyDescent="0.2">
      <c r="A1213" s="25">
        <v>1197</v>
      </c>
      <c r="B1213" s="19">
        <v>5300</v>
      </c>
      <c r="C1213" s="152" t="s">
        <v>4597</v>
      </c>
      <c r="D1213" s="139">
        <v>2013</v>
      </c>
      <c r="E1213" s="139">
        <v>2013</v>
      </c>
      <c r="F1213" s="141">
        <v>10</v>
      </c>
      <c r="G1213" s="141" t="s">
        <v>1252</v>
      </c>
      <c r="H1213" s="139"/>
      <c r="I1213" s="30" t="s">
        <v>5682</v>
      </c>
      <c r="J1213" s="139"/>
      <c r="K1213" s="141">
        <v>201</v>
      </c>
      <c r="L1213" s="22" t="s">
        <v>26</v>
      </c>
      <c r="M1213" s="22" t="s">
        <v>120</v>
      </c>
      <c r="N1213" s="29" t="s">
        <v>5779</v>
      </c>
    </row>
    <row r="1214" spans="1:14" x14ac:dyDescent="0.2">
      <c r="A1214" s="127">
        <v>1198</v>
      </c>
      <c r="B1214" s="19">
        <v>5300</v>
      </c>
      <c r="C1214" s="152" t="s">
        <v>4598</v>
      </c>
      <c r="D1214" s="139">
        <v>2013</v>
      </c>
      <c r="E1214" s="139">
        <v>2013</v>
      </c>
      <c r="F1214" s="141">
        <v>10</v>
      </c>
      <c r="G1214" s="141" t="s">
        <v>1253</v>
      </c>
      <c r="H1214" s="139"/>
      <c r="I1214" s="30" t="s">
        <v>5682</v>
      </c>
      <c r="J1214" s="139"/>
      <c r="K1214" s="141">
        <v>199</v>
      </c>
      <c r="L1214" s="22" t="s">
        <v>26</v>
      </c>
      <c r="M1214" s="22" t="s">
        <v>120</v>
      </c>
      <c r="N1214" s="29" t="s">
        <v>5779</v>
      </c>
    </row>
    <row r="1215" spans="1:14" x14ac:dyDescent="0.2">
      <c r="A1215" s="25">
        <v>1199</v>
      </c>
      <c r="B1215" s="19">
        <v>5300</v>
      </c>
      <c r="C1215" s="152" t="s">
        <v>4599</v>
      </c>
      <c r="D1215" s="139">
        <v>2013</v>
      </c>
      <c r="E1215" s="139">
        <v>2013</v>
      </c>
      <c r="F1215" s="141">
        <v>10</v>
      </c>
      <c r="G1215" s="141" t="s">
        <v>1254</v>
      </c>
      <c r="H1215" s="139"/>
      <c r="I1215" s="30" t="s">
        <v>5682</v>
      </c>
      <c r="J1215" s="139"/>
      <c r="K1215" s="141">
        <v>202</v>
      </c>
      <c r="L1215" s="22" t="s">
        <v>26</v>
      </c>
      <c r="M1215" s="22" t="s">
        <v>120</v>
      </c>
      <c r="N1215" s="29" t="s">
        <v>5779</v>
      </c>
    </row>
    <row r="1216" spans="1:14" x14ac:dyDescent="0.2">
      <c r="A1216" s="127">
        <v>1200</v>
      </c>
      <c r="B1216" s="19">
        <v>5300</v>
      </c>
      <c r="C1216" s="152" t="s">
        <v>4600</v>
      </c>
      <c r="D1216" s="139">
        <v>2013</v>
      </c>
      <c r="E1216" s="139">
        <v>2013</v>
      </c>
      <c r="F1216" s="141">
        <v>10</v>
      </c>
      <c r="G1216" s="141" t="s">
        <v>1255</v>
      </c>
      <c r="H1216" s="139"/>
      <c r="I1216" s="30" t="s">
        <v>5682</v>
      </c>
      <c r="J1216" s="139"/>
      <c r="K1216" s="141">
        <v>195</v>
      </c>
      <c r="L1216" s="22" t="s">
        <v>26</v>
      </c>
      <c r="M1216" s="22" t="s">
        <v>120</v>
      </c>
      <c r="N1216" s="29" t="s">
        <v>5779</v>
      </c>
    </row>
    <row r="1217" spans="1:14" x14ac:dyDescent="0.2">
      <c r="A1217" s="25">
        <v>1201</v>
      </c>
      <c r="B1217" s="19">
        <v>5300</v>
      </c>
      <c r="C1217" s="152" t="s">
        <v>4601</v>
      </c>
      <c r="D1217" s="139">
        <v>2013</v>
      </c>
      <c r="E1217" s="139">
        <v>2013</v>
      </c>
      <c r="F1217" s="141">
        <v>10</v>
      </c>
      <c r="G1217" s="141" t="s">
        <v>1256</v>
      </c>
      <c r="H1217" s="139"/>
      <c r="I1217" s="30" t="s">
        <v>5682</v>
      </c>
      <c r="J1217" s="139"/>
      <c r="K1217" s="141">
        <v>73</v>
      </c>
      <c r="L1217" s="22" t="s">
        <v>26</v>
      </c>
      <c r="M1217" s="22" t="s">
        <v>120</v>
      </c>
      <c r="N1217" s="29" t="s">
        <v>5779</v>
      </c>
    </row>
    <row r="1218" spans="1:14" x14ac:dyDescent="0.2">
      <c r="A1218" s="127">
        <v>1202</v>
      </c>
      <c r="B1218" s="19">
        <v>5300</v>
      </c>
      <c r="C1218" s="152" t="s">
        <v>4602</v>
      </c>
      <c r="D1218" s="139">
        <v>2013</v>
      </c>
      <c r="E1218" s="139">
        <v>2013</v>
      </c>
      <c r="F1218" s="141">
        <v>11</v>
      </c>
      <c r="G1218" s="141" t="s">
        <v>1251</v>
      </c>
      <c r="H1218" s="139"/>
      <c r="I1218" s="30" t="s">
        <v>5682</v>
      </c>
      <c r="J1218" s="139"/>
      <c r="K1218" s="141">
        <v>210</v>
      </c>
      <c r="L1218" s="22" t="s">
        <v>26</v>
      </c>
      <c r="M1218" s="22" t="s">
        <v>120</v>
      </c>
      <c r="N1218" s="29" t="s">
        <v>5779</v>
      </c>
    </row>
    <row r="1219" spans="1:14" x14ac:dyDescent="0.2">
      <c r="A1219" s="25">
        <v>1203</v>
      </c>
      <c r="B1219" s="19">
        <v>5300</v>
      </c>
      <c r="C1219" s="152" t="s">
        <v>4602</v>
      </c>
      <c r="D1219" s="139">
        <v>2013</v>
      </c>
      <c r="E1219" s="139">
        <v>2013</v>
      </c>
      <c r="F1219" s="141">
        <v>11</v>
      </c>
      <c r="G1219" s="141" t="s">
        <v>1252</v>
      </c>
      <c r="H1219" s="139"/>
      <c r="I1219" s="30" t="s">
        <v>5682</v>
      </c>
      <c r="J1219" s="139"/>
      <c r="K1219" s="141">
        <v>208</v>
      </c>
      <c r="L1219" s="22" t="s">
        <v>26</v>
      </c>
      <c r="M1219" s="22" t="s">
        <v>120</v>
      </c>
      <c r="N1219" s="29" t="s">
        <v>5779</v>
      </c>
    </row>
    <row r="1220" spans="1:14" x14ac:dyDescent="0.2">
      <c r="A1220" s="127">
        <v>1204</v>
      </c>
      <c r="B1220" s="19">
        <v>5300</v>
      </c>
      <c r="C1220" s="152" t="s">
        <v>4603</v>
      </c>
      <c r="D1220" s="139">
        <v>2013</v>
      </c>
      <c r="E1220" s="139">
        <v>2013</v>
      </c>
      <c r="F1220" s="141">
        <v>11</v>
      </c>
      <c r="G1220" s="141" t="s">
        <v>1253</v>
      </c>
      <c r="H1220" s="139"/>
      <c r="I1220" s="30" t="s">
        <v>5682</v>
      </c>
      <c r="J1220" s="139"/>
      <c r="K1220" s="141">
        <v>221</v>
      </c>
      <c r="L1220" s="22" t="s">
        <v>26</v>
      </c>
      <c r="M1220" s="22" t="s">
        <v>120</v>
      </c>
      <c r="N1220" s="29" t="s">
        <v>5779</v>
      </c>
    </row>
    <row r="1221" spans="1:14" x14ac:dyDescent="0.2">
      <c r="A1221" s="25">
        <v>1205</v>
      </c>
      <c r="B1221" s="19">
        <v>5300</v>
      </c>
      <c r="C1221" s="152" t="s">
        <v>4603</v>
      </c>
      <c r="D1221" s="139">
        <v>2013</v>
      </c>
      <c r="E1221" s="139">
        <v>2013</v>
      </c>
      <c r="F1221" s="141">
        <v>11</v>
      </c>
      <c r="G1221" s="141" t="s">
        <v>1254</v>
      </c>
      <c r="H1221" s="139"/>
      <c r="I1221" s="30" t="s">
        <v>5682</v>
      </c>
      <c r="J1221" s="139"/>
      <c r="K1221" s="141">
        <v>172</v>
      </c>
      <c r="L1221" s="22" t="s">
        <v>26</v>
      </c>
      <c r="M1221" s="22" t="s">
        <v>120</v>
      </c>
      <c r="N1221" s="29" t="s">
        <v>5779</v>
      </c>
    </row>
    <row r="1222" spans="1:14" x14ac:dyDescent="0.2">
      <c r="A1222" s="127">
        <v>1206</v>
      </c>
      <c r="B1222" s="19">
        <v>5300</v>
      </c>
      <c r="C1222" s="152" t="s">
        <v>4604</v>
      </c>
      <c r="D1222" s="139">
        <v>2013</v>
      </c>
      <c r="E1222" s="139">
        <v>2013</v>
      </c>
      <c r="F1222" s="141">
        <v>11</v>
      </c>
      <c r="G1222" s="141" t="s">
        <v>1255</v>
      </c>
      <c r="H1222" s="139"/>
      <c r="I1222" s="30" t="s">
        <v>5682</v>
      </c>
      <c r="J1222" s="139"/>
      <c r="K1222" s="141">
        <v>217</v>
      </c>
      <c r="L1222" s="22" t="s">
        <v>26</v>
      </c>
      <c r="M1222" s="22" t="s">
        <v>120</v>
      </c>
      <c r="N1222" s="29" t="s">
        <v>5779</v>
      </c>
    </row>
    <row r="1223" spans="1:14" x14ac:dyDescent="0.2">
      <c r="A1223" s="25">
        <v>1207</v>
      </c>
      <c r="B1223" s="19">
        <v>5300</v>
      </c>
      <c r="C1223" s="152" t="s">
        <v>4604</v>
      </c>
      <c r="D1223" s="139">
        <v>2013</v>
      </c>
      <c r="E1223" s="139">
        <v>2013</v>
      </c>
      <c r="F1223" s="141">
        <v>11</v>
      </c>
      <c r="G1223" s="141" t="s">
        <v>1256</v>
      </c>
      <c r="H1223" s="139"/>
      <c r="I1223" s="30" t="s">
        <v>5682</v>
      </c>
      <c r="J1223" s="139"/>
      <c r="K1223" s="141">
        <v>167</v>
      </c>
      <c r="L1223" s="22" t="s">
        <v>26</v>
      </c>
      <c r="M1223" s="22" t="s">
        <v>120</v>
      </c>
      <c r="N1223" s="29" t="s">
        <v>5779</v>
      </c>
    </row>
    <row r="1224" spans="1:14" x14ac:dyDescent="0.2">
      <c r="A1224" s="127">
        <v>1208</v>
      </c>
      <c r="B1224" s="19">
        <v>5300</v>
      </c>
      <c r="C1224" s="152" t="s">
        <v>4605</v>
      </c>
      <c r="D1224" s="139">
        <v>2013</v>
      </c>
      <c r="E1224" s="139">
        <v>2013</v>
      </c>
      <c r="F1224" s="141">
        <v>12</v>
      </c>
      <c r="G1224" s="141" t="s">
        <v>1265</v>
      </c>
      <c r="H1224" s="139"/>
      <c r="I1224" s="30" t="s">
        <v>5682</v>
      </c>
      <c r="J1224" s="139"/>
      <c r="K1224" s="141">
        <v>207</v>
      </c>
      <c r="L1224" s="22" t="s">
        <v>26</v>
      </c>
      <c r="M1224" s="22" t="s">
        <v>120</v>
      </c>
      <c r="N1224" s="29" t="s">
        <v>5779</v>
      </c>
    </row>
    <row r="1225" spans="1:14" x14ac:dyDescent="0.2">
      <c r="A1225" s="25">
        <v>1209</v>
      </c>
      <c r="B1225" s="19">
        <v>5300</v>
      </c>
      <c r="C1225" s="152" t="s">
        <v>4605</v>
      </c>
      <c r="D1225" s="139">
        <v>2013</v>
      </c>
      <c r="E1225" s="139">
        <v>2013</v>
      </c>
      <c r="F1225" s="141">
        <v>12</v>
      </c>
      <c r="G1225" s="141" t="s">
        <v>1266</v>
      </c>
      <c r="H1225" s="139"/>
      <c r="I1225" s="30" t="s">
        <v>5682</v>
      </c>
      <c r="J1225" s="139"/>
      <c r="K1225" s="141">
        <v>156</v>
      </c>
      <c r="L1225" s="22" t="s">
        <v>26</v>
      </c>
      <c r="M1225" s="22" t="s">
        <v>120</v>
      </c>
      <c r="N1225" s="29" t="s">
        <v>5779</v>
      </c>
    </row>
    <row r="1226" spans="1:14" x14ac:dyDescent="0.2">
      <c r="A1226" s="127">
        <v>1210</v>
      </c>
      <c r="B1226" s="19">
        <v>5300</v>
      </c>
      <c r="C1226" s="152" t="s">
        <v>4606</v>
      </c>
      <c r="D1226" s="139">
        <v>2013</v>
      </c>
      <c r="E1226" s="139">
        <v>2013</v>
      </c>
      <c r="F1226" s="141">
        <v>12</v>
      </c>
      <c r="G1226" s="141" t="s">
        <v>1267</v>
      </c>
      <c r="H1226" s="139"/>
      <c r="I1226" s="30" t="s">
        <v>5682</v>
      </c>
      <c r="J1226" s="139"/>
      <c r="K1226" s="141">
        <v>181</v>
      </c>
      <c r="L1226" s="22" t="s">
        <v>26</v>
      </c>
      <c r="M1226" s="22" t="s">
        <v>120</v>
      </c>
      <c r="N1226" s="29" t="s">
        <v>5779</v>
      </c>
    </row>
    <row r="1227" spans="1:14" x14ac:dyDescent="0.2">
      <c r="A1227" s="25">
        <v>1211</v>
      </c>
      <c r="B1227" s="19">
        <v>5300</v>
      </c>
      <c r="C1227" s="152" t="s">
        <v>4606</v>
      </c>
      <c r="D1227" s="139">
        <v>2013</v>
      </c>
      <c r="E1227" s="139">
        <v>2013</v>
      </c>
      <c r="F1227" s="141">
        <v>12</v>
      </c>
      <c r="G1227" s="141" t="s">
        <v>1268</v>
      </c>
      <c r="H1227" s="139"/>
      <c r="I1227" s="30" t="s">
        <v>5682</v>
      </c>
      <c r="J1227" s="139"/>
      <c r="K1227" s="141">
        <v>205</v>
      </c>
      <c r="L1227" s="22" t="s">
        <v>26</v>
      </c>
      <c r="M1227" s="22" t="s">
        <v>120</v>
      </c>
      <c r="N1227" s="29" t="s">
        <v>5779</v>
      </c>
    </row>
    <row r="1228" spans="1:14" x14ac:dyDescent="0.2">
      <c r="A1228" s="127">
        <v>1212</v>
      </c>
      <c r="B1228" s="19">
        <v>5300</v>
      </c>
      <c r="C1228" s="152" t="s">
        <v>4606</v>
      </c>
      <c r="D1228" s="139">
        <v>2013</v>
      </c>
      <c r="E1228" s="139">
        <v>2013</v>
      </c>
      <c r="F1228" s="141">
        <v>12</v>
      </c>
      <c r="G1228" s="141" t="s">
        <v>4624</v>
      </c>
      <c r="H1228" s="139"/>
      <c r="I1228" s="30" t="s">
        <v>5682</v>
      </c>
      <c r="J1228" s="139"/>
      <c r="K1228" s="141">
        <v>70</v>
      </c>
      <c r="L1228" s="22" t="s">
        <v>26</v>
      </c>
      <c r="M1228" s="22" t="s">
        <v>120</v>
      </c>
      <c r="N1228" s="29" t="s">
        <v>5779</v>
      </c>
    </row>
    <row r="1229" spans="1:14" x14ac:dyDescent="0.2">
      <c r="A1229" s="25">
        <v>1213</v>
      </c>
      <c r="B1229" s="19">
        <v>5300</v>
      </c>
      <c r="C1229" s="152" t="s">
        <v>4607</v>
      </c>
      <c r="D1229" s="139">
        <v>2013</v>
      </c>
      <c r="E1229" s="139">
        <v>2013</v>
      </c>
      <c r="F1229" s="141">
        <v>12</v>
      </c>
      <c r="G1229" s="141" t="s">
        <v>4625</v>
      </c>
      <c r="H1229" s="139"/>
      <c r="I1229" s="30" t="s">
        <v>5682</v>
      </c>
      <c r="J1229" s="139"/>
      <c r="K1229" s="141">
        <v>200</v>
      </c>
      <c r="L1229" s="22" t="s">
        <v>26</v>
      </c>
      <c r="M1229" s="22" t="s">
        <v>120</v>
      </c>
      <c r="N1229" s="29" t="s">
        <v>5780</v>
      </c>
    </row>
    <row r="1230" spans="1:14" x14ac:dyDescent="0.2">
      <c r="A1230" s="127">
        <v>1214</v>
      </c>
      <c r="B1230" s="19">
        <v>5300</v>
      </c>
      <c r="C1230" s="152" t="s">
        <v>4607</v>
      </c>
      <c r="D1230" s="139">
        <v>2013</v>
      </c>
      <c r="E1230" s="139">
        <v>2013</v>
      </c>
      <c r="F1230" s="141">
        <v>12</v>
      </c>
      <c r="G1230" s="141" t="s">
        <v>4626</v>
      </c>
      <c r="H1230" s="139"/>
      <c r="I1230" s="30" t="s">
        <v>5682</v>
      </c>
      <c r="J1230" s="139"/>
      <c r="K1230" s="141">
        <v>200</v>
      </c>
      <c r="L1230" s="22" t="s">
        <v>26</v>
      </c>
      <c r="M1230" s="22" t="s">
        <v>120</v>
      </c>
      <c r="N1230" s="29" t="s">
        <v>5780</v>
      </c>
    </row>
    <row r="1231" spans="1:14" x14ac:dyDescent="0.2">
      <c r="A1231" s="25">
        <v>1215</v>
      </c>
      <c r="B1231" s="19">
        <v>5300</v>
      </c>
      <c r="C1231" s="152" t="s">
        <v>4607</v>
      </c>
      <c r="D1231" s="139">
        <v>2013</v>
      </c>
      <c r="E1231" s="139">
        <v>2013</v>
      </c>
      <c r="F1231" s="141">
        <v>13</v>
      </c>
      <c r="G1231" s="141" t="s">
        <v>1265</v>
      </c>
      <c r="H1231" s="139"/>
      <c r="I1231" s="30" t="s">
        <v>5682</v>
      </c>
      <c r="J1231" s="139"/>
      <c r="K1231" s="141">
        <v>103</v>
      </c>
      <c r="L1231" s="22" t="s">
        <v>26</v>
      </c>
      <c r="M1231" s="22" t="s">
        <v>120</v>
      </c>
      <c r="N1231" s="29" t="s">
        <v>5780</v>
      </c>
    </row>
    <row r="1232" spans="1:14" x14ac:dyDescent="0.2">
      <c r="A1232" s="127">
        <v>1216</v>
      </c>
      <c r="B1232" s="19">
        <v>5300</v>
      </c>
      <c r="C1232" s="152" t="s">
        <v>4608</v>
      </c>
      <c r="D1232" s="139">
        <v>2013</v>
      </c>
      <c r="E1232" s="139">
        <v>2013</v>
      </c>
      <c r="F1232" s="141">
        <v>13</v>
      </c>
      <c r="G1232" s="141" t="s">
        <v>1266</v>
      </c>
      <c r="H1232" s="139"/>
      <c r="I1232" s="30" t="s">
        <v>5682</v>
      </c>
      <c r="J1232" s="139"/>
      <c r="K1232" s="141">
        <v>200</v>
      </c>
      <c r="L1232" s="22" t="s">
        <v>26</v>
      </c>
      <c r="M1232" s="22" t="s">
        <v>120</v>
      </c>
      <c r="N1232" s="29" t="s">
        <v>5780</v>
      </c>
    </row>
    <row r="1233" spans="1:14" x14ac:dyDescent="0.2">
      <c r="A1233" s="25">
        <v>1217</v>
      </c>
      <c r="B1233" s="19">
        <v>5300</v>
      </c>
      <c r="C1233" s="152" t="s">
        <v>4608</v>
      </c>
      <c r="D1233" s="139">
        <v>2013</v>
      </c>
      <c r="E1233" s="139">
        <v>2013</v>
      </c>
      <c r="F1233" s="141">
        <v>13</v>
      </c>
      <c r="G1233" s="141" t="s">
        <v>1267</v>
      </c>
      <c r="H1233" s="139"/>
      <c r="I1233" s="30" t="s">
        <v>5682</v>
      </c>
      <c r="J1233" s="139"/>
      <c r="K1233" s="141">
        <v>200</v>
      </c>
      <c r="L1233" s="22" t="s">
        <v>26</v>
      </c>
      <c r="M1233" s="22" t="s">
        <v>120</v>
      </c>
      <c r="N1233" s="29" t="s">
        <v>5780</v>
      </c>
    </row>
    <row r="1234" spans="1:14" x14ac:dyDescent="0.2">
      <c r="A1234" s="127">
        <v>1218</v>
      </c>
      <c r="B1234" s="19">
        <v>5300</v>
      </c>
      <c r="C1234" s="152" t="s">
        <v>4608</v>
      </c>
      <c r="D1234" s="139">
        <v>2013</v>
      </c>
      <c r="E1234" s="139">
        <v>2013</v>
      </c>
      <c r="F1234" s="141">
        <v>13</v>
      </c>
      <c r="G1234" s="141" t="s">
        <v>1268</v>
      </c>
      <c r="H1234" s="139"/>
      <c r="I1234" s="30" t="s">
        <v>5682</v>
      </c>
      <c r="J1234" s="139"/>
      <c r="K1234" s="141">
        <v>128</v>
      </c>
      <c r="L1234" s="22" t="s">
        <v>26</v>
      </c>
      <c r="M1234" s="22" t="s">
        <v>120</v>
      </c>
      <c r="N1234" s="29" t="s">
        <v>5780</v>
      </c>
    </row>
    <row r="1235" spans="1:14" x14ac:dyDescent="0.2">
      <c r="A1235" s="25">
        <v>1219</v>
      </c>
      <c r="B1235" s="19">
        <v>5300</v>
      </c>
      <c r="C1235" s="152" t="s">
        <v>4609</v>
      </c>
      <c r="D1235" s="139">
        <v>2013</v>
      </c>
      <c r="E1235" s="139">
        <v>2013</v>
      </c>
      <c r="F1235" s="141">
        <v>13</v>
      </c>
      <c r="G1235" s="141" t="s">
        <v>4624</v>
      </c>
      <c r="H1235" s="139"/>
      <c r="I1235" s="30" t="s">
        <v>5682</v>
      </c>
      <c r="J1235" s="139"/>
      <c r="K1235" s="141">
        <v>200</v>
      </c>
      <c r="L1235" s="22" t="s">
        <v>26</v>
      </c>
      <c r="M1235" s="22" t="s">
        <v>120</v>
      </c>
      <c r="N1235" s="29" t="s">
        <v>5780</v>
      </c>
    </row>
    <row r="1236" spans="1:14" x14ac:dyDescent="0.2">
      <c r="A1236" s="127">
        <v>1220</v>
      </c>
      <c r="B1236" s="19">
        <v>5300</v>
      </c>
      <c r="C1236" s="152" t="s">
        <v>4609</v>
      </c>
      <c r="D1236" s="139">
        <v>2013</v>
      </c>
      <c r="E1236" s="139">
        <v>2013</v>
      </c>
      <c r="F1236" s="141">
        <v>13</v>
      </c>
      <c r="G1236" s="141" t="s">
        <v>4625</v>
      </c>
      <c r="H1236" s="139"/>
      <c r="I1236" s="30" t="s">
        <v>5682</v>
      </c>
      <c r="J1236" s="139"/>
      <c r="K1236" s="141">
        <v>200</v>
      </c>
      <c r="L1236" s="22" t="s">
        <v>26</v>
      </c>
      <c r="M1236" s="22" t="s">
        <v>120</v>
      </c>
      <c r="N1236" s="29" t="s">
        <v>5780</v>
      </c>
    </row>
    <row r="1237" spans="1:14" x14ac:dyDescent="0.2">
      <c r="A1237" s="25">
        <v>1221</v>
      </c>
      <c r="B1237" s="19">
        <v>5300</v>
      </c>
      <c r="C1237" s="152" t="s">
        <v>4609</v>
      </c>
      <c r="D1237" s="139">
        <v>2013</v>
      </c>
      <c r="E1237" s="139">
        <v>2013</v>
      </c>
      <c r="F1237" s="141">
        <v>13</v>
      </c>
      <c r="G1237" s="141" t="s">
        <v>1271</v>
      </c>
      <c r="H1237" s="139"/>
      <c r="I1237" s="30" t="s">
        <v>5682</v>
      </c>
      <c r="J1237" s="139"/>
      <c r="K1237" s="141">
        <v>137</v>
      </c>
      <c r="L1237" s="22" t="s">
        <v>26</v>
      </c>
      <c r="M1237" s="22" t="s">
        <v>120</v>
      </c>
      <c r="N1237" s="29" t="s">
        <v>5780</v>
      </c>
    </row>
    <row r="1238" spans="1:14" x14ac:dyDescent="0.2">
      <c r="A1238" s="127">
        <v>1222</v>
      </c>
      <c r="B1238" s="19">
        <v>5300</v>
      </c>
      <c r="C1238" s="152" t="s">
        <v>4610</v>
      </c>
      <c r="D1238" s="139">
        <v>2013</v>
      </c>
      <c r="E1238" s="139">
        <v>2013</v>
      </c>
      <c r="F1238" s="141">
        <v>14</v>
      </c>
      <c r="G1238" s="141" t="s">
        <v>1265</v>
      </c>
      <c r="H1238" s="139"/>
      <c r="I1238" s="30" t="s">
        <v>5682</v>
      </c>
      <c r="J1238" s="139"/>
      <c r="K1238" s="141">
        <v>210</v>
      </c>
      <c r="L1238" s="22" t="s">
        <v>26</v>
      </c>
      <c r="M1238" s="22" t="s">
        <v>120</v>
      </c>
      <c r="N1238" s="29" t="s">
        <v>5780</v>
      </c>
    </row>
    <row r="1239" spans="1:14" x14ac:dyDescent="0.2">
      <c r="A1239" s="25">
        <v>1223</v>
      </c>
      <c r="B1239" s="19">
        <v>5300</v>
      </c>
      <c r="C1239" s="152" t="s">
        <v>4610</v>
      </c>
      <c r="D1239" s="139">
        <v>2013</v>
      </c>
      <c r="E1239" s="139">
        <v>2013</v>
      </c>
      <c r="F1239" s="141">
        <v>14</v>
      </c>
      <c r="G1239" s="141" t="s">
        <v>1266</v>
      </c>
      <c r="H1239" s="139"/>
      <c r="I1239" s="30" t="s">
        <v>5682</v>
      </c>
      <c r="J1239" s="139"/>
      <c r="K1239" s="141">
        <v>104</v>
      </c>
      <c r="L1239" s="22" t="s">
        <v>26</v>
      </c>
      <c r="M1239" s="22" t="s">
        <v>120</v>
      </c>
      <c r="N1239" s="29" t="s">
        <v>5780</v>
      </c>
    </row>
    <row r="1240" spans="1:14" x14ac:dyDescent="0.2">
      <c r="A1240" s="127">
        <v>1224</v>
      </c>
      <c r="B1240" s="19">
        <v>5300</v>
      </c>
      <c r="C1240" s="152" t="s">
        <v>4611</v>
      </c>
      <c r="D1240" s="139">
        <v>2013</v>
      </c>
      <c r="E1240" s="139">
        <v>2013</v>
      </c>
      <c r="F1240" s="141">
        <v>14</v>
      </c>
      <c r="G1240" s="141" t="s">
        <v>1267</v>
      </c>
      <c r="H1240" s="139"/>
      <c r="I1240" s="30" t="s">
        <v>5682</v>
      </c>
      <c r="J1240" s="139"/>
      <c r="K1240" s="141">
        <v>200</v>
      </c>
      <c r="L1240" s="22" t="s">
        <v>26</v>
      </c>
      <c r="M1240" s="22" t="s">
        <v>120</v>
      </c>
      <c r="N1240" s="29" t="s">
        <v>5780</v>
      </c>
    </row>
    <row r="1241" spans="1:14" x14ac:dyDescent="0.2">
      <c r="A1241" s="25">
        <v>1225</v>
      </c>
      <c r="B1241" s="19">
        <v>5300</v>
      </c>
      <c r="C1241" s="152" t="s">
        <v>4611</v>
      </c>
      <c r="D1241" s="139">
        <v>2013</v>
      </c>
      <c r="E1241" s="139">
        <v>2013</v>
      </c>
      <c r="F1241" s="141">
        <v>14</v>
      </c>
      <c r="G1241" s="141" t="s">
        <v>1268</v>
      </c>
      <c r="H1241" s="139"/>
      <c r="I1241" s="30" t="s">
        <v>5682</v>
      </c>
      <c r="J1241" s="139"/>
      <c r="K1241" s="141">
        <v>102</v>
      </c>
      <c r="L1241" s="22" t="s">
        <v>26</v>
      </c>
      <c r="M1241" s="22" t="s">
        <v>120</v>
      </c>
      <c r="N1241" s="29" t="s">
        <v>5780</v>
      </c>
    </row>
    <row r="1242" spans="1:14" x14ac:dyDescent="0.2">
      <c r="A1242" s="127">
        <v>1226</v>
      </c>
      <c r="B1242" s="19">
        <v>5300</v>
      </c>
      <c r="C1242" s="152" t="s">
        <v>4612</v>
      </c>
      <c r="D1242" s="139">
        <v>2013</v>
      </c>
      <c r="E1242" s="139">
        <v>2013</v>
      </c>
      <c r="F1242" s="141">
        <v>14</v>
      </c>
      <c r="G1242" s="141" t="s">
        <v>1269</v>
      </c>
      <c r="H1242" s="139"/>
      <c r="I1242" s="30" t="s">
        <v>5682</v>
      </c>
      <c r="J1242" s="139"/>
      <c r="K1242" s="141">
        <v>200</v>
      </c>
      <c r="L1242" s="22" t="s">
        <v>26</v>
      </c>
      <c r="M1242" s="22" t="s">
        <v>120</v>
      </c>
      <c r="N1242" s="29" t="s">
        <v>5780</v>
      </c>
    </row>
    <row r="1243" spans="1:14" x14ac:dyDescent="0.2">
      <c r="A1243" s="25">
        <v>1227</v>
      </c>
      <c r="B1243" s="19">
        <v>5300</v>
      </c>
      <c r="C1243" s="152" t="s">
        <v>4612</v>
      </c>
      <c r="D1243" s="139">
        <v>2013</v>
      </c>
      <c r="E1243" s="139">
        <v>2013</v>
      </c>
      <c r="F1243" s="141">
        <v>14</v>
      </c>
      <c r="G1243" s="141" t="s">
        <v>1270</v>
      </c>
      <c r="H1243" s="139"/>
      <c r="I1243" s="30" t="s">
        <v>5682</v>
      </c>
      <c r="J1243" s="139"/>
      <c r="K1243" s="141">
        <v>91</v>
      </c>
      <c r="L1243" s="22" t="s">
        <v>26</v>
      </c>
      <c r="M1243" s="22" t="s">
        <v>120</v>
      </c>
      <c r="N1243" s="29" t="s">
        <v>5780</v>
      </c>
    </row>
    <row r="1244" spans="1:14" x14ac:dyDescent="0.2">
      <c r="A1244" s="127">
        <v>1228</v>
      </c>
      <c r="B1244" s="19">
        <v>5300</v>
      </c>
      <c r="C1244" s="152" t="s">
        <v>4613</v>
      </c>
      <c r="D1244" s="139">
        <v>2013</v>
      </c>
      <c r="E1244" s="139">
        <v>2013</v>
      </c>
      <c r="F1244" s="141">
        <v>14</v>
      </c>
      <c r="G1244" s="141" t="s">
        <v>1271</v>
      </c>
      <c r="H1244" s="139"/>
      <c r="I1244" s="30" t="s">
        <v>5682</v>
      </c>
      <c r="J1244" s="139"/>
      <c r="K1244" s="141">
        <v>154</v>
      </c>
      <c r="L1244" s="22" t="s">
        <v>26</v>
      </c>
      <c r="M1244" s="22" t="s">
        <v>120</v>
      </c>
      <c r="N1244" s="29" t="s">
        <v>5780</v>
      </c>
    </row>
    <row r="1245" spans="1:14" x14ac:dyDescent="0.2">
      <c r="A1245" s="25">
        <v>1229</v>
      </c>
      <c r="B1245" s="19">
        <v>5300</v>
      </c>
      <c r="C1245" s="152" t="s">
        <v>4614</v>
      </c>
      <c r="D1245" s="139">
        <v>2013</v>
      </c>
      <c r="E1245" s="139">
        <v>2013</v>
      </c>
      <c r="F1245" s="141">
        <v>15</v>
      </c>
      <c r="G1245" s="141" t="s">
        <v>1265</v>
      </c>
      <c r="H1245" s="139"/>
      <c r="I1245" s="30" t="s">
        <v>5682</v>
      </c>
      <c r="J1245" s="139"/>
      <c r="K1245" s="141">
        <v>66</v>
      </c>
      <c r="L1245" s="22" t="s">
        <v>26</v>
      </c>
      <c r="M1245" s="22" t="s">
        <v>120</v>
      </c>
      <c r="N1245" s="29" t="s">
        <v>5780</v>
      </c>
    </row>
    <row r="1246" spans="1:14" x14ac:dyDescent="0.2">
      <c r="A1246" s="127">
        <v>1230</v>
      </c>
      <c r="B1246" s="19">
        <v>5300</v>
      </c>
      <c r="C1246" s="152" t="s">
        <v>4615</v>
      </c>
      <c r="D1246" s="139">
        <v>2013</v>
      </c>
      <c r="E1246" s="139">
        <v>2013</v>
      </c>
      <c r="F1246" s="141">
        <v>15</v>
      </c>
      <c r="G1246" s="141" t="s">
        <v>1266</v>
      </c>
      <c r="H1246" s="139"/>
      <c r="I1246" s="30" t="s">
        <v>5682</v>
      </c>
      <c r="J1246" s="139"/>
      <c r="K1246" s="141">
        <v>67</v>
      </c>
      <c r="L1246" s="22" t="s">
        <v>26</v>
      </c>
      <c r="M1246" s="22" t="s">
        <v>120</v>
      </c>
      <c r="N1246" s="29" t="s">
        <v>5780</v>
      </c>
    </row>
    <row r="1247" spans="1:14" x14ac:dyDescent="0.2">
      <c r="A1247" s="25">
        <v>1231</v>
      </c>
      <c r="B1247" s="19">
        <v>5300</v>
      </c>
      <c r="C1247" s="152" t="s">
        <v>4616</v>
      </c>
      <c r="D1247" s="139">
        <v>2013</v>
      </c>
      <c r="E1247" s="139">
        <v>2013</v>
      </c>
      <c r="F1247" s="141">
        <v>15</v>
      </c>
      <c r="G1247" s="141" t="s">
        <v>1267</v>
      </c>
      <c r="H1247" s="139"/>
      <c r="I1247" s="30" t="s">
        <v>5682</v>
      </c>
      <c r="J1247" s="139"/>
      <c r="K1247" s="141">
        <v>65</v>
      </c>
      <c r="L1247" s="22" t="s">
        <v>26</v>
      </c>
      <c r="M1247" s="22" t="s">
        <v>120</v>
      </c>
      <c r="N1247" s="29" t="s">
        <v>5780</v>
      </c>
    </row>
    <row r="1248" spans="1:14" x14ac:dyDescent="0.2">
      <c r="A1248" s="127">
        <v>1232</v>
      </c>
      <c r="B1248" s="19">
        <v>5300</v>
      </c>
      <c r="C1248" s="152" t="s">
        <v>4617</v>
      </c>
      <c r="D1248" s="139">
        <v>2013</v>
      </c>
      <c r="E1248" s="139">
        <v>2013</v>
      </c>
      <c r="F1248" s="141">
        <v>15</v>
      </c>
      <c r="G1248" s="141" t="s">
        <v>1268</v>
      </c>
      <c r="H1248" s="139"/>
      <c r="I1248" s="30" t="s">
        <v>5682</v>
      </c>
      <c r="J1248" s="139"/>
      <c r="K1248" s="141">
        <v>55</v>
      </c>
      <c r="L1248" s="22" t="s">
        <v>26</v>
      </c>
      <c r="M1248" s="22" t="s">
        <v>120</v>
      </c>
      <c r="N1248" s="29" t="s">
        <v>5780</v>
      </c>
    </row>
    <row r="1249" spans="1:14" x14ac:dyDescent="0.2">
      <c r="A1249" s="25">
        <v>1233</v>
      </c>
      <c r="B1249" s="19">
        <v>5300</v>
      </c>
      <c r="C1249" s="152" t="s">
        <v>4618</v>
      </c>
      <c r="D1249" s="139">
        <v>2013</v>
      </c>
      <c r="E1249" s="139">
        <v>2013</v>
      </c>
      <c r="F1249" s="141">
        <v>15</v>
      </c>
      <c r="G1249" s="141" t="s">
        <v>1269</v>
      </c>
      <c r="H1249" s="139"/>
      <c r="I1249" s="30" t="s">
        <v>5682</v>
      </c>
      <c r="J1249" s="139"/>
      <c r="K1249" s="141">
        <v>48</v>
      </c>
      <c r="L1249" s="22" t="s">
        <v>26</v>
      </c>
      <c r="M1249" s="22" t="s">
        <v>120</v>
      </c>
      <c r="N1249" s="29" t="s">
        <v>5780</v>
      </c>
    </row>
    <row r="1250" spans="1:14" x14ac:dyDescent="0.2">
      <c r="A1250" s="127">
        <v>1234</v>
      </c>
      <c r="B1250" s="19">
        <v>5300</v>
      </c>
      <c r="C1250" s="152" t="s">
        <v>4619</v>
      </c>
      <c r="D1250" s="139">
        <v>2013</v>
      </c>
      <c r="E1250" s="139">
        <v>2013</v>
      </c>
      <c r="F1250" s="141">
        <v>15</v>
      </c>
      <c r="G1250" s="141" t="s">
        <v>1270</v>
      </c>
      <c r="H1250" s="139"/>
      <c r="I1250" s="30" t="s">
        <v>5682</v>
      </c>
      <c r="J1250" s="139"/>
      <c r="K1250" s="141">
        <v>200</v>
      </c>
      <c r="L1250" s="22" t="s">
        <v>26</v>
      </c>
      <c r="M1250" s="22" t="s">
        <v>120</v>
      </c>
      <c r="N1250" s="82" t="s">
        <v>5778</v>
      </c>
    </row>
    <row r="1251" spans="1:14" x14ac:dyDescent="0.2">
      <c r="A1251" s="25">
        <v>1235</v>
      </c>
      <c r="B1251" s="19">
        <v>5300</v>
      </c>
      <c r="C1251" s="152" t="s">
        <v>4619</v>
      </c>
      <c r="D1251" s="139">
        <v>2013</v>
      </c>
      <c r="E1251" s="139">
        <v>2013</v>
      </c>
      <c r="F1251" s="141">
        <v>15</v>
      </c>
      <c r="G1251" s="141" t="s">
        <v>1271</v>
      </c>
      <c r="H1251" s="139"/>
      <c r="I1251" s="30" t="s">
        <v>5682</v>
      </c>
      <c r="J1251" s="139"/>
      <c r="K1251" s="141">
        <v>124</v>
      </c>
      <c r="L1251" s="22" t="s">
        <v>26</v>
      </c>
      <c r="M1251" s="22" t="s">
        <v>120</v>
      </c>
      <c r="N1251" s="82" t="s">
        <v>5778</v>
      </c>
    </row>
    <row r="1252" spans="1:14" x14ac:dyDescent="0.2">
      <c r="A1252" s="127">
        <v>1236</v>
      </c>
      <c r="B1252" s="19">
        <v>5300</v>
      </c>
      <c r="C1252" s="160" t="s">
        <v>4620</v>
      </c>
      <c r="D1252" s="139">
        <v>2013</v>
      </c>
      <c r="E1252" s="139">
        <v>2013</v>
      </c>
      <c r="F1252" s="141">
        <v>16</v>
      </c>
      <c r="G1252" s="141" t="s">
        <v>1251</v>
      </c>
      <c r="H1252" s="139"/>
      <c r="I1252" s="30" t="s">
        <v>5682</v>
      </c>
      <c r="J1252" s="139"/>
      <c r="K1252" s="141">
        <v>200</v>
      </c>
      <c r="L1252" s="22" t="s">
        <v>26</v>
      </c>
      <c r="M1252" s="22" t="s">
        <v>120</v>
      </c>
      <c r="N1252" s="29" t="s">
        <v>5777</v>
      </c>
    </row>
    <row r="1253" spans="1:14" x14ac:dyDescent="0.2">
      <c r="A1253" s="25">
        <v>1237</v>
      </c>
      <c r="B1253" s="19">
        <v>5300</v>
      </c>
      <c r="C1253" s="160" t="s">
        <v>4620</v>
      </c>
      <c r="D1253" s="139">
        <v>2013</v>
      </c>
      <c r="E1253" s="139">
        <v>2013</v>
      </c>
      <c r="F1253" s="141">
        <v>16</v>
      </c>
      <c r="G1253" s="141" t="s">
        <v>1252</v>
      </c>
      <c r="H1253" s="139"/>
      <c r="I1253" s="30" t="s">
        <v>5682</v>
      </c>
      <c r="J1253" s="139"/>
      <c r="K1253" s="141">
        <v>200</v>
      </c>
      <c r="L1253" s="22" t="s">
        <v>26</v>
      </c>
      <c r="M1253" s="22" t="s">
        <v>120</v>
      </c>
      <c r="N1253" s="29" t="s">
        <v>5777</v>
      </c>
    </row>
    <row r="1254" spans="1:14" x14ac:dyDescent="0.2">
      <c r="A1254" s="127">
        <v>1238</v>
      </c>
      <c r="B1254" s="19">
        <v>5300</v>
      </c>
      <c r="C1254" s="160" t="s">
        <v>4620</v>
      </c>
      <c r="D1254" s="139">
        <v>2013</v>
      </c>
      <c r="E1254" s="139">
        <v>2013</v>
      </c>
      <c r="F1254" s="141">
        <v>16</v>
      </c>
      <c r="G1254" s="141" t="s">
        <v>1253</v>
      </c>
      <c r="H1254" s="139"/>
      <c r="I1254" s="30" t="s">
        <v>5682</v>
      </c>
      <c r="J1254" s="139"/>
      <c r="K1254" s="141">
        <v>200</v>
      </c>
      <c r="L1254" s="22" t="s">
        <v>26</v>
      </c>
      <c r="M1254" s="22" t="s">
        <v>120</v>
      </c>
      <c r="N1254" s="29" t="s">
        <v>5777</v>
      </c>
    </row>
    <row r="1255" spans="1:14" x14ac:dyDescent="0.2">
      <c r="A1255" s="25">
        <v>1239</v>
      </c>
      <c r="B1255" s="19">
        <v>5300</v>
      </c>
      <c r="C1255" s="160" t="s">
        <v>4620</v>
      </c>
      <c r="D1255" s="139">
        <v>2013</v>
      </c>
      <c r="E1255" s="139">
        <v>2013</v>
      </c>
      <c r="F1255" s="141">
        <v>16</v>
      </c>
      <c r="G1255" s="141" t="s">
        <v>1254</v>
      </c>
      <c r="H1255" s="139"/>
      <c r="I1255" s="30" t="s">
        <v>5682</v>
      </c>
      <c r="J1255" s="139"/>
      <c r="K1255" s="141">
        <v>63</v>
      </c>
      <c r="L1255" s="22" t="s">
        <v>26</v>
      </c>
      <c r="M1255" s="22" t="s">
        <v>120</v>
      </c>
      <c r="N1255" s="29" t="s">
        <v>5777</v>
      </c>
    </row>
    <row r="1256" spans="1:14" x14ac:dyDescent="0.2">
      <c r="A1256" s="127">
        <v>1240</v>
      </c>
      <c r="B1256" s="19">
        <v>5300</v>
      </c>
      <c r="C1256" s="160" t="s">
        <v>4621</v>
      </c>
      <c r="D1256" s="139">
        <v>2013</v>
      </c>
      <c r="E1256" s="139">
        <v>2013</v>
      </c>
      <c r="F1256" s="141">
        <v>16</v>
      </c>
      <c r="G1256" s="141" t="s">
        <v>1255</v>
      </c>
      <c r="H1256" s="139"/>
      <c r="I1256" s="30" t="s">
        <v>5682</v>
      </c>
      <c r="J1256" s="139"/>
      <c r="K1256" s="141">
        <v>200</v>
      </c>
      <c r="L1256" s="22" t="s">
        <v>26</v>
      </c>
      <c r="M1256" s="22" t="s">
        <v>120</v>
      </c>
      <c r="N1256" s="29" t="s">
        <v>5777</v>
      </c>
    </row>
    <row r="1257" spans="1:14" x14ac:dyDescent="0.2">
      <c r="A1257" s="25">
        <v>1241</v>
      </c>
      <c r="B1257" s="19">
        <v>5300</v>
      </c>
      <c r="C1257" s="160" t="s">
        <v>4621</v>
      </c>
      <c r="D1257" s="139">
        <v>2013</v>
      </c>
      <c r="E1257" s="139">
        <v>2013</v>
      </c>
      <c r="F1257" s="141">
        <v>16</v>
      </c>
      <c r="G1257" s="141" t="s">
        <v>1256</v>
      </c>
      <c r="H1257" s="139"/>
      <c r="I1257" s="30" t="s">
        <v>5682</v>
      </c>
      <c r="J1257" s="139"/>
      <c r="K1257" s="141">
        <v>200</v>
      </c>
      <c r="L1257" s="22" t="s">
        <v>26</v>
      </c>
      <c r="M1257" s="22" t="s">
        <v>120</v>
      </c>
      <c r="N1257" s="29" t="s">
        <v>5777</v>
      </c>
    </row>
    <row r="1258" spans="1:14" x14ac:dyDescent="0.2">
      <c r="A1258" s="127">
        <v>1242</v>
      </c>
      <c r="B1258" s="19">
        <v>5300</v>
      </c>
      <c r="C1258" s="160" t="s">
        <v>4621</v>
      </c>
      <c r="D1258" s="139">
        <v>2013</v>
      </c>
      <c r="E1258" s="139">
        <v>2013</v>
      </c>
      <c r="F1258" s="141">
        <v>17</v>
      </c>
      <c r="G1258" s="141" t="s">
        <v>1251</v>
      </c>
      <c r="H1258" s="139"/>
      <c r="I1258" s="30" t="s">
        <v>5682</v>
      </c>
      <c r="J1258" s="139"/>
      <c r="K1258" s="141">
        <v>200</v>
      </c>
      <c r="L1258" s="22" t="s">
        <v>26</v>
      </c>
      <c r="M1258" s="22" t="s">
        <v>120</v>
      </c>
      <c r="N1258" s="29" t="s">
        <v>5777</v>
      </c>
    </row>
    <row r="1259" spans="1:14" x14ac:dyDescent="0.2">
      <c r="A1259" s="25">
        <v>1243</v>
      </c>
      <c r="B1259" s="19">
        <v>5300</v>
      </c>
      <c r="C1259" s="160" t="s">
        <v>4621</v>
      </c>
      <c r="D1259" s="139">
        <v>2013</v>
      </c>
      <c r="E1259" s="139">
        <v>2013</v>
      </c>
      <c r="F1259" s="141">
        <v>17</v>
      </c>
      <c r="G1259" s="141" t="s">
        <v>1252</v>
      </c>
      <c r="H1259" s="139"/>
      <c r="I1259" s="30" t="s">
        <v>5682</v>
      </c>
      <c r="J1259" s="139"/>
      <c r="K1259" s="141">
        <v>79</v>
      </c>
      <c r="L1259" s="22" t="s">
        <v>26</v>
      </c>
      <c r="M1259" s="22" t="s">
        <v>120</v>
      </c>
      <c r="N1259" s="29" t="s">
        <v>5777</v>
      </c>
    </row>
    <row r="1260" spans="1:14" x14ac:dyDescent="0.2">
      <c r="A1260" s="127">
        <v>1244</v>
      </c>
      <c r="B1260" s="19">
        <v>5300</v>
      </c>
      <c r="C1260" s="160" t="s">
        <v>4622</v>
      </c>
      <c r="D1260" s="139">
        <v>2013</v>
      </c>
      <c r="E1260" s="139">
        <v>2013</v>
      </c>
      <c r="F1260" s="141">
        <v>17</v>
      </c>
      <c r="G1260" s="141" t="s">
        <v>1253</v>
      </c>
      <c r="H1260" s="139"/>
      <c r="I1260" s="30" t="s">
        <v>5682</v>
      </c>
      <c r="J1260" s="139"/>
      <c r="K1260" s="141">
        <v>200</v>
      </c>
      <c r="L1260" s="22" t="s">
        <v>26</v>
      </c>
      <c r="M1260" s="22" t="s">
        <v>120</v>
      </c>
      <c r="N1260" s="29" t="s">
        <v>5777</v>
      </c>
    </row>
    <row r="1261" spans="1:14" x14ac:dyDescent="0.2">
      <c r="A1261" s="25">
        <v>1245</v>
      </c>
      <c r="B1261" s="19">
        <v>5300</v>
      </c>
      <c r="C1261" s="160" t="s">
        <v>4622</v>
      </c>
      <c r="D1261" s="139">
        <v>2013</v>
      </c>
      <c r="E1261" s="139">
        <v>2013</v>
      </c>
      <c r="F1261" s="141">
        <v>17</v>
      </c>
      <c r="G1261" s="141" t="s">
        <v>1254</v>
      </c>
      <c r="H1261" s="139"/>
      <c r="I1261" s="30" t="s">
        <v>5682</v>
      </c>
      <c r="J1261" s="139"/>
      <c r="K1261" s="141">
        <v>200</v>
      </c>
      <c r="L1261" s="22" t="s">
        <v>26</v>
      </c>
      <c r="M1261" s="22" t="s">
        <v>120</v>
      </c>
      <c r="N1261" s="29" t="s">
        <v>5777</v>
      </c>
    </row>
    <row r="1262" spans="1:14" x14ac:dyDescent="0.2">
      <c r="A1262" s="127">
        <v>1246</v>
      </c>
      <c r="B1262" s="19">
        <v>5300</v>
      </c>
      <c r="C1262" s="160" t="s">
        <v>4622</v>
      </c>
      <c r="D1262" s="139">
        <v>2013</v>
      </c>
      <c r="E1262" s="139">
        <v>2013</v>
      </c>
      <c r="F1262" s="141">
        <v>17</v>
      </c>
      <c r="G1262" s="141" t="s">
        <v>1255</v>
      </c>
      <c r="H1262" s="139"/>
      <c r="I1262" s="30" t="s">
        <v>5682</v>
      </c>
      <c r="J1262" s="139"/>
      <c r="K1262" s="141">
        <v>200</v>
      </c>
      <c r="L1262" s="22" t="s">
        <v>26</v>
      </c>
      <c r="M1262" s="22" t="s">
        <v>120</v>
      </c>
      <c r="N1262" s="29" t="s">
        <v>5777</v>
      </c>
    </row>
    <row r="1263" spans="1:14" x14ac:dyDescent="0.2">
      <c r="A1263" s="25">
        <v>1247</v>
      </c>
      <c r="B1263" s="19">
        <v>5300</v>
      </c>
      <c r="C1263" s="160" t="s">
        <v>4622</v>
      </c>
      <c r="D1263" s="139">
        <v>2013</v>
      </c>
      <c r="E1263" s="139">
        <v>2013</v>
      </c>
      <c r="F1263" s="141">
        <v>17</v>
      </c>
      <c r="G1263" s="141" t="s">
        <v>1256</v>
      </c>
      <c r="H1263" s="139"/>
      <c r="I1263" s="30" t="s">
        <v>5682</v>
      </c>
      <c r="J1263" s="139"/>
      <c r="K1263" s="141">
        <v>106</v>
      </c>
      <c r="L1263" s="22" t="s">
        <v>26</v>
      </c>
      <c r="M1263" s="22" t="s">
        <v>120</v>
      </c>
      <c r="N1263" s="29" t="s">
        <v>5777</v>
      </c>
    </row>
    <row r="1264" spans="1:14" x14ac:dyDescent="0.2">
      <c r="A1264" s="127">
        <v>1248</v>
      </c>
      <c r="B1264" s="19">
        <v>5300</v>
      </c>
      <c r="C1264" s="160" t="s">
        <v>4623</v>
      </c>
      <c r="D1264" s="139">
        <v>2013</v>
      </c>
      <c r="E1264" s="139">
        <v>2013</v>
      </c>
      <c r="F1264" s="141">
        <v>18</v>
      </c>
      <c r="G1264" s="141" t="s">
        <v>1904</v>
      </c>
      <c r="H1264" s="139"/>
      <c r="I1264" s="30" t="s">
        <v>5682</v>
      </c>
      <c r="J1264" s="139"/>
      <c r="K1264" s="141">
        <v>200</v>
      </c>
      <c r="L1264" s="22" t="s">
        <v>26</v>
      </c>
      <c r="M1264" s="22" t="s">
        <v>120</v>
      </c>
      <c r="N1264" s="29" t="s">
        <v>5777</v>
      </c>
    </row>
    <row r="1265" spans="1:14" x14ac:dyDescent="0.2">
      <c r="A1265" s="25">
        <v>1249</v>
      </c>
      <c r="B1265" s="19">
        <v>5300</v>
      </c>
      <c r="C1265" s="160" t="s">
        <v>4623</v>
      </c>
      <c r="D1265" s="139">
        <v>2013</v>
      </c>
      <c r="E1265" s="139">
        <v>2013</v>
      </c>
      <c r="F1265" s="141">
        <v>18</v>
      </c>
      <c r="G1265" s="141" t="s">
        <v>1905</v>
      </c>
      <c r="H1265" s="139"/>
      <c r="I1265" s="30" t="s">
        <v>5682</v>
      </c>
      <c r="J1265" s="139"/>
      <c r="K1265" s="141">
        <v>200</v>
      </c>
      <c r="L1265" s="22" t="s">
        <v>26</v>
      </c>
      <c r="M1265" s="22" t="s">
        <v>120</v>
      </c>
      <c r="N1265" s="29" t="s">
        <v>5777</v>
      </c>
    </row>
    <row r="1266" spans="1:14" x14ac:dyDescent="0.2">
      <c r="A1266" s="127">
        <v>1250</v>
      </c>
      <c r="B1266" s="19">
        <v>5300</v>
      </c>
      <c r="C1266" s="160" t="s">
        <v>4623</v>
      </c>
      <c r="D1266" s="139">
        <v>2013</v>
      </c>
      <c r="E1266" s="139">
        <v>2013</v>
      </c>
      <c r="F1266" s="141">
        <v>18</v>
      </c>
      <c r="G1266" s="141" t="s">
        <v>1906</v>
      </c>
      <c r="H1266" s="139"/>
      <c r="I1266" s="30" t="s">
        <v>5682</v>
      </c>
      <c r="J1266" s="139"/>
      <c r="K1266" s="141">
        <v>200</v>
      </c>
      <c r="L1266" s="22" t="s">
        <v>26</v>
      </c>
      <c r="M1266" s="22" t="s">
        <v>120</v>
      </c>
      <c r="N1266" s="29" t="s">
        <v>5777</v>
      </c>
    </row>
    <row r="1267" spans="1:14" x14ac:dyDescent="0.2">
      <c r="A1267" s="25">
        <v>1251</v>
      </c>
      <c r="B1267" s="19">
        <v>5300</v>
      </c>
      <c r="C1267" s="160" t="s">
        <v>4623</v>
      </c>
      <c r="D1267" s="139">
        <v>2013</v>
      </c>
      <c r="E1267" s="139">
        <v>2013</v>
      </c>
      <c r="F1267" s="141">
        <v>18</v>
      </c>
      <c r="G1267" s="141" t="s">
        <v>1907</v>
      </c>
      <c r="H1267" s="139"/>
      <c r="I1267" s="30" t="s">
        <v>5682</v>
      </c>
      <c r="J1267" s="139"/>
      <c r="K1267" s="141">
        <v>113</v>
      </c>
      <c r="L1267" s="22" t="s">
        <v>26</v>
      </c>
      <c r="M1267" s="22" t="s">
        <v>120</v>
      </c>
      <c r="N1267" s="29" t="s">
        <v>5777</v>
      </c>
    </row>
    <row r="1268" spans="1:14" x14ac:dyDescent="0.25">
      <c r="A1268" s="282" t="s">
        <v>5793</v>
      </c>
      <c r="B1268" s="282"/>
      <c r="C1268" s="282"/>
      <c r="D1268" s="282"/>
      <c r="E1268" s="285"/>
      <c r="F1268" s="286"/>
      <c r="G1268" s="286"/>
      <c r="H1268" s="285"/>
      <c r="I1268" s="279"/>
      <c r="J1268" s="285"/>
      <c r="K1268" s="286"/>
      <c r="L1268" s="280"/>
      <c r="M1268" s="280"/>
      <c r="N1268" s="281"/>
    </row>
    <row r="1269" spans="1:14" x14ac:dyDescent="0.25">
      <c r="A1269" s="221" t="s">
        <v>5781</v>
      </c>
      <c r="B1269" s="222"/>
      <c r="C1269" s="222"/>
      <c r="D1269" s="222"/>
      <c r="E1269" s="222"/>
      <c r="F1269" s="222"/>
      <c r="G1269" s="222"/>
      <c r="H1269" s="222"/>
      <c r="I1269" s="222"/>
      <c r="J1269" s="222"/>
      <c r="K1269" s="222"/>
      <c r="L1269" s="222"/>
      <c r="M1269" s="222"/>
      <c r="N1269" s="223"/>
    </row>
    <row r="1270" spans="1:14" ht="34.5" x14ac:dyDescent="0.25">
      <c r="A1270" s="224" t="s">
        <v>15</v>
      </c>
      <c r="B1270" s="225"/>
      <c r="C1270" s="40" t="s">
        <v>28</v>
      </c>
      <c r="D1270" s="225" t="s">
        <v>16</v>
      </c>
      <c r="E1270" s="225"/>
      <c r="F1270" s="219" t="s">
        <v>29</v>
      </c>
      <c r="G1270" s="219"/>
      <c r="H1270" s="219"/>
      <c r="I1270" s="219"/>
      <c r="J1270" s="219"/>
      <c r="K1270" s="225" t="s">
        <v>23</v>
      </c>
      <c r="L1270" s="225"/>
      <c r="M1270" s="219"/>
      <c r="N1270" s="220"/>
    </row>
    <row r="1271" spans="1:14" x14ac:dyDescent="0.25">
      <c r="A1271" s="41"/>
      <c r="B1271" s="42"/>
      <c r="C1271" s="42"/>
      <c r="D1271" s="42"/>
      <c r="E1271" s="42"/>
      <c r="F1271" s="42"/>
      <c r="G1271" s="42"/>
      <c r="H1271" s="42"/>
      <c r="I1271" s="42"/>
      <c r="J1271" s="42"/>
      <c r="K1271" s="42"/>
      <c r="L1271" s="42"/>
      <c r="M1271" s="42"/>
      <c r="N1271" s="44"/>
    </row>
    <row r="1272" spans="1:14" x14ac:dyDescent="0.25">
      <c r="A1272" s="41"/>
      <c r="B1272" s="42"/>
      <c r="C1272" s="42"/>
      <c r="D1272" s="42"/>
      <c r="E1272" s="42"/>
      <c r="F1272" s="42"/>
      <c r="G1272" s="42"/>
      <c r="H1272" s="42"/>
      <c r="I1272" s="42"/>
      <c r="J1272" s="42"/>
      <c r="K1272" s="42"/>
      <c r="L1272" s="42"/>
      <c r="M1272" s="42"/>
      <c r="N1272" s="44"/>
    </row>
    <row r="1273" spans="1:14" ht="34.5" x14ac:dyDescent="0.25">
      <c r="A1273" s="224" t="s">
        <v>17</v>
      </c>
      <c r="B1273" s="225"/>
      <c r="C1273" s="40" t="s">
        <v>30</v>
      </c>
      <c r="D1273" s="225" t="s">
        <v>17</v>
      </c>
      <c r="E1273" s="225"/>
      <c r="F1273" s="219" t="s">
        <v>31</v>
      </c>
      <c r="G1273" s="219"/>
      <c r="H1273" s="219"/>
      <c r="I1273" s="219"/>
      <c r="J1273" s="219"/>
      <c r="K1273" s="225" t="s">
        <v>17</v>
      </c>
      <c r="L1273" s="225"/>
      <c r="M1273" s="219"/>
      <c r="N1273" s="220"/>
    </row>
    <row r="1274" spans="1:14" x14ac:dyDescent="0.25">
      <c r="A1274" s="41"/>
      <c r="B1274" s="42"/>
      <c r="C1274" s="42"/>
      <c r="D1274" s="42"/>
      <c r="E1274" s="42"/>
      <c r="F1274" s="42"/>
      <c r="G1274" s="42"/>
      <c r="H1274" s="42"/>
      <c r="I1274" s="42"/>
      <c r="J1274" s="42"/>
      <c r="K1274" s="42"/>
      <c r="L1274" s="42"/>
      <c r="M1274" s="42"/>
      <c r="N1274" s="44"/>
    </row>
    <row r="1275" spans="1:14" x14ac:dyDescent="0.25">
      <c r="A1275" s="41"/>
      <c r="B1275" s="42"/>
      <c r="C1275" s="42"/>
      <c r="D1275" s="42"/>
      <c r="E1275" s="42"/>
      <c r="F1275" s="42"/>
      <c r="G1275" s="42"/>
      <c r="H1275" s="42"/>
      <c r="I1275" s="42"/>
      <c r="J1275" s="42"/>
      <c r="K1275" s="42"/>
      <c r="L1275" s="42"/>
      <c r="M1275" s="42"/>
      <c r="N1275" s="44"/>
    </row>
    <row r="1276" spans="1:14" x14ac:dyDescent="0.25">
      <c r="A1276" s="41" t="s">
        <v>18</v>
      </c>
      <c r="B1276" s="42"/>
      <c r="C1276" s="40" t="s">
        <v>33</v>
      </c>
      <c r="D1276" s="42" t="s">
        <v>18</v>
      </c>
      <c r="E1276" s="42"/>
      <c r="F1276" s="219" t="s">
        <v>33</v>
      </c>
      <c r="G1276" s="219"/>
      <c r="H1276" s="219"/>
      <c r="I1276" s="219"/>
      <c r="J1276" s="219"/>
      <c r="K1276" s="42" t="s">
        <v>18</v>
      </c>
      <c r="L1276" s="42"/>
      <c r="M1276" s="219"/>
      <c r="N1276" s="220"/>
    </row>
    <row r="1277" spans="1:14" ht="18" thickBot="1" x14ac:dyDescent="0.3">
      <c r="A1277" s="13"/>
      <c r="B1277" s="14"/>
      <c r="C1277" s="14"/>
      <c r="D1277" s="14"/>
      <c r="E1277" s="14"/>
      <c r="F1277" s="14"/>
      <c r="G1277" s="14"/>
      <c r="H1277" s="14"/>
      <c r="I1277" s="14"/>
      <c r="J1277" s="14"/>
      <c r="K1277" s="14"/>
      <c r="L1277" s="14"/>
      <c r="M1277" s="14"/>
      <c r="N1277" s="15"/>
    </row>
  </sheetData>
  <autoFilter ref="A15:N1270">
    <filterColumn colId="3" showButton="0"/>
    <filterColumn colId="5" showButton="0"/>
    <filterColumn colId="6" showButton="0"/>
    <filterColumn colId="7" showButton="0"/>
    <filterColumn colId="8" showButton="0"/>
  </autoFilter>
  <mergeCells count="31">
    <mergeCell ref="A1268:D1268"/>
    <mergeCell ref="N15:N16"/>
    <mergeCell ref="A13:B13"/>
    <mergeCell ref="C13:N13"/>
    <mergeCell ref="A15:A16"/>
    <mergeCell ref="B15:B16"/>
    <mergeCell ref="C15:C16"/>
    <mergeCell ref="D15:E15"/>
    <mergeCell ref="F15:J15"/>
    <mergeCell ref="K15:K16"/>
    <mergeCell ref="L15:L16"/>
    <mergeCell ref="M15:M16"/>
    <mergeCell ref="A6:N6"/>
    <mergeCell ref="A8:N8"/>
    <mergeCell ref="A10:B10"/>
    <mergeCell ref="C10:J10"/>
    <mergeCell ref="A11:B11"/>
    <mergeCell ref="C11:J11"/>
    <mergeCell ref="A1269:N1269"/>
    <mergeCell ref="A1270:B1270"/>
    <mergeCell ref="D1270:E1270"/>
    <mergeCell ref="F1270:J1270"/>
    <mergeCell ref="K1270:L1270"/>
    <mergeCell ref="M1270:N1270"/>
    <mergeCell ref="F1276:J1276"/>
    <mergeCell ref="M1276:N1276"/>
    <mergeCell ref="A1273:B1273"/>
    <mergeCell ref="D1273:E1273"/>
    <mergeCell ref="F1273:J1273"/>
    <mergeCell ref="K1273:L1273"/>
    <mergeCell ref="M1273:N1273"/>
  </mergeCells>
  <dataValidations disablePrompts="1" count="1">
    <dataValidation allowBlank="1" showErrorMessage="1" promptTitle="  " sqref="C17:C1153 C1155:C1165 C1167:C1178 C1180:C1267"/>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topLeftCell="A106" workbookViewId="0">
      <selection activeCell="C134" sqref="C134"/>
    </sheetView>
  </sheetViews>
  <sheetFormatPr baseColWidth="10" defaultRowHeight="17.25" x14ac:dyDescent="0.25"/>
  <cols>
    <col min="1" max="1" width="9.42578125" style="4" customWidth="1"/>
    <col min="2" max="2" width="7.8554687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36.425781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1716</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35" t="s">
        <v>1</v>
      </c>
      <c r="E16" s="35" t="s">
        <v>2</v>
      </c>
      <c r="F16" s="35" t="s">
        <v>3</v>
      </c>
      <c r="G16" s="35" t="s">
        <v>4</v>
      </c>
      <c r="H16" s="35" t="s">
        <v>5</v>
      </c>
      <c r="I16" s="35" t="s">
        <v>6</v>
      </c>
      <c r="J16" s="35" t="s">
        <v>7</v>
      </c>
      <c r="K16" s="232"/>
      <c r="L16" s="232"/>
      <c r="M16" s="232"/>
      <c r="N16" s="227"/>
    </row>
    <row r="17" spans="1:14" s="23" customFormat="1" ht="17.25" customHeight="1" x14ac:dyDescent="0.2">
      <c r="A17" s="18">
        <v>1</v>
      </c>
      <c r="B17" s="19">
        <v>6000</v>
      </c>
      <c r="C17" s="45" t="s">
        <v>1717</v>
      </c>
      <c r="D17" s="48">
        <v>40179</v>
      </c>
      <c r="E17" s="48">
        <v>40359</v>
      </c>
      <c r="F17" s="39">
        <v>1</v>
      </c>
      <c r="G17" s="54">
        <v>41671</v>
      </c>
      <c r="H17" s="21"/>
      <c r="I17" s="30" t="s">
        <v>5682</v>
      </c>
      <c r="J17" s="30"/>
      <c r="K17" s="88">
        <v>196</v>
      </c>
      <c r="L17" s="22" t="s">
        <v>26</v>
      </c>
      <c r="M17" s="22" t="s">
        <v>120</v>
      </c>
      <c r="N17" s="29" t="s">
        <v>5785</v>
      </c>
    </row>
    <row r="18" spans="1:14" s="23" customFormat="1" ht="17.25" customHeight="1" x14ac:dyDescent="0.2">
      <c r="A18" s="18">
        <v>2</v>
      </c>
      <c r="B18" s="19">
        <v>6000</v>
      </c>
      <c r="C18" s="45" t="s">
        <v>1718</v>
      </c>
      <c r="D18" s="48">
        <v>40360</v>
      </c>
      <c r="E18" s="48">
        <v>40543</v>
      </c>
      <c r="F18" s="39">
        <v>1</v>
      </c>
      <c r="G18" s="54">
        <v>41672</v>
      </c>
      <c r="H18" s="21"/>
      <c r="I18" s="30" t="s">
        <v>5682</v>
      </c>
      <c r="J18" s="30"/>
      <c r="K18" s="88">
        <v>179</v>
      </c>
      <c r="L18" s="22" t="s">
        <v>26</v>
      </c>
      <c r="M18" s="22" t="s">
        <v>120</v>
      </c>
      <c r="N18" s="29" t="s">
        <v>5785</v>
      </c>
    </row>
    <row r="19" spans="1:14" s="23" customFormat="1" ht="17.25" customHeight="1" x14ac:dyDescent="0.2">
      <c r="A19" s="18">
        <v>3</v>
      </c>
      <c r="B19" s="19">
        <v>6000</v>
      </c>
      <c r="C19" s="45" t="s">
        <v>1719</v>
      </c>
      <c r="D19" s="48">
        <v>40179</v>
      </c>
      <c r="E19" s="48">
        <v>40543</v>
      </c>
      <c r="F19" s="39">
        <v>1</v>
      </c>
      <c r="G19" s="54">
        <v>41640</v>
      </c>
      <c r="H19" s="21"/>
      <c r="I19" s="30" t="s">
        <v>5682</v>
      </c>
      <c r="J19" s="30"/>
      <c r="K19" s="88">
        <v>163</v>
      </c>
      <c r="L19" s="22" t="s">
        <v>26</v>
      </c>
      <c r="M19" s="22" t="s">
        <v>120</v>
      </c>
      <c r="N19" s="29" t="s">
        <v>5783</v>
      </c>
    </row>
    <row r="20" spans="1:14" s="23" customFormat="1" ht="17.25" customHeight="1" x14ac:dyDescent="0.2">
      <c r="A20" s="25">
        <v>4</v>
      </c>
      <c r="B20" s="19">
        <v>6000</v>
      </c>
      <c r="C20" s="45" t="s">
        <v>1720</v>
      </c>
      <c r="D20" s="48">
        <v>40179</v>
      </c>
      <c r="E20" s="48">
        <v>40390</v>
      </c>
      <c r="F20" s="39">
        <v>2</v>
      </c>
      <c r="G20" s="54">
        <v>41640</v>
      </c>
      <c r="H20" s="22"/>
      <c r="I20" s="30" t="s">
        <v>5682</v>
      </c>
      <c r="J20" s="22"/>
      <c r="K20" s="88">
        <v>110</v>
      </c>
      <c r="L20" s="22" t="s">
        <v>26</v>
      </c>
      <c r="M20" s="22" t="s">
        <v>120</v>
      </c>
      <c r="N20" s="29" t="s">
        <v>5715</v>
      </c>
    </row>
    <row r="21" spans="1:14" s="23" customFormat="1" ht="17.25" customHeight="1" x14ac:dyDescent="0.2">
      <c r="A21" s="25">
        <v>5</v>
      </c>
      <c r="B21" s="19">
        <v>6000</v>
      </c>
      <c r="C21" s="45" t="s">
        <v>1721</v>
      </c>
      <c r="D21" s="48">
        <v>40179</v>
      </c>
      <c r="E21" s="48">
        <v>40543</v>
      </c>
      <c r="F21" s="39">
        <v>2</v>
      </c>
      <c r="G21" s="54">
        <v>41671</v>
      </c>
      <c r="H21" s="22"/>
      <c r="I21" s="30" t="s">
        <v>5682</v>
      </c>
      <c r="J21" s="30"/>
      <c r="K21" s="88">
        <v>30</v>
      </c>
      <c r="L21" s="22" t="s">
        <v>26</v>
      </c>
      <c r="M21" s="22" t="s">
        <v>120</v>
      </c>
      <c r="N21" s="29" t="s">
        <v>5780</v>
      </c>
    </row>
    <row r="22" spans="1:14" s="23" customFormat="1" ht="17.25" customHeight="1" x14ac:dyDescent="0.2">
      <c r="A22" s="25">
        <v>6</v>
      </c>
      <c r="B22" s="19">
        <v>6000</v>
      </c>
      <c r="C22" s="45" t="s">
        <v>1722</v>
      </c>
      <c r="D22" s="48">
        <v>40198</v>
      </c>
      <c r="E22" s="48">
        <v>40374</v>
      </c>
      <c r="F22" s="39">
        <v>2</v>
      </c>
      <c r="G22" s="54">
        <v>41672</v>
      </c>
      <c r="H22" s="22"/>
      <c r="I22" s="30" t="s">
        <v>5682</v>
      </c>
      <c r="J22" s="30"/>
      <c r="K22" s="88">
        <v>108</v>
      </c>
      <c r="L22" s="22" t="s">
        <v>26</v>
      </c>
      <c r="M22" s="22" t="s">
        <v>120</v>
      </c>
      <c r="N22" s="29" t="s">
        <v>5782</v>
      </c>
    </row>
    <row r="23" spans="1:14" s="23" customFormat="1" ht="17.25" customHeight="1" x14ac:dyDescent="0.2">
      <c r="A23" s="18">
        <v>7</v>
      </c>
      <c r="B23" s="19">
        <v>6000</v>
      </c>
      <c r="C23" s="45" t="s">
        <v>1723</v>
      </c>
      <c r="D23" s="48">
        <v>40206</v>
      </c>
      <c r="E23" s="48">
        <v>40542</v>
      </c>
      <c r="F23" s="39">
        <v>2</v>
      </c>
      <c r="G23" s="54">
        <v>41640</v>
      </c>
      <c r="H23" s="26"/>
      <c r="I23" s="30" t="s">
        <v>5682</v>
      </c>
      <c r="J23" s="30"/>
      <c r="K23" s="88">
        <v>72</v>
      </c>
      <c r="L23" s="22" t="s">
        <v>26</v>
      </c>
      <c r="M23" s="22" t="s">
        <v>120</v>
      </c>
      <c r="N23" s="29" t="s">
        <v>5692</v>
      </c>
    </row>
    <row r="24" spans="1:14" s="23" customFormat="1" ht="17.25" customHeight="1" x14ac:dyDescent="0.2">
      <c r="A24" s="18">
        <v>8</v>
      </c>
      <c r="B24" s="19">
        <v>6000</v>
      </c>
      <c r="C24" s="45" t="s">
        <v>1724</v>
      </c>
      <c r="D24" s="48">
        <v>40211</v>
      </c>
      <c r="E24" s="48">
        <v>40357</v>
      </c>
      <c r="F24" s="39">
        <v>3</v>
      </c>
      <c r="G24" s="54">
        <v>41671</v>
      </c>
      <c r="H24" s="27"/>
      <c r="I24" s="30" t="s">
        <v>5682</v>
      </c>
      <c r="J24" s="28"/>
      <c r="K24" s="88">
        <v>179</v>
      </c>
      <c r="L24" s="22" t="s">
        <v>26</v>
      </c>
      <c r="M24" s="22" t="s">
        <v>120</v>
      </c>
      <c r="N24" s="29" t="s">
        <v>5782</v>
      </c>
    </row>
    <row r="25" spans="1:14" ht="17.25" customHeight="1" x14ac:dyDescent="0.2">
      <c r="A25" s="18">
        <v>9</v>
      </c>
      <c r="B25" s="19">
        <v>6000</v>
      </c>
      <c r="C25" s="45" t="s">
        <v>1725</v>
      </c>
      <c r="D25" s="48">
        <v>40362</v>
      </c>
      <c r="E25" s="48">
        <v>40543</v>
      </c>
      <c r="F25" s="39">
        <v>3</v>
      </c>
      <c r="G25" s="54">
        <v>41672</v>
      </c>
      <c r="H25" s="11"/>
      <c r="I25" s="30" t="s">
        <v>5682</v>
      </c>
      <c r="J25" s="11"/>
      <c r="K25" s="88">
        <v>200</v>
      </c>
      <c r="L25" s="22" t="s">
        <v>26</v>
      </c>
      <c r="M25" s="22" t="s">
        <v>120</v>
      </c>
      <c r="N25" s="29" t="s">
        <v>5782</v>
      </c>
    </row>
    <row r="26" spans="1:14" ht="17.25" customHeight="1" x14ac:dyDescent="0.2">
      <c r="A26" s="25">
        <v>10</v>
      </c>
      <c r="B26" s="19">
        <v>6000</v>
      </c>
      <c r="C26" s="45" t="s">
        <v>1726</v>
      </c>
      <c r="D26" s="48">
        <v>40245</v>
      </c>
      <c r="E26" s="48">
        <v>40352</v>
      </c>
      <c r="F26" s="39">
        <v>3</v>
      </c>
      <c r="G26" s="54">
        <v>41671</v>
      </c>
      <c r="H26" s="11"/>
      <c r="I26" s="30" t="s">
        <v>5682</v>
      </c>
      <c r="J26" s="11"/>
      <c r="K26" s="88">
        <v>144</v>
      </c>
      <c r="L26" s="22" t="s">
        <v>26</v>
      </c>
      <c r="M26" s="22" t="s">
        <v>120</v>
      </c>
      <c r="N26" s="29" t="s">
        <v>5782</v>
      </c>
    </row>
    <row r="27" spans="1:14" ht="17.25" customHeight="1" x14ac:dyDescent="0.2">
      <c r="A27" s="25">
        <v>11</v>
      </c>
      <c r="B27" s="19">
        <v>6000</v>
      </c>
      <c r="C27" s="45" t="s">
        <v>1727</v>
      </c>
      <c r="D27" s="48">
        <v>40360</v>
      </c>
      <c r="E27" s="48">
        <v>40543</v>
      </c>
      <c r="F27" s="39">
        <v>3</v>
      </c>
      <c r="G27" s="54">
        <v>41672</v>
      </c>
      <c r="H27" s="11"/>
      <c r="I27" s="30" t="s">
        <v>5682</v>
      </c>
      <c r="J27" s="11"/>
      <c r="K27" s="88">
        <v>149</v>
      </c>
      <c r="L27" s="22" t="s">
        <v>26</v>
      </c>
      <c r="M27" s="22" t="s">
        <v>120</v>
      </c>
      <c r="N27" s="29" t="s">
        <v>5782</v>
      </c>
    </row>
    <row r="28" spans="1:14" ht="17.25" customHeight="1" x14ac:dyDescent="0.2">
      <c r="A28" s="25">
        <v>12</v>
      </c>
      <c r="B28" s="19">
        <v>6000</v>
      </c>
      <c r="C28" s="45" t="s">
        <v>1728</v>
      </c>
      <c r="D28" s="48">
        <v>40179</v>
      </c>
      <c r="E28" s="48">
        <v>40543</v>
      </c>
      <c r="F28" s="39">
        <v>4</v>
      </c>
      <c r="G28" s="54">
        <v>41640</v>
      </c>
      <c r="H28" s="11"/>
      <c r="I28" s="30" t="s">
        <v>5682</v>
      </c>
      <c r="J28" s="11"/>
      <c r="K28" s="88"/>
      <c r="L28" s="22" t="s">
        <v>26</v>
      </c>
      <c r="M28" s="22" t="s">
        <v>120</v>
      </c>
      <c r="N28" s="29" t="s">
        <v>5780</v>
      </c>
    </row>
    <row r="29" spans="1:14" ht="17.25" customHeight="1" x14ac:dyDescent="0.2">
      <c r="A29" s="18">
        <v>13</v>
      </c>
      <c r="B29" s="19">
        <v>6000</v>
      </c>
      <c r="C29" s="45" t="s">
        <v>1729</v>
      </c>
      <c r="D29" s="48">
        <v>40196</v>
      </c>
      <c r="E29" s="48">
        <v>40347</v>
      </c>
      <c r="F29" s="39">
        <v>4</v>
      </c>
      <c r="G29" s="54">
        <v>41640</v>
      </c>
      <c r="H29" s="11"/>
      <c r="I29" s="30" t="s">
        <v>5682</v>
      </c>
      <c r="J29" s="11"/>
      <c r="K29" s="88">
        <v>45</v>
      </c>
      <c r="L29" s="22" t="s">
        <v>26</v>
      </c>
      <c r="M29" s="22" t="s">
        <v>120</v>
      </c>
      <c r="N29" s="29" t="s">
        <v>5711</v>
      </c>
    </row>
    <row r="30" spans="1:14" ht="17.25" customHeight="1" x14ac:dyDescent="0.2">
      <c r="A30" s="18">
        <v>14</v>
      </c>
      <c r="B30" s="19">
        <v>6000</v>
      </c>
      <c r="C30" s="45" t="s">
        <v>1730</v>
      </c>
      <c r="D30" s="48">
        <v>40225</v>
      </c>
      <c r="E30" s="48">
        <v>40539</v>
      </c>
      <c r="F30" s="39">
        <v>4</v>
      </c>
      <c r="G30" s="54">
        <v>41640</v>
      </c>
      <c r="H30" s="11"/>
      <c r="I30" s="30" t="s">
        <v>5682</v>
      </c>
      <c r="J30" s="11"/>
      <c r="K30" s="88">
        <v>88</v>
      </c>
      <c r="L30" s="22" t="s">
        <v>26</v>
      </c>
      <c r="M30" s="22" t="s">
        <v>120</v>
      </c>
      <c r="N30" s="29" t="s">
        <v>5782</v>
      </c>
    </row>
    <row r="31" spans="1:14" ht="17.25" customHeight="1" x14ac:dyDescent="0.2">
      <c r="A31" s="18">
        <v>15</v>
      </c>
      <c r="B31" s="19">
        <v>6000</v>
      </c>
      <c r="C31" s="45" t="s">
        <v>1731</v>
      </c>
      <c r="D31" s="48">
        <v>40211</v>
      </c>
      <c r="E31" s="48">
        <v>40535</v>
      </c>
      <c r="F31" s="39">
        <v>4</v>
      </c>
      <c r="G31" s="54">
        <v>41640</v>
      </c>
      <c r="H31" s="11"/>
      <c r="I31" s="30" t="s">
        <v>5682</v>
      </c>
      <c r="J31" s="11"/>
      <c r="K31" s="88">
        <v>90</v>
      </c>
      <c r="L31" s="22" t="s">
        <v>26</v>
      </c>
      <c r="M31" s="22" t="s">
        <v>120</v>
      </c>
      <c r="N31" s="29" t="s">
        <v>5782</v>
      </c>
    </row>
    <row r="32" spans="1:14" x14ac:dyDescent="0.2">
      <c r="A32" s="18">
        <v>16</v>
      </c>
      <c r="B32" s="19">
        <v>6000</v>
      </c>
      <c r="C32" s="45" t="s">
        <v>1732</v>
      </c>
      <c r="D32" s="48">
        <v>40179</v>
      </c>
      <c r="E32" s="48">
        <v>40543</v>
      </c>
      <c r="F32" s="39">
        <v>4</v>
      </c>
      <c r="G32" s="54">
        <v>41640</v>
      </c>
      <c r="H32" s="21"/>
      <c r="I32" s="30" t="s">
        <v>5682</v>
      </c>
      <c r="J32" s="30"/>
      <c r="K32" s="88">
        <v>144</v>
      </c>
      <c r="L32" s="22" t="s">
        <v>26</v>
      </c>
      <c r="M32" s="22" t="s">
        <v>120</v>
      </c>
      <c r="N32" s="29" t="s">
        <v>5782</v>
      </c>
    </row>
    <row r="33" spans="1:14" x14ac:dyDescent="0.2">
      <c r="A33" s="18">
        <v>17</v>
      </c>
      <c r="B33" s="19">
        <v>6000</v>
      </c>
      <c r="C33" s="45" t="s">
        <v>1733</v>
      </c>
      <c r="D33" s="48">
        <v>40197</v>
      </c>
      <c r="E33" s="48">
        <v>40318</v>
      </c>
      <c r="F33" s="39">
        <v>4</v>
      </c>
      <c r="G33" s="54">
        <v>41640</v>
      </c>
      <c r="H33" s="21"/>
      <c r="I33" s="30" t="s">
        <v>5682</v>
      </c>
      <c r="J33" s="30"/>
      <c r="K33" s="88">
        <v>25</v>
      </c>
      <c r="L33" s="22" t="s">
        <v>26</v>
      </c>
      <c r="M33" s="22" t="s">
        <v>120</v>
      </c>
      <c r="N33" s="29" t="s">
        <v>5782</v>
      </c>
    </row>
    <row r="34" spans="1:14" x14ac:dyDescent="0.2">
      <c r="A34" s="18">
        <v>18</v>
      </c>
      <c r="B34" s="19">
        <v>6000</v>
      </c>
      <c r="C34" s="45" t="s">
        <v>1734</v>
      </c>
      <c r="D34" s="48">
        <v>40212</v>
      </c>
      <c r="E34" s="48">
        <v>40480</v>
      </c>
      <c r="F34" s="39">
        <v>4</v>
      </c>
      <c r="G34" s="54">
        <v>41640</v>
      </c>
      <c r="H34" s="21"/>
      <c r="I34" s="30" t="s">
        <v>5682</v>
      </c>
      <c r="J34" s="30"/>
      <c r="K34" s="88">
        <v>30</v>
      </c>
      <c r="L34" s="22" t="s">
        <v>26</v>
      </c>
      <c r="M34" s="22" t="s">
        <v>120</v>
      </c>
      <c r="N34" s="29" t="s">
        <v>5782</v>
      </c>
    </row>
    <row r="35" spans="1:14" x14ac:dyDescent="0.2">
      <c r="A35" s="18">
        <v>19</v>
      </c>
      <c r="B35" s="19">
        <v>6000</v>
      </c>
      <c r="C35" s="45" t="s">
        <v>1735</v>
      </c>
      <c r="D35" s="48">
        <v>40196</v>
      </c>
      <c r="E35" s="48">
        <v>40539</v>
      </c>
      <c r="F35" s="39">
        <v>4</v>
      </c>
      <c r="G35" s="54">
        <v>41640</v>
      </c>
      <c r="H35" s="22"/>
      <c r="I35" s="30" t="s">
        <v>5682</v>
      </c>
      <c r="J35" s="22"/>
      <c r="K35" s="88">
        <v>86</v>
      </c>
      <c r="L35" s="22" t="s">
        <v>26</v>
      </c>
      <c r="M35" s="22" t="s">
        <v>120</v>
      </c>
      <c r="N35" s="29" t="s">
        <v>5782</v>
      </c>
    </row>
    <row r="36" spans="1:14" x14ac:dyDescent="0.2">
      <c r="A36" s="18">
        <v>20</v>
      </c>
      <c r="B36" s="19">
        <v>6000</v>
      </c>
      <c r="C36" s="45" t="s">
        <v>1736</v>
      </c>
      <c r="D36" s="48">
        <v>40233</v>
      </c>
      <c r="E36" s="48">
        <v>40539</v>
      </c>
      <c r="F36" s="39">
        <v>5</v>
      </c>
      <c r="G36" s="54">
        <v>41640</v>
      </c>
      <c r="H36" s="22"/>
      <c r="I36" s="30" t="s">
        <v>5682</v>
      </c>
      <c r="J36" s="30"/>
      <c r="K36" s="89">
        <v>31</v>
      </c>
      <c r="L36" s="22" t="s">
        <v>26</v>
      </c>
      <c r="M36" s="22" t="s">
        <v>120</v>
      </c>
      <c r="N36" s="29" t="s">
        <v>5782</v>
      </c>
    </row>
    <row r="37" spans="1:14" x14ac:dyDescent="0.2">
      <c r="A37" s="18">
        <v>21</v>
      </c>
      <c r="B37" s="19">
        <v>6000</v>
      </c>
      <c r="C37" s="45" t="s">
        <v>1737</v>
      </c>
      <c r="D37" s="48">
        <v>40196</v>
      </c>
      <c r="E37" s="48">
        <v>40515</v>
      </c>
      <c r="F37" s="39">
        <v>5</v>
      </c>
      <c r="G37" s="54">
        <v>41640</v>
      </c>
      <c r="H37" s="22"/>
      <c r="I37" s="30" t="s">
        <v>5682</v>
      </c>
      <c r="J37" s="30"/>
      <c r="K37" s="89">
        <v>79</v>
      </c>
      <c r="L37" s="22" t="s">
        <v>26</v>
      </c>
      <c r="M37" s="22" t="s">
        <v>120</v>
      </c>
      <c r="N37" s="29" t="s">
        <v>5782</v>
      </c>
    </row>
    <row r="38" spans="1:14" x14ac:dyDescent="0.2">
      <c r="A38" s="18">
        <v>22</v>
      </c>
      <c r="B38" s="19">
        <v>6000</v>
      </c>
      <c r="C38" s="45" t="s">
        <v>1738</v>
      </c>
      <c r="D38" s="48">
        <v>40197</v>
      </c>
      <c r="E38" s="48">
        <v>40542</v>
      </c>
      <c r="F38" s="39">
        <v>5</v>
      </c>
      <c r="G38" s="54">
        <v>41640</v>
      </c>
      <c r="H38" s="26"/>
      <c r="I38" s="30" t="s">
        <v>5682</v>
      </c>
      <c r="J38" s="30"/>
      <c r="K38" s="89">
        <v>91</v>
      </c>
      <c r="L38" s="22" t="s">
        <v>26</v>
      </c>
      <c r="M38" s="22" t="s">
        <v>120</v>
      </c>
      <c r="N38" s="29" t="s">
        <v>5782</v>
      </c>
    </row>
    <row r="39" spans="1:14" x14ac:dyDescent="0.2">
      <c r="A39" s="18">
        <v>23</v>
      </c>
      <c r="B39" s="19">
        <v>6000</v>
      </c>
      <c r="C39" s="45" t="s">
        <v>1739</v>
      </c>
      <c r="D39" s="48">
        <v>40208</v>
      </c>
      <c r="E39" s="48">
        <v>40542</v>
      </c>
      <c r="F39" s="39">
        <v>5</v>
      </c>
      <c r="G39" s="54">
        <v>41640</v>
      </c>
      <c r="H39" s="27"/>
      <c r="I39" s="30" t="s">
        <v>5682</v>
      </c>
      <c r="J39" s="28"/>
      <c r="K39" s="89">
        <v>56</v>
      </c>
      <c r="L39" s="22" t="s">
        <v>26</v>
      </c>
      <c r="M39" s="22" t="s">
        <v>120</v>
      </c>
      <c r="N39" s="29" t="s">
        <v>5782</v>
      </c>
    </row>
    <row r="40" spans="1:14" x14ac:dyDescent="0.2">
      <c r="A40" s="18">
        <v>24</v>
      </c>
      <c r="B40" s="19">
        <v>6000</v>
      </c>
      <c r="C40" s="45" t="s">
        <v>1740</v>
      </c>
      <c r="D40" s="48">
        <v>40209</v>
      </c>
      <c r="E40" s="48">
        <v>40420</v>
      </c>
      <c r="F40" s="39">
        <v>5</v>
      </c>
      <c r="G40" s="54">
        <v>41640</v>
      </c>
      <c r="H40" s="11"/>
      <c r="I40" s="30" t="s">
        <v>5682</v>
      </c>
      <c r="J40" s="11"/>
      <c r="K40" s="89">
        <v>65</v>
      </c>
      <c r="L40" s="22" t="s">
        <v>26</v>
      </c>
      <c r="M40" s="22" t="s">
        <v>120</v>
      </c>
      <c r="N40" s="29" t="s">
        <v>5683</v>
      </c>
    </row>
    <row r="41" spans="1:14" x14ac:dyDescent="0.2">
      <c r="A41" s="18">
        <v>25</v>
      </c>
      <c r="B41" s="19">
        <v>6000</v>
      </c>
      <c r="C41" s="45" t="s">
        <v>1741</v>
      </c>
      <c r="D41" s="48">
        <v>40208</v>
      </c>
      <c r="E41" s="48">
        <v>40539</v>
      </c>
      <c r="F41" s="39">
        <v>5</v>
      </c>
      <c r="G41" s="54">
        <v>41640</v>
      </c>
      <c r="H41" s="11"/>
      <c r="I41" s="30" t="s">
        <v>5682</v>
      </c>
      <c r="J41" s="11"/>
      <c r="K41" s="89">
        <v>46</v>
      </c>
      <c r="L41" s="22" t="s">
        <v>26</v>
      </c>
      <c r="M41" s="22" t="s">
        <v>120</v>
      </c>
      <c r="N41" s="29" t="s">
        <v>5702</v>
      </c>
    </row>
    <row r="42" spans="1:14" x14ac:dyDescent="0.2">
      <c r="A42" s="18">
        <v>26</v>
      </c>
      <c r="B42" s="19">
        <v>6000</v>
      </c>
      <c r="C42" s="45" t="s">
        <v>1742</v>
      </c>
      <c r="D42" s="48">
        <v>40179</v>
      </c>
      <c r="E42" s="48">
        <v>40542</v>
      </c>
      <c r="F42" s="39">
        <v>6</v>
      </c>
      <c r="G42" s="54">
        <v>41671</v>
      </c>
      <c r="H42" s="11"/>
      <c r="I42" s="30" t="s">
        <v>5682</v>
      </c>
      <c r="J42" s="11"/>
      <c r="K42" s="89">
        <v>216</v>
      </c>
      <c r="L42" s="22" t="s">
        <v>26</v>
      </c>
      <c r="M42" s="22" t="s">
        <v>120</v>
      </c>
      <c r="N42" s="29" t="s">
        <v>5782</v>
      </c>
    </row>
    <row r="43" spans="1:14" x14ac:dyDescent="0.2">
      <c r="A43" s="18">
        <v>27</v>
      </c>
      <c r="B43" s="19">
        <v>6000</v>
      </c>
      <c r="C43" s="45" t="s">
        <v>1742</v>
      </c>
      <c r="D43" s="48">
        <v>40179</v>
      </c>
      <c r="E43" s="48">
        <v>40542</v>
      </c>
      <c r="F43" s="39">
        <v>6</v>
      </c>
      <c r="G43" s="54">
        <v>41672</v>
      </c>
      <c r="H43" s="11"/>
      <c r="I43" s="30" t="s">
        <v>5682</v>
      </c>
      <c r="J43" s="11"/>
      <c r="K43" s="89">
        <v>66</v>
      </c>
      <c r="L43" s="22" t="s">
        <v>26</v>
      </c>
      <c r="M43" s="22" t="s">
        <v>120</v>
      </c>
      <c r="N43" s="29" t="s">
        <v>5782</v>
      </c>
    </row>
    <row r="44" spans="1:14" x14ac:dyDescent="0.2">
      <c r="A44" s="18">
        <v>28</v>
      </c>
      <c r="B44" s="19">
        <v>6000</v>
      </c>
      <c r="C44" s="45" t="s">
        <v>1743</v>
      </c>
      <c r="D44" s="48">
        <v>40570</v>
      </c>
      <c r="E44" s="48">
        <v>40889</v>
      </c>
      <c r="F44" s="39">
        <v>7</v>
      </c>
      <c r="G44" s="54">
        <v>41640</v>
      </c>
      <c r="H44" s="11"/>
      <c r="I44" s="30" t="s">
        <v>5682</v>
      </c>
      <c r="J44" s="11"/>
      <c r="K44" s="89">
        <v>93</v>
      </c>
      <c r="L44" s="22" t="s">
        <v>26</v>
      </c>
      <c r="M44" s="22" t="s">
        <v>120</v>
      </c>
      <c r="N44" s="29" t="s">
        <v>5782</v>
      </c>
    </row>
    <row r="45" spans="1:14" x14ac:dyDescent="0.2">
      <c r="A45" s="18">
        <v>29</v>
      </c>
      <c r="B45" s="19">
        <v>6000</v>
      </c>
      <c r="C45" s="45" t="s">
        <v>1744</v>
      </c>
      <c r="D45" s="48">
        <v>40573</v>
      </c>
      <c r="E45" s="48">
        <v>40908</v>
      </c>
      <c r="F45" s="39">
        <v>7</v>
      </c>
      <c r="G45" s="54">
        <v>41640</v>
      </c>
      <c r="H45" s="11"/>
      <c r="I45" s="30" t="s">
        <v>5682</v>
      </c>
      <c r="J45" s="11"/>
      <c r="K45" s="89">
        <v>32</v>
      </c>
      <c r="L45" s="22" t="s">
        <v>26</v>
      </c>
      <c r="M45" s="22" t="s">
        <v>120</v>
      </c>
      <c r="N45" s="29" t="s">
        <v>5782</v>
      </c>
    </row>
    <row r="46" spans="1:14" x14ac:dyDescent="0.2">
      <c r="A46" s="18">
        <v>30</v>
      </c>
      <c r="B46" s="19">
        <v>6000</v>
      </c>
      <c r="C46" s="45" t="s">
        <v>1745</v>
      </c>
      <c r="D46" s="48">
        <v>40583</v>
      </c>
      <c r="E46" s="48">
        <v>40907</v>
      </c>
      <c r="F46" s="39">
        <v>7</v>
      </c>
      <c r="G46" s="54">
        <v>41640</v>
      </c>
      <c r="H46" s="11"/>
      <c r="I46" s="30" t="s">
        <v>5682</v>
      </c>
      <c r="J46" s="11"/>
      <c r="K46" s="89">
        <v>80</v>
      </c>
      <c r="L46" s="22" t="s">
        <v>26</v>
      </c>
      <c r="M46" s="22" t="s">
        <v>120</v>
      </c>
      <c r="N46" s="29" t="s">
        <v>5782</v>
      </c>
    </row>
    <row r="47" spans="1:14" x14ac:dyDescent="0.2">
      <c r="A47" s="18">
        <v>31</v>
      </c>
      <c r="B47" s="19">
        <v>6000</v>
      </c>
      <c r="C47" s="45" t="s">
        <v>1746</v>
      </c>
      <c r="D47" s="48">
        <v>40611</v>
      </c>
      <c r="E47" s="48">
        <v>40907</v>
      </c>
      <c r="F47" s="39">
        <v>7</v>
      </c>
      <c r="G47" s="54">
        <v>41640</v>
      </c>
      <c r="H47" s="21"/>
      <c r="I47" s="30" t="s">
        <v>5682</v>
      </c>
      <c r="J47" s="30"/>
      <c r="K47" s="89">
        <v>221</v>
      </c>
      <c r="L47" s="22" t="s">
        <v>26</v>
      </c>
      <c r="M47" s="22" t="s">
        <v>120</v>
      </c>
      <c r="N47" s="29" t="s">
        <v>5782</v>
      </c>
    </row>
    <row r="48" spans="1:14" x14ac:dyDescent="0.2">
      <c r="A48" s="18">
        <v>32</v>
      </c>
      <c r="B48" s="19">
        <v>6000</v>
      </c>
      <c r="C48" s="45" t="s">
        <v>1729</v>
      </c>
      <c r="D48" s="48">
        <v>40581</v>
      </c>
      <c r="E48" s="48">
        <v>40875</v>
      </c>
      <c r="F48" s="39">
        <v>7</v>
      </c>
      <c r="G48" s="54">
        <v>41640</v>
      </c>
      <c r="H48" s="21"/>
      <c r="I48" s="30" t="s">
        <v>5682</v>
      </c>
      <c r="J48" s="30"/>
      <c r="K48" s="89">
        <v>29</v>
      </c>
      <c r="L48" s="22" t="s">
        <v>26</v>
      </c>
      <c r="M48" s="22" t="s">
        <v>120</v>
      </c>
      <c r="N48" s="29" t="s">
        <v>5711</v>
      </c>
    </row>
    <row r="49" spans="1:14" x14ac:dyDescent="0.2">
      <c r="A49" s="18">
        <v>33</v>
      </c>
      <c r="B49" s="19">
        <v>6000</v>
      </c>
      <c r="C49" s="45" t="s">
        <v>1747</v>
      </c>
      <c r="D49" s="48">
        <v>40575</v>
      </c>
      <c r="E49" s="48">
        <v>40907</v>
      </c>
      <c r="F49" s="39">
        <v>7</v>
      </c>
      <c r="G49" s="54">
        <v>41640</v>
      </c>
      <c r="H49" s="21"/>
      <c r="I49" s="30" t="s">
        <v>5682</v>
      </c>
      <c r="J49" s="30"/>
      <c r="K49" s="89">
        <v>123</v>
      </c>
      <c r="L49" s="22" t="s">
        <v>26</v>
      </c>
      <c r="M49" s="22" t="s">
        <v>120</v>
      </c>
      <c r="N49" s="29" t="s">
        <v>5782</v>
      </c>
    </row>
    <row r="50" spans="1:14" x14ac:dyDescent="0.2">
      <c r="A50" s="18">
        <v>34</v>
      </c>
      <c r="B50" s="19">
        <v>6000</v>
      </c>
      <c r="C50" s="45" t="s">
        <v>1748</v>
      </c>
      <c r="D50" s="48">
        <v>40544</v>
      </c>
      <c r="E50" s="48">
        <v>40907</v>
      </c>
      <c r="F50" s="39">
        <v>8</v>
      </c>
      <c r="G50" s="54">
        <v>41640</v>
      </c>
      <c r="H50" s="22"/>
      <c r="I50" s="30" t="s">
        <v>5682</v>
      </c>
      <c r="J50" s="22"/>
      <c r="K50" s="89">
        <v>140</v>
      </c>
      <c r="L50" s="22" t="s">
        <v>26</v>
      </c>
      <c r="M50" s="22" t="s">
        <v>120</v>
      </c>
      <c r="N50" s="29" t="s">
        <v>5782</v>
      </c>
    </row>
    <row r="51" spans="1:14" x14ac:dyDescent="0.2">
      <c r="A51" s="18">
        <v>35</v>
      </c>
      <c r="B51" s="19">
        <v>6000</v>
      </c>
      <c r="C51" s="45" t="s">
        <v>1749</v>
      </c>
      <c r="D51" s="48">
        <v>40561</v>
      </c>
      <c r="E51" s="48">
        <v>40724</v>
      </c>
      <c r="F51" s="39">
        <v>8</v>
      </c>
      <c r="G51" s="54">
        <v>41671</v>
      </c>
      <c r="H51" s="22"/>
      <c r="I51" s="30" t="s">
        <v>5682</v>
      </c>
      <c r="J51" s="30"/>
      <c r="K51" s="89">
        <v>136</v>
      </c>
      <c r="L51" s="22" t="s">
        <v>26</v>
      </c>
      <c r="M51" s="22" t="s">
        <v>120</v>
      </c>
      <c r="N51" s="29" t="s">
        <v>5782</v>
      </c>
    </row>
    <row r="52" spans="1:14" x14ac:dyDescent="0.2">
      <c r="A52" s="18">
        <v>36</v>
      </c>
      <c r="B52" s="19">
        <v>6000</v>
      </c>
      <c r="C52" s="45" t="s">
        <v>1750</v>
      </c>
      <c r="D52" s="48">
        <v>40725</v>
      </c>
      <c r="E52" s="48">
        <v>40908</v>
      </c>
      <c r="F52" s="39">
        <v>8</v>
      </c>
      <c r="G52" s="54">
        <v>41672</v>
      </c>
      <c r="H52" s="22"/>
      <c r="I52" s="30" t="s">
        <v>5682</v>
      </c>
      <c r="J52" s="30"/>
      <c r="K52" s="89">
        <v>138</v>
      </c>
      <c r="L52" s="22" t="s">
        <v>26</v>
      </c>
      <c r="M52" s="22" t="s">
        <v>120</v>
      </c>
      <c r="N52" s="29" t="s">
        <v>5782</v>
      </c>
    </row>
    <row r="53" spans="1:14" x14ac:dyDescent="0.2">
      <c r="A53" s="18">
        <v>37</v>
      </c>
      <c r="B53" s="19">
        <v>6000</v>
      </c>
      <c r="C53" s="45" t="s">
        <v>1751</v>
      </c>
      <c r="D53" s="48">
        <v>40564</v>
      </c>
      <c r="E53" s="48">
        <v>40905</v>
      </c>
      <c r="F53" s="39">
        <v>8</v>
      </c>
      <c r="G53" s="54">
        <v>41640</v>
      </c>
      <c r="H53" s="26"/>
      <c r="I53" s="30" t="s">
        <v>5682</v>
      </c>
      <c r="J53" s="30"/>
      <c r="K53" s="89">
        <v>98</v>
      </c>
      <c r="L53" s="22" t="s">
        <v>26</v>
      </c>
      <c r="M53" s="22" t="s">
        <v>120</v>
      </c>
      <c r="N53" s="29" t="s">
        <v>5782</v>
      </c>
    </row>
    <row r="54" spans="1:14" x14ac:dyDescent="0.2">
      <c r="A54" s="18">
        <v>38</v>
      </c>
      <c r="B54" s="19">
        <v>6000</v>
      </c>
      <c r="C54" s="45" t="s">
        <v>1752</v>
      </c>
      <c r="D54" s="48">
        <v>40544</v>
      </c>
      <c r="E54" s="48">
        <v>40908</v>
      </c>
      <c r="F54" s="39">
        <v>9</v>
      </c>
      <c r="G54" s="54">
        <v>41640</v>
      </c>
      <c r="H54" s="27"/>
      <c r="I54" s="30" t="s">
        <v>5682</v>
      </c>
      <c r="J54" s="28"/>
      <c r="K54" s="89">
        <v>150</v>
      </c>
      <c r="L54" s="22" t="s">
        <v>26</v>
      </c>
      <c r="M54" s="22" t="s">
        <v>120</v>
      </c>
      <c r="N54" s="29" t="s">
        <v>5782</v>
      </c>
    </row>
    <row r="55" spans="1:14" x14ac:dyDescent="0.2">
      <c r="A55" s="18">
        <v>39</v>
      </c>
      <c r="B55" s="19">
        <v>6000</v>
      </c>
      <c r="C55" s="45" t="s">
        <v>1753</v>
      </c>
      <c r="D55" s="48">
        <v>40544</v>
      </c>
      <c r="E55" s="48">
        <v>40724</v>
      </c>
      <c r="F55" s="39">
        <v>9</v>
      </c>
      <c r="G55" s="54">
        <v>41671</v>
      </c>
      <c r="H55" s="11"/>
      <c r="I55" s="30" t="s">
        <v>5682</v>
      </c>
      <c r="J55" s="11"/>
      <c r="K55" s="89">
        <v>190</v>
      </c>
      <c r="L55" s="22" t="s">
        <v>26</v>
      </c>
      <c r="M55" s="22" t="s">
        <v>120</v>
      </c>
      <c r="N55" s="29" t="s">
        <v>5782</v>
      </c>
    </row>
    <row r="56" spans="1:14" x14ac:dyDescent="0.2">
      <c r="A56" s="18">
        <v>40</v>
      </c>
      <c r="B56" s="19">
        <v>6000</v>
      </c>
      <c r="C56" s="45" t="s">
        <v>1754</v>
      </c>
      <c r="D56" s="48">
        <v>40725</v>
      </c>
      <c r="E56" s="48">
        <v>40908</v>
      </c>
      <c r="F56" s="39">
        <v>9</v>
      </c>
      <c r="G56" s="54">
        <v>41672</v>
      </c>
      <c r="H56" s="11"/>
      <c r="I56" s="30" t="s">
        <v>5682</v>
      </c>
      <c r="J56" s="11"/>
      <c r="K56" s="89">
        <v>180</v>
      </c>
      <c r="L56" s="22" t="s">
        <v>26</v>
      </c>
      <c r="M56" s="22" t="s">
        <v>120</v>
      </c>
      <c r="N56" s="29" t="s">
        <v>5782</v>
      </c>
    </row>
    <row r="57" spans="1:14" x14ac:dyDescent="0.2">
      <c r="A57" s="18">
        <v>41</v>
      </c>
      <c r="B57" s="19">
        <v>6000</v>
      </c>
      <c r="C57" s="45" t="s">
        <v>1755</v>
      </c>
      <c r="D57" s="48">
        <v>40544</v>
      </c>
      <c r="E57" s="48">
        <v>40908</v>
      </c>
      <c r="F57" s="39">
        <v>10</v>
      </c>
      <c r="G57" s="54">
        <v>41640</v>
      </c>
      <c r="H57" s="11"/>
      <c r="I57" s="30" t="s">
        <v>5682</v>
      </c>
      <c r="J57" s="11"/>
      <c r="K57" s="89">
        <v>158</v>
      </c>
      <c r="L57" s="22" t="s">
        <v>26</v>
      </c>
      <c r="M57" s="22" t="s">
        <v>120</v>
      </c>
      <c r="N57" s="29" t="s">
        <v>5782</v>
      </c>
    </row>
    <row r="58" spans="1:14" x14ac:dyDescent="0.2">
      <c r="A58" s="18">
        <v>42</v>
      </c>
      <c r="B58" s="19">
        <v>6000</v>
      </c>
      <c r="C58" s="45" t="s">
        <v>1756</v>
      </c>
      <c r="D58" s="48">
        <v>40577</v>
      </c>
      <c r="E58" s="48">
        <v>40908</v>
      </c>
      <c r="F58" s="39">
        <v>11</v>
      </c>
      <c r="G58" s="54">
        <v>41640</v>
      </c>
      <c r="H58" s="11"/>
      <c r="I58" s="30" t="s">
        <v>5682</v>
      </c>
      <c r="J58" s="11"/>
      <c r="K58" s="89">
        <v>79</v>
      </c>
      <c r="L58" s="22" t="s">
        <v>26</v>
      </c>
      <c r="M58" s="22" t="s">
        <v>120</v>
      </c>
      <c r="N58" s="29" t="s">
        <v>5683</v>
      </c>
    </row>
    <row r="59" spans="1:14" x14ac:dyDescent="0.2">
      <c r="A59" s="18">
        <v>43</v>
      </c>
      <c r="B59" s="19">
        <v>6000</v>
      </c>
      <c r="C59" s="45" t="s">
        <v>1757</v>
      </c>
      <c r="D59" s="48">
        <v>40544</v>
      </c>
      <c r="E59" s="48">
        <v>40907</v>
      </c>
      <c r="F59" s="39">
        <v>11</v>
      </c>
      <c r="G59" s="54">
        <v>41640</v>
      </c>
      <c r="H59" s="11"/>
      <c r="I59" s="30" t="s">
        <v>5682</v>
      </c>
      <c r="J59" s="11"/>
      <c r="K59" s="89">
        <v>52</v>
      </c>
      <c r="L59" s="22" t="s">
        <v>26</v>
      </c>
      <c r="M59" s="22" t="s">
        <v>120</v>
      </c>
      <c r="N59" s="29" t="s">
        <v>5782</v>
      </c>
    </row>
    <row r="60" spans="1:14" x14ac:dyDescent="0.2">
      <c r="A60" s="18">
        <v>44</v>
      </c>
      <c r="B60" s="19">
        <v>6000</v>
      </c>
      <c r="C60" s="45" t="s">
        <v>1758</v>
      </c>
      <c r="D60" s="48">
        <v>40627</v>
      </c>
      <c r="E60" s="48">
        <v>40884</v>
      </c>
      <c r="F60" s="39">
        <v>11</v>
      </c>
      <c r="G60" s="54">
        <v>41640</v>
      </c>
      <c r="H60" s="11"/>
      <c r="I60" s="30" t="s">
        <v>5682</v>
      </c>
      <c r="J60" s="11"/>
      <c r="K60" s="89">
        <v>58</v>
      </c>
      <c r="L60" s="22" t="s">
        <v>26</v>
      </c>
      <c r="M60" s="22" t="s">
        <v>120</v>
      </c>
      <c r="N60" s="29" t="s">
        <v>5782</v>
      </c>
    </row>
    <row r="61" spans="1:14" x14ac:dyDescent="0.2">
      <c r="A61" s="18">
        <v>45</v>
      </c>
      <c r="B61" s="19">
        <v>6000</v>
      </c>
      <c r="C61" s="45" t="s">
        <v>1759</v>
      </c>
      <c r="D61" s="48">
        <v>40574</v>
      </c>
      <c r="E61" s="48">
        <v>40889</v>
      </c>
      <c r="F61" s="39">
        <v>11</v>
      </c>
      <c r="G61" s="54">
        <v>41640</v>
      </c>
      <c r="H61" s="11"/>
      <c r="I61" s="30" t="s">
        <v>5682</v>
      </c>
      <c r="J61" s="11"/>
      <c r="K61" s="89">
        <v>42</v>
      </c>
      <c r="L61" s="22" t="s">
        <v>26</v>
      </c>
      <c r="M61" s="22" t="s">
        <v>120</v>
      </c>
      <c r="N61" s="29" t="s">
        <v>5782</v>
      </c>
    </row>
    <row r="62" spans="1:14" x14ac:dyDescent="0.2">
      <c r="A62" s="18">
        <v>46</v>
      </c>
      <c r="B62" s="19">
        <v>6000</v>
      </c>
      <c r="C62" s="45" t="s">
        <v>1760</v>
      </c>
      <c r="D62" s="48">
        <v>40573</v>
      </c>
      <c r="E62" s="48">
        <v>40908</v>
      </c>
      <c r="F62" s="39">
        <v>11</v>
      </c>
      <c r="G62" s="54">
        <v>41640</v>
      </c>
      <c r="H62" s="21"/>
      <c r="I62" s="30" t="s">
        <v>5682</v>
      </c>
      <c r="J62" s="30"/>
      <c r="K62" s="89">
        <v>67</v>
      </c>
      <c r="L62" s="22" t="s">
        <v>26</v>
      </c>
      <c r="M62" s="22" t="s">
        <v>120</v>
      </c>
      <c r="N62" s="29" t="s">
        <v>5782</v>
      </c>
    </row>
    <row r="63" spans="1:14" x14ac:dyDescent="0.2">
      <c r="A63" s="18">
        <v>47</v>
      </c>
      <c r="B63" s="19">
        <v>6000</v>
      </c>
      <c r="C63" s="45" t="s">
        <v>1741</v>
      </c>
      <c r="D63" s="48">
        <v>40573</v>
      </c>
      <c r="E63" s="48">
        <v>40908</v>
      </c>
      <c r="F63" s="39">
        <v>11</v>
      </c>
      <c r="G63" s="54">
        <v>41640</v>
      </c>
      <c r="H63" s="21"/>
      <c r="I63" s="30" t="s">
        <v>5682</v>
      </c>
      <c r="J63" s="30"/>
      <c r="K63" s="89">
        <v>33</v>
      </c>
      <c r="L63" s="22" t="s">
        <v>26</v>
      </c>
      <c r="M63" s="22" t="s">
        <v>120</v>
      </c>
      <c r="N63" s="29" t="s">
        <v>5702</v>
      </c>
    </row>
    <row r="64" spans="1:14" x14ac:dyDescent="0.2">
      <c r="A64" s="18">
        <v>48</v>
      </c>
      <c r="B64" s="19">
        <v>6000</v>
      </c>
      <c r="C64" s="45" t="s">
        <v>1738</v>
      </c>
      <c r="D64" s="48">
        <v>40573</v>
      </c>
      <c r="E64" s="48">
        <v>40908</v>
      </c>
      <c r="F64" s="39">
        <v>11</v>
      </c>
      <c r="G64" s="54">
        <v>41640</v>
      </c>
      <c r="H64" s="21"/>
      <c r="I64" s="30" t="s">
        <v>5682</v>
      </c>
      <c r="J64" s="30"/>
      <c r="K64" s="89">
        <v>98</v>
      </c>
      <c r="L64" s="22" t="s">
        <v>26</v>
      </c>
      <c r="M64" s="22" t="s">
        <v>120</v>
      </c>
      <c r="N64" s="29" t="s">
        <v>5782</v>
      </c>
    </row>
    <row r="65" spans="1:14" x14ac:dyDescent="0.2">
      <c r="A65" s="18">
        <v>49</v>
      </c>
      <c r="B65" s="19">
        <v>6000</v>
      </c>
      <c r="C65" s="45" t="s">
        <v>1761</v>
      </c>
      <c r="D65" s="48">
        <v>40573</v>
      </c>
      <c r="E65" s="48">
        <v>40908</v>
      </c>
      <c r="F65" s="39">
        <v>12</v>
      </c>
      <c r="G65" s="54">
        <v>41640</v>
      </c>
      <c r="H65" s="22"/>
      <c r="I65" s="30" t="s">
        <v>5682</v>
      </c>
      <c r="J65" s="22"/>
      <c r="K65" s="89">
        <v>73</v>
      </c>
      <c r="L65" s="22" t="s">
        <v>26</v>
      </c>
      <c r="M65" s="22" t="s">
        <v>120</v>
      </c>
      <c r="N65" s="29" t="s">
        <v>5780</v>
      </c>
    </row>
    <row r="66" spans="1:14" x14ac:dyDescent="0.2">
      <c r="A66" s="18">
        <v>50</v>
      </c>
      <c r="B66" s="19">
        <v>6000</v>
      </c>
      <c r="C66" s="45" t="s">
        <v>1719</v>
      </c>
      <c r="D66" s="48">
        <v>40544</v>
      </c>
      <c r="E66" s="48">
        <v>40908</v>
      </c>
      <c r="F66" s="39">
        <v>12</v>
      </c>
      <c r="G66" s="54">
        <v>41640</v>
      </c>
      <c r="H66" s="22"/>
      <c r="I66" s="30" t="s">
        <v>5682</v>
      </c>
      <c r="J66" s="30"/>
      <c r="K66" s="89">
        <v>159</v>
      </c>
      <c r="L66" s="22" t="s">
        <v>26</v>
      </c>
      <c r="M66" s="22" t="s">
        <v>120</v>
      </c>
      <c r="N66" s="29" t="s">
        <v>5782</v>
      </c>
    </row>
    <row r="67" spans="1:14" x14ac:dyDescent="0.2">
      <c r="A67" s="18">
        <v>51</v>
      </c>
      <c r="B67" s="19">
        <v>6000</v>
      </c>
      <c r="C67" s="45" t="s">
        <v>1762</v>
      </c>
      <c r="D67" s="48">
        <v>40544</v>
      </c>
      <c r="E67" s="48">
        <v>40724</v>
      </c>
      <c r="F67" s="39">
        <v>12</v>
      </c>
      <c r="G67" s="54">
        <v>41671</v>
      </c>
      <c r="H67" s="22"/>
      <c r="I67" s="30" t="s">
        <v>5682</v>
      </c>
      <c r="J67" s="30"/>
      <c r="K67" s="89">
        <v>184</v>
      </c>
      <c r="L67" s="22" t="s">
        <v>26</v>
      </c>
      <c r="M67" s="22" t="s">
        <v>120</v>
      </c>
      <c r="N67" s="29" t="s">
        <v>5785</v>
      </c>
    </row>
    <row r="68" spans="1:14" x14ac:dyDescent="0.2">
      <c r="A68" s="18">
        <v>52</v>
      </c>
      <c r="B68" s="19">
        <v>6000</v>
      </c>
      <c r="C68" s="45" t="s">
        <v>1763</v>
      </c>
      <c r="D68" s="48">
        <v>40725</v>
      </c>
      <c r="E68" s="48">
        <v>40908</v>
      </c>
      <c r="F68" s="39">
        <v>12</v>
      </c>
      <c r="G68" s="54">
        <v>41672</v>
      </c>
      <c r="H68" s="26"/>
      <c r="I68" s="30" t="s">
        <v>5682</v>
      </c>
      <c r="J68" s="30"/>
      <c r="K68" s="89">
        <v>150</v>
      </c>
      <c r="L68" s="22" t="s">
        <v>26</v>
      </c>
      <c r="M68" s="22" t="s">
        <v>120</v>
      </c>
      <c r="N68" s="29" t="s">
        <v>5785</v>
      </c>
    </row>
    <row r="69" spans="1:14" x14ac:dyDescent="0.2">
      <c r="A69" s="18">
        <v>53</v>
      </c>
      <c r="B69" s="19">
        <v>6000</v>
      </c>
      <c r="C69" s="45" t="s">
        <v>1764</v>
      </c>
      <c r="D69" s="48">
        <v>40661</v>
      </c>
      <c r="E69" s="48">
        <v>40736</v>
      </c>
      <c r="F69" s="39">
        <v>13</v>
      </c>
      <c r="G69" s="54">
        <v>41671</v>
      </c>
      <c r="H69" s="27"/>
      <c r="I69" s="30" t="s">
        <v>5682</v>
      </c>
      <c r="J69" s="28"/>
      <c r="K69" s="89">
        <v>186</v>
      </c>
      <c r="L69" s="22" t="s">
        <v>26</v>
      </c>
      <c r="M69" s="22" t="s">
        <v>120</v>
      </c>
      <c r="N69" s="29" t="s">
        <v>5784</v>
      </c>
    </row>
    <row r="70" spans="1:14" x14ac:dyDescent="0.2">
      <c r="A70" s="18">
        <v>54</v>
      </c>
      <c r="B70" s="19">
        <v>6000</v>
      </c>
      <c r="C70" s="45" t="s">
        <v>1764</v>
      </c>
      <c r="D70" s="48">
        <v>40772</v>
      </c>
      <c r="E70" s="48">
        <v>40772</v>
      </c>
      <c r="F70" s="39">
        <v>13</v>
      </c>
      <c r="G70" s="54">
        <v>41672</v>
      </c>
      <c r="H70" s="11"/>
      <c r="I70" s="30" t="s">
        <v>5682</v>
      </c>
      <c r="J70" s="11"/>
      <c r="K70" s="89">
        <v>118</v>
      </c>
      <c r="L70" s="22" t="s">
        <v>26</v>
      </c>
      <c r="M70" s="22" t="s">
        <v>120</v>
      </c>
      <c r="N70" s="29" t="s">
        <v>5784</v>
      </c>
    </row>
    <row r="71" spans="1:14" x14ac:dyDescent="0.2">
      <c r="A71" s="18">
        <v>55</v>
      </c>
      <c r="B71" s="19">
        <v>6000</v>
      </c>
      <c r="C71" s="45" t="s">
        <v>1765</v>
      </c>
      <c r="D71" s="48">
        <v>40183</v>
      </c>
      <c r="E71" s="48">
        <v>40712</v>
      </c>
      <c r="F71" s="39">
        <v>13</v>
      </c>
      <c r="G71" s="54">
        <v>41640</v>
      </c>
      <c r="H71" s="11"/>
      <c r="I71" s="30" t="s">
        <v>5682</v>
      </c>
      <c r="J71" s="11"/>
      <c r="K71" s="89">
        <v>25</v>
      </c>
      <c r="L71" s="22" t="s">
        <v>26</v>
      </c>
      <c r="M71" s="22" t="s">
        <v>120</v>
      </c>
      <c r="N71" s="29" t="s">
        <v>5784</v>
      </c>
    </row>
    <row r="72" spans="1:14" x14ac:dyDescent="0.2">
      <c r="A72" s="18">
        <v>56</v>
      </c>
      <c r="B72" s="19">
        <v>6000</v>
      </c>
      <c r="C72" s="45" t="s">
        <v>1766</v>
      </c>
      <c r="D72" s="48">
        <v>39841</v>
      </c>
      <c r="E72" s="48">
        <v>39878</v>
      </c>
      <c r="F72" s="39">
        <v>13</v>
      </c>
      <c r="G72" s="54">
        <v>41640</v>
      </c>
      <c r="H72" s="11"/>
      <c r="I72" s="30" t="s">
        <v>5682</v>
      </c>
      <c r="J72" s="11"/>
      <c r="K72" s="89">
        <v>72</v>
      </c>
      <c r="L72" s="22" t="s">
        <v>26</v>
      </c>
      <c r="M72" s="22" t="s">
        <v>120</v>
      </c>
      <c r="N72" s="29" t="s">
        <v>5784</v>
      </c>
    </row>
    <row r="73" spans="1:14" x14ac:dyDescent="0.2">
      <c r="A73" s="18">
        <v>57</v>
      </c>
      <c r="B73" s="19">
        <v>6000</v>
      </c>
      <c r="C73" s="45" t="s">
        <v>1767</v>
      </c>
      <c r="D73" s="48">
        <v>39937</v>
      </c>
      <c r="E73" s="48">
        <v>39989</v>
      </c>
      <c r="F73" s="39">
        <v>13</v>
      </c>
      <c r="G73" s="54">
        <v>41640</v>
      </c>
      <c r="H73" s="11"/>
      <c r="I73" s="30" t="s">
        <v>5682</v>
      </c>
      <c r="J73" s="11"/>
      <c r="K73" s="89">
        <v>76</v>
      </c>
      <c r="L73" s="22" t="s">
        <v>26</v>
      </c>
      <c r="M73" s="22" t="s">
        <v>120</v>
      </c>
      <c r="N73" s="29" t="s">
        <v>5697</v>
      </c>
    </row>
    <row r="74" spans="1:14" x14ac:dyDescent="0.2">
      <c r="A74" s="18">
        <v>58</v>
      </c>
      <c r="B74" s="19">
        <v>6000</v>
      </c>
      <c r="C74" s="45" t="s">
        <v>1768</v>
      </c>
      <c r="D74" s="48">
        <v>40595</v>
      </c>
      <c r="E74" s="48">
        <v>40616</v>
      </c>
      <c r="F74" s="39">
        <v>13</v>
      </c>
      <c r="G74" s="54">
        <v>41640</v>
      </c>
      <c r="H74" s="11"/>
      <c r="I74" s="30" t="s">
        <v>5682</v>
      </c>
      <c r="J74" s="11"/>
      <c r="K74" s="89">
        <v>186</v>
      </c>
      <c r="L74" s="22" t="s">
        <v>26</v>
      </c>
      <c r="M74" s="22" t="s">
        <v>120</v>
      </c>
      <c r="N74" s="29" t="s">
        <v>5782</v>
      </c>
    </row>
    <row r="75" spans="1:14" x14ac:dyDescent="0.2">
      <c r="A75" s="18">
        <v>59</v>
      </c>
      <c r="B75" s="19">
        <v>6000</v>
      </c>
      <c r="C75" s="45" t="s">
        <v>1769</v>
      </c>
      <c r="D75" s="48">
        <v>40602</v>
      </c>
      <c r="E75" s="48">
        <v>40784</v>
      </c>
      <c r="F75" s="39">
        <v>14</v>
      </c>
      <c r="G75" s="54">
        <v>41671</v>
      </c>
      <c r="H75" s="11"/>
      <c r="I75" s="30" t="s">
        <v>5682</v>
      </c>
      <c r="J75" s="11"/>
      <c r="K75" s="89">
        <v>122</v>
      </c>
      <c r="L75" s="22" t="s">
        <v>26</v>
      </c>
      <c r="M75" s="22" t="s">
        <v>120</v>
      </c>
      <c r="N75" s="29" t="s">
        <v>5683</v>
      </c>
    </row>
    <row r="76" spans="1:14" x14ac:dyDescent="0.2">
      <c r="A76" s="18">
        <v>60</v>
      </c>
      <c r="B76" s="19">
        <v>6000</v>
      </c>
      <c r="C76" s="45" t="s">
        <v>1770</v>
      </c>
      <c r="D76" s="48">
        <v>40589</v>
      </c>
      <c r="E76" s="48">
        <v>40589</v>
      </c>
      <c r="F76" s="39">
        <v>14</v>
      </c>
      <c r="G76" s="54">
        <v>41672</v>
      </c>
      <c r="H76" s="11"/>
      <c r="I76" s="30" t="s">
        <v>5682</v>
      </c>
      <c r="J76" s="11"/>
      <c r="K76" s="89">
        <v>135</v>
      </c>
      <c r="L76" s="22" t="s">
        <v>26</v>
      </c>
      <c r="M76" s="22" t="s">
        <v>120</v>
      </c>
      <c r="N76" s="29" t="s">
        <v>5683</v>
      </c>
    </row>
    <row r="77" spans="1:14" x14ac:dyDescent="0.2">
      <c r="A77" s="18">
        <v>61</v>
      </c>
      <c r="B77" s="19">
        <v>6000</v>
      </c>
      <c r="C77" s="45" t="s">
        <v>1770</v>
      </c>
      <c r="D77" s="48">
        <v>40589</v>
      </c>
      <c r="E77" s="48">
        <v>40589</v>
      </c>
      <c r="F77" s="39">
        <v>14</v>
      </c>
      <c r="G77" s="54">
        <v>41640</v>
      </c>
      <c r="H77" s="21"/>
      <c r="I77" s="30" t="s">
        <v>5682</v>
      </c>
      <c r="J77" s="30"/>
      <c r="K77" s="89">
        <v>30</v>
      </c>
      <c r="L77" s="22" t="s">
        <v>26</v>
      </c>
      <c r="M77" s="22" t="s">
        <v>120</v>
      </c>
      <c r="N77" s="29" t="s">
        <v>5683</v>
      </c>
    </row>
    <row r="78" spans="1:14" x14ac:dyDescent="0.2">
      <c r="A78" s="18">
        <v>62</v>
      </c>
      <c r="B78" s="19">
        <v>6000</v>
      </c>
      <c r="C78" s="45" t="s">
        <v>1771</v>
      </c>
      <c r="D78" s="48">
        <v>40483</v>
      </c>
      <c r="E78" s="48">
        <v>40907</v>
      </c>
      <c r="F78" s="39">
        <v>15</v>
      </c>
      <c r="G78" s="54">
        <v>41699</v>
      </c>
      <c r="H78" s="21"/>
      <c r="I78" s="30" t="s">
        <v>5682</v>
      </c>
      <c r="J78" s="30"/>
      <c r="K78" s="89">
        <v>202</v>
      </c>
      <c r="L78" s="22" t="s">
        <v>26</v>
      </c>
      <c r="M78" s="22" t="s">
        <v>120</v>
      </c>
      <c r="N78" s="29" t="s">
        <v>5782</v>
      </c>
    </row>
    <row r="79" spans="1:14" x14ac:dyDescent="0.2">
      <c r="A79" s="18">
        <v>63</v>
      </c>
      <c r="B79" s="19">
        <v>6000</v>
      </c>
      <c r="C79" s="45" t="s">
        <v>1771</v>
      </c>
      <c r="D79" s="48">
        <v>40483</v>
      </c>
      <c r="E79" s="48">
        <v>40907</v>
      </c>
      <c r="F79" s="39">
        <v>15</v>
      </c>
      <c r="G79" s="54">
        <v>41700</v>
      </c>
      <c r="H79" s="21"/>
      <c r="I79" s="30" t="s">
        <v>5682</v>
      </c>
      <c r="J79" s="30"/>
      <c r="K79" s="89">
        <v>187</v>
      </c>
      <c r="L79" s="22" t="s">
        <v>26</v>
      </c>
      <c r="M79" s="22" t="s">
        <v>120</v>
      </c>
      <c r="N79" s="29" t="s">
        <v>5782</v>
      </c>
    </row>
    <row r="80" spans="1:14" x14ac:dyDescent="0.2">
      <c r="A80" s="18">
        <v>64</v>
      </c>
      <c r="B80" s="19">
        <v>6000</v>
      </c>
      <c r="C80" s="45" t="s">
        <v>1771</v>
      </c>
      <c r="D80" s="48">
        <v>40483</v>
      </c>
      <c r="E80" s="48">
        <v>40907</v>
      </c>
      <c r="F80" s="39">
        <v>15</v>
      </c>
      <c r="G80" s="54">
        <v>41701</v>
      </c>
      <c r="H80" s="22"/>
      <c r="I80" s="30" t="s">
        <v>5682</v>
      </c>
      <c r="J80" s="22"/>
      <c r="K80" s="89">
        <v>90</v>
      </c>
      <c r="L80" s="22" t="s">
        <v>26</v>
      </c>
      <c r="M80" s="22" t="s">
        <v>120</v>
      </c>
      <c r="N80" s="29" t="s">
        <v>5782</v>
      </c>
    </row>
    <row r="81" spans="1:14" x14ac:dyDescent="0.2">
      <c r="A81" s="18">
        <v>65</v>
      </c>
      <c r="B81" s="19">
        <v>6000</v>
      </c>
      <c r="C81" s="45" t="s">
        <v>1772</v>
      </c>
      <c r="D81" s="48">
        <v>40909</v>
      </c>
      <c r="E81" s="48">
        <v>41274</v>
      </c>
      <c r="F81" s="39">
        <v>16</v>
      </c>
      <c r="G81" s="87" t="s">
        <v>117</v>
      </c>
      <c r="H81" s="22"/>
      <c r="I81" s="30" t="s">
        <v>5682</v>
      </c>
      <c r="J81" s="30"/>
      <c r="K81" s="89">
        <v>392</v>
      </c>
      <c r="L81" s="22" t="s">
        <v>26</v>
      </c>
      <c r="M81" s="22" t="s">
        <v>120</v>
      </c>
      <c r="N81" s="29" t="s">
        <v>5683</v>
      </c>
    </row>
    <row r="82" spans="1:14" x14ac:dyDescent="0.2">
      <c r="A82" s="18">
        <v>66</v>
      </c>
      <c r="B82" s="19">
        <v>6000</v>
      </c>
      <c r="C82" s="45" t="s">
        <v>1773</v>
      </c>
      <c r="D82" s="48">
        <v>40909</v>
      </c>
      <c r="E82" s="48">
        <v>41274</v>
      </c>
      <c r="F82" s="39">
        <v>16</v>
      </c>
      <c r="G82" s="87" t="s">
        <v>117</v>
      </c>
      <c r="H82" s="22"/>
      <c r="I82" s="30" t="s">
        <v>5682</v>
      </c>
      <c r="J82" s="30"/>
      <c r="K82" s="89">
        <v>233</v>
      </c>
      <c r="L82" s="22" t="s">
        <v>26</v>
      </c>
      <c r="M82" s="22" t="s">
        <v>120</v>
      </c>
      <c r="N82" s="29" t="s">
        <v>5683</v>
      </c>
    </row>
    <row r="83" spans="1:14" x14ac:dyDescent="0.2">
      <c r="A83" s="18">
        <v>67</v>
      </c>
      <c r="B83" s="19">
        <v>6000</v>
      </c>
      <c r="C83" s="45" t="s">
        <v>1774</v>
      </c>
      <c r="D83" s="48">
        <v>40938</v>
      </c>
      <c r="E83" s="48">
        <v>41274</v>
      </c>
      <c r="F83" s="39">
        <v>16</v>
      </c>
      <c r="G83" s="87" t="s">
        <v>116</v>
      </c>
      <c r="H83" s="26"/>
      <c r="I83" s="30" t="s">
        <v>5682</v>
      </c>
      <c r="J83" s="30"/>
      <c r="K83" s="89">
        <v>45</v>
      </c>
      <c r="L83" s="22" t="s">
        <v>26</v>
      </c>
      <c r="M83" s="22" t="s">
        <v>120</v>
      </c>
      <c r="N83" s="29" t="s">
        <v>5780</v>
      </c>
    </row>
    <row r="84" spans="1:14" x14ac:dyDescent="0.2">
      <c r="A84" s="18">
        <v>68</v>
      </c>
      <c r="B84" s="19">
        <v>6000</v>
      </c>
      <c r="C84" s="45" t="s">
        <v>1775</v>
      </c>
      <c r="D84" s="48">
        <v>40922</v>
      </c>
      <c r="E84" s="48">
        <v>41043</v>
      </c>
      <c r="F84" s="39">
        <v>16</v>
      </c>
      <c r="G84" s="87" t="s">
        <v>116</v>
      </c>
      <c r="H84" s="27"/>
      <c r="I84" s="30" t="s">
        <v>5682</v>
      </c>
      <c r="J84" s="28"/>
      <c r="K84" s="89">
        <v>47</v>
      </c>
      <c r="L84" s="22" t="s">
        <v>26</v>
      </c>
      <c r="M84" s="22" t="s">
        <v>120</v>
      </c>
      <c r="N84" s="29" t="s">
        <v>5780</v>
      </c>
    </row>
    <row r="85" spans="1:14" x14ac:dyDescent="0.2">
      <c r="A85" s="18">
        <v>69</v>
      </c>
      <c r="B85" s="19">
        <v>6000</v>
      </c>
      <c r="C85" s="45" t="s">
        <v>1776</v>
      </c>
      <c r="D85" s="48">
        <v>40940</v>
      </c>
      <c r="E85" s="48">
        <v>41249</v>
      </c>
      <c r="F85" s="39">
        <v>17</v>
      </c>
      <c r="G85" s="87" t="s">
        <v>119</v>
      </c>
      <c r="H85" s="11"/>
      <c r="I85" s="30" t="s">
        <v>5682</v>
      </c>
      <c r="J85" s="11"/>
      <c r="K85" s="89">
        <v>548</v>
      </c>
      <c r="L85" s="22" t="s">
        <v>26</v>
      </c>
      <c r="M85" s="22" t="s">
        <v>120</v>
      </c>
      <c r="N85" s="29" t="s">
        <v>5782</v>
      </c>
    </row>
    <row r="86" spans="1:14" x14ac:dyDescent="0.2">
      <c r="A86" s="18">
        <v>70</v>
      </c>
      <c r="B86" s="19">
        <v>6000</v>
      </c>
      <c r="C86" s="45" t="s">
        <v>1777</v>
      </c>
      <c r="D86" s="48">
        <v>40909</v>
      </c>
      <c r="E86" s="48">
        <v>41274</v>
      </c>
      <c r="F86" s="39">
        <v>17</v>
      </c>
      <c r="G86" s="87" t="s">
        <v>117</v>
      </c>
      <c r="H86" s="11"/>
      <c r="I86" s="30" t="s">
        <v>5682</v>
      </c>
      <c r="J86" s="11"/>
      <c r="K86" s="89">
        <v>302</v>
      </c>
      <c r="L86" s="22" t="s">
        <v>26</v>
      </c>
      <c r="M86" s="22" t="s">
        <v>120</v>
      </c>
      <c r="N86" s="29" t="s">
        <v>5782</v>
      </c>
    </row>
    <row r="87" spans="1:14" x14ac:dyDescent="0.2">
      <c r="A87" s="18">
        <v>71</v>
      </c>
      <c r="B87" s="19">
        <v>6000</v>
      </c>
      <c r="C87" s="45" t="s">
        <v>1778</v>
      </c>
      <c r="D87" s="48">
        <v>40909</v>
      </c>
      <c r="E87" s="48">
        <v>41273</v>
      </c>
      <c r="F87" s="39">
        <v>17</v>
      </c>
      <c r="G87" s="87" t="s">
        <v>116</v>
      </c>
      <c r="H87" s="11"/>
      <c r="I87" s="30" t="s">
        <v>5682</v>
      </c>
      <c r="J87" s="11"/>
      <c r="K87" s="89">
        <v>96</v>
      </c>
      <c r="L87" s="22" t="s">
        <v>26</v>
      </c>
      <c r="M87" s="22" t="s">
        <v>120</v>
      </c>
      <c r="N87" s="29" t="s">
        <v>5782</v>
      </c>
    </row>
    <row r="88" spans="1:14" x14ac:dyDescent="0.2">
      <c r="A88" s="18">
        <v>72</v>
      </c>
      <c r="B88" s="19">
        <v>6000</v>
      </c>
      <c r="C88" s="45" t="s">
        <v>1779</v>
      </c>
      <c r="D88" s="48">
        <v>40909</v>
      </c>
      <c r="E88" s="48">
        <v>41274</v>
      </c>
      <c r="F88" s="39">
        <v>17</v>
      </c>
      <c r="G88" s="87" t="s">
        <v>116</v>
      </c>
      <c r="H88" s="11"/>
      <c r="I88" s="30" t="s">
        <v>5682</v>
      </c>
      <c r="J88" s="11"/>
      <c r="K88" s="89">
        <v>157</v>
      </c>
      <c r="L88" s="22" t="s">
        <v>26</v>
      </c>
      <c r="M88" s="22" t="s">
        <v>120</v>
      </c>
      <c r="N88" s="29" t="s">
        <v>5780</v>
      </c>
    </row>
    <row r="89" spans="1:14" x14ac:dyDescent="0.2">
      <c r="A89" s="18">
        <v>73</v>
      </c>
      <c r="B89" s="19">
        <v>6000</v>
      </c>
      <c r="C89" s="45" t="s">
        <v>1780</v>
      </c>
      <c r="D89" s="48">
        <v>40909</v>
      </c>
      <c r="E89" s="48">
        <v>41274</v>
      </c>
      <c r="F89" s="39">
        <v>17</v>
      </c>
      <c r="G89" s="87" t="s">
        <v>117</v>
      </c>
      <c r="H89" s="11"/>
      <c r="I89" s="30" t="s">
        <v>5682</v>
      </c>
      <c r="J89" s="11"/>
      <c r="K89" s="89">
        <v>240</v>
      </c>
      <c r="L89" s="22" t="s">
        <v>26</v>
      </c>
      <c r="M89" s="22" t="s">
        <v>120</v>
      </c>
      <c r="N89" s="29" t="s">
        <v>5715</v>
      </c>
    </row>
    <row r="90" spans="1:14" x14ac:dyDescent="0.2">
      <c r="A90" s="18">
        <v>74</v>
      </c>
      <c r="B90" s="19">
        <v>6000</v>
      </c>
      <c r="C90" s="45" t="s">
        <v>1781</v>
      </c>
      <c r="D90" s="48">
        <v>40938</v>
      </c>
      <c r="E90" s="48">
        <v>41274</v>
      </c>
      <c r="F90" s="39">
        <v>18</v>
      </c>
      <c r="G90" s="87" t="s">
        <v>116</v>
      </c>
      <c r="H90" s="11"/>
      <c r="I90" s="30" t="s">
        <v>5682</v>
      </c>
      <c r="J90" s="11"/>
      <c r="K90" s="89">
        <v>69</v>
      </c>
      <c r="L90" s="22" t="s">
        <v>26</v>
      </c>
      <c r="M90" s="22" t="s">
        <v>120</v>
      </c>
      <c r="N90" s="29" t="s">
        <v>5782</v>
      </c>
    </row>
    <row r="91" spans="1:14" ht="22.5" x14ac:dyDescent="0.2">
      <c r="A91" s="18">
        <v>75</v>
      </c>
      <c r="B91" s="19">
        <v>6000</v>
      </c>
      <c r="C91" s="45" t="s">
        <v>1782</v>
      </c>
      <c r="D91" s="48">
        <v>40909</v>
      </c>
      <c r="E91" s="48">
        <v>41274</v>
      </c>
      <c r="F91" s="39">
        <v>18</v>
      </c>
      <c r="G91" s="87" t="s">
        <v>116</v>
      </c>
      <c r="H91" s="11"/>
      <c r="I91" s="30" t="s">
        <v>5682</v>
      </c>
      <c r="J91" s="11"/>
      <c r="K91" s="89">
        <v>40</v>
      </c>
      <c r="L91" s="22" t="s">
        <v>26</v>
      </c>
      <c r="M91" s="22" t="s">
        <v>120</v>
      </c>
      <c r="N91" s="29" t="s">
        <v>5782</v>
      </c>
    </row>
    <row r="92" spans="1:14" x14ac:dyDescent="0.2">
      <c r="A92" s="18">
        <v>76</v>
      </c>
      <c r="B92" s="19">
        <v>6000</v>
      </c>
      <c r="C92" s="45" t="s">
        <v>1783</v>
      </c>
      <c r="D92" s="48">
        <v>40909</v>
      </c>
      <c r="E92" s="48">
        <v>41274</v>
      </c>
      <c r="F92" s="39">
        <v>18</v>
      </c>
      <c r="G92" s="87" t="s">
        <v>116</v>
      </c>
      <c r="H92" s="21"/>
      <c r="I92" s="30" t="s">
        <v>5682</v>
      </c>
      <c r="J92" s="30"/>
      <c r="K92" s="89">
        <v>83</v>
      </c>
      <c r="L92" s="22" t="s">
        <v>26</v>
      </c>
      <c r="M92" s="22" t="s">
        <v>120</v>
      </c>
      <c r="N92" s="29" t="s">
        <v>5683</v>
      </c>
    </row>
    <row r="93" spans="1:14" x14ac:dyDescent="0.2">
      <c r="A93" s="18">
        <v>77</v>
      </c>
      <c r="B93" s="19">
        <v>6000</v>
      </c>
      <c r="C93" s="45" t="s">
        <v>1784</v>
      </c>
      <c r="D93" s="48">
        <v>40938</v>
      </c>
      <c r="E93" s="48">
        <v>41243</v>
      </c>
      <c r="F93" s="39">
        <v>18</v>
      </c>
      <c r="G93" s="87" t="s">
        <v>116</v>
      </c>
      <c r="H93" s="21"/>
      <c r="I93" s="30" t="s">
        <v>5682</v>
      </c>
      <c r="J93" s="30"/>
      <c r="K93" s="89">
        <v>53</v>
      </c>
      <c r="L93" s="22" t="s">
        <v>26</v>
      </c>
      <c r="M93" s="22" t="s">
        <v>120</v>
      </c>
      <c r="N93" s="29" t="s">
        <v>5782</v>
      </c>
    </row>
    <row r="94" spans="1:14" x14ac:dyDescent="0.2">
      <c r="A94" s="18">
        <v>78</v>
      </c>
      <c r="B94" s="19">
        <v>6000</v>
      </c>
      <c r="C94" s="45" t="s">
        <v>1785</v>
      </c>
      <c r="D94" s="48">
        <v>40938</v>
      </c>
      <c r="E94" s="48">
        <v>41274</v>
      </c>
      <c r="F94" s="39">
        <v>18</v>
      </c>
      <c r="G94" s="87" t="s">
        <v>116</v>
      </c>
      <c r="H94" s="21"/>
      <c r="I94" s="30" t="s">
        <v>5682</v>
      </c>
      <c r="J94" s="30"/>
      <c r="K94" s="89">
        <v>75</v>
      </c>
      <c r="L94" s="22" t="s">
        <v>26</v>
      </c>
      <c r="M94" s="22" t="s">
        <v>120</v>
      </c>
      <c r="N94" s="29" t="s">
        <v>5782</v>
      </c>
    </row>
    <row r="95" spans="1:14" x14ac:dyDescent="0.2">
      <c r="A95" s="18">
        <v>79</v>
      </c>
      <c r="B95" s="19">
        <v>6000</v>
      </c>
      <c r="C95" s="45" t="s">
        <v>1786</v>
      </c>
      <c r="D95" s="48">
        <v>40938</v>
      </c>
      <c r="E95" s="48">
        <v>41274</v>
      </c>
      <c r="F95" s="39">
        <v>18</v>
      </c>
      <c r="G95" s="87" t="s">
        <v>116</v>
      </c>
      <c r="H95" s="22"/>
      <c r="I95" s="30" t="s">
        <v>5682</v>
      </c>
      <c r="J95" s="22"/>
      <c r="K95" s="89">
        <v>93</v>
      </c>
      <c r="L95" s="22" t="s">
        <v>26</v>
      </c>
      <c r="M95" s="22" t="s">
        <v>120</v>
      </c>
      <c r="N95" s="29" t="s">
        <v>5711</v>
      </c>
    </row>
    <row r="96" spans="1:14" x14ac:dyDescent="0.2">
      <c r="A96" s="18">
        <v>80</v>
      </c>
      <c r="B96" s="19">
        <v>6000</v>
      </c>
      <c r="C96" s="45" t="s">
        <v>1787</v>
      </c>
      <c r="D96" s="48">
        <v>40963</v>
      </c>
      <c r="E96" s="48">
        <v>41078</v>
      </c>
      <c r="F96" s="39">
        <v>18</v>
      </c>
      <c r="G96" s="87" t="s">
        <v>116</v>
      </c>
      <c r="H96" s="22"/>
      <c r="I96" s="30" t="s">
        <v>5682</v>
      </c>
      <c r="J96" s="30"/>
      <c r="K96" s="89">
        <v>145</v>
      </c>
      <c r="L96" s="22" t="s">
        <v>26</v>
      </c>
      <c r="M96" s="22" t="s">
        <v>120</v>
      </c>
      <c r="N96" s="29" t="s">
        <v>5784</v>
      </c>
    </row>
    <row r="97" spans="1:14" x14ac:dyDescent="0.2">
      <c r="A97" s="18">
        <v>81</v>
      </c>
      <c r="B97" s="19">
        <v>6000</v>
      </c>
      <c r="C97" s="45" t="s">
        <v>1788</v>
      </c>
      <c r="D97" s="48">
        <v>40992</v>
      </c>
      <c r="E97" s="48">
        <v>41122</v>
      </c>
      <c r="F97" s="39">
        <v>18</v>
      </c>
      <c r="G97" s="87" t="s">
        <v>116</v>
      </c>
      <c r="H97" s="22"/>
      <c r="I97" s="30" t="s">
        <v>5682</v>
      </c>
      <c r="J97" s="30"/>
      <c r="K97" s="89">
        <v>103</v>
      </c>
      <c r="L97" s="22" t="s">
        <v>26</v>
      </c>
      <c r="M97" s="22" t="s">
        <v>120</v>
      </c>
      <c r="N97" s="29" t="s">
        <v>5782</v>
      </c>
    </row>
    <row r="98" spans="1:14" x14ac:dyDescent="0.2">
      <c r="A98" s="18">
        <v>82</v>
      </c>
      <c r="B98" s="19">
        <v>6000</v>
      </c>
      <c r="C98" s="45" t="s">
        <v>1789</v>
      </c>
      <c r="D98" s="48">
        <v>40992</v>
      </c>
      <c r="E98" s="48">
        <v>41122</v>
      </c>
      <c r="F98" s="39">
        <v>18</v>
      </c>
      <c r="G98" s="87" t="s">
        <v>116</v>
      </c>
      <c r="H98" s="26"/>
      <c r="I98" s="30" t="s">
        <v>5682</v>
      </c>
      <c r="J98" s="30"/>
      <c r="K98" s="89">
        <v>126</v>
      </c>
      <c r="L98" s="22" t="s">
        <v>26</v>
      </c>
      <c r="M98" s="22" t="s">
        <v>120</v>
      </c>
      <c r="N98" s="29" t="s">
        <v>5784</v>
      </c>
    </row>
    <row r="99" spans="1:14" x14ac:dyDescent="0.2">
      <c r="A99" s="18">
        <v>83</v>
      </c>
      <c r="B99" s="19">
        <v>6000</v>
      </c>
      <c r="C99" s="45" t="s">
        <v>1729</v>
      </c>
      <c r="D99" s="48">
        <v>40938</v>
      </c>
      <c r="E99" s="48">
        <v>41264</v>
      </c>
      <c r="F99" s="39">
        <v>19</v>
      </c>
      <c r="G99" s="87" t="s">
        <v>116</v>
      </c>
      <c r="H99" s="27"/>
      <c r="I99" s="30" t="s">
        <v>5682</v>
      </c>
      <c r="J99" s="28"/>
      <c r="K99" s="89">
        <v>40</v>
      </c>
      <c r="L99" s="22" t="s">
        <v>26</v>
      </c>
      <c r="M99" s="22" t="s">
        <v>120</v>
      </c>
      <c r="N99" s="29" t="s">
        <v>5711</v>
      </c>
    </row>
    <row r="100" spans="1:14" x14ac:dyDescent="0.2">
      <c r="A100" s="18">
        <v>84</v>
      </c>
      <c r="B100" s="19">
        <v>6000</v>
      </c>
      <c r="C100" s="36" t="s">
        <v>1790</v>
      </c>
      <c r="D100" s="48">
        <v>40909</v>
      </c>
      <c r="E100" s="48">
        <v>41274</v>
      </c>
      <c r="F100" s="39">
        <v>19</v>
      </c>
      <c r="G100" s="87" t="s">
        <v>116</v>
      </c>
      <c r="H100" s="11"/>
      <c r="I100" s="30" t="s">
        <v>5682</v>
      </c>
      <c r="J100" s="11"/>
      <c r="K100" s="89">
        <v>84</v>
      </c>
      <c r="L100" s="22" t="s">
        <v>26</v>
      </c>
      <c r="M100" s="22" t="s">
        <v>120</v>
      </c>
      <c r="N100" s="29" t="s">
        <v>5782</v>
      </c>
    </row>
    <row r="101" spans="1:14" x14ac:dyDescent="0.2">
      <c r="A101" s="18">
        <v>85</v>
      </c>
      <c r="B101" s="19">
        <v>6000</v>
      </c>
      <c r="C101" s="45" t="s">
        <v>1791</v>
      </c>
      <c r="D101" s="48">
        <v>40940</v>
      </c>
      <c r="E101" s="48">
        <v>41274</v>
      </c>
      <c r="F101" s="39">
        <v>19</v>
      </c>
      <c r="G101" s="87" t="s">
        <v>116</v>
      </c>
      <c r="H101" s="11"/>
      <c r="I101" s="30" t="s">
        <v>5682</v>
      </c>
      <c r="J101" s="11"/>
      <c r="K101" s="89">
        <v>37</v>
      </c>
      <c r="L101" s="22" t="s">
        <v>26</v>
      </c>
      <c r="M101" s="22" t="s">
        <v>120</v>
      </c>
      <c r="N101" s="29" t="s">
        <v>5782</v>
      </c>
    </row>
    <row r="102" spans="1:14" x14ac:dyDescent="0.2">
      <c r="A102" s="18">
        <v>86</v>
      </c>
      <c r="B102" s="19">
        <v>6000</v>
      </c>
      <c r="C102" s="45" t="s">
        <v>1792</v>
      </c>
      <c r="D102" s="48">
        <v>40908</v>
      </c>
      <c r="E102" s="48">
        <v>40908</v>
      </c>
      <c r="F102" s="39">
        <v>19</v>
      </c>
      <c r="G102" s="87" t="s">
        <v>116</v>
      </c>
      <c r="H102" s="11"/>
      <c r="I102" s="30" t="s">
        <v>5682</v>
      </c>
      <c r="J102" s="11"/>
      <c r="K102" s="89">
        <v>166</v>
      </c>
      <c r="L102" s="22" t="s">
        <v>26</v>
      </c>
      <c r="M102" s="22" t="s">
        <v>120</v>
      </c>
      <c r="N102" s="29" t="s">
        <v>5782</v>
      </c>
    </row>
    <row r="103" spans="1:14" x14ac:dyDescent="0.2">
      <c r="A103" s="18">
        <v>87</v>
      </c>
      <c r="B103" s="19">
        <v>6000</v>
      </c>
      <c r="C103" s="45" t="s">
        <v>1793</v>
      </c>
      <c r="D103" s="48">
        <v>40909</v>
      </c>
      <c r="E103" s="48">
        <v>41273</v>
      </c>
      <c r="F103" s="39">
        <v>19</v>
      </c>
      <c r="G103" s="87" t="s">
        <v>116</v>
      </c>
      <c r="H103" s="11"/>
      <c r="I103" s="30" t="s">
        <v>5682</v>
      </c>
      <c r="J103" s="11"/>
      <c r="K103" s="89">
        <v>10</v>
      </c>
      <c r="L103" s="22" t="s">
        <v>26</v>
      </c>
      <c r="M103" s="22" t="s">
        <v>120</v>
      </c>
      <c r="N103" s="29" t="s">
        <v>5782</v>
      </c>
    </row>
    <row r="104" spans="1:14" x14ac:dyDescent="0.2">
      <c r="A104" s="18">
        <v>88</v>
      </c>
      <c r="B104" s="19">
        <v>6000</v>
      </c>
      <c r="C104" s="45" t="s">
        <v>1794</v>
      </c>
      <c r="D104" s="48">
        <v>40928</v>
      </c>
      <c r="E104" s="48">
        <v>41261</v>
      </c>
      <c r="F104" s="39">
        <v>19</v>
      </c>
      <c r="G104" s="87" t="s">
        <v>116</v>
      </c>
      <c r="H104" s="11"/>
      <c r="I104" s="30" t="s">
        <v>5682</v>
      </c>
      <c r="J104" s="11"/>
      <c r="K104" s="89">
        <v>121</v>
      </c>
      <c r="L104" s="22" t="s">
        <v>26</v>
      </c>
      <c r="M104" s="22" t="s">
        <v>120</v>
      </c>
      <c r="N104" s="29" t="s">
        <v>5782</v>
      </c>
    </row>
    <row r="105" spans="1:14" ht="22.5" x14ac:dyDescent="0.2">
      <c r="A105" s="18">
        <v>89</v>
      </c>
      <c r="B105" s="19">
        <v>6000</v>
      </c>
      <c r="C105" s="45" t="s">
        <v>1795</v>
      </c>
      <c r="D105" s="48">
        <v>40909</v>
      </c>
      <c r="E105" s="48">
        <v>41274</v>
      </c>
      <c r="F105" s="39">
        <v>20</v>
      </c>
      <c r="G105" s="87" t="s">
        <v>553</v>
      </c>
      <c r="H105" s="11"/>
      <c r="I105" s="30" t="s">
        <v>5682</v>
      </c>
      <c r="J105" s="11"/>
      <c r="K105" s="89">
        <v>1142</v>
      </c>
      <c r="L105" s="22" t="s">
        <v>26</v>
      </c>
      <c r="M105" s="22" t="s">
        <v>120</v>
      </c>
      <c r="N105" s="29" t="s">
        <v>5782</v>
      </c>
    </row>
    <row r="106" spans="1:14" x14ac:dyDescent="0.2">
      <c r="A106" s="18">
        <v>90</v>
      </c>
      <c r="B106" s="19">
        <v>6000</v>
      </c>
      <c r="C106" s="82" t="s">
        <v>3105</v>
      </c>
      <c r="D106" s="48">
        <v>41304</v>
      </c>
      <c r="E106" s="48">
        <v>41612</v>
      </c>
      <c r="F106" s="38">
        <v>1</v>
      </c>
      <c r="G106" s="87" t="s">
        <v>116</v>
      </c>
      <c r="H106" s="11"/>
      <c r="I106" s="30" t="s">
        <v>5682</v>
      </c>
      <c r="J106" s="11"/>
      <c r="K106" s="22">
        <v>86</v>
      </c>
      <c r="L106" s="22" t="s">
        <v>26</v>
      </c>
      <c r="M106" s="22" t="s">
        <v>120</v>
      </c>
      <c r="N106" s="29" t="s">
        <v>5780</v>
      </c>
    </row>
    <row r="107" spans="1:14" x14ac:dyDescent="0.2">
      <c r="A107" s="18">
        <v>91</v>
      </c>
      <c r="B107" s="19">
        <v>6000</v>
      </c>
      <c r="C107" s="82" t="s">
        <v>3106</v>
      </c>
      <c r="D107" s="48">
        <v>41275</v>
      </c>
      <c r="E107" s="48">
        <v>41639</v>
      </c>
      <c r="F107" s="38">
        <v>1</v>
      </c>
      <c r="G107" s="87" t="s">
        <v>117</v>
      </c>
      <c r="H107" s="11"/>
      <c r="I107" s="30" t="s">
        <v>5682</v>
      </c>
      <c r="J107" s="11"/>
      <c r="K107" s="22">
        <v>304</v>
      </c>
      <c r="L107" s="22" t="s">
        <v>26</v>
      </c>
      <c r="M107" s="22" t="s">
        <v>120</v>
      </c>
      <c r="N107" s="29" t="s">
        <v>5683</v>
      </c>
    </row>
    <row r="108" spans="1:14" x14ac:dyDescent="0.2">
      <c r="A108" s="18">
        <v>92</v>
      </c>
      <c r="B108" s="19">
        <v>6000</v>
      </c>
      <c r="C108" s="82" t="s">
        <v>1776</v>
      </c>
      <c r="D108" s="48">
        <v>41275</v>
      </c>
      <c r="E108" s="48">
        <v>41639</v>
      </c>
      <c r="F108" s="38">
        <v>2</v>
      </c>
      <c r="G108" s="87" t="s">
        <v>119</v>
      </c>
      <c r="H108" s="11"/>
      <c r="I108" s="30" t="s">
        <v>5682</v>
      </c>
      <c r="J108" s="11"/>
      <c r="K108" s="22">
        <v>632</v>
      </c>
      <c r="L108" s="22" t="s">
        <v>26</v>
      </c>
      <c r="M108" s="22" t="s">
        <v>120</v>
      </c>
      <c r="N108" s="29" t="s">
        <v>5782</v>
      </c>
    </row>
    <row r="109" spans="1:14" x14ac:dyDescent="0.2">
      <c r="A109" s="18">
        <v>93</v>
      </c>
      <c r="B109" s="19">
        <v>6000</v>
      </c>
      <c r="C109" s="82" t="s">
        <v>3107</v>
      </c>
      <c r="D109" s="48">
        <v>41275</v>
      </c>
      <c r="E109" s="48">
        <v>41639</v>
      </c>
      <c r="F109" s="38">
        <v>2</v>
      </c>
      <c r="G109" s="87" t="s">
        <v>116</v>
      </c>
      <c r="H109" s="11"/>
      <c r="I109" s="30" t="s">
        <v>5682</v>
      </c>
      <c r="J109" s="11"/>
      <c r="K109" s="22">
        <v>102</v>
      </c>
      <c r="L109" s="22" t="s">
        <v>26</v>
      </c>
      <c r="M109" s="22" t="s">
        <v>120</v>
      </c>
      <c r="N109" s="29" t="s">
        <v>5715</v>
      </c>
    </row>
    <row r="110" spans="1:14" x14ac:dyDescent="0.2">
      <c r="A110" s="18">
        <v>94</v>
      </c>
      <c r="B110" s="19">
        <v>6000</v>
      </c>
      <c r="C110" s="82" t="s">
        <v>1777</v>
      </c>
      <c r="D110" s="48">
        <v>41275</v>
      </c>
      <c r="E110" s="48">
        <v>41639</v>
      </c>
      <c r="F110" s="38">
        <v>2</v>
      </c>
      <c r="G110" s="87" t="s">
        <v>119</v>
      </c>
      <c r="H110" s="11"/>
      <c r="I110" s="30" t="s">
        <v>5682</v>
      </c>
      <c r="J110" s="11"/>
      <c r="K110" s="22">
        <v>463</v>
      </c>
      <c r="L110" s="22" t="s">
        <v>26</v>
      </c>
      <c r="M110" s="22" t="s">
        <v>120</v>
      </c>
      <c r="N110" s="29" t="s">
        <v>5782</v>
      </c>
    </row>
    <row r="111" spans="1:14" x14ac:dyDescent="0.2">
      <c r="A111" s="18">
        <v>95</v>
      </c>
      <c r="B111" s="19">
        <v>6000</v>
      </c>
      <c r="C111" s="82" t="s">
        <v>3108</v>
      </c>
      <c r="D111" s="48">
        <v>36109</v>
      </c>
      <c r="E111" s="48">
        <v>41175</v>
      </c>
      <c r="F111" s="38">
        <v>2</v>
      </c>
      <c r="G111" s="87" t="s">
        <v>116</v>
      </c>
      <c r="H111" s="11"/>
      <c r="I111" s="30" t="s">
        <v>5682</v>
      </c>
      <c r="J111" s="11"/>
      <c r="K111" s="22">
        <v>65</v>
      </c>
      <c r="L111" s="22" t="s">
        <v>26</v>
      </c>
      <c r="M111" s="22" t="s">
        <v>120</v>
      </c>
      <c r="N111" s="29" t="s">
        <v>5782</v>
      </c>
    </row>
    <row r="112" spans="1:14" x14ac:dyDescent="0.2">
      <c r="A112" s="18">
        <v>96</v>
      </c>
      <c r="B112" s="19">
        <v>6000</v>
      </c>
      <c r="C112" s="82" t="s">
        <v>3109</v>
      </c>
      <c r="D112" s="48">
        <v>41423</v>
      </c>
      <c r="E112" s="48">
        <v>41639</v>
      </c>
      <c r="F112" s="38">
        <v>3</v>
      </c>
      <c r="G112" s="87" t="s">
        <v>116</v>
      </c>
      <c r="H112" s="11"/>
      <c r="I112" s="30" t="s">
        <v>5682</v>
      </c>
      <c r="J112" s="11"/>
      <c r="K112" s="22">
        <v>53</v>
      </c>
      <c r="L112" s="22" t="s">
        <v>26</v>
      </c>
      <c r="M112" s="22" t="s">
        <v>120</v>
      </c>
      <c r="N112" s="29" t="s">
        <v>5782</v>
      </c>
    </row>
    <row r="113" spans="1:14" x14ac:dyDescent="0.2">
      <c r="A113" s="18">
        <v>97</v>
      </c>
      <c r="B113" s="19">
        <v>6000</v>
      </c>
      <c r="C113" s="82" t="s">
        <v>1741</v>
      </c>
      <c r="D113" s="48">
        <v>41304</v>
      </c>
      <c r="E113" s="48">
        <v>41639</v>
      </c>
      <c r="F113" s="38">
        <v>3</v>
      </c>
      <c r="G113" s="87" t="s">
        <v>116</v>
      </c>
      <c r="H113" s="11"/>
      <c r="I113" s="30" t="s">
        <v>5682</v>
      </c>
      <c r="J113" s="11"/>
      <c r="K113" s="22">
        <v>18</v>
      </c>
      <c r="L113" s="22" t="s">
        <v>26</v>
      </c>
      <c r="M113" s="22" t="s">
        <v>120</v>
      </c>
      <c r="N113" s="29" t="s">
        <v>5702</v>
      </c>
    </row>
    <row r="114" spans="1:14" x14ac:dyDescent="0.2">
      <c r="A114" s="18">
        <v>98</v>
      </c>
      <c r="B114" s="19">
        <v>6000</v>
      </c>
      <c r="C114" s="82" t="s">
        <v>1781</v>
      </c>
      <c r="D114" s="48">
        <v>41275</v>
      </c>
      <c r="E114" s="48">
        <v>41629</v>
      </c>
      <c r="F114" s="38">
        <v>3</v>
      </c>
      <c r="G114" s="87" t="s">
        <v>116</v>
      </c>
      <c r="H114" s="11"/>
      <c r="I114" s="30" t="s">
        <v>5682</v>
      </c>
      <c r="J114" s="11"/>
      <c r="K114" s="22">
        <v>51</v>
      </c>
      <c r="L114" s="22" t="s">
        <v>26</v>
      </c>
      <c r="M114" s="22" t="s">
        <v>120</v>
      </c>
      <c r="N114" s="29" t="s">
        <v>5782</v>
      </c>
    </row>
    <row r="115" spans="1:14" x14ac:dyDescent="0.2">
      <c r="A115" s="18">
        <v>99</v>
      </c>
      <c r="B115" s="19">
        <v>6000</v>
      </c>
      <c r="C115" s="82" t="s">
        <v>3110</v>
      </c>
      <c r="D115" s="48">
        <v>40957</v>
      </c>
      <c r="E115" s="48">
        <v>41627</v>
      </c>
      <c r="F115" s="38">
        <v>3</v>
      </c>
      <c r="G115" s="87" t="s">
        <v>116</v>
      </c>
      <c r="H115" s="11"/>
      <c r="I115" s="30" t="s">
        <v>5682</v>
      </c>
      <c r="J115" s="11"/>
      <c r="K115" s="22">
        <v>188</v>
      </c>
      <c r="L115" s="22" t="s">
        <v>26</v>
      </c>
      <c r="M115" s="22" t="s">
        <v>120</v>
      </c>
      <c r="N115" s="29" t="s">
        <v>5711</v>
      </c>
    </row>
    <row r="116" spans="1:14" x14ac:dyDescent="0.2">
      <c r="A116" s="18">
        <v>100</v>
      </c>
      <c r="B116" s="19">
        <v>6000</v>
      </c>
      <c r="C116" s="82" t="s">
        <v>3111</v>
      </c>
      <c r="D116" s="48">
        <v>41182</v>
      </c>
      <c r="E116" s="48">
        <v>41610</v>
      </c>
      <c r="F116" s="38">
        <v>3</v>
      </c>
      <c r="G116" s="87" t="s">
        <v>116</v>
      </c>
      <c r="H116" s="11"/>
      <c r="I116" s="30" t="s">
        <v>5682</v>
      </c>
      <c r="J116" s="11"/>
      <c r="K116" s="22">
        <v>8</v>
      </c>
      <c r="L116" s="22" t="s">
        <v>26</v>
      </c>
      <c r="M116" s="22" t="s">
        <v>120</v>
      </c>
      <c r="N116" s="29" t="s">
        <v>5782</v>
      </c>
    </row>
    <row r="117" spans="1:14" x14ac:dyDescent="0.2">
      <c r="A117" s="18">
        <v>101</v>
      </c>
      <c r="B117" s="19">
        <v>6000</v>
      </c>
      <c r="C117" s="82" t="s">
        <v>1738</v>
      </c>
      <c r="D117" s="48">
        <v>41304</v>
      </c>
      <c r="E117" s="48">
        <v>41620</v>
      </c>
      <c r="F117" s="38">
        <v>3</v>
      </c>
      <c r="G117" s="87" t="s">
        <v>116</v>
      </c>
      <c r="H117" s="11"/>
      <c r="I117" s="30" t="s">
        <v>5682</v>
      </c>
      <c r="J117" s="11"/>
      <c r="K117" s="22">
        <v>104</v>
      </c>
      <c r="L117" s="22" t="s">
        <v>26</v>
      </c>
      <c r="M117" s="22" t="s">
        <v>120</v>
      </c>
      <c r="N117" s="29" t="s">
        <v>5782</v>
      </c>
    </row>
    <row r="118" spans="1:14" x14ac:dyDescent="0.2">
      <c r="A118" s="18">
        <v>102</v>
      </c>
      <c r="B118" s="19">
        <v>6000</v>
      </c>
      <c r="C118" s="82" t="s">
        <v>3112</v>
      </c>
      <c r="D118" s="48">
        <v>41304</v>
      </c>
      <c r="E118" s="48">
        <v>41639</v>
      </c>
      <c r="F118" s="38">
        <v>3</v>
      </c>
      <c r="G118" s="87" t="s">
        <v>116</v>
      </c>
      <c r="H118" s="11"/>
      <c r="I118" s="30" t="s">
        <v>5682</v>
      </c>
      <c r="J118" s="11"/>
      <c r="K118" s="22">
        <v>21</v>
      </c>
      <c r="L118" s="22" t="s">
        <v>26</v>
      </c>
      <c r="M118" s="22" t="s">
        <v>120</v>
      </c>
      <c r="N118" s="29" t="s">
        <v>5782</v>
      </c>
    </row>
    <row r="119" spans="1:14" x14ac:dyDescent="0.2">
      <c r="A119" s="18">
        <v>103</v>
      </c>
      <c r="B119" s="19">
        <v>6000</v>
      </c>
      <c r="C119" s="82" t="s">
        <v>3113</v>
      </c>
      <c r="D119" s="48">
        <v>41275</v>
      </c>
      <c r="E119" s="48">
        <v>41639</v>
      </c>
      <c r="F119" s="38">
        <v>3</v>
      </c>
      <c r="G119" s="87" t="s">
        <v>116</v>
      </c>
      <c r="H119" s="11"/>
      <c r="I119" s="30" t="s">
        <v>5682</v>
      </c>
      <c r="J119" s="11"/>
      <c r="K119" s="22">
        <v>107</v>
      </c>
      <c r="L119" s="22" t="s">
        <v>26</v>
      </c>
      <c r="M119" s="22" t="s">
        <v>120</v>
      </c>
      <c r="N119" s="29" t="s">
        <v>5683</v>
      </c>
    </row>
    <row r="120" spans="1:14" x14ac:dyDescent="0.2">
      <c r="A120" s="18">
        <v>104</v>
      </c>
      <c r="B120" s="19">
        <v>6000</v>
      </c>
      <c r="C120" s="82" t="s">
        <v>1723</v>
      </c>
      <c r="D120" s="48">
        <v>41625</v>
      </c>
      <c r="E120" s="48">
        <v>41639</v>
      </c>
      <c r="F120" s="38">
        <v>3</v>
      </c>
      <c r="G120" s="87" t="s">
        <v>116</v>
      </c>
      <c r="H120" s="11"/>
      <c r="I120" s="30" t="s">
        <v>5682</v>
      </c>
      <c r="J120" s="11"/>
      <c r="K120" s="22">
        <v>56</v>
      </c>
      <c r="L120" s="22" t="s">
        <v>26</v>
      </c>
      <c r="M120" s="22" t="s">
        <v>120</v>
      </c>
      <c r="N120" s="29" t="s">
        <v>5782</v>
      </c>
    </row>
    <row r="121" spans="1:14" x14ac:dyDescent="0.2">
      <c r="A121" s="18">
        <v>105</v>
      </c>
      <c r="B121" s="19">
        <v>6000</v>
      </c>
      <c r="C121" s="82" t="s">
        <v>3114</v>
      </c>
      <c r="D121" s="48">
        <v>41275</v>
      </c>
      <c r="E121" s="48">
        <v>41639</v>
      </c>
      <c r="F121" s="38">
        <v>4</v>
      </c>
      <c r="G121" s="87" t="s">
        <v>116</v>
      </c>
      <c r="H121" s="11"/>
      <c r="I121" s="30" t="s">
        <v>5682</v>
      </c>
      <c r="J121" s="11"/>
      <c r="K121" s="22">
        <v>81</v>
      </c>
      <c r="L121" s="22" t="s">
        <v>26</v>
      </c>
      <c r="M121" s="22" t="s">
        <v>120</v>
      </c>
      <c r="N121" s="29" t="s">
        <v>5782</v>
      </c>
    </row>
    <row r="122" spans="1:14" x14ac:dyDescent="0.2">
      <c r="A122" s="18">
        <v>106</v>
      </c>
      <c r="B122" s="19">
        <v>6000</v>
      </c>
      <c r="C122" s="82" t="s">
        <v>3115</v>
      </c>
      <c r="D122" s="48">
        <v>41305</v>
      </c>
      <c r="E122" s="48">
        <v>41643</v>
      </c>
      <c r="F122" s="38">
        <v>4</v>
      </c>
      <c r="G122" s="87" t="s">
        <v>117</v>
      </c>
      <c r="H122" s="11"/>
      <c r="I122" s="30" t="s">
        <v>5682</v>
      </c>
      <c r="J122" s="11"/>
      <c r="K122" s="22">
        <v>339</v>
      </c>
      <c r="L122" s="22" t="s">
        <v>26</v>
      </c>
      <c r="M122" s="22" t="s">
        <v>120</v>
      </c>
      <c r="N122" s="29" t="s">
        <v>5784</v>
      </c>
    </row>
    <row r="123" spans="1:14" x14ac:dyDescent="0.2">
      <c r="A123" s="18">
        <v>107</v>
      </c>
      <c r="B123" s="19">
        <v>6000</v>
      </c>
      <c r="C123" s="82" t="s">
        <v>3116</v>
      </c>
      <c r="D123" s="48">
        <v>41309</v>
      </c>
      <c r="E123" s="48">
        <v>41852</v>
      </c>
      <c r="F123" s="38">
        <v>4</v>
      </c>
      <c r="G123" s="87" t="s">
        <v>116</v>
      </c>
      <c r="H123" s="11"/>
      <c r="I123" s="30" t="s">
        <v>5682</v>
      </c>
      <c r="J123" s="11"/>
      <c r="K123" s="22">
        <v>122</v>
      </c>
      <c r="L123" s="22" t="s">
        <v>26</v>
      </c>
      <c r="M123" s="22" t="s">
        <v>120</v>
      </c>
      <c r="N123" s="29" t="s">
        <v>5784</v>
      </c>
    </row>
    <row r="124" spans="1:14" x14ac:dyDescent="0.2">
      <c r="A124" s="18">
        <v>108</v>
      </c>
      <c r="B124" s="19">
        <v>6000</v>
      </c>
      <c r="C124" s="82" t="s">
        <v>3117</v>
      </c>
      <c r="D124" s="48">
        <v>41275</v>
      </c>
      <c r="E124" s="48">
        <v>41638</v>
      </c>
      <c r="F124" s="38">
        <v>4</v>
      </c>
      <c r="G124" s="87" t="s">
        <v>116</v>
      </c>
      <c r="H124" s="11"/>
      <c r="I124" s="30" t="s">
        <v>5682</v>
      </c>
      <c r="J124" s="11"/>
      <c r="K124" s="22">
        <v>74</v>
      </c>
      <c r="L124" s="22" t="s">
        <v>26</v>
      </c>
      <c r="M124" s="22" t="s">
        <v>120</v>
      </c>
      <c r="N124" s="29" t="s">
        <v>5782</v>
      </c>
    </row>
    <row r="125" spans="1:14" x14ac:dyDescent="0.2">
      <c r="A125" s="18">
        <v>109</v>
      </c>
      <c r="B125" s="19">
        <v>6000</v>
      </c>
      <c r="C125" s="82" t="s">
        <v>1729</v>
      </c>
      <c r="D125" s="48">
        <v>41290</v>
      </c>
      <c r="E125" s="48">
        <v>41639</v>
      </c>
      <c r="F125" s="38">
        <v>4</v>
      </c>
      <c r="G125" s="87" t="s">
        <v>116</v>
      </c>
      <c r="H125" s="11"/>
      <c r="I125" s="30" t="s">
        <v>5682</v>
      </c>
      <c r="J125" s="11"/>
      <c r="K125" s="22">
        <v>44</v>
      </c>
      <c r="L125" s="22" t="s">
        <v>26</v>
      </c>
      <c r="M125" s="22" t="s">
        <v>120</v>
      </c>
      <c r="N125" s="29" t="s">
        <v>5711</v>
      </c>
    </row>
    <row r="126" spans="1:14" x14ac:dyDescent="0.2">
      <c r="A126" s="18">
        <v>110</v>
      </c>
      <c r="B126" s="19">
        <v>6000</v>
      </c>
      <c r="C126" s="82" t="s">
        <v>3118</v>
      </c>
      <c r="D126" s="48">
        <v>41275</v>
      </c>
      <c r="E126" s="48">
        <v>41639</v>
      </c>
      <c r="F126" s="38">
        <v>4</v>
      </c>
      <c r="G126" s="87" t="s">
        <v>116</v>
      </c>
      <c r="H126" s="11"/>
      <c r="I126" s="30" t="s">
        <v>5682</v>
      </c>
      <c r="J126" s="11"/>
      <c r="K126" s="22">
        <v>207</v>
      </c>
      <c r="L126" s="22" t="s">
        <v>26</v>
      </c>
      <c r="M126" s="22" t="s">
        <v>120</v>
      </c>
      <c r="N126" s="29" t="s">
        <v>5782</v>
      </c>
    </row>
    <row r="127" spans="1:14" x14ac:dyDescent="0.2">
      <c r="A127" s="18">
        <v>111</v>
      </c>
      <c r="B127" s="19">
        <v>6000</v>
      </c>
      <c r="C127" s="82" t="s">
        <v>3119</v>
      </c>
      <c r="D127" s="48">
        <v>41275</v>
      </c>
      <c r="E127" s="48">
        <v>41639</v>
      </c>
      <c r="F127" s="38">
        <v>5</v>
      </c>
      <c r="G127" s="87" t="s">
        <v>553</v>
      </c>
      <c r="H127" s="11"/>
      <c r="I127" s="30" t="s">
        <v>5682</v>
      </c>
      <c r="J127" s="11"/>
      <c r="K127" s="22">
        <v>1088</v>
      </c>
      <c r="L127" s="22" t="s">
        <v>26</v>
      </c>
      <c r="M127" s="22" t="s">
        <v>120</v>
      </c>
      <c r="N127" s="29" t="s">
        <v>5785</v>
      </c>
    </row>
    <row r="128" spans="1:14" x14ac:dyDescent="0.25">
      <c r="A128" s="282" t="s">
        <v>5793</v>
      </c>
      <c r="B128" s="282"/>
      <c r="C128" s="282"/>
      <c r="D128" s="282"/>
      <c r="E128" s="287"/>
      <c r="F128" s="288"/>
      <c r="G128" s="289"/>
      <c r="H128" s="278"/>
      <c r="I128" s="279"/>
      <c r="J128" s="278"/>
      <c r="K128" s="280"/>
      <c r="L128" s="280"/>
      <c r="M128" s="280"/>
      <c r="N128" s="281"/>
    </row>
    <row r="129" spans="1:14" x14ac:dyDescent="0.25">
      <c r="A129" s="221" t="s">
        <v>5713</v>
      </c>
      <c r="B129" s="222"/>
      <c r="C129" s="222"/>
      <c r="D129" s="222"/>
      <c r="E129" s="222"/>
      <c r="F129" s="222"/>
      <c r="G129" s="222"/>
      <c r="H129" s="222"/>
      <c r="I129" s="222"/>
      <c r="J129" s="222"/>
      <c r="K129" s="222"/>
      <c r="L129" s="222"/>
      <c r="M129" s="222"/>
      <c r="N129" s="223"/>
    </row>
    <row r="130" spans="1:14" ht="34.5" x14ac:dyDescent="0.25">
      <c r="A130" s="224" t="s">
        <v>15</v>
      </c>
      <c r="B130" s="225"/>
      <c r="C130" s="40" t="s">
        <v>28</v>
      </c>
      <c r="D130" s="225" t="s">
        <v>16</v>
      </c>
      <c r="E130" s="225"/>
      <c r="F130" s="219" t="s">
        <v>29</v>
      </c>
      <c r="G130" s="219"/>
      <c r="H130" s="219"/>
      <c r="I130" s="219"/>
      <c r="J130" s="219"/>
      <c r="K130" s="225" t="s">
        <v>23</v>
      </c>
      <c r="L130" s="225"/>
      <c r="M130" s="219"/>
      <c r="N130" s="220"/>
    </row>
    <row r="131" spans="1:14" x14ac:dyDescent="0.25">
      <c r="A131" s="41"/>
      <c r="B131" s="42"/>
      <c r="C131" s="42"/>
      <c r="D131" s="42"/>
      <c r="E131" s="42"/>
      <c r="F131" s="42"/>
      <c r="G131" s="42"/>
      <c r="H131" s="42"/>
      <c r="I131" s="42"/>
      <c r="J131" s="42"/>
      <c r="K131" s="42"/>
      <c r="L131" s="42"/>
      <c r="M131" s="42"/>
      <c r="N131" s="44"/>
    </row>
    <row r="132" spans="1:14" x14ac:dyDescent="0.25">
      <c r="A132" s="41"/>
      <c r="B132" s="42"/>
      <c r="C132" s="42"/>
      <c r="D132" s="42"/>
      <c r="E132" s="42"/>
      <c r="F132" s="42"/>
      <c r="G132" s="42"/>
      <c r="H132" s="42"/>
      <c r="I132" s="42"/>
      <c r="J132" s="42"/>
      <c r="K132" s="42"/>
      <c r="L132" s="42"/>
      <c r="M132" s="42"/>
      <c r="N132" s="44"/>
    </row>
    <row r="133" spans="1:14" ht="34.5" x14ac:dyDescent="0.25">
      <c r="A133" s="224" t="s">
        <v>17</v>
      </c>
      <c r="B133" s="225"/>
      <c r="C133" s="40" t="s">
        <v>30</v>
      </c>
      <c r="D133" s="225" t="s">
        <v>17</v>
      </c>
      <c r="E133" s="225"/>
      <c r="F133" s="219" t="s">
        <v>31</v>
      </c>
      <c r="G133" s="219"/>
      <c r="H133" s="219"/>
      <c r="I133" s="219"/>
      <c r="J133" s="219"/>
      <c r="K133" s="225" t="s">
        <v>17</v>
      </c>
      <c r="L133" s="225"/>
      <c r="M133" s="219"/>
      <c r="N133" s="220"/>
    </row>
    <row r="134" spans="1:14" x14ac:dyDescent="0.25">
      <c r="A134" s="41"/>
      <c r="B134" s="42"/>
      <c r="C134" s="42"/>
      <c r="D134" s="42"/>
      <c r="E134" s="42"/>
      <c r="F134" s="42"/>
      <c r="G134" s="42"/>
      <c r="H134" s="42"/>
      <c r="I134" s="42"/>
      <c r="J134" s="42"/>
      <c r="K134" s="42"/>
      <c r="L134" s="42"/>
      <c r="M134" s="42"/>
      <c r="N134" s="44"/>
    </row>
    <row r="135" spans="1:14" x14ac:dyDescent="0.25">
      <c r="A135" s="41"/>
      <c r="B135" s="42"/>
      <c r="C135" s="42"/>
      <c r="D135" s="42"/>
      <c r="E135" s="42"/>
      <c r="F135" s="42"/>
      <c r="G135" s="42"/>
      <c r="H135" s="42"/>
      <c r="I135" s="42"/>
      <c r="J135" s="42"/>
      <c r="K135" s="42"/>
      <c r="L135" s="42"/>
      <c r="M135" s="42"/>
      <c r="N135" s="44"/>
    </row>
    <row r="136" spans="1:14" x14ac:dyDescent="0.25">
      <c r="A136" s="41" t="s">
        <v>18</v>
      </c>
      <c r="B136" s="42"/>
      <c r="C136" s="40" t="s">
        <v>33</v>
      </c>
      <c r="D136" s="42" t="s">
        <v>18</v>
      </c>
      <c r="E136" s="42"/>
      <c r="F136" s="219" t="s">
        <v>33</v>
      </c>
      <c r="G136" s="219"/>
      <c r="H136" s="219"/>
      <c r="I136" s="219"/>
      <c r="J136" s="219"/>
      <c r="K136" s="42" t="s">
        <v>18</v>
      </c>
      <c r="L136" s="42"/>
      <c r="M136" s="219"/>
      <c r="N136" s="220"/>
    </row>
    <row r="137" spans="1:14" ht="18" thickBot="1" x14ac:dyDescent="0.3">
      <c r="A137" s="13"/>
      <c r="B137" s="14"/>
      <c r="C137" s="14"/>
      <c r="D137" s="14"/>
      <c r="E137" s="14"/>
      <c r="F137" s="14"/>
      <c r="G137" s="14"/>
      <c r="H137" s="14"/>
      <c r="I137" s="14"/>
      <c r="J137" s="14"/>
      <c r="K137" s="14"/>
      <c r="L137" s="14"/>
      <c r="M137" s="14"/>
      <c r="N137" s="15"/>
    </row>
  </sheetData>
  <autoFilter ref="A15:N130">
    <filterColumn colId="3" showButton="0"/>
    <filterColumn colId="5" showButton="0"/>
    <filterColumn colId="6" showButton="0"/>
    <filterColumn colId="7" showButton="0"/>
    <filterColumn colId="8" showButton="0"/>
  </autoFilter>
  <mergeCells count="31">
    <mergeCell ref="A128:D128"/>
    <mergeCell ref="A6:N6"/>
    <mergeCell ref="A8:N8"/>
    <mergeCell ref="C10:J10"/>
    <mergeCell ref="C11:J11"/>
    <mergeCell ref="C13:N13"/>
    <mergeCell ref="A13:B13"/>
    <mergeCell ref="A10:B10"/>
    <mergeCell ref="A11:B11"/>
    <mergeCell ref="A129:N129"/>
    <mergeCell ref="A130:B130"/>
    <mergeCell ref="D130:E130"/>
    <mergeCell ref="F130:J130"/>
    <mergeCell ref="K130:L130"/>
    <mergeCell ref="M130:N130"/>
    <mergeCell ref="A15:A16"/>
    <mergeCell ref="B15:B16"/>
    <mergeCell ref="C15:C16"/>
    <mergeCell ref="F136:J136"/>
    <mergeCell ref="M136:N136"/>
    <mergeCell ref="A133:B133"/>
    <mergeCell ref="D133:E133"/>
    <mergeCell ref="F133:J133"/>
    <mergeCell ref="K133:L133"/>
    <mergeCell ref="M133:N133"/>
    <mergeCell ref="K15:K16"/>
    <mergeCell ref="L15:L16"/>
    <mergeCell ref="M15:M16"/>
    <mergeCell ref="N15:N16"/>
    <mergeCell ref="D15:E15"/>
    <mergeCell ref="F15:J15"/>
  </mergeCells>
  <dataValidations count="1">
    <dataValidation allowBlank="1" showErrorMessage="1" promptTitle="  " sqref="C17:C34"/>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topLeftCell="A209" workbookViewId="0">
      <selection activeCell="A224" sqref="A224:C224"/>
    </sheetView>
  </sheetViews>
  <sheetFormatPr baseColWidth="10" defaultRowHeight="17.25" x14ac:dyDescent="0.25"/>
  <cols>
    <col min="1" max="1" width="9.42578125" style="4" customWidth="1"/>
    <col min="2" max="2" width="6.85546875" style="4" customWidth="1"/>
    <col min="3" max="3" width="36.28515625" style="4" customWidth="1"/>
    <col min="4" max="4" width="5.5703125" style="4" customWidth="1"/>
    <col min="5" max="5" width="6" style="4" customWidth="1"/>
    <col min="6" max="6" width="5.5703125" style="4" customWidth="1"/>
    <col min="7" max="7" width="6" style="4" customWidth="1"/>
    <col min="8" max="8" width="5.85546875" style="4" customWidth="1"/>
    <col min="9" max="9" width="8.5703125" style="4" customWidth="1"/>
    <col min="10" max="10" width="6.85546875" style="4" customWidth="1"/>
    <col min="11" max="11" width="8.42578125" style="4" customWidth="1"/>
    <col min="12" max="14" width="6.85546875" style="4" customWidth="1"/>
    <col min="15" max="15" width="11.42578125" style="4"/>
    <col min="16" max="16" width="10" style="4" customWidth="1"/>
    <col min="17" max="17" width="12.5703125" style="4" customWidth="1"/>
    <col min="18" max="18" width="23.140625" style="4" customWidth="1"/>
    <col min="19" max="16384" width="11.42578125" style="4"/>
  </cols>
  <sheetData>
    <row r="1" spans="1:18" s="17" customFormat="1" x14ac:dyDescent="0.25">
      <c r="A1" s="1"/>
      <c r="B1"/>
      <c r="C1" s="1"/>
      <c r="D1" s="1"/>
      <c r="E1" s="1"/>
      <c r="F1" s="3"/>
      <c r="G1" s="3"/>
      <c r="H1" s="3"/>
      <c r="I1" s="3"/>
      <c r="J1" s="3"/>
      <c r="K1" s="3"/>
      <c r="L1" s="3"/>
      <c r="M1" s="3"/>
      <c r="N1" s="3"/>
      <c r="O1" s="3"/>
    </row>
    <row r="2" spans="1:18" s="17" customFormat="1" x14ac:dyDescent="0.25">
      <c r="A2" s="1"/>
      <c r="B2" s="1"/>
      <c r="C2" s="1"/>
      <c r="D2" s="1"/>
      <c r="E2" s="1"/>
      <c r="F2" s="3"/>
      <c r="G2" s="3"/>
      <c r="H2" s="3"/>
      <c r="I2" s="3"/>
      <c r="J2" s="3"/>
      <c r="K2" s="3"/>
      <c r="L2" s="3"/>
      <c r="M2" s="3"/>
      <c r="N2" s="3"/>
      <c r="O2" s="3"/>
    </row>
    <row r="3" spans="1:18" s="17" customFormat="1" x14ac:dyDescent="0.25">
      <c r="A3" s="1"/>
      <c r="B3" s="2"/>
      <c r="C3" s="1"/>
      <c r="D3" s="1"/>
      <c r="E3" s="1"/>
      <c r="F3" s="3"/>
      <c r="G3" s="3"/>
      <c r="H3" s="3"/>
      <c r="I3" s="3"/>
      <c r="J3" s="3"/>
      <c r="K3" s="3"/>
      <c r="L3" s="3"/>
      <c r="M3" s="3"/>
      <c r="N3" s="3"/>
      <c r="O3" s="3"/>
    </row>
    <row r="4" spans="1:18" s="17" customFormat="1" x14ac:dyDescent="0.25">
      <c r="A4" s="1"/>
      <c r="B4" s="2"/>
      <c r="C4" s="1"/>
      <c r="D4" s="1"/>
      <c r="E4" s="1"/>
      <c r="F4" s="3"/>
      <c r="G4" s="3"/>
      <c r="H4" s="3"/>
      <c r="I4" s="3"/>
      <c r="J4" s="3"/>
      <c r="K4" s="3"/>
      <c r="L4" s="3"/>
      <c r="M4" s="3"/>
      <c r="N4" s="3"/>
      <c r="O4" s="3"/>
    </row>
    <row r="5" spans="1:18" s="17" customFormat="1" ht="18" thickBot="1" x14ac:dyDescent="0.3">
      <c r="A5" s="1"/>
      <c r="B5" s="2"/>
      <c r="C5" s="1"/>
      <c r="D5" s="1"/>
      <c r="E5" s="1"/>
      <c r="F5" s="3"/>
      <c r="G5" s="3"/>
      <c r="H5" s="3"/>
      <c r="I5" s="3"/>
      <c r="J5" s="3"/>
      <c r="K5" s="3"/>
      <c r="L5" s="3"/>
      <c r="M5" s="3"/>
      <c r="N5" s="3"/>
      <c r="O5" s="3"/>
    </row>
    <row r="6" spans="1:18" ht="78.75" customHeight="1" thickBot="1" x14ac:dyDescent="0.3">
      <c r="A6" s="240" t="s">
        <v>24</v>
      </c>
      <c r="B6" s="241"/>
      <c r="C6" s="241"/>
      <c r="D6" s="241"/>
      <c r="E6" s="241"/>
      <c r="F6" s="241"/>
      <c r="G6" s="241"/>
      <c r="H6" s="241"/>
      <c r="I6" s="241"/>
      <c r="J6" s="241"/>
      <c r="K6" s="241"/>
      <c r="L6" s="241"/>
      <c r="M6" s="241"/>
      <c r="N6" s="241"/>
      <c r="O6" s="241"/>
      <c r="P6" s="241"/>
      <c r="Q6" s="241"/>
      <c r="R6" s="242"/>
    </row>
    <row r="7" spans="1:18" ht="18" thickBot="1" x14ac:dyDescent="0.3"/>
    <row r="8" spans="1:18" ht="22.5" customHeight="1" thickBot="1" x14ac:dyDescent="0.3">
      <c r="A8" s="234" t="s">
        <v>19</v>
      </c>
      <c r="B8" s="237"/>
      <c r="C8" s="237"/>
      <c r="D8" s="237"/>
      <c r="E8" s="237"/>
      <c r="F8" s="237"/>
      <c r="G8" s="237"/>
      <c r="H8" s="237"/>
      <c r="I8" s="237"/>
      <c r="J8" s="237"/>
      <c r="K8" s="237"/>
      <c r="L8" s="237"/>
      <c r="M8" s="237"/>
      <c r="N8" s="237"/>
      <c r="O8" s="237"/>
      <c r="P8" s="237"/>
      <c r="Q8" s="237"/>
      <c r="R8" s="235"/>
    </row>
    <row r="9" spans="1:18" x14ac:dyDescent="0.25">
      <c r="A9" s="5"/>
      <c r="B9" s="6"/>
      <c r="C9" s="6"/>
      <c r="D9" s="6"/>
      <c r="E9" s="6"/>
      <c r="F9" s="6"/>
      <c r="G9" s="6"/>
      <c r="H9" s="6"/>
      <c r="I9" s="6"/>
      <c r="J9" s="6"/>
      <c r="K9" s="6"/>
      <c r="L9" s="6"/>
      <c r="M9" s="6"/>
      <c r="N9" s="6"/>
      <c r="O9" s="6"/>
      <c r="P9" s="6"/>
      <c r="Q9" s="6"/>
      <c r="R9" s="7"/>
    </row>
    <row r="10" spans="1:18" x14ac:dyDescent="0.25">
      <c r="A10" s="224" t="s">
        <v>20</v>
      </c>
      <c r="B10" s="225"/>
      <c r="C10" s="243" t="s">
        <v>27</v>
      </c>
      <c r="D10" s="243"/>
      <c r="E10" s="243"/>
      <c r="F10" s="243"/>
      <c r="G10" s="243"/>
      <c r="H10" s="243"/>
      <c r="I10" s="243"/>
      <c r="J10" s="243"/>
      <c r="K10" s="243"/>
      <c r="L10" s="243"/>
      <c r="M10" s="243"/>
      <c r="N10" s="243"/>
      <c r="O10" s="8"/>
      <c r="P10" s="8"/>
      <c r="Q10" s="8"/>
      <c r="R10" s="9"/>
    </row>
    <row r="11" spans="1:18" ht="44.25" customHeight="1" x14ac:dyDescent="0.25">
      <c r="A11" s="224" t="s">
        <v>21</v>
      </c>
      <c r="B11" s="225"/>
      <c r="C11" s="244" t="s">
        <v>1840</v>
      </c>
      <c r="D11" s="244"/>
      <c r="E11" s="244"/>
      <c r="F11" s="244"/>
      <c r="G11" s="244"/>
      <c r="H11" s="244"/>
      <c r="I11" s="244"/>
      <c r="J11" s="244"/>
      <c r="K11" s="244"/>
      <c r="L11" s="244"/>
      <c r="M11" s="244"/>
      <c r="N11" s="244"/>
      <c r="O11" s="8"/>
      <c r="P11" s="8"/>
      <c r="Q11" s="8"/>
      <c r="R11" s="9"/>
    </row>
    <row r="12" spans="1:18" x14ac:dyDescent="0.25">
      <c r="A12" s="10"/>
      <c r="B12" s="8"/>
      <c r="C12" s="8"/>
      <c r="D12" s="8"/>
      <c r="E12" s="8"/>
      <c r="F12" s="8"/>
      <c r="G12" s="8"/>
      <c r="H12" s="8"/>
      <c r="I12" s="8"/>
      <c r="J12" s="8"/>
      <c r="K12" s="8"/>
      <c r="L12" s="8"/>
      <c r="M12" s="8"/>
      <c r="N12" s="8"/>
      <c r="O12" s="8"/>
      <c r="P12" s="8"/>
      <c r="Q12" s="8"/>
      <c r="R12" s="9"/>
    </row>
    <row r="13" spans="1:18" ht="41.25" customHeight="1" x14ac:dyDescent="0.25">
      <c r="A13" s="224" t="s">
        <v>22</v>
      </c>
      <c r="B13" s="225"/>
      <c r="C13" s="225" t="s">
        <v>121</v>
      </c>
      <c r="D13" s="225"/>
      <c r="E13" s="225"/>
      <c r="F13" s="225"/>
      <c r="G13" s="225"/>
      <c r="H13" s="225"/>
      <c r="I13" s="225"/>
      <c r="J13" s="225"/>
      <c r="K13" s="225"/>
      <c r="L13" s="225"/>
      <c r="M13" s="225"/>
      <c r="N13" s="225"/>
      <c r="O13" s="225"/>
      <c r="P13" s="225"/>
      <c r="Q13" s="225"/>
      <c r="R13" s="228"/>
    </row>
    <row r="14" spans="1:18" ht="18" thickBot="1" x14ac:dyDescent="0.3">
      <c r="A14" s="10"/>
      <c r="B14" s="8"/>
      <c r="C14" s="8"/>
      <c r="D14" s="8"/>
      <c r="E14" s="8"/>
      <c r="F14" s="8"/>
      <c r="G14" s="8"/>
      <c r="H14" s="8"/>
      <c r="I14" s="8"/>
      <c r="J14" s="8"/>
      <c r="K14" s="8"/>
      <c r="L14" s="8"/>
      <c r="M14" s="8"/>
      <c r="N14" s="8"/>
      <c r="O14" s="8"/>
      <c r="P14" s="8"/>
      <c r="Q14" s="8"/>
      <c r="R14" s="9"/>
    </row>
    <row r="15" spans="1:18" ht="18" customHeight="1" thickBot="1" x14ac:dyDescent="0.3">
      <c r="A15" s="229" t="s">
        <v>14</v>
      </c>
      <c r="B15" s="231" t="s">
        <v>25</v>
      </c>
      <c r="C15" s="233" t="s">
        <v>0</v>
      </c>
      <c r="D15" s="248" t="s">
        <v>8</v>
      </c>
      <c r="E15" s="248"/>
      <c r="F15" s="248"/>
      <c r="G15" s="248"/>
      <c r="H15" s="248"/>
      <c r="I15" s="248"/>
      <c r="J15" s="236" t="s">
        <v>9</v>
      </c>
      <c r="K15" s="237"/>
      <c r="L15" s="237"/>
      <c r="M15" s="237"/>
      <c r="N15" s="238"/>
      <c r="O15" s="239" t="s">
        <v>13</v>
      </c>
      <c r="P15" s="231" t="s">
        <v>10</v>
      </c>
      <c r="Q15" s="231" t="s">
        <v>11</v>
      </c>
      <c r="R15" s="226" t="s">
        <v>12</v>
      </c>
    </row>
    <row r="16" spans="1:18" ht="34.5" x14ac:dyDescent="0.25">
      <c r="A16" s="230"/>
      <c r="B16" s="232"/>
      <c r="C16" s="262"/>
      <c r="D16" s="248" t="s">
        <v>1</v>
      </c>
      <c r="E16" s="248"/>
      <c r="F16" s="248"/>
      <c r="G16" s="248" t="s">
        <v>2</v>
      </c>
      <c r="H16" s="248"/>
      <c r="I16" s="248"/>
      <c r="J16" s="35" t="s">
        <v>3</v>
      </c>
      <c r="K16" s="35" t="s">
        <v>4</v>
      </c>
      <c r="L16" s="35" t="s">
        <v>5</v>
      </c>
      <c r="M16" s="35" t="s">
        <v>6</v>
      </c>
      <c r="N16" s="35" t="s">
        <v>7</v>
      </c>
      <c r="O16" s="232"/>
      <c r="P16" s="232"/>
      <c r="Q16" s="232"/>
      <c r="R16" s="227"/>
    </row>
    <row r="17" spans="1:18" s="23" customFormat="1" ht="17.25" customHeight="1" x14ac:dyDescent="0.2">
      <c r="A17" s="18">
        <v>1</v>
      </c>
      <c r="B17" s="19">
        <v>5200</v>
      </c>
      <c r="C17" s="93" t="s">
        <v>1841</v>
      </c>
      <c r="D17" s="93">
        <v>8</v>
      </c>
      <c r="E17" s="93" t="s">
        <v>1918</v>
      </c>
      <c r="F17" s="93">
        <v>2012</v>
      </c>
      <c r="G17" s="93">
        <v>17</v>
      </c>
      <c r="H17" s="93" t="s">
        <v>1918</v>
      </c>
      <c r="I17" s="93">
        <v>2012</v>
      </c>
      <c r="J17" s="96">
        <v>1</v>
      </c>
      <c r="K17" s="97" t="s">
        <v>1904</v>
      </c>
      <c r="L17" s="21"/>
      <c r="M17" s="30" t="s">
        <v>5682</v>
      </c>
      <c r="N17" s="30"/>
      <c r="O17" s="93">
        <v>166</v>
      </c>
      <c r="P17" s="22" t="s">
        <v>26</v>
      </c>
      <c r="Q17" s="22" t="s">
        <v>120</v>
      </c>
      <c r="R17" s="29" t="s">
        <v>5687</v>
      </c>
    </row>
    <row r="18" spans="1:18" s="23" customFormat="1" ht="17.25" customHeight="1" x14ac:dyDescent="0.2">
      <c r="A18" s="18">
        <v>2</v>
      </c>
      <c r="B18" s="19">
        <v>5200</v>
      </c>
      <c r="C18" s="93" t="s">
        <v>1842</v>
      </c>
      <c r="D18" s="93">
        <v>17</v>
      </c>
      <c r="E18" s="93" t="s">
        <v>1918</v>
      </c>
      <c r="F18" s="93">
        <v>2012</v>
      </c>
      <c r="G18" s="93">
        <v>21</v>
      </c>
      <c r="H18" s="93" t="s">
        <v>1918</v>
      </c>
      <c r="I18" s="93">
        <v>2012</v>
      </c>
      <c r="J18" s="96">
        <v>1</v>
      </c>
      <c r="K18" s="93" t="s">
        <v>1905</v>
      </c>
      <c r="L18" s="21"/>
      <c r="M18" s="30" t="s">
        <v>5682</v>
      </c>
      <c r="N18" s="30"/>
      <c r="O18" s="93">
        <v>231</v>
      </c>
      <c r="P18" s="22" t="s">
        <v>26</v>
      </c>
      <c r="Q18" s="22" t="s">
        <v>120</v>
      </c>
      <c r="R18" s="29" t="s">
        <v>5687</v>
      </c>
    </row>
    <row r="19" spans="1:18" s="23" customFormat="1" ht="17.25" customHeight="1" x14ac:dyDescent="0.2">
      <c r="A19" s="18">
        <v>3</v>
      </c>
      <c r="B19" s="19">
        <v>5200</v>
      </c>
      <c r="C19" s="93" t="s">
        <v>1843</v>
      </c>
      <c r="D19" s="93">
        <v>21</v>
      </c>
      <c r="E19" s="93" t="s">
        <v>1918</v>
      </c>
      <c r="F19" s="93">
        <v>2012</v>
      </c>
      <c r="G19" s="93">
        <v>21</v>
      </c>
      <c r="H19" s="93" t="s">
        <v>1918</v>
      </c>
      <c r="I19" s="93">
        <v>2014</v>
      </c>
      <c r="J19" s="96">
        <v>1</v>
      </c>
      <c r="K19" s="93" t="s">
        <v>1906</v>
      </c>
      <c r="L19" s="21"/>
      <c r="M19" s="30" t="s">
        <v>5682</v>
      </c>
      <c r="N19" s="30"/>
      <c r="O19" s="93">
        <v>105</v>
      </c>
      <c r="P19" s="22" t="s">
        <v>26</v>
      </c>
      <c r="Q19" s="22" t="s">
        <v>120</v>
      </c>
      <c r="R19" s="29" t="s">
        <v>5687</v>
      </c>
    </row>
    <row r="20" spans="1:18" s="23" customFormat="1" ht="17.25" customHeight="1" x14ac:dyDescent="0.2">
      <c r="A20" s="25">
        <v>4</v>
      </c>
      <c r="B20" s="19">
        <v>5200</v>
      </c>
      <c r="C20" s="93" t="s">
        <v>1844</v>
      </c>
      <c r="D20" s="93">
        <v>21</v>
      </c>
      <c r="E20" s="93" t="s">
        <v>1918</v>
      </c>
      <c r="F20" s="93">
        <v>2012</v>
      </c>
      <c r="G20" s="93">
        <v>29</v>
      </c>
      <c r="H20" s="93" t="s">
        <v>1918</v>
      </c>
      <c r="I20" s="93">
        <v>2012</v>
      </c>
      <c r="J20" s="96">
        <v>1</v>
      </c>
      <c r="K20" s="93" t="s">
        <v>1907</v>
      </c>
      <c r="L20" s="22"/>
      <c r="M20" s="30" t="s">
        <v>5682</v>
      </c>
      <c r="N20" s="22"/>
      <c r="O20" s="93">
        <v>216</v>
      </c>
      <c r="P20" s="22" t="s">
        <v>26</v>
      </c>
      <c r="Q20" s="22" t="s">
        <v>120</v>
      </c>
      <c r="R20" s="29" t="s">
        <v>5687</v>
      </c>
    </row>
    <row r="21" spans="1:18" s="23" customFormat="1" ht="17.25" customHeight="1" x14ac:dyDescent="0.2">
      <c r="A21" s="25">
        <v>5</v>
      </c>
      <c r="B21" s="19">
        <v>5200</v>
      </c>
      <c r="C21" s="93" t="s">
        <v>1845</v>
      </c>
      <c r="D21" s="93">
        <v>2</v>
      </c>
      <c r="E21" s="93" t="s">
        <v>1919</v>
      </c>
      <c r="F21" s="93">
        <v>2012</v>
      </c>
      <c r="G21" s="93">
        <v>16</v>
      </c>
      <c r="H21" s="93" t="s">
        <v>1919</v>
      </c>
      <c r="I21" s="93">
        <v>2012</v>
      </c>
      <c r="J21" s="96">
        <v>2</v>
      </c>
      <c r="K21" s="93" t="s">
        <v>1838</v>
      </c>
      <c r="L21" s="22"/>
      <c r="M21" s="30" t="s">
        <v>5682</v>
      </c>
      <c r="N21" s="30"/>
      <c r="O21" s="93">
        <v>232</v>
      </c>
      <c r="P21" s="22" t="s">
        <v>26</v>
      </c>
      <c r="Q21" s="22" t="s">
        <v>120</v>
      </c>
      <c r="R21" s="29" t="s">
        <v>5687</v>
      </c>
    </row>
    <row r="22" spans="1:18" s="23" customFormat="1" ht="17.25" customHeight="1" x14ac:dyDescent="0.2">
      <c r="A22" s="25">
        <v>6</v>
      </c>
      <c r="B22" s="19">
        <v>5200</v>
      </c>
      <c r="C22" s="93" t="s">
        <v>1846</v>
      </c>
      <c r="D22" s="93">
        <v>16</v>
      </c>
      <c r="E22" s="93" t="s">
        <v>1919</v>
      </c>
      <c r="F22" s="93">
        <v>2012</v>
      </c>
      <c r="G22" s="93">
        <v>28</v>
      </c>
      <c r="H22" s="93" t="s">
        <v>1919</v>
      </c>
      <c r="I22" s="93">
        <v>2012</v>
      </c>
      <c r="J22" s="96">
        <v>2</v>
      </c>
      <c r="K22" s="93" t="s">
        <v>1839</v>
      </c>
      <c r="L22" s="22"/>
      <c r="M22" s="30" t="s">
        <v>5682</v>
      </c>
      <c r="N22" s="30"/>
      <c r="O22" s="93">
        <v>204</v>
      </c>
      <c r="P22" s="22" t="s">
        <v>26</v>
      </c>
      <c r="Q22" s="22" t="s">
        <v>120</v>
      </c>
      <c r="R22" s="29" t="s">
        <v>5687</v>
      </c>
    </row>
    <row r="23" spans="1:18" s="23" customFormat="1" ht="17.25" customHeight="1" x14ac:dyDescent="0.2">
      <c r="A23" s="18">
        <v>7</v>
      </c>
      <c r="B23" s="19">
        <v>5200</v>
      </c>
      <c r="C23" s="93" t="s">
        <v>1847</v>
      </c>
      <c r="D23" s="93">
        <v>2</v>
      </c>
      <c r="E23" s="93" t="s">
        <v>1920</v>
      </c>
      <c r="F23" s="93">
        <v>2012</v>
      </c>
      <c r="G23" s="93">
        <v>9</v>
      </c>
      <c r="H23" s="93" t="s">
        <v>1920</v>
      </c>
      <c r="I23" s="93">
        <v>2012</v>
      </c>
      <c r="J23" s="96">
        <v>3</v>
      </c>
      <c r="K23" s="93" t="s">
        <v>1904</v>
      </c>
      <c r="L23" s="26"/>
      <c r="M23" s="30" t="s">
        <v>5682</v>
      </c>
      <c r="N23" s="30"/>
      <c r="O23" s="93">
        <v>199</v>
      </c>
      <c r="P23" s="22" t="s">
        <v>26</v>
      </c>
      <c r="Q23" s="22" t="s">
        <v>120</v>
      </c>
      <c r="R23" s="29" t="s">
        <v>5687</v>
      </c>
    </row>
    <row r="24" spans="1:18" s="23" customFormat="1" ht="17.25" customHeight="1" x14ac:dyDescent="0.2">
      <c r="A24" s="18">
        <v>8</v>
      </c>
      <c r="B24" s="19">
        <v>5200</v>
      </c>
      <c r="C24" s="93" t="s">
        <v>1848</v>
      </c>
      <c r="D24" s="93">
        <v>9</v>
      </c>
      <c r="E24" s="93" t="s">
        <v>1920</v>
      </c>
      <c r="F24" s="93">
        <v>2012</v>
      </c>
      <c r="G24" s="93">
        <v>9</v>
      </c>
      <c r="H24" s="93" t="s">
        <v>1920</v>
      </c>
      <c r="I24" s="93">
        <v>2012</v>
      </c>
      <c r="J24" s="96">
        <v>3</v>
      </c>
      <c r="K24" s="93" t="s">
        <v>1908</v>
      </c>
      <c r="L24" s="27"/>
      <c r="M24" s="30" t="s">
        <v>5682</v>
      </c>
      <c r="N24" s="28"/>
      <c r="O24" s="93">
        <v>169</v>
      </c>
      <c r="P24" s="22" t="s">
        <v>26</v>
      </c>
      <c r="Q24" s="22" t="s">
        <v>120</v>
      </c>
      <c r="R24" s="29" t="s">
        <v>5687</v>
      </c>
    </row>
    <row r="25" spans="1:18" ht="17.25" customHeight="1" x14ac:dyDescent="0.2">
      <c r="A25" s="18">
        <v>9</v>
      </c>
      <c r="B25" s="19">
        <v>5200</v>
      </c>
      <c r="C25" s="93" t="s">
        <v>1849</v>
      </c>
      <c r="D25" s="93">
        <v>9</v>
      </c>
      <c r="E25" s="93" t="s">
        <v>1920</v>
      </c>
      <c r="F25" s="93">
        <v>2012</v>
      </c>
      <c r="G25" s="93">
        <v>16</v>
      </c>
      <c r="H25" s="93" t="s">
        <v>1920</v>
      </c>
      <c r="I25" s="93">
        <v>2012</v>
      </c>
      <c r="J25" s="96">
        <v>3</v>
      </c>
      <c r="K25" s="93" t="s">
        <v>1906</v>
      </c>
      <c r="L25" s="11"/>
      <c r="M25" s="30" t="s">
        <v>5682</v>
      </c>
      <c r="N25" s="11"/>
      <c r="O25" s="93">
        <v>127</v>
      </c>
      <c r="P25" s="22" t="s">
        <v>26</v>
      </c>
      <c r="Q25" s="22" t="s">
        <v>120</v>
      </c>
      <c r="R25" s="29" t="s">
        <v>5687</v>
      </c>
    </row>
    <row r="26" spans="1:18" ht="17.25" customHeight="1" x14ac:dyDescent="0.2">
      <c r="A26" s="25">
        <v>10</v>
      </c>
      <c r="B26" s="19">
        <v>5200</v>
      </c>
      <c r="C26" s="93" t="s">
        <v>1850</v>
      </c>
      <c r="D26" s="93">
        <v>16</v>
      </c>
      <c r="E26" s="93" t="s">
        <v>1920</v>
      </c>
      <c r="F26" s="93">
        <v>2012</v>
      </c>
      <c r="G26" s="93">
        <v>27</v>
      </c>
      <c r="H26" s="93" t="s">
        <v>1920</v>
      </c>
      <c r="I26" s="93">
        <v>2012</v>
      </c>
      <c r="J26" s="96">
        <v>3</v>
      </c>
      <c r="K26" s="93" t="s">
        <v>1907</v>
      </c>
      <c r="L26" s="11"/>
      <c r="M26" s="30" t="s">
        <v>5682</v>
      </c>
      <c r="N26" s="11"/>
      <c r="O26" s="93">
        <v>197</v>
      </c>
      <c r="P26" s="22" t="s">
        <v>26</v>
      </c>
      <c r="Q26" s="22" t="s">
        <v>120</v>
      </c>
      <c r="R26" s="29" t="s">
        <v>5687</v>
      </c>
    </row>
    <row r="27" spans="1:18" ht="17.25" customHeight="1" x14ac:dyDescent="0.2">
      <c r="A27" s="25">
        <v>11</v>
      </c>
      <c r="B27" s="19">
        <v>5200</v>
      </c>
      <c r="C27" s="93" t="s">
        <v>1851</v>
      </c>
      <c r="D27" s="93">
        <v>7</v>
      </c>
      <c r="E27" s="93" t="s">
        <v>1921</v>
      </c>
      <c r="F27" s="93">
        <v>2012</v>
      </c>
      <c r="G27" s="93">
        <v>14</v>
      </c>
      <c r="H27" s="93" t="s">
        <v>1921</v>
      </c>
      <c r="I27" s="93">
        <v>2012</v>
      </c>
      <c r="J27" s="96">
        <v>4</v>
      </c>
      <c r="K27" s="93" t="s">
        <v>1909</v>
      </c>
      <c r="L27" s="11"/>
      <c r="M27" s="30" t="s">
        <v>5682</v>
      </c>
      <c r="N27" s="11"/>
      <c r="O27" s="93">
        <v>196</v>
      </c>
      <c r="P27" s="22" t="s">
        <v>26</v>
      </c>
      <c r="Q27" s="22" t="s">
        <v>120</v>
      </c>
      <c r="R27" s="29" t="s">
        <v>5687</v>
      </c>
    </row>
    <row r="28" spans="1:18" ht="17.25" customHeight="1" x14ac:dyDescent="0.2">
      <c r="A28" s="25">
        <v>12</v>
      </c>
      <c r="B28" s="19">
        <v>5200</v>
      </c>
      <c r="C28" s="93" t="s">
        <v>1852</v>
      </c>
      <c r="D28" s="93">
        <v>14</v>
      </c>
      <c r="E28" s="93" t="s">
        <v>1921</v>
      </c>
      <c r="F28" s="93">
        <v>2012</v>
      </c>
      <c r="G28" s="93">
        <v>23</v>
      </c>
      <c r="H28" s="93" t="s">
        <v>1921</v>
      </c>
      <c r="I28" s="93">
        <v>2012</v>
      </c>
      <c r="J28" s="96">
        <v>4</v>
      </c>
      <c r="K28" s="93" t="s">
        <v>1910</v>
      </c>
      <c r="L28" s="11"/>
      <c r="M28" s="30" t="s">
        <v>5682</v>
      </c>
      <c r="N28" s="11"/>
      <c r="O28" s="93">
        <v>207</v>
      </c>
      <c r="P28" s="22" t="s">
        <v>26</v>
      </c>
      <c r="Q28" s="22" t="s">
        <v>120</v>
      </c>
      <c r="R28" s="29" t="s">
        <v>5687</v>
      </c>
    </row>
    <row r="29" spans="1:18" ht="17.25" customHeight="1" x14ac:dyDescent="0.2">
      <c r="A29" s="18">
        <v>13</v>
      </c>
      <c r="B29" s="19">
        <v>5200</v>
      </c>
      <c r="C29" s="93" t="s">
        <v>1853</v>
      </c>
      <c r="D29" s="93">
        <v>30</v>
      </c>
      <c r="E29" s="93" t="s">
        <v>1921</v>
      </c>
      <c r="F29" s="93">
        <v>2012</v>
      </c>
      <c r="G29" s="93">
        <v>30</v>
      </c>
      <c r="H29" s="93" t="s">
        <v>1921</v>
      </c>
      <c r="I29" s="93">
        <v>2012</v>
      </c>
      <c r="J29" s="96">
        <v>4</v>
      </c>
      <c r="K29" s="93" t="s">
        <v>1911</v>
      </c>
      <c r="L29" s="11"/>
      <c r="M29" s="30" t="s">
        <v>5682</v>
      </c>
      <c r="N29" s="11"/>
      <c r="O29" s="93">
        <v>210</v>
      </c>
      <c r="P29" s="22" t="s">
        <v>26</v>
      </c>
      <c r="Q29" s="22" t="s">
        <v>120</v>
      </c>
      <c r="R29" s="29" t="s">
        <v>5687</v>
      </c>
    </row>
    <row r="30" spans="1:18" ht="17.25" customHeight="1" x14ac:dyDescent="0.2">
      <c r="A30" s="18">
        <v>14</v>
      </c>
      <c r="B30" s="19">
        <v>5200</v>
      </c>
      <c r="C30" s="93" t="s">
        <v>1854</v>
      </c>
      <c r="D30" s="93">
        <v>4</v>
      </c>
      <c r="E30" s="93" t="s">
        <v>1922</v>
      </c>
      <c r="F30" s="93">
        <v>2012</v>
      </c>
      <c r="G30" s="93">
        <v>13</v>
      </c>
      <c r="H30" s="93" t="s">
        <v>1922</v>
      </c>
      <c r="I30" s="93">
        <v>2012</v>
      </c>
      <c r="J30" s="96">
        <v>5</v>
      </c>
      <c r="K30" s="93" t="s">
        <v>1838</v>
      </c>
      <c r="L30" s="11"/>
      <c r="M30" s="30" t="s">
        <v>5682</v>
      </c>
      <c r="N30" s="11"/>
      <c r="O30" s="93">
        <v>196</v>
      </c>
      <c r="P30" s="22" t="s">
        <v>26</v>
      </c>
      <c r="Q30" s="22" t="s">
        <v>120</v>
      </c>
      <c r="R30" s="29" t="s">
        <v>5687</v>
      </c>
    </row>
    <row r="31" spans="1:18" ht="17.25" customHeight="1" x14ac:dyDescent="0.2">
      <c r="A31" s="18">
        <v>15</v>
      </c>
      <c r="B31" s="19">
        <v>5200</v>
      </c>
      <c r="C31" s="93" t="s">
        <v>1855</v>
      </c>
      <c r="D31" s="93">
        <v>13</v>
      </c>
      <c r="E31" s="93" t="s">
        <v>1922</v>
      </c>
      <c r="F31" s="93">
        <v>2012</v>
      </c>
      <c r="G31" s="93">
        <v>26</v>
      </c>
      <c r="H31" s="93" t="s">
        <v>1922</v>
      </c>
      <c r="I31" s="93">
        <v>2012</v>
      </c>
      <c r="J31" s="96">
        <v>5</v>
      </c>
      <c r="K31" s="93" t="s">
        <v>1839</v>
      </c>
      <c r="L31" s="11"/>
      <c r="M31" s="30" t="s">
        <v>5682</v>
      </c>
      <c r="N31" s="11"/>
      <c r="O31" s="93">
        <v>200</v>
      </c>
      <c r="P31" s="22" t="s">
        <v>26</v>
      </c>
      <c r="Q31" s="22" t="s">
        <v>120</v>
      </c>
      <c r="R31" s="29" t="s">
        <v>5687</v>
      </c>
    </row>
    <row r="32" spans="1:18" x14ac:dyDescent="0.2">
      <c r="A32" s="18">
        <v>16</v>
      </c>
      <c r="B32" s="19">
        <v>5200</v>
      </c>
      <c r="C32" s="93" t="s">
        <v>1856</v>
      </c>
      <c r="D32" s="93">
        <v>12</v>
      </c>
      <c r="E32" s="93" t="s">
        <v>1923</v>
      </c>
      <c r="F32" s="93">
        <v>2012</v>
      </c>
      <c r="G32" s="93">
        <v>30</v>
      </c>
      <c r="H32" s="93" t="s">
        <v>1923</v>
      </c>
      <c r="I32" s="93">
        <v>2012</v>
      </c>
      <c r="J32" s="96">
        <v>5</v>
      </c>
      <c r="K32" s="93" t="s">
        <v>1912</v>
      </c>
      <c r="L32" s="21"/>
      <c r="M32" s="30" t="s">
        <v>5682</v>
      </c>
      <c r="N32" s="30"/>
      <c r="O32" s="93">
        <v>213</v>
      </c>
      <c r="P32" s="22" t="s">
        <v>26</v>
      </c>
      <c r="Q32" s="22" t="s">
        <v>120</v>
      </c>
      <c r="R32" s="29" t="s">
        <v>5687</v>
      </c>
    </row>
    <row r="33" spans="1:18" x14ac:dyDescent="0.2">
      <c r="A33" s="18">
        <v>17</v>
      </c>
      <c r="B33" s="19">
        <v>5200</v>
      </c>
      <c r="C33" s="93" t="s">
        <v>1857</v>
      </c>
      <c r="D33" s="93">
        <v>9</v>
      </c>
      <c r="E33" s="93" t="s">
        <v>1924</v>
      </c>
      <c r="F33" s="93">
        <v>2012</v>
      </c>
      <c r="G33" s="93">
        <v>10</v>
      </c>
      <c r="H33" s="93" t="s">
        <v>1924</v>
      </c>
      <c r="I33" s="93">
        <v>2012</v>
      </c>
      <c r="J33" s="96">
        <v>6</v>
      </c>
      <c r="K33" s="93" t="s">
        <v>1838</v>
      </c>
      <c r="L33" s="21"/>
      <c r="M33" s="30" t="s">
        <v>5682</v>
      </c>
      <c r="N33" s="30"/>
      <c r="O33" s="93">
        <v>162</v>
      </c>
      <c r="P33" s="22" t="s">
        <v>26</v>
      </c>
      <c r="Q33" s="22" t="s">
        <v>120</v>
      </c>
      <c r="R33" s="29" t="s">
        <v>5687</v>
      </c>
    </row>
    <row r="34" spans="1:18" x14ac:dyDescent="0.2">
      <c r="A34" s="18">
        <v>18</v>
      </c>
      <c r="B34" s="19">
        <v>5200</v>
      </c>
      <c r="C34" s="93" t="s">
        <v>1858</v>
      </c>
      <c r="D34" s="93">
        <v>13</v>
      </c>
      <c r="E34" s="93" t="s">
        <v>1924</v>
      </c>
      <c r="F34" s="93">
        <v>2012</v>
      </c>
      <c r="G34" s="93">
        <v>30</v>
      </c>
      <c r="H34" s="93" t="s">
        <v>1924</v>
      </c>
      <c r="I34" s="93">
        <v>2012</v>
      </c>
      <c r="J34" s="96">
        <v>6</v>
      </c>
      <c r="K34" s="93" t="s">
        <v>1839</v>
      </c>
      <c r="L34" s="21"/>
      <c r="M34" s="30" t="s">
        <v>5682</v>
      </c>
      <c r="N34" s="30"/>
      <c r="O34" s="93">
        <v>177</v>
      </c>
      <c r="P34" s="22" t="s">
        <v>26</v>
      </c>
      <c r="Q34" s="22" t="s">
        <v>120</v>
      </c>
      <c r="R34" s="29" t="s">
        <v>5687</v>
      </c>
    </row>
    <row r="35" spans="1:18" x14ac:dyDescent="0.2">
      <c r="A35" s="18">
        <v>19</v>
      </c>
      <c r="B35" s="19">
        <v>5200</v>
      </c>
      <c r="C35" s="93" t="s">
        <v>1859</v>
      </c>
      <c r="D35" s="93">
        <v>7</v>
      </c>
      <c r="E35" s="93" t="s">
        <v>1925</v>
      </c>
      <c r="F35" s="93">
        <v>2012</v>
      </c>
      <c r="G35" s="93">
        <v>15</v>
      </c>
      <c r="H35" s="93" t="s">
        <v>1925</v>
      </c>
      <c r="I35" s="93">
        <v>2012</v>
      </c>
      <c r="J35" s="96">
        <v>6</v>
      </c>
      <c r="K35" s="93" t="s">
        <v>1838</v>
      </c>
      <c r="L35" s="22"/>
      <c r="M35" s="30" t="s">
        <v>5682</v>
      </c>
      <c r="N35" s="22"/>
      <c r="O35" s="93">
        <v>163</v>
      </c>
      <c r="P35" s="22" t="s">
        <v>26</v>
      </c>
      <c r="Q35" s="22" t="s">
        <v>120</v>
      </c>
      <c r="R35" s="29" t="s">
        <v>5687</v>
      </c>
    </row>
    <row r="36" spans="1:18" x14ac:dyDescent="0.2">
      <c r="A36" s="18">
        <v>20</v>
      </c>
      <c r="B36" s="19">
        <v>5200</v>
      </c>
      <c r="C36" s="93" t="s">
        <v>1860</v>
      </c>
      <c r="D36" s="93">
        <v>17</v>
      </c>
      <c r="E36" s="93" t="s">
        <v>1925</v>
      </c>
      <c r="F36" s="93">
        <v>2012</v>
      </c>
      <c r="G36" s="93">
        <v>28</v>
      </c>
      <c r="H36" s="93" t="s">
        <v>1925</v>
      </c>
      <c r="I36" s="93">
        <v>2012</v>
      </c>
      <c r="J36" s="96">
        <v>6</v>
      </c>
      <c r="K36" s="93" t="s">
        <v>1839</v>
      </c>
      <c r="L36" s="22"/>
      <c r="M36" s="30" t="s">
        <v>5682</v>
      </c>
      <c r="N36" s="30"/>
      <c r="O36" s="93">
        <v>170</v>
      </c>
      <c r="P36" s="22" t="s">
        <v>26</v>
      </c>
      <c r="Q36" s="22" t="s">
        <v>120</v>
      </c>
      <c r="R36" s="29" t="s">
        <v>5687</v>
      </c>
    </row>
    <row r="37" spans="1:18" x14ac:dyDescent="0.2">
      <c r="A37" s="18">
        <v>21</v>
      </c>
      <c r="B37" s="19">
        <v>5200</v>
      </c>
      <c r="C37" s="93" t="s">
        <v>1861</v>
      </c>
      <c r="D37" s="93">
        <v>10</v>
      </c>
      <c r="E37" s="93" t="s">
        <v>1926</v>
      </c>
      <c r="F37" s="93">
        <v>2012</v>
      </c>
      <c r="G37" s="93">
        <v>30</v>
      </c>
      <c r="H37" s="93" t="s">
        <v>1926</v>
      </c>
      <c r="I37" s="93">
        <v>2012</v>
      </c>
      <c r="J37" s="96">
        <v>7</v>
      </c>
      <c r="K37" s="93" t="s">
        <v>1912</v>
      </c>
      <c r="L37" s="22"/>
      <c r="M37" s="30" t="s">
        <v>5682</v>
      </c>
      <c r="N37" s="30"/>
      <c r="O37" s="93">
        <v>232</v>
      </c>
      <c r="P37" s="22" t="s">
        <v>26</v>
      </c>
      <c r="Q37" s="22" t="s">
        <v>120</v>
      </c>
      <c r="R37" s="29" t="s">
        <v>5687</v>
      </c>
    </row>
    <row r="38" spans="1:18" x14ac:dyDescent="0.2">
      <c r="A38" s="18">
        <v>22</v>
      </c>
      <c r="B38" s="19">
        <v>5200</v>
      </c>
      <c r="C38" s="93" t="s">
        <v>1862</v>
      </c>
      <c r="D38" s="93">
        <v>2</v>
      </c>
      <c r="E38" s="93" t="s">
        <v>1927</v>
      </c>
      <c r="F38" s="93">
        <v>2012</v>
      </c>
      <c r="G38" s="93">
        <v>14</v>
      </c>
      <c r="H38" s="93" t="s">
        <v>1927</v>
      </c>
      <c r="I38" s="93">
        <v>2012</v>
      </c>
      <c r="J38" s="96">
        <v>7</v>
      </c>
      <c r="K38" s="93" t="s">
        <v>1909</v>
      </c>
      <c r="L38" s="26"/>
      <c r="M38" s="30" t="s">
        <v>5682</v>
      </c>
      <c r="N38" s="30"/>
      <c r="O38" s="93">
        <v>213</v>
      </c>
      <c r="P38" s="22" t="s">
        <v>26</v>
      </c>
      <c r="Q38" s="22" t="s">
        <v>120</v>
      </c>
      <c r="R38" s="29" t="s">
        <v>5687</v>
      </c>
    </row>
    <row r="39" spans="1:18" x14ac:dyDescent="0.2">
      <c r="A39" s="18">
        <v>23</v>
      </c>
      <c r="B39" s="19">
        <v>5200</v>
      </c>
      <c r="C39" s="93" t="s">
        <v>1863</v>
      </c>
      <c r="D39" s="93">
        <v>15</v>
      </c>
      <c r="E39" s="93" t="s">
        <v>1927</v>
      </c>
      <c r="F39" s="93">
        <v>2012</v>
      </c>
      <c r="G39" s="93">
        <v>16</v>
      </c>
      <c r="H39" s="93" t="s">
        <v>1927</v>
      </c>
      <c r="I39" s="93">
        <v>2012</v>
      </c>
      <c r="J39" s="96">
        <v>7</v>
      </c>
      <c r="K39" s="93" t="s">
        <v>1910</v>
      </c>
      <c r="L39" s="27"/>
      <c r="M39" s="30" t="s">
        <v>5682</v>
      </c>
      <c r="N39" s="28"/>
      <c r="O39" s="94">
        <v>219</v>
      </c>
      <c r="P39" s="22" t="s">
        <v>26</v>
      </c>
      <c r="Q39" s="22" t="s">
        <v>120</v>
      </c>
      <c r="R39" s="29" t="s">
        <v>5687</v>
      </c>
    </row>
    <row r="40" spans="1:18" x14ac:dyDescent="0.2">
      <c r="A40" s="18">
        <v>24</v>
      </c>
      <c r="B40" s="19">
        <v>5200</v>
      </c>
      <c r="C40" s="94" t="s">
        <v>1864</v>
      </c>
      <c r="D40" s="94">
        <v>17</v>
      </c>
      <c r="E40" s="94" t="s">
        <v>1927</v>
      </c>
      <c r="F40" s="94">
        <v>2012</v>
      </c>
      <c r="G40" s="94">
        <v>30</v>
      </c>
      <c r="H40" s="94" t="s">
        <v>1927</v>
      </c>
      <c r="I40" s="94">
        <v>2012</v>
      </c>
      <c r="J40" s="98">
        <v>7</v>
      </c>
      <c r="K40" s="94" t="s">
        <v>1911</v>
      </c>
      <c r="L40" s="11"/>
      <c r="M40" s="30" t="s">
        <v>5682</v>
      </c>
      <c r="N40" s="11"/>
      <c r="O40" s="94">
        <v>215</v>
      </c>
      <c r="P40" s="22" t="s">
        <v>26</v>
      </c>
      <c r="Q40" s="22" t="s">
        <v>120</v>
      </c>
      <c r="R40" s="29" t="s">
        <v>5687</v>
      </c>
    </row>
    <row r="41" spans="1:18" x14ac:dyDescent="0.2">
      <c r="A41" s="18">
        <v>25</v>
      </c>
      <c r="B41" s="19">
        <v>5200</v>
      </c>
      <c r="C41" s="95" t="s">
        <v>1865</v>
      </c>
      <c r="D41" s="95">
        <v>3</v>
      </c>
      <c r="E41" s="95" t="s">
        <v>1928</v>
      </c>
      <c r="F41" s="95">
        <v>2012</v>
      </c>
      <c r="G41" s="95">
        <v>11</v>
      </c>
      <c r="H41" s="95" t="s">
        <v>1928</v>
      </c>
      <c r="I41" s="95">
        <v>2012</v>
      </c>
      <c r="J41" s="99">
        <v>8</v>
      </c>
      <c r="K41" s="95" t="s">
        <v>1904</v>
      </c>
      <c r="L41" s="11"/>
      <c r="M41" s="30" t="s">
        <v>5682</v>
      </c>
      <c r="N41" s="11"/>
      <c r="O41" s="95">
        <v>169</v>
      </c>
      <c r="P41" s="22" t="s">
        <v>26</v>
      </c>
      <c r="Q41" s="22" t="s">
        <v>120</v>
      </c>
      <c r="R41" s="29" t="s">
        <v>5687</v>
      </c>
    </row>
    <row r="42" spans="1:18" x14ac:dyDescent="0.2">
      <c r="A42" s="18">
        <v>26</v>
      </c>
      <c r="B42" s="19">
        <v>5200</v>
      </c>
      <c r="C42" s="95" t="s">
        <v>1866</v>
      </c>
      <c r="D42" s="95">
        <v>11</v>
      </c>
      <c r="E42" s="95" t="s">
        <v>1928</v>
      </c>
      <c r="F42" s="95">
        <v>2012</v>
      </c>
      <c r="G42" s="95">
        <v>14</v>
      </c>
      <c r="H42" s="95" t="s">
        <v>1928</v>
      </c>
      <c r="I42" s="95">
        <v>2012</v>
      </c>
      <c r="J42" s="99">
        <v>8</v>
      </c>
      <c r="K42" s="95" t="s">
        <v>1905</v>
      </c>
      <c r="L42" s="11"/>
      <c r="M42" s="30" t="s">
        <v>5682</v>
      </c>
      <c r="N42" s="11"/>
      <c r="O42" s="95">
        <v>179</v>
      </c>
      <c r="P42" s="22" t="s">
        <v>26</v>
      </c>
      <c r="Q42" s="22" t="s">
        <v>120</v>
      </c>
      <c r="R42" s="29" t="s">
        <v>5687</v>
      </c>
    </row>
    <row r="43" spans="1:18" x14ac:dyDescent="0.2">
      <c r="A43" s="18">
        <v>27</v>
      </c>
      <c r="B43" s="19">
        <v>5200</v>
      </c>
      <c r="C43" s="95" t="s">
        <v>1867</v>
      </c>
      <c r="D43" s="95">
        <v>14</v>
      </c>
      <c r="E43" s="95" t="s">
        <v>1928</v>
      </c>
      <c r="F43" s="95">
        <v>2012</v>
      </c>
      <c r="G43" s="95">
        <v>26</v>
      </c>
      <c r="H43" s="95" t="s">
        <v>1928</v>
      </c>
      <c r="I43" s="95">
        <v>2012</v>
      </c>
      <c r="J43" s="99">
        <v>8</v>
      </c>
      <c r="K43" s="95" t="s">
        <v>1906</v>
      </c>
      <c r="L43" s="11"/>
      <c r="M43" s="30" t="s">
        <v>5682</v>
      </c>
      <c r="N43" s="11"/>
      <c r="O43" s="95">
        <v>198</v>
      </c>
      <c r="P43" s="22" t="s">
        <v>26</v>
      </c>
      <c r="Q43" s="22" t="s">
        <v>120</v>
      </c>
      <c r="R43" s="29" t="s">
        <v>5687</v>
      </c>
    </row>
    <row r="44" spans="1:18" x14ac:dyDescent="0.2">
      <c r="A44" s="18">
        <v>28</v>
      </c>
      <c r="B44" s="19">
        <v>5200</v>
      </c>
      <c r="C44" s="95" t="s">
        <v>1868</v>
      </c>
      <c r="D44" s="95">
        <v>26</v>
      </c>
      <c r="E44" s="95" t="s">
        <v>1928</v>
      </c>
      <c r="F44" s="95">
        <v>2012</v>
      </c>
      <c r="G44" s="95">
        <v>28</v>
      </c>
      <c r="H44" s="95" t="s">
        <v>1928</v>
      </c>
      <c r="I44" s="95">
        <v>2012</v>
      </c>
      <c r="J44" s="99">
        <v>8</v>
      </c>
      <c r="K44" s="95" t="s">
        <v>1907</v>
      </c>
      <c r="L44" s="11"/>
      <c r="M44" s="30" t="s">
        <v>5682</v>
      </c>
      <c r="N44" s="11"/>
      <c r="O44" s="95">
        <v>245</v>
      </c>
      <c r="P44" s="22" t="s">
        <v>26</v>
      </c>
      <c r="Q44" s="22" t="s">
        <v>120</v>
      </c>
      <c r="R44" s="29" t="s">
        <v>5687</v>
      </c>
    </row>
    <row r="45" spans="1:18" x14ac:dyDescent="0.25">
      <c r="A45" s="18">
        <v>29</v>
      </c>
      <c r="B45" s="207">
        <v>5200</v>
      </c>
      <c r="C45" s="208" t="s">
        <v>1869</v>
      </c>
      <c r="D45" s="208">
        <v>9</v>
      </c>
      <c r="E45" s="208" t="s">
        <v>1918</v>
      </c>
      <c r="F45" s="208">
        <v>2012</v>
      </c>
      <c r="G45" s="208">
        <v>29</v>
      </c>
      <c r="H45" s="208" t="s">
        <v>1918</v>
      </c>
      <c r="I45" s="208">
        <v>2012</v>
      </c>
      <c r="J45" s="209">
        <v>1</v>
      </c>
      <c r="K45" s="208" t="s">
        <v>1912</v>
      </c>
      <c r="L45" s="210"/>
      <c r="M45" s="30" t="s">
        <v>5682</v>
      </c>
      <c r="N45" s="210"/>
      <c r="O45" s="208">
        <v>165</v>
      </c>
      <c r="P45" s="22" t="s">
        <v>26</v>
      </c>
      <c r="Q45" s="22" t="s">
        <v>120</v>
      </c>
      <c r="R45" s="208" t="s">
        <v>5687</v>
      </c>
    </row>
    <row r="46" spans="1:18" x14ac:dyDescent="0.2">
      <c r="A46" s="18">
        <v>30</v>
      </c>
      <c r="B46" s="19">
        <v>5200</v>
      </c>
      <c r="C46" s="95" t="s">
        <v>1870</v>
      </c>
      <c r="D46" s="95">
        <v>2</v>
      </c>
      <c r="E46" s="95" t="s">
        <v>1919</v>
      </c>
      <c r="F46" s="95">
        <v>2012</v>
      </c>
      <c r="G46" s="95">
        <v>30</v>
      </c>
      <c r="H46" s="95" t="s">
        <v>1919</v>
      </c>
      <c r="I46" s="95">
        <v>2012</v>
      </c>
      <c r="J46" s="99">
        <v>1</v>
      </c>
      <c r="K46" s="99" t="s">
        <v>1912</v>
      </c>
      <c r="L46" s="11"/>
      <c r="M46" s="30" t="s">
        <v>5682</v>
      </c>
      <c r="N46" s="11"/>
      <c r="O46" s="95">
        <v>187</v>
      </c>
      <c r="P46" s="22" t="s">
        <v>26</v>
      </c>
      <c r="Q46" s="22" t="s">
        <v>120</v>
      </c>
      <c r="R46" s="208" t="s">
        <v>5687</v>
      </c>
    </row>
    <row r="47" spans="1:18" x14ac:dyDescent="0.2">
      <c r="A47" s="18">
        <v>31</v>
      </c>
      <c r="B47" s="19">
        <v>5200</v>
      </c>
      <c r="C47" s="95" t="s">
        <v>1871</v>
      </c>
      <c r="D47" s="95">
        <v>27</v>
      </c>
      <c r="E47" s="95" t="s">
        <v>1920</v>
      </c>
      <c r="F47" s="95">
        <v>2012</v>
      </c>
      <c r="G47" s="95">
        <v>30</v>
      </c>
      <c r="H47" s="95" t="s">
        <v>1920</v>
      </c>
      <c r="I47" s="95">
        <v>2012</v>
      </c>
      <c r="J47" s="99">
        <v>1</v>
      </c>
      <c r="K47" s="99" t="s">
        <v>1912</v>
      </c>
      <c r="L47" s="21"/>
      <c r="M47" s="30" t="s">
        <v>5682</v>
      </c>
      <c r="N47" s="30"/>
      <c r="O47" s="95">
        <v>207</v>
      </c>
      <c r="P47" s="22" t="s">
        <v>26</v>
      </c>
      <c r="Q47" s="22" t="s">
        <v>120</v>
      </c>
      <c r="R47" s="208" t="s">
        <v>5687</v>
      </c>
    </row>
    <row r="48" spans="1:18" x14ac:dyDescent="0.2">
      <c r="A48" s="18">
        <v>32</v>
      </c>
      <c r="B48" s="19">
        <v>5200</v>
      </c>
      <c r="C48" s="95" t="s">
        <v>1872</v>
      </c>
      <c r="D48" s="95">
        <v>15</v>
      </c>
      <c r="E48" s="95" t="s">
        <v>1921</v>
      </c>
      <c r="F48" s="95">
        <v>2012</v>
      </c>
      <c r="G48" s="95">
        <v>23</v>
      </c>
      <c r="H48" s="95" t="s">
        <v>1921</v>
      </c>
      <c r="I48" s="95">
        <v>2012</v>
      </c>
      <c r="J48" s="99">
        <v>2</v>
      </c>
      <c r="K48" s="99" t="s">
        <v>1909</v>
      </c>
      <c r="L48" s="21"/>
      <c r="M48" s="30" t="s">
        <v>5682</v>
      </c>
      <c r="N48" s="30"/>
      <c r="O48" s="95">
        <v>168</v>
      </c>
      <c r="P48" s="22" t="s">
        <v>26</v>
      </c>
      <c r="Q48" s="22" t="s">
        <v>120</v>
      </c>
      <c r="R48" s="208" t="s">
        <v>5687</v>
      </c>
    </row>
    <row r="49" spans="1:18" x14ac:dyDescent="0.2">
      <c r="A49" s="18">
        <v>33</v>
      </c>
      <c r="B49" s="19">
        <v>5200</v>
      </c>
      <c r="C49" s="95" t="s">
        <v>1873</v>
      </c>
      <c r="D49" s="95">
        <v>23</v>
      </c>
      <c r="E49" s="95" t="s">
        <v>1921</v>
      </c>
      <c r="F49" s="95">
        <v>2012</v>
      </c>
      <c r="G49" s="95">
        <v>28</v>
      </c>
      <c r="H49" s="95" t="s">
        <v>1921</v>
      </c>
      <c r="I49" s="95">
        <v>2012</v>
      </c>
      <c r="J49" s="99">
        <v>2</v>
      </c>
      <c r="K49" s="99" t="s">
        <v>1910</v>
      </c>
      <c r="L49" s="21"/>
      <c r="M49" s="30" t="s">
        <v>5682</v>
      </c>
      <c r="N49" s="30"/>
      <c r="O49" s="95">
        <v>113</v>
      </c>
      <c r="P49" s="22" t="s">
        <v>26</v>
      </c>
      <c r="Q49" s="22" t="s">
        <v>120</v>
      </c>
      <c r="R49" s="208" t="s">
        <v>5687</v>
      </c>
    </row>
    <row r="50" spans="1:18" x14ac:dyDescent="0.2">
      <c r="A50" s="18">
        <v>34</v>
      </c>
      <c r="B50" s="19">
        <v>5200</v>
      </c>
      <c r="C50" s="95" t="s">
        <v>1874</v>
      </c>
      <c r="D50" s="95">
        <v>28</v>
      </c>
      <c r="E50" s="95" t="s">
        <v>1921</v>
      </c>
      <c r="F50" s="95">
        <v>2012</v>
      </c>
      <c r="G50" s="95">
        <v>30</v>
      </c>
      <c r="H50" s="95" t="s">
        <v>1921</v>
      </c>
      <c r="I50" s="95">
        <v>2012</v>
      </c>
      <c r="J50" s="99">
        <v>2</v>
      </c>
      <c r="K50" s="99" t="s">
        <v>1911</v>
      </c>
      <c r="L50" s="22"/>
      <c r="M50" s="30" t="s">
        <v>5682</v>
      </c>
      <c r="N50" s="22"/>
      <c r="O50" s="95">
        <v>133</v>
      </c>
      <c r="P50" s="22" t="s">
        <v>26</v>
      </c>
      <c r="Q50" s="22" t="s">
        <v>120</v>
      </c>
      <c r="R50" s="208" t="s">
        <v>5687</v>
      </c>
    </row>
    <row r="51" spans="1:18" x14ac:dyDescent="0.2">
      <c r="A51" s="18">
        <v>35</v>
      </c>
      <c r="B51" s="19">
        <v>5200</v>
      </c>
      <c r="C51" s="95" t="s">
        <v>1875</v>
      </c>
      <c r="D51" s="95">
        <v>13</v>
      </c>
      <c r="E51" s="95" t="s">
        <v>1922</v>
      </c>
      <c r="F51" s="95">
        <v>2012</v>
      </c>
      <c r="G51" s="95">
        <v>29</v>
      </c>
      <c r="H51" s="95" t="s">
        <v>1922</v>
      </c>
      <c r="I51" s="95">
        <v>2012</v>
      </c>
      <c r="J51" s="99">
        <v>2</v>
      </c>
      <c r="K51" s="99" t="s">
        <v>1912</v>
      </c>
      <c r="L51" s="22"/>
      <c r="M51" s="30" t="s">
        <v>5682</v>
      </c>
      <c r="N51" s="30"/>
      <c r="O51" s="95">
        <v>225</v>
      </c>
      <c r="P51" s="22" t="s">
        <v>26</v>
      </c>
      <c r="Q51" s="22" t="s">
        <v>120</v>
      </c>
      <c r="R51" s="208" t="s">
        <v>5687</v>
      </c>
    </row>
    <row r="52" spans="1:18" x14ac:dyDescent="0.2">
      <c r="A52" s="18">
        <v>36</v>
      </c>
      <c r="B52" s="19">
        <v>5200</v>
      </c>
      <c r="C52" s="95" t="s">
        <v>1876</v>
      </c>
      <c r="D52" s="95">
        <v>12</v>
      </c>
      <c r="E52" s="95" t="s">
        <v>1923</v>
      </c>
      <c r="F52" s="95">
        <v>2012</v>
      </c>
      <c r="G52" s="95">
        <v>30</v>
      </c>
      <c r="H52" s="95" t="s">
        <v>1923</v>
      </c>
      <c r="I52" s="95">
        <v>2012</v>
      </c>
      <c r="J52" s="99">
        <v>3</v>
      </c>
      <c r="K52" s="99" t="s">
        <v>1912</v>
      </c>
      <c r="L52" s="22"/>
      <c r="M52" s="30" t="s">
        <v>5682</v>
      </c>
      <c r="N52" s="30"/>
      <c r="O52" s="95">
        <v>102</v>
      </c>
      <c r="P52" s="22" t="s">
        <v>26</v>
      </c>
      <c r="Q52" s="22" t="s">
        <v>120</v>
      </c>
      <c r="R52" s="208" t="s">
        <v>5687</v>
      </c>
    </row>
    <row r="53" spans="1:18" x14ac:dyDescent="0.2">
      <c r="A53" s="18">
        <v>37</v>
      </c>
      <c r="B53" s="19">
        <v>5200</v>
      </c>
      <c r="C53" s="95" t="s">
        <v>1877</v>
      </c>
      <c r="D53" s="95">
        <v>8</v>
      </c>
      <c r="E53" s="95" t="s">
        <v>1924</v>
      </c>
      <c r="F53" s="95">
        <v>2012</v>
      </c>
      <c r="G53" s="95">
        <v>22</v>
      </c>
      <c r="H53" s="95" t="s">
        <v>1924</v>
      </c>
      <c r="I53" s="95">
        <v>2012</v>
      </c>
      <c r="J53" s="99">
        <v>3</v>
      </c>
      <c r="K53" s="99" t="s">
        <v>1838</v>
      </c>
      <c r="L53" s="26"/>
      <c r="M53" s="30" t="s">
        <v>5682</v>
      </c>
      <c r="N53" s="30"/>
      <c r="O53" s="95">
        <v>119</v>
      </c>
      <c r="P53" s="22" t="s">
        <v>26</v>
      </c>
      <c r="Q53" s="22" t="s">
        <v>120</v>
      </c>
      <c r="R53" s="208" t="s">
        <v>5687</v>
      </c>
    </row>
    <row r="54" spans="1:18" x14ac:dyDescent="0.2">
      <c r="A54" s="18">
        <v>38</v>
      </c>
      <c r="B54" s="19">
        <v>5200</v>
      </c>
      <c r="C54" s="95" t="s">
        <v>1878</v>
      </c>
      <c r="D54" s="95">
        <v>22</v>
      </c>
      <c r="E54" s="95" t="s">
        <v>1924</v>
      </c>
      <c r="F54" s="95">
        <v>2012</v>
      </c>
      <c r="G54" s="95">
        <v>30</v>
      </c>
      <c r="H54" s="95" t="s">
        <v>1924</v>
      </c>
      <c r="I54" s="95">
        <v>2012</v>
      </c>
      <c r="J54" s="99">
        <v>3</v>
      </c>
      <c r="K54" s="99" t="s">
        <v>1839</v>
      </c>
      <c r="L54" s="27"/>
      <c r="M54" s="30" t="s">
        <v>5682</v>
      </c>
      <c r="N54" s="28"/>
      <c r="O54" s="95">
        <v>144</v>
      </c>
      <c r="P54" s="22" t="s">
        <v>26</v>
      </c>
      <c r="Q54" s="22" t="s">
        <v>120</v>
      </c>
      <c r="R54" s="208" t="s">
        <v>5687</v>
      </c>
    </row>
    <row r="55" spans="1:18" x14ac:dyDescent="0.2">
      <c r="A55" s="18">
        <v>39</v>
      </c>
      <c r="B55" s="19">
        <v>5200</v>
      </c>
      <c r="C55" s="95" t="s">
        <v>1879</v>
      </c>
      <c r="D55" s="95">
        <v>5</v>
      </c>
      <c r="E55" s="95" t="s">
        <v>1925</v>
      </c>
      <c r="F55" s="95">
        <v>2012</v>
      </c>
      <c r="G55" s="95">
        <v>8</v>
      </c>
      <c r="H55" s="95" t="s">
        <v>1925</v>
      </c>
      <c r="I55" s="95">
        <v>2012</v>
      </c>
      <c r="J55" s="99">
        <v>4</v>
      </c>
      <c r="K55" s="99" t="s">
        <v>1913</v>
      </c>
      <c r="L55" s="11"/>
      <c r="M55" s="30" t="s">
        <v>5682</v>
      </c>
      <c r="N55" s="11"/>
      <c r="O55" s="95">
        <v>94</v>
      </c>
      <c r="P55" s="22" t="s">
        <v>26</v>
      </c>
      <c r="Q55" s="22" t="s">
        <v>120</v>
      </c>
      <c r="R55" s="208" t="s">
        <v>5687</v>
      </c>
    </row>
    <row r="56" spans="1:18" x14ac:dyDescent="0.2">
      <c r="A56" s="18">
        <v>40</v>
      </c>
      <c r="B56" s="19">
        <v>5200</v>
      </c>
      <c r="C56" s="95" t="s">
        <v>1880</v>
      </c>
      <c r="D56" s="95">
        <v>8</v>
      </c>
      <c r="E56" s="95" t="s">
        <v>1925</v>
      </c>
      <c r="F56" s="95">
        <v>2012</v>
      </c>
      <c r="G56" s="95">
        <v>21</v>
      </c>
      <c r="H56" s="95" t="s">
        <v>1925</v>
      </c>
      <c r="I56" s="95">
        <v>2012</v>
      </c>
      <c r="J56" s="99">
        <v>4</v>
      </c>
      <c r="K56" s="99" t="s">
        <v>1914</v>
      </c>
      <c r="L56" s="11"/>
      <c r="M56" s="30" t="s">
        <v>5682</v>
      </c>
      <c r="N56" s="11"/>
      <c r="O56" s="95">
        <v>112</v>
      </c>
      <c r="P56" s="22" t="s">
        <v>26</v>
      </c>
      <c r="Q56" s="22" t="s">
        <v>120</v>
      </c>
      <c r="R56" s="208" t="s">
        <v>5687</v>
      </c>
    </row>
    <row r="57" spans="1:18" x14ac:dyDescent="0.2">
      <c r="A57" s="18">
        <v>41</v>
      </c>
      <c r="B57" s="19">
        <v>5200</v>
      </c>
      <c r="C57" s="95" t="s">
        <v>1881</v>
      </c>
      <c r="D57" s="95">
        <v>21</v>
      </c>
      <c r="E57" s="95" t="s">
        <v>1925</v>
      </c>
      <c r="F57" s="95">
        <v>2012</v>
      </c>
      <c r="G57" s="95">
        <v>21</v>
      </c>
      <c r="H57" s="95" t="s">
        <v>1925</v>
      </c>
      <c r="I57" s="95">
        <v>2012</v>
      </c>
      <c r="J57" s="99">
        <v>4</v>
      </c>
      <c r="K57" s="99" t="s">
        <v>1915</v>
      </c>
      <c r="L57" s="11"/>
      <c r="M57" s="30" t="s">
        <v>5682</v>
      </c>
      <c r="N57" s="11"/>
      <c r="O57" s="95">
        <v>137</v>
      </c>
      <c r="P57" s="22" t="s">
        <v>26</v>
      </c>
      <c r="Q57" s="22" t="s">
        <v>120</v>
      </c>
      <c r="R57" s="208" t="s">
        <v>5687</v>
      </c>
    </row>
    <row r="58" spans="1:18" x14ac:dyDescent="0.2">
      <c r="A58" s="18">
        <v>42</v>
      </c>
      <c r="B58" s="19">
        <v>5200</v>
      </c>
      <c r="C58" s="95" t="s">
        <v>1882</v>
      </c>
      <c r="D58" s="95">
        <v>21</v>
      </c>
      <c r="E58" s="95" t="s">
        <v>1925</v>
      </c>
      <c r="F58" s="95">
        <v>2012</v>
      </c>
      <c r="G58" s="95">
        <v>24</v>
      </c>
      <c r="H58" s="95" t="s">
        <v>1925</v>
      </c>
      <c r="I58" s="95">
        <v>2012</v>
      </c>
      <c r="J58" s="99">
        <v>4</v>
      </c>
      <c r="K58" s="99" t="s">
        <v>1916</v>
      </c>
      <c r="L58" s="11"/>
      <c r="M58" s="30" t="s">
        <v>5682</v>
      </c>
      <c r="N58" s="11"/>
      <c r="O58" s="95">
        <v>125</v>
      </c>
      <c r="P58" s="22" t="s">
        <v>26</v>
      </c>
      <c r="Q58" s="22" t="s">
        <v>120</v>
      </c>
      <c r="R58" s="208" t="s">
        <v>5687</v>
      </c>
    </row>
    <row r="59" spans="1:18" x14ac:dyDescent="0.2">
      <c r="A59" s="18">
        <v>43</v>
      </c>
      <c r="B59" s="19">
        <v>5200</v>
      </c>
      <c r="C59" s="95" t="s">
        <v>1883</v>
      </c>
      <c r="D59" s="95">
        <v>25</v>
      </c>
      <c r="E59" s="95" t="s">
        <v>1925</v>
      </c>
      <c r="F59" s="95">
        <v>2012</v>
      </c>
      <c r="G59" s="95">
        <v>28</v>
      </c>
      <c r="H59" s="95" t="s">
        <v>1925</v>
      </c>
      <c r="I59" s="95">
        <v>2012</v>
      </c>
      <c r="J59" s="99">
        <v>4</v>
      </c>
      <c r="K59" s="99" t="s">
        <v>1917</v>
      </c>
      <c r="L59" s="11"/>
      <c r="M59" s="30" t="s">
        <v>5682</v>
      </c>
      <c r="N59" s="11"/>
      <c r="O59" s="95">
        <v>139</v>
      </c>
      <c r="P59" s="22" t="s">
        <v>26</v>
      </c>
      <c r="Q59" s="22" t="s">
        <v>120</v>
      </c>
      <c r="R59" s="208" t="s">
        <v>5687</v>
      </c>
    </row>
    <row r="60" spans="1:18" x14ac:dyDescent="0.2">
      <c r="A60" s="18">
        <v>44</v>
      </c>
      <c r="B60" s="19">
        <v>5200</v>
      </c>
      <c r="C60" s="95" t="s">
        <v>1884</v>
      </c>
      <c r="D60" s="95">
        <v>16</v>
      </c>
      <c r="E60" s="95" t="s">
        <v>1926</v>
      </c>
      <c r="F60" s="95">
        <v>2012</v>
      </c>
      <c r="G60" s="95">
        <v>20</v>
      </c>
      <c r="H60" s="95" t="s">
        <v>1926</v>
      </c>
      <c r="I60" s="95">
        <v>2012</v>
      </c>
      <c r="J60" s="99">
        <v>5</v>
      </c>
      <c r="K60" s="99" t="s">
        <v>1909</v>
      </c>
      <c r="L60" s="11"/>
      <c r="M60" s="30" t="s">
        <v>5682</v>
      </c>
      <c r="N60" s="11"/>
      <c r="O60" s="95">
        <v>197</v>
      </c>
      <c r="P60" s="22" t="s">
        <v>26</v>
      </c>
      <c r="Q60" s="22" t="s">
        <v>120</v>
      </c>
      <c r="R60" s="208" t="s">
        <v>5687</v>
      </c>
    </row>
    <row r="61" spans="1:18" x14ac:dyDescent="0.2">
      <c r="A61" s="18">
        <v>45</v>
      </c>
      <c r="B61" s="19">
        <v>5200</v>
      </c>
      <c r="C61" s="95" t="s">
        <v>1885</v>
      </c>
      <c r="D61" s="95">
        <v>20</v>
      </c>
      <c r="E61" s="95" t="s">
        <v>1926</v>
      </c>
      <c r="F61" s="95">
        <v>2012</v>
      </c>
      <c r="G61" s="95">
        <v>22</v>
      </c>
      <c r="H61" s="95" t="s">
        <v>1926</v>
      </c>
      <c r="I61" s="95">
        <v>2012</v>
      </c>
      <c r="J61" s="99">
        <v>5</v>
      </c>
      <c r="K61" s="99" t="s">
        <v>1910</v>
      </c>
      <c r="L61" s="11"/>
      <c r="M61" s="30" t="s">
        <v>5682</v>
      </c>
      <c r="N61" s="11"/>
      <c r="O61" s="95">
        <v>217</v>
      </c>
      <c r="P61" s="22" t="s">
        <v>26</v>
      </c>
      <c r="Q61" s="22" t="s">
        <v>120</v>
      </c>
      <c r="R61" s="208" t="s">
        <v>5687</v>
      </c>
    </row>
    <row r="62" spans="1:18" x14ac:dyDescent="0.2">
      <c r="A62" s="18">
        <v>46</v>
      </c>
      <c r="B62" s="19">
        <v>5200</v>
      </c>
      <c r="C62" s="95" t="s">
        <v>1886</v>
      </c>
      <c r="D62" s="95">
        <v>22</v>
      </c>
      <c r="E62" s="95" t="s">
        <v>1926</v>
      </c>
      <c r="F62" s="95">
        <v>2012</v>
      </c>
      <c r="G62" s="95">
        <v>31</v>
      </c>
      <c r="H62" s="95" t="s">
        <v>1926</v>
      </c>
      <c r="I62" s="95">
        <v>2012</v>
      </c>
      <c r="J62" s="99">
        <v>5</v>
      </c>
      <c r="K62" s="99" t="s">
        <v>1911</v>
      </c>
      <c r="L62" s="21"/>
      <c r="M62" s="30" t="s">
        <v>5682</v>
      </c>
      <c r="N62" s="30"/>
      <c r="O62" s="95">
        <v>222</v>
      </c>
      <c r="P62" s="22" t="s">
        <v>26</v>
      </c>
      <c r="Q62" s="22" t="s">
        <v>120</v>
      </c>
      <c r="R62" s="208" t="s">
        <v>5687</v>
      </c>
    </row>
    <row r="63" spans="1:18" x14ac:dyDescent="0.2">
      <c r="A63" s="18">
        <v>47</v>
      </c>
      <c r="B63" s="19">
        <v>5200</v>
      </c>
      <c r="C63" s="95" t="s">
        <v>1887</v>
      </c>
      <c r="D63" s="95">
        <v>16</v>
      </c>
      <c r="E63" s="95" t="s">
        <v>1927</v>
      </c>
      <c r="F63" s="95">
        <v>2012</v>
      </c>
      <c r="G63" s="95">
        <v>17</v>
      </c>
      <c r="H63" s="95" t="s">
        <v>1927</v>
      </c>
      <c r="I63" s="95">
        <v>2012</v>
      </c>
      <c r="J63" s="99">
        <v>6</v>
      </c>
      <c r="K63" s="99" t="s">
        <v>1838</v>
      </c>
      <c r="L63" s="21"/>
      <c r="M63" s="30" t="s">
        <v>5682</v>
      </c>
      <c r="N63" s="30"/>
      <c r="O63" s="95">
        <v>160</v>
      </c>
      <c r="P63" s="22" t="s">
        <v>26</v>
      </c>
      <c r="Q63" s="22" t="s">
        <v>120</v>
      </c>
      <c r="R63" s="208" t="s">
        <v>5687</v>
      </c>
    </row>
    <row r="64" spans="1:18" x14ac:dyDescent="0.2">
      <c r="A64" s="18">
        <v>48</v>
      </c>
      <c r="B64" s="19">
        <v>5200</v>
      </c>
      <c r="C64" s="95" t="s">
        <v>1888</v>
      </c>
      <c r="D64" s="95">
        <v>26</v>
      </c>
      <c r="E64" s="95" t="s">
        <v>1927</v>
      </c>
      <c r="F64" s="95">
        <v>2012</v>
      </c>
      <c r="G64" s="95">
        <v>28</v>
      </c>
      <c r="H64" s="95" t="s">
        <v>1927</v>
      </c>
      <c r="I64" s="95">
        <v>2012</v>
      </c>
      <c r="J64" s="99">
        <v>6</v>
      </c>
      <c r="K64" s="99" t="s">
        <v>1839</v>
      </c>
      <c r="L64" s="21"/>
      <c r="M64" s="30" t="s">
        <v>5682</v>
      </c>
      <c r="N64" s="30"/>
      <c r="O64" s="95">
        <v>95</v>
      </c>
      <c r="P64" s="22" t="s">
        <v>26</v>
      </c>
      <c r="Q64" s="22" t="s">
        <v>120</v>
      </c>
      <c r="R64" s="208" t="s">
        <v>5687</v>
      </c>
    </row>
    <row r="65" spans="1:18" x14ac:dyDescent="0.2">
      <c r="A65" s="18">
        <v>49</v>
      </c>
      <c r="B65" s="19">
        <v>5200</v>
      </c>
      <c r="C65" s="95" t="s">
        <v>1889</v>
      </c>
      <c r="D65" s="95">
        <v>29</v>
      </c>
      <c r="E65" s="95" t="s">
        <v>1928</v>
      </c>
      <c r="F65" s="95">
        <v>2012</v>
      </c>
      <c r="G65" s="95">
        <v>29</v>
      </c>
      <c r="H65" s="95" t="s">
        <v>1928</v>
      </c>
      <c r="I65" s="95">
        <v>2012</v>
      </c>
      <c r="J65" s="99">
        <v>6</v>
      </c>
      <c r="K65" s="99" t="s">
        <v>1912</v>
      </c>
      <c r="L65" s="22"/>
      <c r="M65" s="30" t="s">
        <v>5682</v>
      </c>
      <c r="N65" s="22"/>
      <c r="O65" s="95">
        <v>128</v>
      </c>
      <c r="P65" s="22" t="s">
        <v>26</v>
      </c>
      <c r="Q65" s="22" t="s">
        <v>120</v>
      </c>
      <c r="R65" s="208" t="s">
        <v>5687</v>
      </c>
    </row>
    <row r="66" spans="1:18" x14ac:dyDescent="0.2">
      <c r="A66" s="18">
        <v>50</v>
      </c>
      <c r="B66" s="19">
        <v>5200</v>
      </c>
      <c r="C66" s="95" t="s">
        <v>1890</v>
      </c>
      <c r="D66" s="95">
        <v>14</v>
      </c>
      <c r="E66" s="95" t="s">
        <v>1918</v>
      </c>
      <c r="F66" s="95">
        <v>2012</v>
      </c>
      <c r="G66" s="95">
        <v>29</v>
      </c>
      <c r="H66" s="95" t="s">
        <v>1918</v>
      </c>
      <c r="I66" s="95">
        <v>2012</v>
      </c>
      <c r="J66" s="99">
        <v>1</v>
      </c>
      <c r="K66" s="99" t="s">
        <v>1912</v>
      </c>
      <c r="L66" s="22"/>
      <c r="M66" s="30" t="s">
        <v>5682</v>
      </c>
      <c r="N66" s="30"/>
      <c r="O66" s="95">
        <v>174</v>
      </c>
      <c r="P66" s="22" t="s">
        <v>26</v>
      </c>
      <c r="Q66" s="22" t="s">
        <v>120</v>
      </c>
      <c r="R66" s="29" t="s">
        <v>5708</v>
      </c>
    </row>
    <row r="67" spans="1:18" x14ac:dyDescent="0.2">
      <c r="A67" s="18">
        <v>51</v>
      </c>
      <c r="B67" s="19">
        <v>5200</v>
      </c>
      <c r="C67" s="95" t="s">
        <v>1891</v>
      </c>
      <c r="D67" s="95">
        <v>1</v>
      </c>
      <c r="E67" s="95" t="s">
        <v>1919</v>
      </c>
      <c r="F67" s="95">
        <v>2012</v>
      </c>
      <c r="G67" s="95">
        <v>4</v>
      </c>
      <c r="H67" s="95" t="s">
        <v>1919</v>
      </c>
      <c r="I67" s="95">
        <v>2012</v>
      </c>
      <c r="J67" s="99">
        <v>1</v>
      </c>
      <c r="K67" s="99" t="s">
        <v>1838</v>
      </c>
      <c r="L67" s="22"/>
      <c r="M67" s="30" t="s">
        <v>5682</v>
      </c>
      <c r="N67" s="30"/>
      <c r="O67" s="95">
        <v>146</v>
      </c>
      <c r="P67" s="22" t="s">
        <v>26</v>
      </c>
      <c r="Q67" s="22" t="s">
        <v>120</v>
      </c>
      <c r="R67" s="29" t="s">
        <v>5708</v>
      </c>
    </row>
    <row r="68" spans="1:18" x14ac:dyDescent="0.2">
      <c r="A68" s="18">
        <v>52</v>
      </c>
      <c r="B68" s="19">
        <v>5200</v>
      </c>
      <c r="C68" s="95" t="s">
        <v>1892</v>
      </c>
      <c r="D68" s="95">
        <v>5</v>
      </c>
      <c r="E68" s="95" t="s">
        <v>1919</v>
      </c>
      <c r="F68" s="95">
        <v>2012</v>
      </c>
      <c r="G68" s="95">
        <v>30</v>
      </c>
      <c r="H68" s="95" t="s">
        <v>1919</v>
      </c>
      <c r="I68" s="95">
        <v>2012</v>
      </c>
      <c r="J68" s="99">
        <v>1</v>
      </c>
      <c r="K68" s="99" t="s">
        <v>1839</v>
      </c>
      <c r="L68" s="26"/>
      <c r="M68" s="30" t="s">
        <v>5682</v>
      </c>
      <c r="N68" s="30"/>
      <c r="O68" s="95">
        <v>235</v>
      </c>
      <c r="P68" s="22" t="s">
        <v>26</v>
      </c>
      <c r="Q68" s="22" t="s">
        <v>120</v>
      </c>
      <c r="R68" s="29" t="s">
        <v>5708</v>
      </c>
    </row>
    <row r="69" spans="1:18" x14ac:dyDescent="0.2">
      <c r="A69" s="18">
        <v>53</v>
      </c>
      <c r="B69" s="19">
        <v>5200</v>
      </c>
      <c r="C69" s="95" t="s">
        <v>1893</v>
      </c>
      <c r="D69" s="95">
        <v>16</v>
      </c>
      <c r="E69" s="95" t="s">
        <v>1920</v>
      </c>
      <c r="F69" s="95">
        <v>2012</v>
      </c>
      <c r="G69" s="95">
        <v>30</v>
      </c>
      <c r="H69" s="95" t="s">
        <v>1920</v>
      </c>
      <c r="I69" s="95">
        <v>2012</v>
      </c>
      <c r="J69" s="99">
        <v>1</v>
      </c>
      <c r="K69" s="99" t="s">
        <v>1912</v>
      </c>
      <c r="L69" s="27"/>
      <c r="M69" s="30" t="s">
        <v>5682</v>
      </c>
      <c r="N69" s="28"/>
      <c r="O69" s="95">
        <v>96</v>
      </c>
      <c r="P69" s="22" t="s">
        <v>26</v>
      </c>
      <c r="Q69" s="22" t="s">
        <v>120</v>
      </c>
      <c r="R69" s="29" t="s">
        <v>5708</v>
      </c>
    </row>
    <row r="70" spans="1:18" x14ac:dyDescent="0.2">
      <c r="A70" s="18">
        <v>54</v>
      </c>
      <c r="B70" s="19">
        <v>5200</v>
      </c>
      <c r="C70" s="95" t="s">
        <v>1894</v>
      </c>
      <c r="D70" s="95">
        <v>16</v>
      </c>
      <c r="E70" s="95" t="s">
        <v>1921</v>
      </c>
      <c r="F70" s="95">
        <v>2012</v>
      </c>
      <c r="G70" s="95">
        <v>31</v>
      </c>
      <c r="H70" s="95" t="s">
        <v>1921</v>
      </c>
      <c r="I70" s="95">
        <v>2012</v>
      </c>
      <c r="J70" s="99">
        <v>2</v>
      </c>
      <c r="K70" s="99" t="s">
        <v>1912</v>
      </c>
      <c r="L70" s="11"/>
      <c r="M70" s="30" t="s">
        <v>5682</v>
      </c>
      <c r="N70" s="11"/>
      <c r="O70" s="95">
        <v>214</v>
      </c>
      <c r="P70" s="22" t="s">
        <v>26</v>
      </c>
      <c r="Q70" s="22" t="s">
        <v>120</v>
      </c>
      <c r="R70" s="29" t="s">
        <v>5708</v>
      </c>
    </row>
    <row r="71" spans="1:18" x14ac:dyDescent="0.2">
      <c r="A71" s="18">
        <v>55</v>
      </c>
      <c r="B71" s="19">
        <v>5200</v>
      </c>
      <c r="C71" s="95" t="s">
        <v>1895</v>
      </c>
      <c r="D71" s="95">
        <v>14</v>
      </c>
      <c r="E71" s="95" t="s">
        <v>1922</v>
      </c>
      <c r="F71" s="95">
        <v>2012</v>
      </c>
      <c r="G71" s="95">
        <v>30</v>
      </c>
      <c r="H71" s="95" t="s">
        <v>1922</v>
      </c>
      <c r="I71" s="95">
        <v>2012</v>
      </c>
      <c r="J71" s="99">
        <v>2</v>
      </c>
      <c r="K71" s="99" t="s">
        <v>1912</v>
      </c>
      <c r="L71" s="11"/>
      <c r="M71" s="30" t="s">
        <v>5682</v>
      </c>
      <c r="N71" s="11"/>
      <c r="O71" s="95">
        <v>80</v>
      </c>
      <c r="P71" s="22" t="s">
        <v>26</v>
      </c>
      <c r="Q71" s="22" t="s">
        <v>120</v>
      </c>
      <c r="R71" s="29" t="s">
        <v>5708</v>
      </c>
    </row>
    <row r="72" spans="1:18" x14ac:dyDescent="0.2">
      <c r="A72" s="18">
        <v>56</v>
      </c>
      <c r="B72" s="19">
        <v>5200</v>
      </c>
      <c r="C72" s="95" t="s">
        <v>1896</v>
      </c>
      <c r="D72" s="95">
        <v>13</v>
      </c>
      <c r="E72" s="95" t="s">
        <v>1923</v>
      </c>
      <c r="F72" s="95">
        <v>2012</v>
      </c>
      <c r="G72" s="95">
        <v>30</v>
      </c>
      <c r="H72" s="95" t="s">
        <v>1923</v>
      </c>
      <c r="I72" s="95">
        <v>2012</v>
      </c>
      <c r="J72" s="99">
        <v>2</v>
      </c>
      <c r="K72" s="99" t="s">
        <v>1838</v>
      </c>
      <c r="L72" s="11"/>
      <c r="M72" s="30" t="s">
        <v>5682</v>
      </c>
      <c r="N72" s="11"/>
      <c r="O72" s="95">
        <v>208</v>
      </c>
      <c r="P72" s="22" t="s">
        <v>26</v>
      </c>
      <c r="Q72" s="22" t="s">
        <v>120</v>
      </c>
      <c r="R72" s="29" t="s">
        <v>5708</v>
      </c>
    </row>
    <row r="73" spans="1:18" x14ac:dyDescent="0.2">
      <c r="A73" s="18">
        <v>57</v>
      </c>
      <c r="B73" s="19">
        <v>5200</v>
      </c>
      <c r="C73" s="95" t="s">
        <v>1897</v>
      </c>
      <c r="D73" s="95">
        <v>31</v>
      </c>
      <c r="E73" s="95" t="s">
        <v>1923</v>
      </c>
      <c r="F73" s="95">
        <v>2012</v>
      </c>
      <c r="G73" s="95">
        <v>31</v>
      </c>
      <c r="H73" s="95" t="s">
        <v>1923</v>
      </c>
      <c r="I73" s="95">
        <v>2012</v>
      </c>
      <c r="J73" s="99">
        <v>2</v>
      </c>
      <c r="K73" s="99" t="s">
        <v>1839</v>
      </c>
      <c r="L73" s="11"/>
      <c r="M73" s="30" t="s">
        <v>5682</v>
      </c>
      <c r="N73" s="11"/>
      <c r="O73" s="95">
        <v>79</v>
      </c>
      <c r="P73" s="22" t="s">
        <v>26</v>
      </c>
      <c r="Q73" s="22" t="s">
        <v>120</v>
      </c>
      <c r="R73" s="29" t="s">
        <v>5708</v>
      </c>
    </row>
    <row r="74" spans="1:18" x14ac:dyDescent="0.2">
      <c r="A74" s="18">
        <v>58</v>
      </c>
      <c r="B74" s="19">
        <v>5200</v>
      </c>
      <c r="C74" s="95" t="s">
        <v>1898</v>
      </c>
      <c r="D74" s="95">
        <v>10</v>
      </c>
      <c r="E74" s="95" t="s">
        <v>1924</v>
      </c>
      <c r="F74" s="95">
        <v>2012</v>
      </c>
      <c r="G74" s="95">
        <v>24</v>
      </c>
      <c r="H74" s="95" t="s">
        <v>1924</v>
      </c>
      <c r="I74" s="95">
        <v>2012</v>
      </c>
      <c r="J74" s="99">
        <v>3</v>
      </c>
      <c r="K74" s="99" t="s">
        <v>1838</v>
      </c>
      <c r="L74" s="11"/>
      <c r="M74" s="30" t="s">
        <v>5682</v>
      </c>
      <c r="N74" s="11"/>
      <c r="O74" s="95">
        <v>166</v>
      </c>
      <c r="P74" s="22" t="s">
        <v>26</v>
      </c>
      <c r="Q74" s="22" t="s">
        <v>120</v>
      </c>
      <c r="R74" s="29" t="s">
        <v>5708</v>
      </c>
    </row>
    <row r="75" spans="1:18" x14ac:dyDescent="0.2">
      <c r="A75" s="18">
        <v>59</v>
      </c>
      <c r="B75" s="19">
        <v>5200</v>
      </c>
      <c r="C75" s="95" t="s">
        <v>1899</v>
      </c>
      <c r="D75" s="95">
        <v>24</v>
      </c>
      <c r="E75" s="95" t="s">
        <v>1924</v>
      </c>
      <c r="F75" s="95">
        <v>2012</v>
      </c>
      <c r="G75" s="95">
        <v>31</v>
      </c>
      <c r="H75" s="95" t="s">
        <v>1924</v>
      </c>
      <c r="I75" s="95">
        <v>2012</v>
      </c>
      <c r="J75" s="99">
        <v>3</v>
      </c>
      <c r="K75" s="99" t="s">
        <v>1839</v>
      </c>
      <c r="L75" s="11"/>
      <c r="M75" s="30" t="s">
        <v>5682</v>
      </c>
      <c r="N75" s="11"/>
      <c r="O75" s="95">
        <v>68</v>
      </c>
      <c r="P75" s="22" t="s">
        <v>26</v>
      </c>
      <c r="Q75" s="22" t="s">
        <v>120</v>
      </c>
      <c r="R75" s="29" t="s">
        <v>5708</v>
      </c>
    </row>
    <row r="76" spans="1:18" x14ac:dyDescent="0.2">
      <c r="A76" s="18">
        <v>60</v>
      </c>
      <c r="B76" s="19">
        <v>5200</v>
      </c>
      <c r="C76" s="95" t="s">
        <v>1900</v>
      </c>
      <c r="D76" s="95">
        <v>3</v>
      </c>
      <c r="E76" s="95" t="s">
        <v>1925</v>
      </c>
      <c r="F76" s="95">
        <v>2012</v>
      </c>
      <c r="G76" s="95">
        <v>26</v>
      </c>
      <c r="H76" s="95" t="s">
        <v>1925</v>
      </c>
      <c r="I76" s="95">
        <v>2012</v>
      </c>
      <c r="J76" s="99">
        <v>3</v>
      </c>
      <c r="K76" s="99" t="s">
        <v>1912</v>
      </c>
      <c r="L76" s="11"/>
      <c r="M76" s="30" t="s">
        <v>5682</v>
      </c>
      <c r="N76" s="11"/>
      <c r="O76" s="95">
        <v>210</v>
      </c>
      <c r="P76" s="22" t="s">
        <v>26</v>
      </c>
      <c r="Q76" s="22" t="s">
        <v>120</v>
      </c>
      <c r="R76" s="29" t="s">
        <v>5708</v>
      </c>
    </row>
    <row r="77" spans="1:18" x14ac:dyDescent="0.2">
      <c r="A77" s="18">
        <v>61</v>
      </c>
      <c r="B77" s="19">
        <v>5200</v>
      </c>
      <c r="C77" s="95" t="s">
        <v>1901</v>
      </c>
      <c r="D77" s="95">
        <v>1</v>
      </c>
      <c r="E77" s="95" t="s">
        <v>1926</v>
      </c>
      <c r="F77" s="95">
        <v>2012</v>
      </c>
      <c r="G77" s="95">
        <v>22</v>
      </c>
      <c r="H77" s="95" t="s">
        <v>1926</v>
      </c>
      <c r="I77" s="95">
        <v>2012</v>
      </c>
      <c r="J77" s="99">
        <v>3</v>
      </c>
      <c r="K77" s="99" t="s">
        <v>1912</v>
      </c>
      <c r="L77" s="21"/>
      <c r="M77" s="30" t="s">
        <v>5682</v>
      </c>
      <c r="N77" s="30"/>
      <c r="O77" s="95">
        <v>77</v>
      </c>
      <c r="P77" s="22" t="s">
        <v>26</v>
      </c>
      <c r="Q77" s="22" t="s">
        <v>120</v>
      </c>
      <c r="R77" s="29" t="s">
        <v>5708</v>
      </c>
    </row>
    <row r="78" spans="1:18" x14ac:dyDescent="0.2">
      <c r="A78" s="18">
        <v>62</v>
      </c>
      <c r="B78" s="19">
        <v>5200</v>
      </c>
      <c r="C78" s="95" t="s">
        <v>1902</v>
      </c>
      <c r="D78" s="95">
        <v>14</v>
      </c>
      <c r="E78" s="95" t="s">
        <v>1927</v>
      </c>
      <c r="F78" s="95">
        <v>2012</v>
      </c>
      <c r="G78" s="95">
        <v>29</v>
      </c>
      <c r="H78" s="95" t="s">
        <v>1927</v>
      </c>
      <c r="I78" s="95">
        <v>2012</v>
      </c>
      <c r="J78" s="99">
        <v>3</v>
      </c>
      <c r="K78" s="99" t="s">
        <v>1912</v>
      </c>
      <c r="L78" s="21"/>
      <c r="M78" s="30" t="s">
        <v>5682</v>
      </c>
      <c r="N78" s="30"/>
      <c r="O78" s="95">
        <v>121</v>
      </c>
      <c r="P78" s="22" t="s">
        <v>26</v>
      </c>
      <c r="Q78" s="22" t="s">
        <v>120</v>
      </c>
      <c r="R78" s="29" t="s">
        <v>5708</v>
      </c>
    </row>
    <row r="79" spans="1:18" x14ac:dyDescent="0.2">
      <c r="A79" s="72">
        <v>63</v>
      </c>
      <c r="B79" s="73">
        <v>5200</v>
      </c>
      <c r="C79" s="119" t="s">
        <v>1903</v>
      </c>
      <c r="D79" s="119">
        <v>14</v>
      </c>
      <c r="E79" s="119" t="s">
        <v>1928</v>
      </c>
      <c r="F79" s="119">
        <v>2012</v>
      </c>
      <c r="G79" s="119">
        <v>13</v>
      </c>
      <c r="H79" s="119" t="s">
        <v>1928</v>
      </c>
      <c r="I79" s="119">
        <v>2012</v>
      </c>
      <c r="J79" s="120">
        <v>3</v>
      </c>
      <c r="K79" s="120" t="s">
        <v>1912</v>
      </c>
      <c r="L79" s="80"/>
      <c r="M79" s="30" t="s">
        <v>5682</v>
      </c>
      <c r="N79" s="79"/>
      <c r="O79" s="119">
        <v>16</v>
      </c>
      <c r="P79" s="81" t="s">
        <v>26</v>
      </c>
      <c r="Q79" s="81" t="s">
        <v>120</v>
      </c>
      <c r="R79" s="29" t="s">
        <v>5708</v>
      </c>
    </row>
    <row r="80" spans="1:18" ht="24" x14ac:dyDescent="0.2">
      <c r="A80" s="18">
        <v>64</v>
      </c>
      <c r="B80" s="73">
        <v>5200</v>
      </c>
      <c r="C80" s="106" t="s">
        <v>3120</v>
      </c>
      <c r="D80" s="84">
        <v>18</v>
      </c>
      <c r="E80" s="84">
        <v>11</v>
      </c>
      <c r="F80" s="84">
        <v>2010</v>
      </c>
      <c r="G80" s="84">
        <v>29</v>
      </c>
      <c r="H80" s="84">
        <v>4</v>
      </c>
      <c r="I80" s="84">
        <v>2011</v>
      </c>
      <c r="J80" s="84">
        <v>1</v>
      </c>
      <c r="K80" s="84">
        <v>1</v>
      </c>
      <c r="L80" s="84"/>
      <c r="M80" s="30" t="s">
        <v>5682</v>
      </c>
      <c r="N80" s="111"/>
      <c r="O80" s="111">
        <v>64</v>
      </c>
      <c r="P80" s="81" t="s">
        <v>26</v>
      </c>
      <c r="Q80" s="81" t="s">
        <v>120</v>
      </c>
      <c r="R80" s="29" t="s">
        <v>5708</v>
      </c>
    </row>
    <row r="81" spans="1:18" ht="24" x14ac:dyDescent="0.2">
      <c r="A81" s="72">
        <v>65</v>
      </c>
      <c r="B81" s="73">
        <v>5200</v>
      </c>
      <c r="C81" s="106" t="s">
        <v>3121</v>
      </c>
      <c r="D81" s="84">
        <v>19</v>
      </c>
      <c r="E81" s="84">
        <v>11</v>
      </c>
      <c r="F81" s="84">
        <v>2009</v>
      </c>
      <c r="G81" s="84">
        <v>17</v>
      </c>
      <c r="H81" s="84">
        <v>12</v>
      </c>
      <c r="I81" s="84">
        <v>2010</v>
      </c>
      <c r="J81" s="84">
        <v>1</v>
      </c>
      <c r="K81" s="84">
        <v>2</v>
      </c>
      <c r="L81" s="84"/>
      <c r="M81" s="30" t="s">
        <v>5682</v>
      </c>
      <c r="N81" s="111"/>
      <c r="O81" s="111">
        <v>38</v>
      </c>
      <c r="P81" s="81" t="s">
        <v>26</v>
      </c>
      <c r="Q81" s="81" t="s">
        <v>120</v>
      </c>
      <c r="R81" s="29" t="s">
        <v>5708</v>
      </c>
    </row>
    <row r="82" spans="1:18" ht="24" x14ac:dyDescent="0.2">
      <c r="A82" s="18">
        <v>66</v>
      </c>
      <c r="B82" s="73">
        <v>5200</v>
      </c>
      <c r="C82" s="107" t="s">
        <v>3122</v>
      </c>
      <c r="D82" s="84">
        <v>11</v>
      </c>
      <c r="E82" s="84">
        <v>6</v>
      </c>
      <c r="F82" s="84">
        <v>2010</v>
      </c>
      <c r="G82" s="84">
        <v>1</v>
      </c>
      <c r="H82" s="84">
        <v>8</v>
      </c>
      <c r="I82" s="84">
        <v>2011</v>
      </c>
      <c r="J82" s="84">
        <v>1</v>
      </c>
      <c r="K82" s="84">
        <v>3</v>
      </c>
      <c r="L82" s="84"/>
      <c r="M82" s="30" t="s">
        <v>5682</v>
      </c>
      <c r="N82" s="111"/>
      <c r="O82" s="111">
        <v>68</v>
      </c>
      <c r="P82" s="81" t="s">
        <v>26</v>
      </c>
      <c r="Q82" s="81" t="s">
        <v>120</v>
      </c>
      <c r="R82" s="29" t="s">
        <v>5708</v>
      </c>
    </row>
    <row r="83" spans="1:18" ht="24" x14ac:dyDescent="0.2">
      <c r="A83" s="72">
        <v>67</v>
      </c>
      <c r="B83" s="73">
        <v>5200</v>
      </c>
      <c r="C83" s="106" t="s">
        <v>3123</v>
      </c>
      <c r="D83" s="84">
        <v>19</v>
      </c>
      <c r="E83" s="84">
        <v>10</v>
      </c>
      <c r="F83" s="84">
        <v>2010</v>
      </c>
      <c r="G83" s="84">
        <v>21</v>
      </c>
      <c r="H83" s="84">
        <v>12</v>
      </c>
      <c r="I83" s="84">
        <v>2011</v>
      </c>
      <c r="J83" s="84">
        <v>1</v>
      </c>
      <c r="K83" s="84">
        <v>4</v>
      </c>
      <c r="L83" s="84"/>
      <c r="M83" s="30" t="s">
        <v>5682</v>
      </c>
      <c r="N83" s="111"/>
      <c r="O83" s="111">
        <v>58</v>
      </c>
      <c r="P83" s="81" t="s">
        <v>26</v>
      </c>
      <c r="Q83" s="81" t="s">
        <v>120</v>
      </c>
      <c r="R83" s="29" t="s">
        <v>5708</v>
      </c>
    </row>
    <row r="84" spans="1:18" ht="24" x14ac:dyDescent="0.2">
      <c r="A84" s="18">
        <v>68</v>
      </c>
      <c r="B84" s="73">
        <v>5200</v>
      </c>
      <c r="C84" s="107" t="s">
        <v>3124</v>
      </c>
      <c r="D84" s="84">
        <v>19</v>
      </c>
      <c r="E84" s="84">
        <v>10</v>
      </c>
      <c r="F84" s="84">
        <v>2010</v>
      </c>
      <c r="G84" s="84">
        <v>26</v>
      </c>
      <c r="H84" s="84">
        <v>1</v>
      </c>
      <c r="I84" s="84">
        <v>2011</v>
      </c>
      <c r="J84" s="84">
        <v>1</v>
      </c>
      <c r="K84" s="84">
        <v>5</v>
      </c>
      <c r="L84" s="84"/>
      <c r="M84" s="30" t="s">
        <v>5682</v>
      </c>
      <c r="N84" s="111"/>
      <c r="O84" s="111">
        <v>70</v>
      </c>
      <c r="P84" s="81" t="s">
        <v>26</v>
      </c>
      <c r="Q84" s="81" t="s">
        <v>120</v>
      </c>
      <c r="R84" s="29" t="s">
        <v>5708</v>
      </c>
    </row>
    <row r="85" spans="1:18" ht="24" x14ac:dyDescent="0.2">
      <c r="A85" s="72">
        <v>69</v>
      </c>
      <c r="B85" s="73">
        <v>5200</v>
      </c>
      <c r="C85" s="106" t="s">
        <v>3125</v>
      </c>
      <c r="D85" s="84">
        <v>28</v>
      </c>
      <c r="E85" s="84">
        <v>12</v>
      </c>
      <c r="F85" s="84">
        <v>2010</v>
      </c>
      <c r="G85" s="84">
        <v>24</v>
      </c>
      <c r="H85" s="84">
        <v>3</v>
      </c>
      <c r="I85" s="84">
        <v>2011</v>
      </c>
      <c r="J85" s="84">
        <v>1</v>
      </c>
      <c r="K85" s="84">
        <v>6</v>
      </c>
      <c r="L85" s="84"/>
      <c r="M85" s="30" t="s">
        <v>5682</v>
      </c>
      <c r="N85" s="111"/>
      <c r="O85" s="111">
        <v>57</v>
      </c>
      <c r="P85" s="81" t="s">
        <v>26</v>
      </c>
      <c r="Q85" s="81" t="s">
        <v>120</v>
      </c>
      <c r="R85" s="29" t="s">
        <v>5708</v>
      </c>
    </row>
    <row r="86" spans="1:18" ht="24" x14ac:dyDescent="0.2">
      <c r="A86" s="18">
        <v>70</v>
      </c>
      <c r="B86" s="73">
        <v>5200</v>
      </c>
      <c r="C86" s="106" t="s">
        <v>3126</v>
      </c>
      <c r="D86" s="84">
        <v>13</v>
      </c>
      <c r="E86" s="84">
        <v>9</v>
      </c>
      <c r="F86" s="84">
        <v>2010</v>
      </c>
      <c r="G86" s="84">
        <v>9</v>
      </c>
      <c r="H86" s="84">
        <v>2</v>
      </c>
      <c r="I86" s="84">
        <v>2011</v>
      </c>
      <c r="J86" s="84">
        <v>1</v>
      </c>
      <c r="K86" s="84">
        <v>7</v>
      </c>
      <c r="L86" s="84"/>
      <c r="M86" s="30" t="s">
        <v>5682</v>
      </c>
      <c r="N86" s="111"/>
      <c r="O86" s="111">
        <v>28</v>
      </c>
      <c r="P86" s="81" t="s">
        <v>26</v>
      </c>
      <c r="Q86" s="81" t="s">
        <v>120</v>
      </c>
      <c r="R86" s="29" t="s">
        <v>5708</v>
      </c>
    </row>
    <row r="87" spans="1:18" ht="24" x14ac:dyDescent="0.2">
      <c r="A87" s="72">
        <v>71</v>
      </c>
      <c r="B87" s="73">
        <v>5200</v>
      </c>
      <c r="C87" s="106" t="s">
        <v>3127</v>
      </c>
      <c r="D87" s="84">
        <v>23</v>
      </c>
      <c r="E87" s="84">
        <v>12</v>
      </c>
      <c r="F87" s="84">
        <v>2010</v>
      </c>
      <c r="G87" s="84">
        <v>13</v>
      </c>
      <c r="H87" s="84">
        <v>7</v>
      </c>
      <c r="I87" s="84">
        <v>2011</v>
      </c>
      <c r="J87" s="84">
        <v>2</v>
      </c>
      <c r="K87" s="84">
        <v>8</v>
      </c>
      <c r="L87" s="84"/>
      <c r="M87" s="30" t="s">
        <v>5682</v>
      </c>
      <c r="N87" s="111"/>
      <c r="O87" s="111">
        <v>45</v>
      </c>
      <c r="P87" s="81" t="s">
        <v>26</v>
      </c>
      <c r="Q87" s="81" t="s">
        <v>120</v>
      </c>
      <c r="R87" s="29" t="s">
        <v>5708</v>
      </c>
    </row>
    <row r="88" spans="1:18" x14ac:dyDescent="0.2">
      <c r="A88" s="18">
        <v>72</v>
      </c>
      <c r="B88" s="73">
        <v>5200</v>
      </c>
      <c r="C88" s="106" t="s">
        <v>3128</v>
      </c>
      <c r="D88" s="84">
        <v>23</v>
      </c>
      <c r="E88" s="84">
        <v>2</v>
      </c>
      <c r="F88" s="84">
        <v>2011</v>
      </c>
      <c r="G88" s="84">
        <v>23</v>
      </c>
      <c r="H88" s="84">
        <v>2</v>
      </c>
      <c r="I88" s="84">
        <v>2011</v>
      </c>
      <c r="J88" s="84">
        <v>2</v>
      </c>
      <c r="K88" s="84">
        <v>9</v>
      </c>
      <c r="L88" s="84"/>
      <c r="M88" s="30" t="s">
        <v>5682</v>
      </c>
      <c r="N88" s="111"/>
      <c r="O88" s="111">
        <v>29</v>
      </c>
      <c r="P88" s="81" t="s">
        <v>26</v>
      </c>
      <c r="Q88" s="81" t="s">
        <v>120</v>
      </c>
      <c r="R88" s="29" t="s">
        <v>5708</v>
      </c>
    </row>
    <row r="89" spans="1:18" x14ac:dyDescent="0.2">
      <c r="A89" s="72">
        <v>73</v>
      </c>
      <c r="B89" s="73">
        <v>5200</v>
      </c>
      <c r="C89" s="106" t="s">
        <v>3129</v>
      </c>
      <c r="D89" s="84">
        <v>22</v>
      </c>
      <c r="E89" s="84">
        <v>10</v>
      </c>
      <c r="F89" s="84">
        <v>2010</v>
      </c>
      <c r="G89" s="84">
        <v>31</v>
      </c>
      <c r="H89" s="84">
        <v>12</v>
      </c>
      <c r="I89" s="84">
        <v>2010</v>
      </c>
      <c r="J89" s="84">
        <v>2</v>
      </c>
      <c r="K89" s="84">
        <v>10</v>
      </c>
      <c r="L89" s="84"/>
      <c r="M89" s="30" t="s">
        <v>5682</v>
      </c>
      <c r="N89" s="111"/>
      <c r="O89" s="111">
        <v>238</v>
      </c>
      <c r="P89" s="81" t="s">
        <v>26</v>
      </c>
      <c r="Q89" s="81" t="s">
        <v>120</v>
      </c>
      <c r="R89" s="29" t="s">
        <v>5708</v>
      </c>
    </row>
    <row r="90" spans="1:18" x14ac:dyDescent="0.2">
      <c r="A90" s="18">
        <v>74</v>
      </c>
      <c r="B90" s="73">
        <v>5200</v>
      </c>
      <c r="C90" s="106" t="s">
        <v>3130</v>
      </c>
      <c r="D90" s="84">
        <v>25</v>
      </c>
      <c r="E90" s="84">
        <v>2</v>
      </c>
      <c r="F90" s="84">
        <v>2011</v>
      </c>
      <c r="G90" s="84">
        <v>22</v>
      </c>
      <c r="H90" s="84">
        <v>3</v>
      </c>
      <c r="I90" s="84">
        <v>2011</v>
      </c>
      <c r="J90" s="84">
        <v>2</v>
      </c>
      <c r="K90" s="84">
        <v>11</v>
      </c>
      <c r="L90" s="84"/>
      <c r="M90" s="30" t="s">
        <v>5682</v>
      </c>
      <c r="N90" s="111"/>
      <c r="O90" s="111">
        <v>16</v>
      </c>
      <c r="P90" s="81" t="s">
        <v>26</v>
      </c>
      <c r="Q90" s="81" t="s">
        <v>120</v>
      </c>
      <c r="R90" s="29" t="s">
        <v>5708</v>
      </c>
    </row>
    <row r="91" spans="1:18" ht="24" x14ac:dyDescent="0.2">
      <c r="A91" s="72">
        <v>75</v>
      </c>
      <c r="B91" s="73">
        <v>5200</v>
      </c>
      <c r="C91" s="106" t="s">
        <v>3131</v>
      </c>
      <c r="D91" s="84">
        <v>19</v>
      </c>
      <c r="E91" s="84">
        <v>11</v>
      </c>
      <c r="F91" s="84">
        <v>2010</v>
      </c>
      <c r="G91" s="84">
        <v>2</v>
      </c>
      <c r="H91" s="84">
        <v>8</v>
      </c>
      <c r="I91" s="84">
        <v>2011</v>
      </c>
      <c r="J91" s="84">
        <v>2</v>
      </c>
      <c r="K91" s="84">
        <v>12</v>
      </c>
      <c r="L91" s="84"/>
      <c r="M91" s="30" t="s">
        <v>5682</v>
      </c>
      <c r="N91" s="111"/>
      <c r="O91" s="111">
        <v>57</v>
      </c>
      <c r="P91" s="81" t="s">
        <v>26</v>
      </c>
      <c r="Q91" s="81" t="s">
        <v>120</v>
      </c>
      <c r="R91" s="29" t="s">
        <v>5708</v>
      </c>
    </row>
    <row r="92" spans="1:18" ht="24" x14ac:dyDescent="0.2">
      <c r="A92" s="18">
        <v>76</v>
      </c>
      <c r="B92" s="73">
        <v>5200</v>
      </c>
      <c r="C92" s="106" t="s">
        <v>3132</v>
      </c>
      <c r="D92" s="84">
        <v>20</v>
      </c>
      <c r="E92" s="84">
        <v>12</v>
      </c>
      <c r="F92" s="84">
        <v>2010</v>
      </c>
      <c r="G92" s="84">
        <v>14</v>
      </c>
      <c r="H92" s="84">
        <v>2</v>
      </c>
      <c r="I92" s="84">
        <v>2011</v>
      </c>
      <c r="J92" s="84">
        <v>2</v>
      </c>
      <c r="K92" s="84">
        <v>13</v>
      </c>
      <c r="L92" s="84"/>
      <c r="M92" s="30" t="s">
        <v>5682</v>
      </c>
      <c r="N92" s="111"/>
      <c r="O92" s="111">
        <v>34</v>
      </c>
      <c r="P92" s="81" t="s">
        <v>26</v>
      </c>
      <c r="Q92" s="81" t="s">
        <v>120</v>
      </c>
      <c r="R92" s="29" t="s">
        <v>5708</v>
      </c>
    </row>
    <row r="93" spans="1:18" x14ac:dyDescent="0.2">
      <c r="A93" s="72">
        <v>77</v>
      </c>
      <c r="B93" s="73">
        <v>5200</v>
      </c>
      <c r="C93" s="106" t="s">
        <v>3133</v>
      </c>
      <c r="D93" s="84">
        <v>24</v>
      </c>
      <c r="E93" s="84">
        <v>12</v>
      </c>
      <c r="F93" s="84">
        <v>2010</v>
      </c>
      <c r="G93" s="84">
        <v>24</v>
      </c>
      <c r="H93" s="84">
        <v>12</v>
      </c>
      <c r="I93" s="84">
        <v>2010</v>
      </c>
      <c r="J93" s="84">
        <v>2</v>
      </c>
      <c r="K93" s="84">
        <v>14</v>
      </c>
      <c r="L93" s="84"/>
      <c r="M93" s="30" t="s">
        <v>5682</v>
      </c>
      <c r="N93" s="111"/>
      <c r="O93" s="111">
        <v>8</v>
      </c>
      <c r="P93" s="81" t="s">
        <v>26</v>
      </c>
      <c r="Q93" s="81" t="s">
        <v>120</v>
      </c>
      <c r="R93" s="29" t="s">
        <v>5708</v>
      </c>
    </row>
    <row r="94" spans="1:18" x14ac:dyDescent="0.2">
      <c r="A94" s="18">
        <v>78</v>
      </c>
      <c r="B94" s="73">
        <v>5200</v>
      </c>
      <c r="C94" s="106" t="s">
        <v>3134</v>
      </c>
      <c r="D94" s="84">
        <v>2</v>
      </c>
      <c r="E94" s="84">
        <v>6</v>
      </c>
      <c r="F94" s="84">
        <v>2010</v>
      </c>
      <c r="G94" s="84">
        <v>10</v>
      </c>
      <c r="H94" s="84">
        <v>3</v>
      </c>
      <c r="I94" s="84">
        <v>2011</v>
      </c>
      <c r="J94" s="84">
        <v>3</v>
      </c>
      <c r="K94" s="84">
        <v>15</v>
      </c>
      <c r="L94" s="84"/>
      <c r="M94" s="30" t="s">
        <v>5682</v>
      </c>
      <c r="N94" s="111"/>
      <c r="O94" s="111">
        <v>11</v>
      </c>
      <c r="P94" s="81" t="s">
        <v>26</v>
      </c>
      <c r="Q94" s="81" t="s">
        <v>120</v>
      </c>
      <c r="R94" s="29" t="s">
        <v>5708</v>
      </c>
    </row>
    <row r="95" spans="1:18" ht="24" x14ac:dyDescent="0.2">
      <c r="A95" s="72">
        <v>79</v>
      </c>
      <c r="B95" s="73">
        <v>5200</v>
      </c>
      <c r="C95" s="106" t="s">
        <v>3135</v>
      </c>
      <c r="D95" s="84">
        <v>27</v>
      </c>
      <c r="E95" s="84">
        <v>12</v>
      </c>
      <c r="F95" s="84">
        <v>2007</v>
      </c>
      <c r="G95" s="84">
        <v>29</v>
      </c>
      <c r="H95" s="84">
        <v>4</v>
      </c>
      <c r="I95" s="84">
        <v>2011</v>
      </c>
      <c r="J95" s="84">
        <v>3</v>
      </c>
      <c r="K95" s="84">
        <v>16</v>
      </c>
      <c r="L95" s="84"/>
      <c r="M95" s="30" t="s">
        <v>5682</v>
      </c>
      <c r="N95" s="111"/>
      <c r="O95" s="111">
        <v>92</v>
      </c>
      <c r="P95" s="81" t="s">
        <v>26</v>
      </c>
      <c r="Q95" s="81" t="s">
        <v>120</v>
      </c>
      <c r="R95" s="29" t="s">
        <v>5708</v>
      </c>
    </row>
    <row r="96" spans="1:18" x14ac:dyDescent="0.2">
      <c r="A96" s="18">
        <v>80</v>
      </c>
      <c r="B96" s="73">
        <v>5200</v>
      </c>
      <c r="C96" s="106" t="s">
        <v>3136</v>
      </c>
      <c r="D96" s="84">
        <v>30</v>
      </c>
      <c r="E96" s="84">
        <v>12</v>
      </c>
      <c r="F96" s="84">
        <v>2010</v>
      </c>
      <c r="G96" s="84">
        <v>30</v>
      </c>
      <c r="H96" s="84">
        <v>12</v>
      </c>
      <c r="I96" s="84">
        <v>2010</v>
      </c>
      <c r="J96" s="84">
        <v>3</v>
      </c>
      <c r="K96" s="84">
        <v>17</v>
      </c>
      <c r="L96" s="84"/>
      <c r="M96" s="30" t="s">
        <v>5682</v>
      </c>
      <c r="N96" s="111"/>
      <c r="O96" s="111">
        <v>9</v>
      </c>
      <c r="P96" s="81" t="s">
        <v>26</v>
      </c>
      <c r="Q96" s="81" t="s">
        <v>120</v>
      </c>
      <c r="R96" s="29" t="s">
        <v>5708</v>
      </c>
    </row>
    <row r="97" spans="1:18" x14ac:dyDescent="0.2">
      <c r="A97" s="72">
        <v>81</v>
      </c>
      <c r="B97" s="73">
        <v>5200</v>
      </c>
      <c r="C97" s="106" t="s">
        <v>3137</v>
      </c>
      <c r="D97" s="84">
        <v>18</v>
      </c>
      <c r="E97" s="84">
        <v>11</v>
      </c>
      <c r="F97" s="84">
        <v>2010</v>
      </c>
      <c r="G97" s="84">
        <v>26</v>
      </c>
      <c r="H97" s="84">
        <v>11</v>
      </c>
      <c r="I97" s="84">
        <v>2010</v>
      </c>
      <c r="J97" s="84">
        <v>3</v>
      </c>
      <c r="K97" s="84">
        <v>18</v>
      </c>
      <c r="L97" s="84"/>
      <c r="M97" s="30" t="s">
        <v>5682</v>
      </c>
      <c r="N97" s="111"/>
      <c r="O97" s="111">
        <v>8</v>
      </c>
      <c r="P97" s="81" t="s">
        <v>26</v>
      </c>
      <c r="Q97" s="81" t="s">
        <v>120</v>
      </c>
      <c r="R97" s="29" t="s">
        <v>5708</v>
      </c>
    </row>
    <row r="98" spans="1:18" x14ac:dyDescent="0.2">
      <c r="A98" s="18">
        <v>82</v>
      </c>
      <c r="B98" s="73">
        <v>5200</v>
      </c>
      <c r="C98" s="106" t="s">
        <v>3138</v>
      </c>
      <c r="D98" s="84">
        <v>5</v>
      </c>
      <c r="E98" s="84">
        <v>10</v>
      </c>
      <c r="F98" s="84">
        <v>2010</v>
      </c>
      <c r="G98" s="84">
        <v>25</v>
      </c>
      <c r="H98" s="84">
        <v>11</v>
      </c>
      <c r="I98" s="84">
        <v>2010</v>
      </c>
      <c r="J98" s="84">
        <v>3</v>
      </c>
      <c r="K98" s="84">
        <v>19</v>
      </c>
      <c r="L98" s="84"/>
      <c r="M98" s="30" t="s">
        <v>5682</v>
      </c>
      <c r="N98" s="111"/>
      <c r="O98" s="111">
        <v>69</v>
      </c>
      <c r="P98" s="81" t="s">
        <v>26</v>
      </c>
      <c r="Q98" s="81" t="s">
        <v>120</v>
      </c>
      <c r="R98" s="11"/>
    </row>
    <row r="99" spans="1:18" ht="24" x14ac:dyDescent="0.2">
      <c r="A99" s="72">
        <v>83</v>
      </c>
      <c r="B99" s="73">
        <v>5200</v>
      </c>
      <c r="C99" s="106" t="s">
        <v>3139</v>
      </c>
      <c r="D99" s="84">
        <v>31</v>
      </c>
      <c r="E99" s="84">
        <v>7</v>
      </c>
      <c r="F99" s="84">
        <v>2009</v>
      </c>
      <c r="G99" s="84">
        <v>30</v>
      </c>
      <c r="H99" s="84">
        <v>12</v>
      </c>
      <c r="I99" s="84">
        <v>2010</v>
      </c>
      <c r="J99" s="84">
        <v>3</v>
      </c>
      <c r="K99" s="84">
        <v>20</v>
      </c>
      <c r="L99" s="84"/>
      <c r="M99" s="30" t="s">
        <v>5682</v>
      </c>
      <c r="N99" s="111"/>
      <c r="O99" s="111">
        <v>75</v>
      </c>
      <c r="P99" s="81" t="s">
        <v>26</v>
      </c>
      <c r="Q99" s="81" t="s">
        <v>120</v>
      </c>
      <c r="R99" s="29" t="s">
        <v>5708</v>
      </c>
    </row>
    <row r="100" spans="1:18" x14ac:dyDescent="0.2">
      <c r="A100" s="18">
        <v>84</v>
      </c>
      <c r="B100" s="73">
        <v>5200</v>
      </c>
      <c r="C100" s="106" t="s">
        <v>3140</v>
      </c>
      <c r="D100" s="84">
        <v>2</v>
      </c>
      <c r="E100" s="84">
        <v>12</v>
      </c>
      <c r="F100" s="84">
        <v>2010</v>
      </c>
      <c r="G100" s="84">
        <v>4</v>
      </c>
      <c r="H100" s="84">
        <v>8</v>
      </c>
      <c r="I100" s="84">
        <v>2011</v>
      </c>
      <c r="J100" s="84">
        <v>3</v>
      </c>
      <c r="K100" s="84">
        <v>21</v>
      </c>
      <c r="L100" s="84"/>
      <c r="M100" s="30" t="s">
        <v>5682</v>
      </c>
      <c r="N100" s="111"/>
      <c r="O100" s="111">
        <v>31</v>
      </c>
      <c r="P100" s="81" t="s">
        <v>26</v>
      </c>
      <c r="Q100" s="81" t="s">
        <v>120</v>
      </c>
      <c r="R100" s="29" t="s">
        <v>5708</v>
      </c>
    </row>
    <row r="101" spans="1:18" x14ac:dyDescent="0.2">
      <c r="A101" s="72">
        <v>85</v>
      </c>
      <c r="B101" s="73">
        <v>5200</v>
      </c>
      <c r="C101" s="108" t="s">
        <v>3141</v>
      </c>
      <c r="D101" s="84">
        <v>30</v>
      </c>
      <c r="E101" s="84">
        <v>12</v>
      </c>
      <c r="F101" s="84">
        <v>2010</v>
      </c>
      <c r="G101" s="84">
        <v>30</v>
      </c>
      <c r="H101" s="84">
        <v>12</v>
      </c>
      <c r="I101" s="84">
        <v>2010</v>
      </c>
      <c r="J101" s="84">
        <v>3</v>
      </c>
      <c r="K101" s="84">
        <v>22</v>
      </c>
      <c r="L101" s="84"/>
      <c r="M101" s="30" t="s">
        <v>5682</v>
      </c>
      <c r="N101" s="113"/>
      <c r="O101" s="113">
        <v>7</v>
      </c>
      <c r="P101" s="81" t="s">
        <v>26</v>
      </c>
      <c r="Q101" s="81" t="s">
        <v>120</v>
      </c>
      <c r="R101" s="11"/>
    </row>
    <row r="102" spans="1:18" x14ac:dyDescent="0.2">
      <c r="A102" s="18">
        <v>86</v>
      </c>
      <c r="B102" s="73">
        <v>5200</v>
      </c>
      <c r="C102" s="106" t="s">
        <v>3142</v>
      </c>
      <c r="D102" s="84">
        <v>29</v>
      </c>
      <c r="E102" s="84">
        <v>12</v>
      </c>
      <c r="F102" s="84">
        <v>2010</v>
      </c>
      <c r="G102" s="84">
        <v>29</v>
      </c>
      <c r="H102" s="84">
        <v>12</v>
      </c>
      <c r="I102" s="84">
        <v>2010</v>
      </c>
      <c r="J102" s="84">
        <v>4</v>
      </c>
      <c r="K102" s="84">
        <v>23</v>
      </c>
      <c r="L102" s="84"/>
      <c r="M102" s="30" t="s">
        <v>5682</v>
      </c>
      <c r="N102" s="111"/>
      <c r="O102" s="111">
        <v>9</v>
      </c>
      <c r="P102" s="81" t="s">
        <v>26</v>
      </c>
      <c r="Q102" s="81" t="s">
        <v>120</v>
      </c>
      <c r="R102" s="29" t="s">
        <v>5708</v>
      </c>
    </row>
    <row r="103" spans="1:18" ht="24" x14ac:dyDescent="0.2">
      <c r="A103" s="72">
        <v>87</v>
      </c>
      <c r="B103" s="73">
        <v>5200</v>
      </c>
      <c r="C103" s="106" t="s">
        <v>3143</v>
      </c>
      <c r="D103" s="84">
        <v>25</v>
      </c>
      <c r="E103" s="84">
        <v>11</v>
      </c>
      <c r="F103" s="84">
        <v>2010</v>
      </c>
      <c r="G103" s="84">
        <v>19</v>
      </c>
      <c r="H103" s="84">
        <v>4</v>
      </c>
      <c r="I103" s="84">
        <v>2011</v>
      </c>
      <c r="J103" s="84">
        <v>4</v>
      </c>
      <c r="K103" s="84">
        <v>24</v>
      </c>
      <c r="L103" s="84"/>
      <c r="M103" s="30" t="s">
        <v>5682</v>
      </c>
      <c r="N103" s="111"/>
      <c r="O103" s="111">
        <v>45</v>
      </c>
      <c r="P103" s="81" t="s">
        <v>26</v>
      </c>
      <c r="Q103" s="81" t="s">
        <v>120</v>
      </c>
      <c r="R103" s="29" t="s">
        <v>5708</v>
      </c>
    </row>
    <row r="104" spans="1:18" x14ac:dyDescent="0.2">
      <c r="A104" s="18">
        <v>88</v>
      </c>
      <c r="B104" s="73">
        <v>5200</v>
      </c>
      <c r="C104" s="107" t="s">
        <v>3144</v>
      </c>
      <c r="D104" s="84">
        <v>6</v>
      </c>
      <c r="E104" s="84">
        <v>8</v>
      </c>
      <c r="F104" s="84">
        <v>2010</v>
      </c>
      <c r="G104" s="84">
        <v>1</v>
      </c>
      <c r="H104" s="84">
        <v>8</v>
      </c>
      <c r="I104" s="84">
        <v>2011</v>
      </c>
      <c r="J104" s="84">
        <v>4</v>
      </c>
      <c r="K104" s="84">
        <v>25</v>
      </c>
      <c r="L104" s="84"/>
      <c r="M104" s="30" t="s">
        <v>5682</v>
      </c>
      <c r="N104" s="111"/>
      <c r="O104" s="111">
        <v>59</v>
      </c>
      <c r="P104" s="81" t="s">
        <v>26</v>
      </c>
      <c r="Q104" s="81" t="s">
        <v>120</v>
      </c>
      <c r="R104" s="29" t="s">
        <v>5708</v>
      </c>
    </row>
    <row r="105" spans="1:18" x14ac:dyDescent="0.2">
      <c r="A105" s="72">
        <v>89</v>
      </c>
      <c r="B105" s="73">
        <v>5200</v>
      </c>
      <c r="C105" s="106" t="s">
        <v>3145</v>
      </c>
      <c r="D105" s="84">
        <v>3</v>
      </c>
      <c r="E105" s="84">
        <v>9</v>
      </c>
      <c r="F105" s="84">
        <v>2010</v>
      </c>
      <c r="G105" s="84">
        <v>31</v>
      </c>
      <c r="H105" s="84">
        <v>1</v>
      </c>
      <c r="I105" s="84">
        <v>2011</v>
      </c>
      <c r="J105" s="84">
        <v>4</v>
      </c>
      <c r="K105" s="84">
        <v>26</v>
      </c>
      <c r="L105" s="84"/>
      <c r="M105" s="30" t="s">
        <v>5682</v>
      </c>
      <c r="N105" s="111"/>
      <c r="O105" s="111">
        <v>22</v>
      </c>
      <c r="P105" s="81" t="s">
        <v>26</v>
      </c>
      <c r="Q105" s="81" t="s">
        <v>120</v>
      </c>
      <c r="R105" s="29" t="s">
        <v>5708</v>
      </c>
    </row>
    <row r="106" spans="1:18" x14ac:dyDescent="0.2">
      <c r="A106" s="18">
        <v>90</v>
      </c>
      <c r="B106" s="73">
        <v>5200</v>
      </c>
      <c r="C106" s="106" t="s">
        <v>3146</v>
      </c>
      <c r="D106" s="84">
        <v>2</v>
      </c>
      <c r="E106" s="84">
        <v>2</v>
      </c>
      <c r="F106" s="84">
        <v>2010</v>
      </c>
      <c r="G106" s="84">
        <v>3</v>
      </c>
      <c r="H106" s="84">
        <v>8</v>
      </c>
      <c r="I106" s="84">
        <v>2011</v>
      </c>
      <c r="J106" s="84">
        <v>4</v>
      </c>
      <c r="K106" s="84">
        <v>27</v>
      </c>
      <c r="L106" s="84"/>
      <c r="M106" s="30" t="s">
        <v>5682</v>
      </c>
      <c r="N106" s="111"/>
      <c r="O106" s="111">
        <v>191</v>
      </c>
      <c r="P106" s="81" t="s">
        <v>26</v>
      </c>
      <c r="Q106" s="81" t="s">
        <v>120</v>
      </c>
      <c r="R106" s="29" t="s">
        <v>5708</v>
      </c>
    </row>
    <row r="107" spans="1:18" x14ac:dyDescent="0.2">
      <c r="A107" s="72">
        <v>91</v>
      </c>
      <c r="B107" s="73">
        <v>5200</v>
      </c>
      <c r="C107" s="106" t="s">
        <v>3147</v>
      </c>
      <c r="D107" s="84">
        <v>28</v>
      </c>
      <c r="E107" s="84">
        <v>12</v>
      </c>
      <c r="F107" s="84">
        <v>2010</v>
      </c>
      <c r="G107" s="84">
        <v>5</v>
      </c>
      <c r="H107" s="84">
        <v>1</v>
      </c>
      <c r="I107" s="84">
        <v>2011</v>
      </c>
      <c r="J107" s="84">
        <v>4</v>
      </c>
      <c r="K107" s="84">
        <v>28</v>
      </c>
      <c r="L107" s="84"/>
      <c r="M107" s="30" t="s">
        <v>5682</v>
      </c>
      <c r="N107" s="111"/>
      <c r="O107" s="111">
        <v>44</v>
      </c>
      <c r="P107" s="81" t="s">
        <v>26</v>
      </c>
      <c r="Q107" s="81" t="s">
        <v>120</v>
      </c>
      <c r="R107" s="29" t="s">
        <v>5708</v>
      </c>
    </row>
    <row r="108" spans="1:18" x14ac:dyDescent="0.2">
      <c r="A108" s="18">
        <v>92</v>
      </c>
      <c r="B108" s="73">
        <v>5200</v>
      </c>
      <c r="C108" s="106" t="s">
        <v>3148</v>
      </c>
      <c r="D108" s="84">
        <v>30</v>
      </c>
      <c r="E108" s="84">
        <v>12</v>
      </c>
      <c r="F108" s="84">
        <v>2010</v>
      </c>
      <c r="G108" s="84">
        <v>5</v>
      </c>
      <c r="H108" s="84">
        <v>7</v>
      </c>
      <c r="I108" s="84">
        <v>2011</v>
      </c>
      <c r="J108" s="84">
        <v>4</v>
      </c>
      <c r="K108" s="84">
        <v>29</v>
      </c>
      <c r="L108" s="84"/>
      <c r="M108" s="30" t="s">
        <v>5682</v>
      </c>
      <c r="N108" s="111"/>
      <c r="O108" s="111">
        <v>48</v>
      </c>
      <c r="P108" s="81" t="s">
        <v>26</v>
      </c>
      <c r="Q108" s="81" t="s">
        <v>120</v>
      </c>
      <c r="R108" s="29" t="s">
        <v>5708</v>
      </c>
    </row>
    <row r="109" spans="1:18" x14ac:dyDescent="0.2">
      <c r="A109" s="72">
        <v>93</v>
      </c>
      <c r="B109" s="73">
        <v>5200</v>
      </c>
      <c r="C109" s="106" t="s">
        <v>3149</v>
      </c>
      <c r="D109" s="84">
        <v>30</v>
      </c>
      <c r="E109" s="84">
        <v>12</v>
      </c>
      <c r="F109" s="84">
        <v>2010</v>
      </c>
      <c r="G109" s="84">
        <v>14</v>
      </c>
      <c r="H109" s="84">
        <v>1</v>
      </c>
      <c r="I109" s="84">
        <v>2011</v>
      </c>
      <c r="J109" s="84">
        <v>4</v>
      </c>
      <c r="K109" s="84">
        <v>30</v>
      </c>
      <c r="L109" s="84"/>
      <c r="M109" s="30" t="s">
        <v>5682</v>
      </c>
      <c r="N109" s="111"/>
      <c r="O109" s="111">
        <v>13</v>
      </c>
      <c r="P109" s="81" t="s">
        <v>26</v>
      </c>
      <c r="Q109" s="81" t="s">
        <v>120</v>
      </c>
      <c r="R109" s="29" t="s">
        <v>5708</v>
      </c>
    </row>
    <row r="110" spans="1:18" ht="24" x14ac:dyDescent="0.2">
      <c r="A110" s="18">
        <v>94</v>
      </c>
      <c r="B110" s="73">
        <v>5200</v>
      </c>
      <c r="C110" s="106" t="s">
        <v>3150</v>
      </c>
      <c r="D110" s="84">
        <v>30</v>
      </c>
      <c r="E110" s="84">
        <v>12</v>
      </c>
      <c r="F110" s="84">
        <v>2010</v>
      </c>
      <c r="G110" s="84">
        <v>26</v>
      </c>
      <c r="H110" s="84">
        <v>4</v>
      </c>
      <c r="I110" s="84">
        <v>2011</v>
      </c>
      <c r="J110" s="84">
        <v>5</v>
      </c>
      <c r="K110" s="84">
        <v>31</v>
      </c>
      <c r="L110" s="84"/>
      <c r="M110" s="30" t="s">
        <v>5682</v>
      </c>
      <c r="N110" s="111"/>
      <c r="O110" s="111">
        <v>163</v>
      </c>
      <c r="P110" s="81" t="s">
        <v>26</v>
      </c>
      <c r="Q110" s="81" t="s">
        <v>120</v>
      </c>
      <c r="R110" s="29" t="s">
        <v>5708</v>
      </c>
    </row>
    <row r="111" spans="1:18" ht="24" x14ac:dyDescent="0.2">
      <c r="A111" s="72">
        <v>95</v>
      </c>
      <c r="B111" s="73">
        <v>5200</v>
      </c>
      <c r="C111" s="106" t="s">
        <v>3151</v>
      </c>
      <c r="D111" s="84">
        <v>29</v>
      </c>
      <c r="E111" s="84">
        <v>12</v>
      </c>
      <c r="F111" s="84">
        <v>2010</v>
      </c>
      <c r="G111" s="84">
        <v>29</v>
      </c>
      <c r="H111" s="84">
        <v>12</v>
      </c>
      <c r="I111" s="84">
        <v>2010</v>
      </c>
      <c r="J111" s="84">
        <v>5</v>
      </c>
      <c r="K111" s="84">
        <v>32</v>
      </c>
      <c r="L111" s="84"/>
      <c r="M111" s="30" t="s">
        <v>5682</v>
      </c>
      <c r="N111" s="111"/>
      <c r="O111" s="111">
        <v>23</v>
      </c>
      <c r="P111" s="81" t="s">
        <v>26</v>
      </c>
      <c r="Q111" s="81" t="s">
        <v>120</v>
      </c>
      <c r="R111" s="29" t="s">
        <v>5708</v>
      </c>
    </row>
    <row r="112" spans="1:18" ht="24" x14ac:dyDescent="0.2">
      <c r="A112" s="18">
        <v>96</v>
      </c>
      <c r="B112" s="73">
        <v>5200</v>
      </c>
      <c r="C112" s="106" t="s">
        <v>3152</v>
      </c>
      <c r="D112" s="84">
        <v>16</v>
      </c>
      <c r="E112" s="84">
        <v>12</v>
      </c>
      <c r="F112" s="84">
        <v>2010</v>
      </c>
      <c r="G112" s="84">
        <v>4</v>
      </c>
      <c r="H112" s="84">
        <v>1</v>
      </c>
      <c r="I112" s="84">
        <v>2011</v>
      </c>
      <c r="J112" s="84">
        <v>5</v>
      </c>
      <c r="K112" s="84">
        <v>33</v>
      </c>
      <c r="L112" s="84"/>
      <c r="M112" s="30" t="s">
        <v>5682</v>
      </c>
      <c r="N112" s="111"/>
      <c r="O112" s="111">
        <v>26</v>
      </c>
      <c r="P112" s="81" t="s">
        <v>26</v>
      </c>
      <c r="Q112" s="81" t="s">
        <v>120</v>
      </c>
      <c r="R112" s="29" t="s">
        <v>5708</v>
      </c>
    </row>
    <row r="113" spans="1:18" ht="24" x14ac:dyDescent="0.2">
      <c r="A113" s="72">
        <v>97</v>
      </c>
      <c r="B113" s="73">
        <v>5200</v>
      </c>
      <c r="C113" s="106" t="s">
        <v>3153</v>
      </c>
      <c r="D113" s="84">
        <v>28</v>
      </c>
      <c r="E113" s="84">
        <v>12</v>
      </c>
      <c r="F113" s="84">
        <v>2010</v>
      </c>
      <c r="G113" s="84">
        <v>28</v>
      </c>
      <c r="H113" s="84">
        <v>12</v>
      </c>
      <c r="I113" s="84">
        <v>2010</v>
      </c>
      <c r="J113" s="84">
        <v>5</v>
      </c>
      <c r="K113" s="84">
        <v>34</v>
      </c>
      <c r="L113" s="84"/>
      <c r="M113" s="30" t="s">
        <v>5682</v>
      </c>
      <c r="N113" s="111"/>
      <c r="O113" s="111">
        <v>25</v>
      </c>
      <c r="P113" s="81" t="s">
        <v>26</v>
      </c>
      <c r="Q113" s="81" t="s">
        <v>120</v>
      </c>
      <c r="R113" s="29" t="s">
        <v>5708</v>
      </c>
    </row>
    <row r="114" spans="1:18" ht="24" x14ac:dyDescent="0.2">
      <c r="A114" s="18">
        <v>98</v>
      </c>
      <c r="B114" s="73">
        <v>5200</v>
      </c>
      <c r="C114" s="106" t="s">
        <v>3154</v>
      </c>
      <c r="D114" s="84">
        <v>19</v>
      </c>
      <c r="E114" s="84">
        <v>10</v>
      </c>
      <c r="F114" s="84">
        <v>2010</v>
      </c>
      <c r="G114" s="84">
        <v>1</v>
      </c>
      <c r="H114" s="84">
        <v>8</v>
      </c>
      <c r="I114" s="84">
        <v>2011</v>
      </c>
      <c r="J114" s="84">
        <v>5</v>
      </c>
      <c r="K114" s="84">
        <v>35</v>
      </c>
      <c r="L114" s="84"/>
      <c r="M114" s="30" t="s">
        <v>5682</v>
      </c>
      <c r="N114" s="111"/>
      <c r="O114" s="111">
        <v>48</v>
      </c>
      <c r="P114" s="81" t="s">
        <v>26</v>
      </c>
      <c r="Q114" s="81" t="s">
        <v>120</v>
      </c>
      <c r="R114" s="29" t="s">
        <v>5708</v>
      </c>
    </row>
    <row r="115" spans="1:18" ht="24" x14ac:dyDescent="0.2">
      <c r="A115" s="72">
        <v>99</v>
      </c>
      <c r="B115" s="73">
        <v>5200</v>
      </c>
      <c r="C115" s="106" t="s">
        <v>3155</v>
      </c>
      <c r="D115" s="84">
        <v>10</v>
      </c>
      <c r="E115" s="84">
        <v>4</v>
      </c>
      <c r="F115" s="84">
        <v>2010</v>
      </c>
      <c r="G115" s="84">
        <v>27</v>
      </c>
      <c r="H115" s="84">
        <v>7</v>
      </c>
      <c r="I115" s="84">
        <v>2011</v>
      </c>
      <c r="J115" s="84">
        <v>5</v>
      </c>
      <c r="K115" s="84">
        <v>36</v>
      </c>
      <c r="L115" s="84"/>
      <c r="M115" s="30" t="s">
        <v>5682</v>
      </c>
      <c r="N115" s="111"/>
      <c r="O115" s="111">
        <v>62</v>
      </c>
      <c r="P115" s="81" t="s">
        <v>26</v>
      </c>
      <c r="Q115" s="81" t="s">
        <v>120</v>
      </c>
      <c r="R115" s="29" t="s">
        <v>5708</v>
      </c>
    </row>
    <row r="116" spans="1:18" ht="24" x14ac:dyDescent="0.2">
      <c r="A116" s="18">
        <v>100</v>
      </c>
      <c r="B116" s="73">
        <v>5200</v>
      </c>
      <c r="C116" s="106" t="s">
        <v>3156</v>
      </c>
      <c r="D116" s="84">
        <v>13</v>
      </c>
      <c r="E116" s="84">
        <v>12</v>
      </c>
      <c r="F116" s="84">
        <v>2010</v>
      </c>
      <c r="G116" s="84">
        <v>18</v>
      </c>
      <c r="H116" s="84">
        <v>3</v>
      </c>
      <c r="I116" s="84">
        <v>2011</v>
      </c>
      <c r="J116" s="84">
        <v>5</v>
      </c>
      <c r="K116" s="84">
        <v>37</v>
      </c>
      <c r="L116" s="84"/>
      <c r="M116" s="30" t="s">
        <v>5682</v>
      </c>
      <c r="N116" s="111"/>
      <c r="O116" s="111">
        <v>27</v>
      </c>
      <c r="P116" s="81" t="s">
        <v>26</v>
      </c>
      <c r="Q116" s="81" t="s">
        <v>120</v>
      </c>
      <c r="R116" s="29" t="s">
        <v>5708</v>
      </c>
    </row>
    <row r="117" spans="1:18" x14ac:dyDescent="0.2">
      <c r="A117" s="72">
        <v>101</v>
      </c>
      <c r="B117" s="73">
        <v>5200</v>
      </c>
      <c r="C117" s="108" t="s">
        <v>3157</v>
      </c>
      <c r="D117" s="84">
        <v>1</v>
      </c>
      <c r="E117" s="84">
        <v>1</v>
      </c>
      <c r="F117" s="84">
        <v>2010</v>
      </c>
      <c r="G117" s="84">
        <v>31</v>
      </c>
      <c r="H117" s="84">
        <v>12</v>
      </c>
      <c r="I117" s="84">
        <v>2010</v>
      </c>
      <c r="J117" s="84">
        <v>5</v>
      </c>
      <c r="K117" s="84">
        <v>38</v>
      </c>
      <c r="L117" s="84"/>
      <c r="M117" s="30" t="s">
        <v>5682</v>
      </c>
      <c r="N117" s="113"/>
      <c r="O117" s="113">
        <v>154</v>
      </c>
      <c r="P117" s="81" t="s">
        <v>26</v>
      </c>
      <c r="Q117" s="81" t="s">
        <v>120</v>
      </c>
      <c r="R117" s="11"/>
    </row>
    <row r="118" spans="1:18" ht="24" x14ac:dyDescent="0.2">
      <c r="A118" s="18">
        <v>102</v>
      </c>
      <c r="B118" s="73">
        <v>5200</v>
      </c>
      <c r="C118" s="108" t="s">
        <v>3158</v>
      </c>
      <c r="D118" s="84">
        <v>29</v>
      </c>
      <c r="E118" s="84">
        <v>11</v>
      </c>
      <c r="F118" s="84">
        <v>2011</v>
      </c>
      <c r="G118" s="84">
        <v>29</v>
      </c>
      <c r="H118" s="84">
        <v>11</v>
      </c>
      <c r="I118" s="84">
        <v>2011</v>
      </c>
      <c r="J118" s="84">
        <v>6</v>
      </c>
      <c r="K118" s="84"/>
      <c r="L118" s="84"/>
      <c r="M118" s="30" t="s">
        <v>5682</v>
      </c>
      <c r="N118" s="111"/>
      <c r="O118" s="111">
        <v>76</v>
      </c>
      <c r="P118" s="81" t="s">
        <v>26</v>
      </c>
      <c r="Q118" s="81" t="s">
        <v>120</v>
      </c>
      <c r="R118" s="29" t="s">
        <v>5708</v>
      </c>
    </row>
    <row r="119" spans="1:18" ht="24" x14ac:dyDescent="0.2">
      <c r="A119" s="72">
        <v>103</v>
      </c>
      <c r="B119" s="73">
        <v>5200</v>
      </c>
      <c r="C119" s="108" t="s">
        <v>3159</v>
      </c>
      <c r="D119" s="84">
        <v>29</v>
      </c>
      <c r="E119" s="84">
        <v>11</v>
      </c>
      <c r="F119" s="84">
        <v>2011</v>
      </c>
      <c r="G119" s="84">
        <v>29</v>
      </c>
      <c r="H119" s="84">
        <v>11</v>
      </c>
      <c r="I119" s="84">
        <v>2011</v>
      </c>
      <c r="J119" s="84">
        <v>6</v>
      </c>
      <c r="K119" s="84"/>
      <c r="L119" s="84"/>
      <c r="M119" s="30" t="s">
        <v>5682</v>
      </c>
      <c r="N119" s="114"/>
      <c r="O119" s="114">
        <v>99</v>
      </c>
      <c r="P119" s="81" t="s">
        <v>26</v>
      </c>
      <c r="Q119" s="81" t="s">
        <v>120</v>
      </c>
      <c r="R119" s="29" t="s">
        <v>5708</v>
      </c>
    </row>
    <row r="120" spans="1:18" ht="24" x14ac:dyDescent="0.2">
      <c r="A120" s="18">
        <v>104</v>
      </c>
      <c r="B120" s="73">
        <v>5200</v>
      </c>
      <c r="C120" s="108" t="s">
        <v>3160</v>
      </c>
      <c r="D120" s="84">
        <v>9</v>
      </c>
      <c r="E120" s="84">
        <v>11</v>
      </c>
      <c r="F120" s="84">
        <v>2011</v>
      </c>
      <c r="G120" s="84">
        <v>9</v>
      </c>
      <c r="H120" s="84">
        <v>11</v>
      </c>
      <c r="I120" s="84">
        <v>2011</v>
      </c>
      <c r="J120" s="84">
        <v>6</v>
      </c>
      <c r="K120" s="84"/>
      <c r="L120" s="84"/>
      <c r="M120" s="30" t="s">
        <v>5682</v>
      </c>
      <c r="N120" s="114"/>
      <c r="O120" s="114">
        <v>166</v>
      </c>
      <c r="P120" s="81" t="s">
        <v>26</v>
      </c>
      <c r="Q120" s="81" t="s">
        <v>120</v>
      </c>
      <c r="R120" s="29" t="s">
        <v>5708</v>
      </c>
    </row>
    <row r="121" spans="1:18" ht="24" x14ac:dyDescent="0.2">
      <c r="A121" s="72">
        <v>105</v>
      </c>
      <c r="B121" s="73">
        <v>5200</v>
      </c>
      <c r="C121" s="108" t="s">
        <v>3160</v>
      </c>
      <c r="D121" s="84">
        <v>11</v>
      </c>
      <c r="E121" s="84">
        <v>11</v>
      </c>
      <c r="F121" s="84">
        <v>2011</v>
      </c>
      <c r="G121" s="84">
        <v>11</v>
      </c>
      <c r="H121" s="84">
        <v>11</v>
      </c>
      <c r="I121" s="84">
        <v>2011</v>
      </c>
      <c r="J121" s="84">
        <v>6</v>
      </c>
      <c r="K121" s="84"/>
      <c r="L121" s="84"/>
      <c r="M121" s="30" t="s">
        <v>5682</v>
      </c>
      <c r="N121" s="114"/>
      <c r="O121" s="114">
        <v>82</v>
      </c>
      <c r="P121" s="81" t="s">
        <v>26</v>
      </c>
      <c r="Q121" s="81" t="s">
        <v>120</v>
      </c>
      <c r="R121" s="29" t="s">
        <v>5708</v>
      </c>
    </row>
    <row r="122" spans="1:18" ht="24" x14ac:dyDescent="0.2">
      <c r="A122" s="18">
        <v>106</v>
      </c>
      <c r="B122" s="73">
        <v>5200</v>
      </c>
      <c r="C122" s="108" t="s">
        <v>3161</v>
      </c>
      <c r="D122" s="84">
        <v>11</v>
      </c>
      <c r="E122" s="84">
        <v>11</v>
      </c>
      <c r="F122" s="84">
        <v>2011</v>
      </c>
      <c r="G122" s="84">
        <v>11</v>
      </c>
      <c r="H122" s="84">
        <v>11</v>
      </c>
      <c r="I122" s="84">
        <v>2011</v>
      </c>
      <c r="J122" s="84">
        <v>6</v>
      </c>
      <c r="K122" s="84"/>
      <c r="L122" s="84"/>
      <c r="M122" s="30" t="s">
        <v>5682</v>
      </c>
      <c r="N122" s="114"/>
      <c r="O122" s="114">
        <v>95</v>
      </c>
      <c r="P122" s="81" t="s">
        <v>26</v>
      </c>
      <c r="Q122" s="81" t="s">
        <v>120</v>
      </c>
      <c r="R122" s="29" t="s">
        <v>5708</v>
      </c>
    </row>
    <row r="123" spans="1:18" x14ac:dyDescent="0.2">
      <c r="A123" s="72">
        <v>107</v>
      </c>
      <c r="B123" s="73">
        <v>5200</v>
      </c>
      <c r="C123" s="108" t="s">
        <v>3162</v>
      </c>
      <c r="D123" s="84">
        <v>11</v>
      </c>
      <c r="E123" s="84">
        <v>11</v>
      </c>
      <c r="F123" s="84">
        <v>2011</v>
      </c>
      <c r="G123" s="84">
        <v>11</v>
      </c>
      <c r="H123" s="84">
        <v>11</v>
      </c>
      <c r="I123" s="84">
        <v>2011</v>
      </c>
      <c r="J123" s="84">
        <v>7</v>
      </c>
      <c r="K123" s="84"/>
      <c r="L123" s="84"/>
      <c r="M123" s="30" t="s">
        <v>5682</v>
      </c>
      <c r="N123" s="114"/>
      <c r="O123" s="114">
        <v>127</v>
      </c>
      <c r="P123" s="81" t="s">
        <v>26</v>
      </c>
      <c r="Q123" s="81" t="s">
        <v>120</v>
      </c>
      <c r="R123" s="29" t="s">
        <v>5708</v>
      </c>
    </row>
    <row r="124" spans="1:18" ht="36" x14ac:dyDescent="0.2">
      <c r="A124" s="18">
        <v>108</v>
      </c>
      <c r="B124" s="73">
        <v>5200</v>
      </c>
      <c r="C124" s="108" t="s">
        <v>3163</v>
      </c>
      <c r="D124" s="84">
        <v>1</v>
      </c>
      <c r="E124" s="84">
        <v>1</v>
      </c>
      <c r="F124" s="84">
        <v>2011</v>
      </c>
      <c r="G124" s="84">
        <v>31</v>
      </c>
      <c r="H124" s="84">
        <v>12</v>
      </c>
      <c r="I124" s="84">
        <v>2011</v>
      </c>
      <c r="J124" s="84">
        <v>7</v>
      </c>
      <c r="K124" s="84"/>
      <c r="L124" s="84"/>
      <c r="M124" s="30" t="s">
        <v>5682</v>
      </c>
      <c r="N124" s="114"/>
      <c r="O124" s="114">
        <v>111</v>
      </c>
      <c r="P124" s="81" t="s">
        <v>26</v>
      </c>
      <c r="Q124" s="81" t="s">
        <v>120</v>
      </c>
      <c r="R124" s="29" t="s">
        <v>5708</v>
      </c>
    </row>
    <row r="125" spans="1:18" ht="36" x14ac:dyDescent="0.2">
      <c r="A125" s="72">
        <v>109</v>
      </c>
      <c r="B125" s="73">
        <v>5200</v>
      </c>
      <c r="C125" s="108" t="s">
        <v>3164</v>
      </c>
      <c r="D125" s="84">
        <v>21</v>
      </c>
      <c r="E125" s="84">
        <v>11</v>
      </c>
      <c r="F125" s="84">
        <v>2011</v>
      </c>
      <c r="G125" s="84">
        <v>21</v>
      </c>
      <c r="H125" s="84">
        <v>11</v>
      </c>
      <c r="I125" s="84">
        <v>2011</v>
      </c>
      <c r="J125" s="84">
        <v>7</v>
      </c>
      <c r="K125" s="84"/>
      <c r="L125" s="84"/>
      <c r="M125" s="30" t="s">
        <v>5682</v>
      </c>
      <c r="N125" s="114"/>
      <c r="O125" s="114">
        <v>166</v>
      </c>
      <c r="P125" s="81" t="s">
        <v>26</v>
      </c>
      <c r="Q125" s="81" t="s">
        <v>120</v>
      </c>
      <c r="R125" s="29" t="s">
        <v>5708</v>
      </c>
    </row>
    <row r="126" spans="1:18" ht="24" x14ac:dyDescent="0.2">
      <c r="A126" s="18">
        <v>110</v>
      </c>
      <c r="B126" s="73">
        <v>5200</v>
      </c>
      <c r="C126" s="108" t="s">
        <v>3165</v>
      </c>
      <c r="D126" s="84">
        <v>1</v>
      </c>
      <c r="E126" s="84">
        <v>1</v>
      </c>
      <c r="F126" s="84">
        <v>2011</v>
      </c>
      <c r="G126" s="84">
        <v>31</v>
      </c>
      <c r="H126" s="84">
        <v>12</v>
      </c>
      <c r="I126" s="84">
        <v>2011</v>
      </c>
      <c r="J126" s="84">
        <v>8</v>
      </c>
      <c r="K126" s="84"/>
      <c r="L126" s="84"/>
      <c r="M126" s="30" t="s">
        <v>5682</v>
      </c>
      <c r="N126" s="114"/>
      <c r="O126" s="114">
        <v>189</v>
      </c>
      <c r="P126" s="81" t="s">
        <v>26</v>
      </c>
      <c r="Q126" s="81" t="s">
        <v>120</v>
      </c>
      <c r="R126" s="29" t="s">
        <v>5708</v>
      </c>
    </row>
    <row r="127" spans="1:18" ht="24" x14ac:dyDescent="0.2">
      <c r="A127" s="72">
        <v>111</v>
      </c>
      <c r="B127" s="73">
        <v>5200</v>
      </c>
      <c r="C127" s="108" t="s">
        <v>3166</v>
      </c>
      <c r="D127" s="84">
        <v>1</v>
      </c>
      <c r="E127" s="84">
        <v>1</v>
      </c>
      <c r="F127" s="84">
        <v>2011</v>
      </c>
      <c r="G127" s="84">
        <v>31</v>
      </c>
      <c r="H127" s="84">
        <v>12</v>
      </c>
      <c r="I127" s="84">
        <v>2011</v>
      </c>
      <c r="J127" s="84">
        <v>8</v>
      </c>
      <c r="K127" s="84"/>
      <c r="L127" s="84"/>
      <c r="M127" s="30" t="s">
        <v>5682</v>
      </c>
      <c r="N127" s="114"/>
      <c r="O127" s="114">
        <v>170</v>
      </c>
      <c r="P127" s="81" t="s">
        <v>26</v>
      </c>
      <c r="Q127" s="81" t="s">
        <v>120</v>
      </c>
      <c r="R127" s="29" t="s">
        <v>5708</v>
      </c>
    </row>
    <row r="128" spans="1:18" ht="24" x14ac:dyDescent="0.2">
      <c r="A128" s="18">
        <v>112</v>
      </c>
      <c r="B128" s="73">
        <v>5200</v>
      </c>
      <c r="C128" s="108" t="s">
        <v>3167</v>
      </c>
      <c r="D128" s="84">
        <v>1</v>
      </c>
      <c r="E128" s="84">
        <v>1</v>
      </c>
      <c r="F128" s="84">
        <v>2011</v>
      </c>
      <c r="G128" s="84">
        <v>31</v>
      </c>
      <c r="H128" s="84">
        <v>12</v>
      </c>
      <c r="I128" s="84">
        <v>2011</v>
      </c>
      <c r="J128" s="84">
        <v>8</v>
      </c>
      <c r="K128" s="84"/>
      <c r="L128" s="84"/>
      <c r="M128" s="30" t="s">
        <v>5682</v>
      </c>
      <c r="N128" s="114"/>
      <c r="O128" s="114">
        <v>130</v>
      </c>
      <c r="P128" s="81" t="s">
        <v>26</v>
      </c>
      <c r="Q128" s="81" t="s">
        <v>120</v>
      </c>
      <c r="R128" s="29" t="s">
        <v>5708</v>
      </c>
    </row>
    <row r="129" spans="1:18" ht="24" x14ac:dyDescent="0.2">
      <c r="A129" s="72">
        <v>113</v>
      </c>
      <c r="B129" s="73">
        <v>5200</v>
      </c>
      <c r="C129" s="108" t="s">
        <v>3168</v>
      </c>
      <c r="D129" s="84">
        <v>1</v>
      </c>
      <c r="E129" s="84">
        <v>1</v>
      </c>
      <c r="F129" s="84">
        <v>2011</v>
      </c>
      <c r="G129" s="84">
        <v>31</v>
      </c>
      <c r="H129" s="84">
        <v>12</v>
      </c>
      <c r="I129" s="84">
        <v>2011</v>
      </c>
      <c r="J129" s="84">
        <v>8</v>
      </c>
      <c r="K129" s="84"/>
      <c r="L129" s="84"/>
      <c r="M129" s="30" t="s">
        <v>5682</v>
      </c>
      <c r="N129" s="111"/>
      <c r="O129" s="111">
        <v>58</v>
      </c>
      <c r="P129" s="81" t="s">
        <v>26</v>
      </c>
      <c r="Q129" s="81" t="s">
        <v>120</v>
      </c>
      <c r="R129" s="29" t="s">
        <v>5708</v>
      </c>
    </row>
    <row r="130" spans="1:18" x14ac:dyDescent="0.2">
      <c r="A130" s="18">
        <v>114</v>
      </c>
      <c r="B130" s="73">
        <v>5200</v>
      </c>
      <c r="C130" s="108" t="s">
        <v>3169</v>
      </c>
      <c r="D130" s="84">
        <v>25</v>
      </c>
      <c r="E130" s="84">
        <v>11</v>
      </c>
      <c r="F130" s="84">
        <v>2010</v>
      </c>
      <c r="G130" s="84">
        <v>2</v>
      </c>
      <c r="H130" s="84">
        <v>8</v>
      </c>
      <c r="I130" s="84">
        <v>2011</v>
      </c>
      <c r="J130" s="84">
        <v>8</v>
      </c>
      <c r="K130" s="84"/>
      <c r="L130" s="84"/>
      <c r="M130" s="30" t="s">
        <v>5682</v>
      </c>
      <c r="N130" s="114"/>
      <c r="O130" s="114">
        <v>131</v>
      </c>
      <c r="P130" s="81" t="s">
        <v>26</v>
      </c>
      <c r="Q130" s="81" t="s">
        <v>120</v>
      </c>
      <c r="R130" s="29" t="s">
        <v>5708</v>
      </c>
    </row>
    <row r="131" spans="1:18" ht="72" x14ac:dyDescent="0.2">
      <c r="A131" s="72">
        <v>115</v>
      </c>
      <c r="B131" s="73">
        <v>5200</v>
      </c>
      <c r="C131" s="108" t="s">
        <v>3170</v>
      </c>
      <c r="D131" s="84">
        <v>1</v>
      </c>
      <c r="E131" s="84">
        <v>1</v>
      </c>
      <c r="F131" s="84">
        <v>2012</v>
      </c>
      <c r="G131" s="84">
        <v>22</v>
      </c>
      <c r="H131" s="84">
        <v>12</v>
      </c>
      <c r="I131" s="84">
        <v>2012</v>
      </c>
      <c r="J131" s="84">
        <v>9</v>
      </c>
      <c r="K131" s="84">
        <v>37</v>
      </c>
      <c r="L131" s="84"/>
      <c r="M131" s="30" t="s">
        <v>5682</v>
      </c>
      <c r="N131" s="114"/>
      <c r="O131" s="114">
        <v>82</v>
      </c>
      <c r="P131" s="81" t="s">
        <v>26</v>
      </c>
      <c r="Q131" s="81" t="s">
        <v>120</v>
      </c>
      <c r="R131" s="29" t="s">
        <v>5708</v>
      </c>
    </row>
    <row r="132" spans="1:18" ht="24" x14ac:dyDescent="0.2">
      <c r="A132" s="18">
        <v>116</v>
      </c>
      <c r="B132" s="73">
        <v>5200</v>
      </c>
      <c r="C132" s="108" t="s">
        <v>3171</v>
      </c>
      <c r="D132" s="84">
        <v>1</v>
      </c>
      <c r="E132" s="84">
        <v>1</v>
      </c>
      <c r="F132" s="84">
        <v>2012</v>
      </c>
      <c r="G132" s="84">
        <v>22</v>
      </c>
      <c r="H132" s="84">
        <v>12</v>
      </c>
      <c r="I132" s="84">
        <v>2012</v>
      </c>
      <c r="J132" s="84">
        <v>9</v>
      </c>
      <c r="K132" s="84">
        <v>38</v>
      </c>
      <c r="L132" s="84"/>
      <c r="M132" s="30" t="s">
        <v>5682</v>
      </c>
      <c r="N132" s="114"/>
      <c r="O132" s="114">
        <v>98</v>
      </c>
      <c r="P132" s="81" t="s">
        <v>26</v>
      </c>
      <c r="Q132" s="81" t="s">
        <v>120</v>
      </c>
      <c r="R132" s="29" t="s">
        <v>5708</v>
      </c>
    </row>
    <row r="133" spans="1:18" ht="36" x14ac:dyDescent="0.2">
      <c r="A133" s="72">
        <v>117</v>
      </c>
      <c r="B133" s="73">
        <v>5200</v>
      </c>
      <c r="C133" s="108" t="s">
        <v>3172</v>
      </c>
      <c r="D133" s="84">
        <v>1</v>
      </c>
      <c r="E133" s="84">
        <v>1</v>
      </c>
      <c r="F133" s="84">
        <v>2012</v>
      </c>
      <c r="G133" s="84">
        <v>22</v>
      </c>
      <c r="H133" s="84">
        <v>12</v>
      </c>
      <c r="I133" s="84">
        <v>2012</v>
      </c>
      <c r="J133" s="84">
        <v>9</v>
      </c>
      <c r="K133" s="84">
        <v>39</v>
      </c>
      <c r="L133" s="84"/>
      <c r="M133" s="30" t="s">
        <v>5682</v>
      </c>
      <c r="N133" s="114"/>
      <c r="O133" s="114">
        <v>96</v>
      </c>
      <c r="P133" s="81" t="s">
        <v>26</v>
      </c>
      <c r="Q133" s="81" t="s">
        <v>120</v>
      </c>
      <c r="R133" s="29" t="s">
        <v>5708</v>
      </c>
    </row>
    <row r="134" spans="1:18" ht="24" x14ac:dyDescent="0.2">
      <c r="A134" s="18">
        <v>118</v>
      </c>
      <c r="B134" s="73">
        <v>5200</v>
      </c>
      <c r="C134" s="108" t="s">
        <v>3173</v>
      </c>
      <c r="D134" s="84">
        <v>1</v>
      </c>
      <c r="E134" s="84">
        <v>1</v>
      </c>
      <c r="F134" s="84">
        <v>2012</v>
      </c>
      <c r="G134" s="84">
        <v>22</v>
      </c>
      <c r="H134" s="84">
        <v>12</v>
      </c>
      <c r="I134" s="84">
        <v>2012</v>
      </c>
      <c r="J134" s="84">
        <v>9</v>
      </c>
      <c r="K134" s="84">
        <v>40</v>
      </c>
      <c r="L134" s="84"/>
      <c r="M134" s="30" t="s">
        <v>5682</v>
      </c>
      <c r="N134" s="114"/>
      <c r="O134" s="114">
        <v>96</v>
      </c>
      <c r="P134" s="81" t="s">
        <v>26</v>
      </c>
      <c r="Q134" s="81" t="s">
        <v>120</v>
      </c>
      <c r="R134" s="29" t="s">
        <v>5708</v>
      </c>
    </row>
    <row r="135" spans="1:18" ht="24" x14ac:dyDescent="0.2">
      <c r="A135" s="72">
        <v>119</v>
      </c>
      <c r="B135" s="73">
        <v>5200</v>
      </c>
      <c r="C135" s="108" t="s">
        <v>3174</v>
      </c>
      <c r="D135" s="84">
        <v>1</v>
      </c>
      <c r="E135" s="84">
        <v>1</v>
      </c>
      <c r="F135" s="84">
        <v>2012</v>
      </c>
      <c r="G135" s="84">
        <v>22</v>
      </c>
      <c r="H135" s="84">
        <v>12</v>
      </c>
      <c r="I135" s="84">
        <v>2012</v>
      </c>
      <c r="J135" s="84">
        <v>9</v>
      </c>
      <c r="K135" s="84">
        <v>41</v>
      </c>
      <c r="L135" s="84"/>
      <c r="M135" s="30" t="s">
        <v>5682</v>
      </c>
      <c r="N135" s="114"/>
      <c r="O135" s="114">
        <v>128</v>
      </c>
      <c r="P135" s="81" t="s">
        <v>26</v>
      </c>
      <c r="Q135" s="81" t="s">
        <v>120</v>
      </c>
      <c r="R135" s="29" t="s">
        <v>5708</v>
      </c>
    </row>
    <row r="136" spans="1:18" ht="24" x14ac:dyDescent="0.2">
      <c r="A136" s="18">
        <v>120</v>
      </c>
      <c r="B136" s="73">
        <v>5200</v>
      </c>
      <c r="C136" s="108" t="s">
        <v>3175</v>
      </c>
      <c r="D136" s="84">
        <v>1</v>
      </c>
      <c r="E136" s="84">
        <v>1</v>
      </c>
      <c r="F136" s="84">
        <v>2012</v>
      </c>
      <c r="G136" s="84">
        <v>22</v>
      </c>
      <c r="H136" s="84">
        <v>12</v>
      </c>
      <c r="I136" s="84">
        <v>2012</v>
      </c>
      <c r="J136" s="84">
        <v>9</v>
      </c>
      <c r="K136" s="84">
        <v>42</v>
      </c>
      <c r="L136" s="84"/>
      <c r="M136" s="30" t="s">
        <v>5682</v>
      </c>
      <c r="N136" s="114"/>
      <c r="O136" s="114">
        <v>102</v>
      </c>
      <c r="P136" s="81" t="s">
        <v>26</v>
      </c>
      <c r="Q136" s="81" t="s">
        <v>120</v>
      </c>
      <c r="R136" s="29" t="s">
        <v>5708</v>
      </c>
    </row>
    <row r="137" spans="1:18" ht="24" x14ac:dyDescent="0.2">
      <c r="A137" s="72">
        <v>121</v>
      </c>
      <c r="B137" s="73">
        <v>5200</v>
      </c>
      <c r="C137" s="108" t="s">
        <v>3176</v>
      </c>
      <c r="D137" s="84">
        <v>1</v>
      </c>
      <c r="E137" s="84">
        <v>1</v>
      </c>
      <c r="F137" s="84">
        <v>2012</v>
      </c>
      <c r="G137" s="84">
        <v>22</v>
      </c>
      <c r="H137" s="84">
        <v>12</v>
      </c>
      <c r="I137" s="84">
        <v>2012</v>
      </c>
      <c r="J137" s="84">
        <v>9</v>
      </c>
      <c r="K137" s="84">
        <v>43</v>
      </c>
      <c r="L137" s="84"/>
      <c r="M137" s="30" t="s">
        <v>5682</v>
      </c>
      <c r="N137" s="114"/>
      <c r="O137" s="114">
        <v>188</v>
      </c>
      <c r="P137" s="81" t="s">
        <v>26</v>
      </c>
      <c r="Q137" s="81" t="s">
        <v>120</v>
      </c>
      <c r="R137" s="29" t="s">
        <v>5708</v>
      </c>
    </row>
    <row r="138" spans="1:18" ht="36" x14ac:dyDescent="0.2">
      <c r="A138" s="18">
        <v>122</v>
      </c>
      <c r="B138" s="73">
        <v>5200</v>
      </c>
      <c r="C138" s="108" t="s">
        <v>3177</v>
      </c>
      <c r="D138" s="84">
        <v>1</v>
      </c>
      <c r="E138" s="84">
        <v>1</v>
      </c>
      <c r="F138" s="84">
        <v>2012</v>
      </c>
      <c r="G138" s="84">
        <v>22</v>
      </c>
      <c r="H138" s="84">
        <v>12</v>
      </c>
      <c r="I138" s="84">
        <v>2012</v>
      </c>
      <c r="J138" s="84">
        <v>9</v>
      </c>
      <c r="K138" s="84">
        <v>44</v>
      </c>
      <c r="L138" s="84"/>
      <c r="M138" s="30" t="s">
        <v>5682</v>
      </c>
      <c r="N138" s="114"/>
      <c r="O138" s="114">
        <v>113</v>
      </c>
      <c r="P138" s="81" t="s">
        <v>26</v>
      </c>
      <c r="Q138" s="81" t="s">
        <v>120</v>
      </c>
      <c r="R138" s="29" t="s">
        <v>5708</v>
      </c>
    </row>
    <row r="139" spans="1:18" ht="48" x14ac:dyDescent="0.2">
      <c r="A139" s="72">
        <v>123</v>
      </c>
      <c r="B139" s="73">
        <v>5200</v>
      </c>
      <c r="C139" s="108" t="s">
        <v>3178</v>
      </c>
      <c r="D139" s="84">
        <v>1</v>
      </c>
      <c r="E139" s="84">
        <v>1</v>
      </c>
      <c r="F139" s="84">
        <v>2012</v>
      </c>
      <c r="G139" s="84">
        <v>22</v>
      </c>
      <c r="H139" s="84">
        <v>12</v>
      </c>
      <c r="I139" s="84">
        <v>2012</v>
      </c>
      <c r="J139" s="84">
        <v>9</v>
      </c>
      <c r="K139" s="84">
        <v>45</v>
      </c>
      <c r="L139" s="84"/>
      <c r="M139" s="30" t="s">
        <v>5682</v>
      </c>
      <c r="N139" s="114"/>
      <c r="O139" s="114">
        <v>146</v>
      </c>
      <c r="P139" s="81" t="s">
        <v>26</v>
      </c>
      <c r="Q139" s="81" t="s">
        <v>120</v>
      </c>
      <c r="R139" s="29" t="s">
        <v>5708</v>
      </c>
    </row>
    <row r="140" spans="1:18" ht="24" x14ac:dyDescent="0.2">
      <c r="A140" s="18">
        <v>124</v>
      </c>
      <c r="B140" s="73">
        <v>5200</v>
      </c>
      <c r="C140" s="108" t="s">
        <v>3179</v>
      </c>
      <c r="D140" s="84">
        <v>1</v>
      </c>
      <c r="E140" s="84">
        <v>1</v>
      </c>
      <c r="F140" s="84">
        <v>2012</v>
      </c>
      <c r="G140" s="84">
        <v>22</v>
      </c>
      <c r="H140" s="84">
        <v>12</v>
      </c>
      <c r="I140" s="84">
        <v>2012</v>
      </c>
      <c r="J140" s="84">
        <v>9</v>
      </c>
      <c r="K140" s="84">
        <v>46</v>
      </c>
      <c r="L140" s="84"/>
      <c r="M140" s="30" t="s">
        <v>5682</v>
      </c>
      <c r="N140" s="114"/>
      <c r="O140" s="114">
        <v>159</v>
      </c>
      <c r="P140" s="81" t="s">
        <v>26</v>
      </c>
      <c r="Q140" s="81" t="s">
        <v>120</v>
      </c>
      <c r="R140" s="29" t="s">
        <v>5708</v>
      </c>
    </row>
    <row r="141" spans="1:18" x14ac:dyDescent="0.2">
      <c r="A141" s="72">
        <v>125</v>
      </c>
      <c r="B141" s="73">
        <v>5200</v>
      </c>
      <c r="C141" s="109" t="s">
        <v>3180</v>
      </c>
      <c r="D141" s="84">
        <v>18</v>
      </c>
      <c r="E141" s="84">
        <v>9</v>
      </c>
      <c r="F141" s="84">
        <v>2013</v>
      </c>
      <c r="G141" s="84">
        <v>25</v>
      </c>
      <c r="H141" s="84">
        <v>9</v>
      </c>
      <c r="I141" s="84">
        <v>2013</v>
      </c>
      <c r="J141" s="84">
        <v>10</v>
      </c>
      <c r="K141" s="84">
        <v>47</v>
      </c>
      <c r="L141" s="84"/>
      <c r="M141" s="30" t="s">
        <v>5682</v>
      </c>
      <c r="N141" s="115"/>
      <c r="O141" s="115">
        <v>47</v>
      </c>
      <c r="P141" s="81" t="s">
        <v>26</v>
      </c>
      <c r="Q141" s="81" t="s">
        <v>120</v>
      </c>
      <c r="R141" s="29" t="s">
        <v>5708</v>
      </c>
    </row>
    <row r="142" spans="1:18" ht="24" x14ac:dyDescent="0.2">
      <c r="A142" s="18">
        <v>126</v>
      </c>
      <c r="B142" s="73">
        <v>5200</v>
      </c>
      <c r="C142" s="109" t="s">
        <v>3181</v>
      </c>
      <c r="D142" s="84">
        <v>17</v>
      </c>
      <c r="E142" s="84">
        <v>12</v>
      </c>
      <c r="F142" s="84">
        <v>2013</v>
      </c>
      <c r="G142" s="84">
        <v>17</v>
      </c>
      <c r="H142" s="84">
        <v>12</v>
      </c>
      <c r="I142" s="84">
        <v>2013</v>
      </c>
      <c r="J142" s="84">
        <v>10</v>
      </c>
      <c r="K142" s="84">
        <v>48</v>
      </c>
      <c r="L142" s="84"/>
      <c r="M142" s="30" t="s">
        <v>5682</v>
      </c>
      <c r="N142" s="115"/>
      <c r="O142" s="115">
        <v>99</v>
      </c>
      <c r="P142" s="81" t="s">
        <v>26</v>
      </c>
      <c r="Q142" s="81" t="s">
        <v>120</v>
      </c>
      <c r="R142" s="29" t="s">
        <v>5708</v>
      </c>
    </row>
    <row r="143" spans="1:18" ht="24" x14ac:dyDescent="0.2">
      <c r="A143" s="72">
        <v>127</v>
      </c>
      <c r="B143" s="73">
        <v>5200</v>
      </c>
      <c r="C143" s="109" t="s">
        <v>3182</v>
      </c>
      <c r="D143" s="84">
        <v>3</v>
      </c>
      <c r="E143" s="84">
        <v>10</v>
      </c>
      <c r="F143" s="84">
        <v>2013</v>
      </c>
      <c r="G143" s="84">
        <v>3</v>
      </c>
      <c r="H143" s="84">
        <v>10</v>
      </c>
      <c r="I143" s="84">
        <v>2013</v>
      </c>
      <c r="J143" s="84">
        <v>10</v>
      </c>
      <c r="K143" s="84">
        <v>49</v>
      </c>
      <c r="L143" s="84"/>
      <c r="M143" s="30" t="s">
        <v>5682</v>
      </c>
      <c r="N143" s="115"/>
      <c r="O143" s="115">
        <v>183</v>
      </c>
      <c r="P143" s="81" t="s">
        <v>26</v>
      </c>
      <c r="Q143" s="81" t="s">
        <v>120</v>
      </c>
      <c r="R143" s="29" t="s">
        <v>5708</v>
      </c>
    </row>
    <row r="144" spans="1:18" ht="24" x14ac:dyDescent="0.2">
      <c r="A144" s="18">
        <v>128</v>
      </c>
      <c r="B144" s="73">
        <v>5200</v>
      </c>
      <c r="C144" s="109" t="s">
        <v>3183</v>
      </c>
      <c r="D144" s="84">
        <v>11</v>
      </c>
      <c r="E144" s="84">
        <v>10</v>
      </c>
      <c r="F144" s="84">
        <v>2013</v>
      </c>
      <c r="G144" s="84">
        <v>11</v>
      </c>
      <c r="H144" s="84">
        <v>10</v>
      </c>
      <c r="I144" s="84">
        <v>2013</v>
      </c>
      <c r="J144" s="84">
        <v>10</v>
      </c>
      <c r="K144" s="84">
        <v>50</v>
      </c>
      <c r="L144" s="84"/>
      <c r="M144" s="30" t="s">
        <v>5682</v>
      </c>
      <c r="N144" s="115"/>
      <c r="O144" s="115">
        <v>179</v>
      </c>
      <c r="P144" s="81" t="s">
        <v>26</v>
      </c>
      <c r="Q144" s="81" t="s">
        <v>120</v>
      </c>
      <c r="R144" s="29" t="s">
        <v>5708</v>
      </c>
    </row>
    <row r="145" spans="1:18" ht="24" x14ac:dyDescent="0.2">
      <c r="A145" s="72">
        <v>129</v>
      </c>
      <c r="B145" s="73">
        <v>5200</v>
      </c>
      <c r="C145" s="109" t="s">
        <v>3182</v>
      </c>
      <c r="D145" s="84">
        <v>24</v>
      </c>
      <c r="E145" s="84">
        <v>20</v>
      </c>
      <c r="F145" s="84">
        <v>2013</v>
      </c>
      <c r="G145" s="84">
        <v>24</v>
      </c>
      <c r="H145" s="84">
        <v>10</v>
      </c>
      <c r="I145" s="84">
        <v>2013</v>
      </c>
      <c r="J145" s="84">
        <v>11</v>
      </c>
      <c r="K145" s="84">
        <v>51</v>
      </c>
      <c r="L145" s="84"/>
      <c r="M145" s="30" t="s">
        <v>5682</v>
      </c>
      <c r="N145" s="115"/>
      <c r="O145" s="115">
        <v>124</v>
      </c>
      <c r="P145" s="81" t="s">
        <v>26</v>
      </c>
      <c r="Q145" s="81" t="s">
        <v>120</v>
      </c>
      <c r="R145" s="29" t="s">
        <v>5708</v>
      </c>
    </row>
    <row r="146" spans="1:18" ht="24" x14ac:dyDescent="0.2">
      <c r="A146" s="18">
        <v>130</v>
      </c>
      <c r="B146" s="73">
        <v>5200</v>
      </c>
      <c r="C146" s="109" t="s">
        <v>3182</v>
      </c>
      <c r="D146" s="84">
        <v>18</v>
      </c>
      <c r="E146" s="84">
        <v>10</v>
      </c>
      <c r="F146" s="84">
        <v>2013</v>
      </c>
      <c r="G146" s="84">
        <v>18</v>
      </c>
      <c r="H146" s="84">
        <v>10</v>
      </c>
      <c r="I146" s="84">
        <v>2013</v>
      </c>
      <c r="J146" s="84">
        <v>11</v>
      </c>
      <c r="K146" s="84">
        <v>52</v>
      </c>
      <c r="L146" s="84"/>
      <c r="M146" s="30" t="s">
        <v>5682</v>
      </c>
      <c r="N146" s="115"/>
      <c r="O146" s="115">
        <v>170</v>
      </c>
      <c r="P146" s="81" t="s">
        <v>26</v>
      </c>
      <c r="Q146" s="81" t="s">
        <v>120</v>
      </c>
      <c r="R146" s="29" t="s">
        <v>5708</v>
      </c>
    </row>
    <row r="147" spans="1:18" ht="24" x14ac:dyDescent="0.2">
      <c r="A147" s="72">
        <v>131</v>
      </c>
      <c r="B147" s="73">
        <v>5200</v>
      </c>
      <c r="C147" s="109" t="s">
        <v>3184</v>
      </c>
      <c r="D147" s="84">
        <v>30</v>
      </c>
      <c r="E147" s="84">
        <v>9</v>
      </c>
      <c r="F147" s="84">
        <v>2013</v>
      </c>
      <c r="G147" s="84">
        <v>30</v>
      </c>
      <c r="H147" s="84">
        <v>9</v>
      </c>
      <c r="I147" s="84">
        <v>2013</v>
      </c>
      <c r="J147" s="84">
        <v>11</v>
      </c>
      <c r="K147" s="84">
        <v>53</v>
      </c>
      <c r="L147" s="84"/>
      <c r="M147" s="30" t="s">
        <v>5682</v>
      </c>
      <c r="N147" s="115"/>
      <c r="O147" s="115">
        <v>109</v>
      </c>
      <c r="P147" s="81" t="s">
        <v>26</v>
      </c>
      <c r="Q147" s="81" t="s">
        <v>120</v>
      </c>
      <c r="R147" s="29" t="s">
        <v>5708</v>
      </c>
    </row>
    <row r="148" spans="1:18" ht="24" x14ac:dyDescent="0.2">
      <c r="A148" s="18">
        <v>132</v>
      </c>
      <c r="B148" s="73">
        <v>5200</v>
      </c>
      <c r="C148" s="109" t="s">
        <v>3185</v>
      </c>
      <c r="D148" s="84">
        <v>24</v>
      </c>
      <c r="E148" s="84">
        <v>10</v>
      </c>
      <c r="F148" s="84">
        <v>2013</v>
      </c>
      <c r="G148" s="84">
        <v>24</v>
      </c>
      <c r="H148" s="84">
        <v>10</v>
      </c>
      <c r="I148" s="84">
        <v>2013</v>
      </c>
      <c r="J148" s="84">
        <v>12</v>
      </c>
      <c r="K148" s="84">
        <v>54</v>
      </c>
      <c r="L148" s="84"/>
      <c r="M148" s="30" t="s">
        <v>5682</v>
      </c>
      <c r="N148" s="115"/>
      <c r="O148" s="115">
        <v>161</v>
      </c>
      <c r="P148" s="81" t="s">
        <v>26</v>
      </c>
      <c r="Q148" s="81" t="s">
        <v>120</v>
      </c>
      <c r="R148" s="29" t="s">
        <v>5708</v>
      </c>
    </row>
    <row r="149" spans="1:18" ht="24" x14ac:dyDescent="0.2">
      <c r="A149" s="72">
        <v>133</v>
      </c>
      <c r="B149" s="73">
        <v>5200</v>
      </c>
      <c r="C149" s="109" t="s">
        <v>3186</v>
      </c>
      <c r="D149" s="84">
        <v>30</v>
      </c>
      <c r="E149" s="84">
        <v>9</v>
      </c>
      <c r="F149" s="84">
        <v>2013</v>
      </c>
      <c r="G149" s="84">
        <v>30</v>
      </c>
      <c r="H149" s="84">
        <v>9</v>
      </c>
      <c r="I149" s="84">
        <v>2013</v>
      </c>
      <c r="J149" s="84">
        <v>12</v>
      </c>
      <c r="K149" s="84">
        <v>55</v>
      </c>
      <c r="L149" s="84"/>
      <c r="M149" s="30" t="s">
        <v>5682</v>
      </c>
      <c r="N149" s="115"/>
      <c r="O149" s="115">
        <v>95</v>
      </c>
      <c r="P149" s="81" t="s">
        <v>26</v>
      </c>
      <c r="Q149" s="81" t="s">
        <v>120</v>
      </c>
      <c r="R149" s="29" t="s">
        <v>5708</v>
      </c>
    </row>
    <row r="150" spans="1:18" ht="24" x14ac:dyDescent="0.2">
      <c r="A150" s="18">
        <v>134</v>
      </c>
      <c r="B150" s="73">
        <v>5200</v>
      </c>
      <c r="C150" s="109" t="s">
        <v>3187</v>
      </c>
      <c r="D150" s="84">
        <v>18</v>
      </c>
      <c r="E150" s="84">
        <v>12</v>
      </c>
      <c r="F150" s="84">
        <v>2013</v>
      </c>
      <c r="G150" s="84">
        <v>18</v>
      </c>
      <c r="H150" s="84">
        <v>12</v>
      </c>
      <c r="I150" s="84">
        <v>2013</v>
      </c>
      <c r="J150" s="84">
        <v>12</v>
      </c>
      <c r="K150" s="84">
        <v>56</v>
      </c>
      <c r="L150" s="84"/>
      <c r="M150" s="30" t="s">
        <v>5682</v>
      </c>
      <c r="N150" s="115"/>
      <c r="O150" s="115">
        <v>50</v>
      </c>
      <c r="P150" s="81" t="s">
        <v>26</v>
      </c>
      <c r="Q150" s="81" t="s">
        <v>120</v>
      </c>
      <c r="R150" s="29" t="s">
        <v>5708</v>
      </c>
    </row>
    <row r="151" spans="1:18" ht="24" x14ac:dyDescent="0.2">
      <c r="A151" s="72">
        <v>135</v>
      </c>
      <c r="B151" s="73">
        <v>5200</v>
      </c>
      <c r="C151" s="109" t="s">
        <v>3188</v>
      </c>
      <c r="D151" s="84">
        <v>31</v>
      </c>
      <c r="E151" s="84">
        <v>12</v>
      </c>
      <c r="F151" s="84">
        <v>2013</v>
      </c>
      <c r="G151" s="84">
        <v>31</v>
      </c>
      <c r="H151" s="84">
        <v>12</v>
      </c>
      <c r="I151" s="84">
        <v>2013</v>
      </c>
      <c r="J151" s="84">
        <v>12</v>
      </c>
      <c r="K151" s="84">
        <v>57</v>
      </c>
      <c r="L151" s="84"/>
      <c r="M151" s="30" t="s">
        <v>5682</v>
      </c>
      <c r="N151" s="115"/>
      <c r="O151" s="115">
        <v>32</v>
      </c>
      <c r="P151" s="81" t="s">
        <v>26</v>
      </c>
      <c r="Q151" s="81" t="s">
        <v>120</v>
      </c>
      <c r="R151" s="29" t="s">
        <v>5708</v>
      </c>
    </row>
    <row r="152" spans="1:18" x14ac:dyDescent="0.2">
      <c r="A152" s="18">
        <v>136</v>
      </c>
      <c r="B152" s="73">
        <v>5200</v>
      </c>
      <c r="C152" s="116" t="s">
        <v>3189</v>
      </c>
      <c r="D152" s="121">
        <v>1</v>
      </c>
      <c r="E152" s="121">
        <v>1</v>
      </c>
      <c r="F152" s="121">
        <v>2013</v>
      </c>
      <c r="G152" s="121">
        <v>28</v>
      </c>
      <c r="H152" s="121">
        <v>1</v>
      </c>
      <c r="I152" s="121">
        <v>2013</v>
      </c>
      <c r="J152" s="86">
        <v>1</v>
      </c>
      <c r="K152" s="86" t="s">
        <v>1912</v>
      </c>
      <c r="L152" s="122"/>
      <c r="M152" s="30" t="s">
        <v>5682</v>
      </c>
      <c r="N152" s="122"/>
      <c r="O152" s="86">
        <v>28</v>
      </c>
      <c r="P152" s="81" t="s">
        <v>26</v>
      </c>
      <c r="Q152" s="81" t="s">
        <v>120</v>
      </c>
      <c r="R152" s="29" t="s">
        <v>5708</v>
      </c>
    </row>
    <row r="153" spans="1:18" x14ac:dyDescent="0.2">
      <c r="A153" s="72">
        <v>137</v>
      </c>
      <c r="B153" s="73">
        <v>5200</v>
      </c>
      <c r="C153" s="116" t="s">
        <v>3190</v>
      </c>
      <c r="D153" s="121">
        <v>1</v>
      </c>
      <c r="E153" s="121">
        <v>3</v>
      </c>
      <c r="F153" s="121">
        <v>2013</v>
      </c>
      <c r="G153" s="121">
        <v>8</v>
      </c>
      <c r="H153" s="121">
        <v>3</v>
      </c>
      <c r="I153" s="121">
        <v>2013</v>
      </c>
      <c r="J153" s="86">
        <v>1</v>
      </c>
      <c r="K153" s="86" t="s">
        <v>1904</v>
      </c>
      <c r="L153" s="122"/>
      <c r="M153" s="30" t="s">
        <v>5682</v>
      </c>
      <c r="N153" s="122"/>
      <c r="O153" s="86">
        <v>253</v>
      </c>
      <c r="P153" s="81" t="s">
        <v>26</v>
      </c>
      <c r="Q153" s="81" t="s">
        <v>120</v>
      </c>
      <c r="R153" s="29" t="s">
        <v>5708</v>
      </c>
    </row>
    <row r="154" spans="1:18" x14ac:dyDescent="0.2">
      <c r="A154" s="18">
        <v>138</v>
      </c>
      <c r="B154" s="73">
        <v>5200</v>
      </c>
      <c r="C154" s="116" t="s">
        <v>3191</v>
      </c>
      <c r="D154" s="121">
        <v>8</v>
      </c>
      <c r="E154" s="121">
        <v>3</v>
      </c>
      <c r="F154" s="121">
        <v>2013</v>
      </c>
      <c r="G154" s="121">
        <v>9</v>
      </c>
      <c r="H154" s="121">
        <v>3</v>
      </c>
      <c r="I154" s="121">
        <v>2013</v>
      </c>
      <c r="J154" s="86">
        <v>1</v>
      </c>
      <c r="K154" s="86" t="s">
        <v>1908</v>
      </c>
      <c r="L154" s="122"/>
      <c r="M154" s="30" t="s">
        <v>5682</v>
      </c>
      <c r="N154" s="122"/>
      <c r="O154" s="86">
        <v>197</v>
      </c>
      <c r="P154" s="81" t="s">
        <v>26</v>
      </c>
      <c r="Q154" s="81" t="s">
        <v>120</v>
      </c>
      <c r="R154" s="29" t="s">
        <v>5708</v>
      </c>
    </row>
    <row r="155" spans="1:18" x14ac:dyDescent="0.2">
      <c r="A155" s="72">
        <v>139</v>
      </c>
      <c r="B155" s="73">
        <v>5200</v>
      </c>
      <c r="C155" s="116" t="s">
        <v>3192</v>
      </c>
      <c r="D155" s="121">
        <v>9</v>
      </c>
      <c r="E155" s="121">
        <v>3</v>
      </c>
      <c r="F155" s="121">
        <v>2013</v>
      </c>
      <c r="G155" s="121">
        <v>21</v>
      </c>
      <c r="H155" s="121">
        <v>3</v>
      </c>
      <c r="I155" s="121">
        <v>2013</v>
      </c>
      <c r="J155" s="86">
        <v>1</v>
      </c>
      <c r="K155" s="86" t="s">
        <v>3219</v>
      </c>
      <c r="L155" s="122"/>
      <c r="M155" s="30" t="s">
        <v>5682</v>
      </c>
      <c r="N155" s="122"/>
      <c r="O155" s="86">
        <v>232</v>
      </c>
      <c r="P155" s="81" t="s">
        <v>26</v>
      </c>
      <c r="Q155" s="81" t="s">
        <v>120</v>
      </c>
      <c r="R155" s="29" t="s">
        <v>5708</v>
      </c>
    </row>
    <row r="156" spans="1:18" x14ac:dyDescent="0.2">
      <c r="A156" s="18">
        <v>140</v>
      </c>
      <c r="B156" s="73">
        <v>5200</v>
      </c>
      <c r="C156" s="116" t="s">
        <v>3193</v>
      </c>
      <c r="D156" s="121">
        <v>21</v>
      </c>
      <c r="E156" s="121">
        <v>3</v>
      </c>
      <c r="F156" s="121">
        <v>2013</v>
      </c>
      <c r="G156" s="121">
        <v>21</v>
      </c>
      <c r="H156" s="121">
        <v>3</v>
      </c>
      <c r="I156" s="121">
        <v>2013</v>
      </c>
      <c r="J156" s="86">
        <v>1</v>
      </c>
      <c r="K156" s="86" t="s">
        <v>1907</v>
      </c>
      <c r="L156" s="122"/>
      <c r="M156" s="30" t="s">
        <v>5682</v>
      </c>
      <c r="N156" s="122"/>
      <c r="O156" s="86">
        <v>131</v>
      </c>
      <c r="P156" s="81" t="s">
        <v>26</v>
      </c>
      <c r="Q156" s="81" t="s">
        <v>120</v>
      </c>
      <c r="R156" s="29" t="s">
        <v>5708</v>
      </c>
    </row>
    <row r="157" spans="1:18" x14ac:dyDescent="0.2">
      <c r="A157" s="72">
        <v>141</v>
      </c>
      <c r="B157" s="73">
        <v>5200</v>
      </c>
      <c r="C157" s="116" t="s">
        <v>3194</v>
      </c>
      <c r="D157" s="121">
        <v>1</v>
      </c>
      <c r="E157" s="121">
        <v>4</v>
      </c>
      <c r="F157" s="121">
        <v>2013</v>
      </c>
      <c r="G157" s="121">
        <v>15</v>
      </c>
      <c r="H157" s="121">
        <v>4</v>
      </c>
      <c r="I157" s="121">
        <v>2013</v>
      </c>
      <c r="J157" s="86">
        <v>1</v>
      </c>
      <c r="K157" s="86" t="s">
        <v>1904</v>
      </c>
      <c r="L157" s="122"/>
      <c r="M157" s="30" t="s">
        <v>5682</v>
      </c>
      <c r="N157" s="122"/>
      <c r="O157" s="86">
        <v>192</v>
      </c>
      <c r="P157" s="81" t="s">
        <v>26</v>
      </c>
      <c r="Q157" s="81" t="s">
        <v>120</v>
      </c>
      <c r="R157" s="29" t="s">
        <v>5708</v>
      </c>
    </row>
    <row r="158" spans="1:18" x14ac:dyDescent="0.2">
      <c r="A158" s="18">
        <v>142</v>
      </c>
      <c r="B158" s="73">
        <v>5200</v>
      </c>
      <c r="C158" s="116" t="s">
        <v>3195</v>
      </c>
      <c r="D158" s="121">
        <v>15</v>
      </c>
      <c r="E158" s="121">
        <v>4</v>
      </c>
      <c r="F158" s="121">
        <v>2013</v>
      </c>
      <c r="G158" s="121">
        <v>24</v>
      </c>
      <c r="H158" s="121">
        <v>4</v>
      </c>
      <c r="I158" s="121">
        <v>2013</v>
      </c>
      <c r="J158" s="86">
        <v>1</v>
      </c>
      <c r="K158" s="86" t="s">
        <v>1908</v>
      </c>
      <c r="L158" s="122"/>
      <c r="M158" s="30" t="s">
        <v>5682</v>
      </c>
      <c r="N158" s="122"/>
      <c r="O158" s="86">
        <v>243</v>
      </c>
      <c r="P158" s="81" t="s">
        <v>26</v>
      </c>
      <c r="Q158" s="81" t="s">
        <v>120</v>
      </c>
      <c r="R158" s="29" t="s">
        <v>5708</v>
      </c>
    </row>
    <row r="159" spans="1:18" x14ac:dyDescent="0.2">
      <c r="A159" s="72">
        <v>143</v>
      </c>
      <c r="B159" s="73">
        <v>5200</v>
      </c>
      <c r="C159" s="116" t="s">
        <v>3196</v>
      </c>
      <c r="D159" s="121">
        <v>24</v>
      </c>
      <c r="E159" s="121">
        <v>4</v>
      </c>
      <c r="F159" s="121">
        <v>2013</v>
      </c>
      <c r="G159" s="121">
        <v>25</v>
      </c>
      <c r="H159" s="121">
        <v>4</v>
      </c>
      <c r="I159" s="121">
        <v>2013</v>
      </c>
      <c r="J159" s="86">
        <v>1</v>
      </c>
      <c r="K159" s="86" t="s">
        <v>3219</v>
      </c>
      <c r="L159" s="122"/>
      <c r="M159" s="30" t="s">
        <v>5682</v>
      </c>
      <c r="N159" s="122"/>
      <c r="O159" s="86">
        <v>196</v>
      </c>
      <c r="P159" s="81" t="s">
        <v>26</v>
      </c>
      <c r="Q159" s="81" t="s">
        <v>120</v>
      </c>
      <c r="R159" s="29" t="s">
        <v>5708</v>
      </c>
    </row>
    <row r="160" spans="1:18" x14ac:dyDescent="0.2">
      <c r="A160" s="18">
        <v>144</v>
      </c>
      <c r="B160" s="73">
        <v>5200</v>
      </c>
      <c r="C160" s="116" t="s">
        <v>3197</v>
      </c>
      <c r="D160" s="121">
        <v>25</v>
      </c>
      <c r="E160" s="121">
        <v>4</v>
      </c>
      <c r="F160" s="121">
        <v>2013</v>
      </c>
      <c r="G160" s="121">
        <v>29</v>
      </c>
      <c r="H160" s="121">
        <v>4</v>
      </c>
      <c r="I160" s="121">
        <v>2013</v>
      </c>
      <c r="J160" s="86">
        <v>2</v>
      </c>
      <c r="K160" s="86" t="s">
        <v>1907</v>
      </c>
      <c r="L160" s="122"/>
      <c r="M160" s="30" t="s">
        <v>5682</v>
      </c>
      <c r="N160" s="122"/>
      <c r="O160" s="86">
        <v>196</v>
      </c>
      <c r="P160" s="81" t="s">
        <v>26</v>
      </c>
      <c r="Q160" s="81" t="s">
        <v>120</v>
      </c>
      <c r="R160" s="29" t="s">
        <v>5708</v>
      </c>
    </row>
    <row r="161" spans="1:18" x14ac:dyDescent="0.2">
      <c r="A161" s="72">
        <v>145</v>
      </c>
      <c r="B161" s="73">
        <v>5200</v>
      </c>
      <c r="C161" s="116" t="s">
        <v>3198</v>
      </c>
      <c r="D161" s="121">
        <v>3</v>
      </c>
      <c r="E161" s="121">
        <v>5</v>
      </c>
      <c r="F161" s="121">
        <v>2013</v>
      </c>
      <c r="G161" s="121">
        <v>6</v>
      </c>
      <c r="H161" s="121">
        <v>5</v>
      </c>
      <c r="I161" s="121">
        <v>2013</v>
      </c>
      <c r="J161" s="86">
        <v>2</v>
      </c>
      <c r="K161" s="86" t="s">
        <v>1913</v>
      </c>
      <c r="L161" s="122"/>
      <c r="M161" s="30" t="s">
        <v>5682</v>
      </c>
      <c r="N161" s="122"/>
      <c r="O161" s="86">
        <v>125</v>
      </c>
      <c r="P161" s="81" t="s">
        <v>26</v>
      </c>
      <c r="Q161" s="81" t="s">
        <v>120</v>
      </c>
      <c r="R161" s="29" t="s">
        <v>5708</v>
      </c>
    </row>
    <row r="162" spans="1:18" x14ac:dyDescent="0.2">
      <c r="A162" s="18">
        <v>146</v>
      </c>
      <c r="B162" s="73">
        <v>5200</v>
      </c>
      <c r="C162" s="116" t="s">
        <v>3199</v>
      </c>
      <c r="D162" s="121">
        <v>6</v>
      </c>
      <c r="E162" s="121">
        <v>5</v>
      </c>
      <c r="F162" s="121">
        <v>2013</v>
      </c>
      <c r="G162" s="121">
        <v>9</v>
      </c>
      <c r="H162" s="121">
        <v>5</v>
      </c>
      <c r="I162" s="121">
        <v>2013</v>
      </c>
      <c r="J162" s="86">
        <v>2</v>
      </c>
      <c r="K162" s="86" t="s">
        <v>1914</v>
      </c>
      <c r="L162" s="122"/>
      <c r="M162" s="30" t="s">
        <v>5682</v>
      </c>
      <c r="N162" s="122"/>
      <c r="O162" s="86">
        <v>172</v>
      </c>
      <c r="P162" s="81" t="s">
        <v>26</v>
      </c>
      <c r="Q162" s="81" t="s">
        <v>120</v>
      </c>
      <c r="R162" s="29" t="s">
        <v>5708</v>
      </c>
    </row>
    <row r="163" spans="1:18" x14ac:dyDescent="0.2">
      <c r="A163" s="72">
        <v>147</v>
      </c>
      <c r="B163" s="73">
        <v>5200</v>
      </c>
      <c r="C163" s="116" t="s">
        <v>3200</v>
      </c>
      <c r="D163" s="121">
        <v>9</v>
      </c>
      <c r="E163" s="121">
        <v>5</v>
      </c>
      <c r="F163" s="121">
        <v>2013</v>
      </c>
      <c r="G163" s="121">
        <v>14</v>
      </c>
      <c r="H163" s="121">
        <v>5</v>
      </c>
      <c r="I163" s="121">
        <v>2013</v>
      </c>
      <c r="J163" s="86">
        <v>2</v>
      </c>
      <c r="K163" s="86" t="s">
        <v>1915</v>
      </c>
      <c r="L163" s="122"/>
      <c r="M163" s="30" t="s">
        <v>5682</v>
      </c>
      <c r="N163" s="122"/>
      <c r="O163" s="86">
        <v>159</v>
      </c>
      <c r="P163" s="81" t="s">
        <v>26</v>
      </c>
      <c r="Q163" s="81" t="s">
        <v>120</v>
      </c>
      <c r="R163" s="29" t="s">
        <v>5708</v>
      </c>
    </row>
    <row r="164" spans="1:18" x14ac:dyDescent="0.2">
      <c r="A164" s="18">
        <v>148</v>
      </c>
      <c r="B164" s="73">
        <v>5200</v>
      </c>
      <c r="C164" s="116" t="s">
        <v>3201</v>
      </c>
      <c r="D164" s="121">
        <v>14</v>
      </c>
      <c r="E164" s="121">
        <v>5</v>
      </c>
      <c r="F164" s="121">
        <v>2013</v>
      </c>
      <c r="G164" s="121">
        <v>17</v>
      </c>
      <c r="H164" s="121">
        <v>5</v>
      </c>
      <c r="I164" s="121">
        <v>2013</v>
      </c>
      <c r="J164" s="86">
        <v>2</v>
      </c>
      <c r="K164" s="86" t="s">
        <v>1916</v>
      </c>
      <c r="L164" s="122"/>
      <c r="M164" s="30" t="s">
        <v>5682</v>
      </c>
      <c r="N164" s="122"/>
      <c r="O164" s="86">
        <v>165</v>
      </c>
      <c r="P164" s="81" t="s">
        <v>26</v>
      </c>
      <c r="Q164" s="81" t="s">
        <v>120</v>
      </c>
      <c r="R164" s="29" t="s">
        <v>5708</v>
      </c>
    </row>
    <row r="165" spans="1:18" x14ac:dyDescent="0.2">
      <c r="A165" s="72">
        <v>149</v>
      </c>
      <c r="B165" s="73">
        <v>5200</v>
      </c>
      <c r="C165" s="116" t="s">
        <v>3202</v>
      </c>
      <c r="D165" s="121">
        <v>17</v>
      </c>
      <c r="E165" s="121">
        <v>5</v>
      </c>
      <c r="F165" s="121">
        <v>2013</v>
      </c>
      <c r="G165" s="121">
        <v>7</v>
      </c>
      <c r="H165" s="121">
        <v>6</v>
      </c>
      <c r="I165" s="121">
        <v>2013</v>
      </c>
      <c r="J165" s="86">
        <v>2</v>
      </c>
      <c r="K165" s="86" t="s">
        <v>1917</v>
      </c>
      <c r="L165" s="122"/>
      <c r="M165" s="30" t="s">
        <v>5682</v>
      </c>
      <c r="N165" s="122"/>
      <c r="O165" s="86">
        <v>164</v>
      </c>
      <c r="P165" s="81" t="s">
        <v>26</v>
      </c>
      <c r="Q165" s="81" t="s">
        <v>120</v>
      </c>
      <c r="R165" s="29" t="s">
        <v>5708</v>
      </c>
    </row>
    <row r="166" spans="1:18" x14ac:dyDescent="0.2">
      <c r="A166" s="18">
        <v>150</v>
      </c>
      <c r="B166" s="73">
        <v>5200</v>
      </c>
      <c r="C166" s="116" t="s">
        <v>3203</v>
      </c>
      <c r="D166" s="121">
        <v>21</v>
      </c>
      <c r="E166" s="121">
        <v>6</v>
      </c>
      <c r="F166" s="121">
        <v>2013</v>
      </c>
      <c r="G166" s="121">
        <v>28</v>
      </c>
      <c r="H166" s="121">
        <v>6</v>
      </c>
      <c r="I166" s="121">
        <v>2013</v>
      </c>
      <c r="J166" s="86">
        <v>2</v>
      </c>
      <c r="K166" s="86" t="s">
        <v>1838</v>
      </c>
      <c r="L166" s="122"/>
      <c r="M166" s="30" t="s">
        <v>5682</v>
      </c>
      <c r="N166" s="122"/>
      <c r="O166" s="86">
        <v>152</v>
      </c>
      <c r="P166" s="81" t="s">
        <v>26</v>
      </c>
      <c r="Q166" s="81" t="s">
        <v>120</v>
      </c>
      <c r="R166" s="29" t="s">
        <v>5708</v>
      </c>
    </row>
    <row r="167" spans="1:18" x14ac:dyDescent="0.2">
      <c r="A167" s="72">
        <v>151</v>
      </c>
      <c r="B167" s="73">
        <v>5200</v>
      </c>
      <c r="C167" s="116" t="s">
        <v>3204</v>
      </c>
      <c r="D167" s="121">
        <v>28</v>
      </c>
      <c r="E167" s="121">
        <v>6</v>
      </c>
      <c r="F167" s="121">
        <v>2013</v>
      </c>
      <c r="G167" s="121">
        <v>29</v>
      </c>
      <c r="H167" s="121">
        <v>6</v>
      </c>
      <c r="I167" s="121">
        <v>2013</v>
      </c>
      <c r="J167" s="86">
        <v>2</v>
      </c>
      <c r="K167" s="86" t="s">
        <v>1839</v>
      </c>
      <c r="L167" s="122"/>
      <c r="M167" s="30" t="s">
        <v>5682</v>
      </c>
      <c r="N167" s="122"/>
      <c r="O167" s="86">
        <v>165</v>
      </c>
      <c r="P167" s="81" t="s">
        <v>26</v>
      </c>
      <c r="Q167" s="81" t="s">
        <v>120</v>
      </c>
      <c r="R167" s="29" t="s">
        <v>5708</v>
      </c>
    </row>
    <row r="168" spans="1:18" x14ac:dyDescent="0.2">
      <c r="A168" s="18">
        <v>152</v>
      </c>
      <c r="B168" s="73">
        <v>5200</v>
      </c>
      <c r="C168" s="116" t="s">
        <v>3205</v>
      </c>
      <c r="D168" s="121">
        <v>15</v>
      </c>
      <c r="E168" s="121">
        <v>7</v>
      </c>
      <c r="F168" s="121">
        <v>2013</v>
      </c>
      <c r="G168" s="121">
        <v>23</v>
      </c>
      <c r="H168" s="121">
        <v>7</v>
      </c>
      <c r="I168" s="121">
        <v>2013</v>
      </c>
      <c r="J168" s="86">
        <v>3</v>
      </c>
      <c r="K168" s="86" t="s">
        <v>1838</v>
      </c>
      <c r="L168" s="122"/>
      <c r="M168" s="30" t="s">
        <v>5682</v>
      </c>
      <c r="N168" s="122"/>
      <c r="O168" s="86">
        <v>189</v>
      </c>
      <c r="P168" s="81" t="s">
        <v>26</v>
      </c>
      <c r="Q168" s="81" t="s">
        <v>120</v>
      </c>
      <c r="R168" s="29" t="s">
        <v>5708</v>
      </c>
    </row>
    <row r="169" spans="1:18" x14ac:dyDescent="0.2">
      <c r="A169" s="72">
        <v>153</v>
      </c>
      <c r="B169" s="73">
        <v>5200</v>
      </c>
      <c r="C169" s="116" t="s">
        <v>3206</v>
      </c>
      <c r="D169" s="121">
        <v>24</v>
      </c>
      <c r="E169" s="121">
        <v>7</v>
      </c>
      <c r="F169" s="121">
        <v>2013</v>
      </c>
      <c r="G169" s="121">
        <v>30</v>
      </c>
      <c r="H169" s="121">
        <v>7</v>
      </c>
      <c r="I169" s="121">
        <v>2013</v>
      </c>
      <c r="J169" s="86">
        <v>3</v>
      </c>
      <c r="K169" s="86" t="s">
        <v>1839</v>
      </c>
      <c r="L169" s="122"/>
      <c r="M169" s="30" t="s">
        <v>5682</v>
      </c>
      <c r="N169" s="122"/>
      <c r="O169" s="86">
        <v>162</v>
      </c>
      <c r="P169" s="81" t="s">
        <v>26</v>
      </c>
      <c r="Q169" s="81" t="s">
        <v>120</v>
      </c>
      <c r="R169" s="29" t="s">
        <v>5708</v>
      </c>
    </row>
    <row r="170" spans="1:18" x14ac:dyDescent="0.2">
      <c r="A170" s="18">
        <v>154</v>
      </c>
      <c r="B170" s="73">
        <v>5200</v>
      </c>
      <c r="C170" s="116" t="s">
        <v>3207</v>
      </c>
      <c r="D170" s="121">
        <v>1</v>
      </c>
      <c r="E170" s="121">
        <v>8</v>
      </c>
      <c r="F170" s="121">
        <v>2013</v>
      </c>
      <c r="G170" s="121">
        <v>16</v>
      </c>
      <c r="H170" s="121">
        <v>8</v>
      </c>
      <c r="I170" s="121">
        <v>2013</v>
      </c>
      <c r="J170" s="86">
        <v>3</v>
      </c>
      <c r="K170" s="86" t="s">
        <v>1909</v>
      </c>
      <c r="L170" s="122"/>
      <c r="M170" s="30" t="s">
        <v>5682</v>
      </c>
      <c r="N170" s="122"/>
      <c r="O170" s="86">
        <v>256</v>
      </c>
      <c r="P170" s="81" t="s">
        <v>26</v>
      </c>
      <c r="Q170" s="81" t="s">
        <v>120</v>
      </c>
      <c r="R170" s="29" t="s">
        <v>5708</v>
      </c>
    </row>
    <row r="171" spans="1:18" x14ac:dyDescent="0.2">
      <c r="A171" s="72">
        <v>155</v>
      </c>
      <c r="B171" s="73">
        <v>5200</v>
      </c>
      <c r="C171" s="116" t="s">
        <v>3208</v>
      </c>
      <c r="D171" s="121">
        <v>16</v>
      </c>
      <c r="E171" s="121">
        <v>8</v>
      </c>
      <c r="F171" s="121">
        <v>2013</v>
      </c>
      <c r="G171" s="121">
        <v>26</v>
      </c>
      <c r="H171" s="121">
        <v>8</v>
      </c>
      <c r="I171" s="121">
        <v>2013</v>
      </c>
      <c r="J171" s="86">
        <v>3</v>
      </c>
      <c r="K171" s="86" t="s">
        <v>1910</v>
      </c>
      <c r="L171" s="122"/>
      <c r="M171" s="30" t="s">
        <v>5682</v>
      </c>
      <c r="N171" s="122"/>
      <c r="O171" s="86">
        <v>256</v>
      </c>
      <c r="P171" s="81" t="s">
        <v>26</v>
      </c>
      <c r="Q171" s="81" t="s">
        <v>120</v>
      </c>
      <c r="R171" s="29" t="s">
        <v>5708</v>
      </c>
    </row>
    <row r="172" spans="1:18" x14ac:dyDescent="0.2">
      <c r="A172" s="18">
        <v>156</v>
      </c>
      <c r="B172" s="73">
        <v>5200</v>
      </c>
      <c r="C172" s="116" t="s">
        <v>3209</v>
      </c>
      <c r="D172" s="121">
        <v>27</v>
      </c>
      <c r="E172" s="121">
        <v>8</v>
      </c>
      <c r="F172" s="121">
        <v>2013</v>
      </c>
      <c r="G172" s="121">
        <v>30</v>
      </c>
      <c r="H172" s="121">
        <v>8</v>
      </c>
      <c r="I172" s="121">
        <v>2013</v>
      </c>
      <c r="J172" s="86">
        <v>3</v>
      </c>
      <c r="K172" s="86" t="s">
        <v>1911</v>
      </c>
      <c r="L172" s="122"/>
      <c r="M172" s="30" t="s">
        <v>5682</v>
      </c>
      <c r="N172" s="122"/>
      <c r="O172" s="86">
        <v>155</v>
      </c>
      <c r="P172" s="81" t="s">
        <v>26</v>
      </c>
      <c r="Q172" s="81" t="s">
        <v>120</v>
      </c>
      <c r="R172" s="29" t="s">
        <v>5708</v>
      </c>
    </row>
    <row r="173" spans="1:18" x14ac:dyDescent="0.2">
      <c r="A173" s="72">
        <v>157</v>
      </c>
      <c r="B173" s="73">
        <v>5200</v>
      </c>
      <c r="C173" s="116" t="s">
        <v>3210</v>
      </c>
      <c r="D173" s="121">
        <v>2</v>
      </c>
      <c r="E173" s="121">
        <v>9</v>
      </c>
      <c r="F173" s="121">
        <v>2013</v>
      </c>
      <c r="G173" s="121">
        <v>19</v>
      </c>
      <c r="H173" s="121">
        <v>9</v>
      </c>
      <c r="I173" s="121">
        <v>2013</v>
      </c>
      <c r="J173" s="86">
        <v>3</v>
      </c>
      <c r="K173" s="86" t="s">
        <v>1838</v>
      </c>
      <c r="L173" s="122"/>
      <c r="M173" s="30" t="s">
        <v>5682</v>
      </c>
      <c r="N173" s="122"/>
      <c r="O173" s="86">
        <v>148</v>
      </c>
      <c r="P173" s="81" t="s">
        <v>26</v>
      </c>
      <c r="Q173" s="81" t="s">
        <v>120</v>
      </c>
      <c r="R173" s="29" t="s">
        <v>5708</v>
      </c>
    </row>
    <row r="174" spans="1:18" x14ac:dyDescent="0.2">
      <c r="A174" s="18">
        <v>158</v>
      </c>
      <c r="B174" s="73">
        <v>5200</v>
      </c>
      <c r="C174" s="116" t="s">
        <v>3211</v>
      </c>
      <c r="D174" s="123">
        <v>19</v>
      </c>
      <c r="E174" s="123">
        <v>9</v>
      </c>
      <c r="F174" s="121">
        <v>2013</v>
      </c>
      <c r="G174" s="123">
        <v>25</v>
      </c>
      <c r="H174" s="123">
        <v>9</v>
      </c>
      <c r="I174" s="121">
        <v>2013</v>
      </c>
      <c r="J174" s="124">
        <v>3</v>
      </c>
      <c r="K174" s="124" t="s">
        <v>1839</v>
      </c>
      <c r="L174" s="122"/>
      <c r="M174" s="30" t="s">
        <v>5682</v>
      </c>
      <c r="N174" s="122"/>
      <c r="O174" s="124">
        <v>186</v>
      </c>
      <c r="P174" s="81" t="s">
        <v>26</v>
      </c>
      <c r="Q174" s="81" t="s">
        <v>120</v>
      </c>
      <c r="R174" s="29" t="s">
        <v>5708</v>
      </c>
    </row>
    <row r="175" spans="1:18" x14ac:dyDescent="0.2">
      <c r="A175" s="72">
        <v>159</v>
      </c>
      <c r="B175" s="73">
        <v>5200</v>
      </c>
      <c r="C175" s="116" t="s">
        <v>3212</v>
      </c>
      <c r="D175" s="123">
        <v>9</v>
      </c>
      <c r="E175" s="123">
        <v>10</v>
      </c>
      <c r="F175" s="121">
        <v>2013</v>
      </c>
      <c r="G175" s="123">
        <v>31</v>
      </c>
      <c r="H175" s="123">
        <v>10</v>
      </c>
      <c r="I175" s="121">
        <v>2013</v>
      </c>
      <c r="J175" s="124">
        <v>4</v>
      </c>
      <c r="K175" s="124" t="s">
        <v>1912</v>
      </c>
      <c r="L175" s="122"/>
      <c r="M175" s="30" t="s">
        <v>5682</v>
      </c>
      <c r="N175" s="122"/>
      <c r="O175" s="124">
        <v>196</v>
      </c>
      <c r="P175" s="81" t="s">
        <v>26</v>
      </c>
      <c r="Q175" s="81" t="s">
        <v>120</v>
      </c>
      <c r="R175" s="29" t="s">
        <v>5708</v>
      </c>
    </row>
    <row r="176" spans="1:18" x14ac:dyDescent="0.2">
      <c r="A176" s="18">
        <v>160</v>
      </c>
      <c r="B176" s="73">
        <v>5200</v>
      </c>
      <c r="C176" s="116" t="s">
        <v>3213</v>
      </c>
      <c r="D176" s="123">
        <v>8</v>
      </c>
      <c r="E176" s="123">
        <v>11</v>
      </c>
      <c r="F176" s="121">
        <v>2013</v>
      </c>
      <c r="G176" s="123">
        <v>18</v>
      </c>
      <c r="H176" s="123">
        <v>11</v>
      </c>
      <c r="I176" s="121">
        <v>2013</v>
      </c>
      <c r="J176" s="124">
        <v>4</v>
      </c>
      <c r="K176" s="124" t="s">
        <v>1909</v>
      </c>
      <c r="L176" s="122"/>
      <c r="M176" s="30" t="s">
        <v>5682</v>
      </c>
      <c r="N176" s="122"/>
      <c r="O176" s="124">
        <v>168</v>
      </c>
      <c r="P176" s="81" t="s">
        <v>26</v>
      </c>
      <c r="Q176" s="81" t="s">
        <v>120</v>
      </c>
      <c r="R176" s="29" t="s">
        <v>5708</v>
      </c>
    </row>
    <row r="177" spans="1:18" x14ac:dyDescent="0.2">
      <c r="A177" s="72">
        <v>161</v>
      </c>
      <c r="B177" s="73">
        <v>5200</v>
      </c>
      <c r="C177" s="116" t="s">
        <v>3214</v>
      </c>
      <c r="D177" s="123">
        <v>18</v>
      </c>
      <c r="E177" s="123">
        <v>11</v>
      </c>
      <c r="F177" s="121">
        <v>2013</v>
      </c>
      <c r="G177" s="123">
        <v>21</v>
      </c>
      <c r="H177" s="123">
        <v>11</v>
      </c>
      <c r="I177" s="121">
        <v>2013</v>
      </c>
      <c r="J177" s="124">
        <v>4</v>
      </c>
      <c r="K177" s="124" t="s">
        <v>1910</v>
      </c>
      <c r="L177" s="122"/>
      <c r="M177" s="30" t="s">
        <v>5682</v>
      </c>
      <c r="N177" s="122"/>
      <c r="O177" s="124">
        <v>183</v>
      </c>
      <c r="P177" s="81" t="s">
        <v>26</v>
      </c>
      <c r="Q177" s="81" t="s">
        <v>120</v>
      </c>
      <c r="R177" s="29" t="s">
        <v>5708</v>
      </c>
    </row>
    <row r="178" spans="1:18" x14ac:dyDescent="0.2">
      <c r="A178" s="18">
        <v>162</v>
      </c>
      <c r="B178" s="73">
        <v>5200</v>
      </c>
      <c r="C178" s="116" t="s">
        <v>3215</v>
      </c>
      <c r="D178" s="123">
        <v>21</v>
      </c>
      <c r="E178" s="123">
        <v>11</v>
      </c>
      <c r="F178" s="121">
        <v>2013</v>
      </c>
      <c r="G178" s="123">
        <v>28</v>
      </c>
      <c r="H178" s="123">
        <v>11</v>
      </c>
      <c r="I178" s="121">
        <v>2013</v>
      </c>
      <c r="J178" s="124">
        <v>4</v>
      </c>
      <c r="K178" s="124" t="s">
        <v>3220</v>
      </c>
      <c r="L178" s="122"/>
      <c r="M178" s="30" t="s">
        <v>5682</v>
      </c>
      <c r="N178" s="122"/>
      <c r="O178" s="124">
        <v>123</v>
      </c>
      <c r="P178" s="81" t="s">
        <v>26</v>
      </c>
      <c r="Q178" s="81" t="s">
        <v>120</v>
      </c>
      <c r="R178" s="29" t="s">
        <v>5708</v>
      </c>
    </row>
    <row r="179" spans="1:18" x14ac:dyDescent="0.2">
      <c r="A179" s="72">
        <v>163</v>
      </c>
      <c r="B179" s="73">
        <v>5200</v>
      </c>
      <c r="C179" s="116" t="s">
        <v>3216</v>
      </c>
      <c r="D179" s="123">
        <v>2</v>
      </c>
      <c r="E179" s="123">
        <v>12</v>
      </c>
      <c r="F179" s="121">
        <v>2013</v>
      </c>
      <c r="G179" s="123">
        <v>13</v>
      </c>
      <c r="H179" s="123">
        <v>12</v>
      </c>
      <c r="I179" s="121">
        <v>2013</v>
      </c>
      <c r="J179" s="124">
        <v>5</v>
      </c>
      <c r="K179" s="124" t="s">
        <v>1909</v>
      </c>
      <c r="L179" s="122"/>
      <c r="M179" s="30" t="s">
        <v>5682</v>
      </c>
      <c r="N179" s="122"/>
      <c r="O179" s="124">
        <v>158</v>
      </c>
      <c r="P179" s="81" t="s">
        <v>26</v>
      </c>
      <c r="Q179" s="81" t="s">
        <v>120</v>
      </c>
      <c r="R179" s="29" t="s">
        <v>5708</v>
      </c>
    </row>
    <row r="180" spans="1:18" x14ac:dyDescent="0.2">
      <c r="A180" s="18">
        <v>164</v>
      </c>
      <c r="B180" s="73">
        <v>5200</v>
      </c>
      <c r="C180" s="116" t="s">
        <v>3217</v>
      </c>
      <c r="D180" s="123">
        <v>16</v>
      </c>
      <c r="E180" s="123">
        <v>12</v>
      </c>
      <c r="F180" s="121">
        <v>2013</v>
      </c>
      <c r="G180" s="123">
        <v>28</v>
      </c>
      <c r="H180" s="123">
        <v>12</v>
      </c>
      <c r="I180" s="121">
        <v>2013</v>
      </c>
      <c r="J180" s="124">
        <v>5</v>
      </c>
      <c r="K180" s="124" t="s">
        <v>1910</v>
      </c>
      <c r="L180" s="122"/>
      <c r="M180" s="30" t="s">
        <v>5682</v>
      </c>
      <c r="N180" s="122"/>
      <c r="O180" s="124">
        <v>153</v>
      </c>
      <c r="P180" s="81" t="s">
        <v>26</v>
      </c>
      <c r="Q180" s="81" t="s">
        <v>120</v>
      </c>
      <c r="R180" s="29" t="s">
        <v>5708</v>
      </c>
    </row>
    <row r="181" spans="1:18" x14ac:dyDescent="0.2">
      <c r="A181" s="72">
        <v>165</v>
      </c>
      <c r="B181" s="73">
        <v>5200</v>
      </c>
      <c r="C181" s="116" t="s">
        <v>3218</v>
      </c>
      <c r="D181" s="123">
        <v>28</v>
      </c>
      <c r="E181" s="123">
        <v>12</v>
      </c>
      <c r="F181" s="121">
        <v>2013</v>
      </c>
      <c r="G181" s="123">
        <v>30</v>
      </c>
      <c r="H181" s="123">
        <v>12</v>
      </c>
      <c r="I181" s="121">
        <v>2013</v>
      </c>
      <c r="J181" s="124">
        <v>5</v>
      </c>
      <c r="K181" s="124" t="s">
        <v>1911</v>
      </c>
      <c r="L181" s="122"/>
      <c r="M181" s="30" t="s">
        <v>5682</v>
      </c>
      <c r="N181" s="122"/>
      <c r="O181" s="124">
        <v>92</v>
      </c>
      <c r="P181" s="81" t="s">
        <v>26</v>
      </c>
      <c r="Q181" s="81" t="s">
        <v>120</v>
      </c>
      <c r="R181" s="29" t="s">
        <v>5708</v>
      </c>
    </row>
    <row r="182" spans="1:18" x14ac:dyDescent="0.2">
      <c r="A182" s="18">
        <v>166</v>
      </c>
      <c r="B182" s="73">
        <v>5200</v>
      </c>
      <c r="C182" s="117" t="s">
        <v>3221</v>
      </c>
      <c r="D182" s="121">
        <v>28</v>
      </c>
      <c r="E182" s="121">
        <v>1</v>
      </c>
      <c r="F182" s="121">
        <v>2013</v>
      </c>
      <c r="G182" s="121">
        <v>28</v>
      </c>
      <c r="H182" s="121">
        <v>1</v>
      </c>
      <c r="I182" s="121">
        <v>2013</v>
      </c>
      <c r="J182" s="86">
        <v>1</v>
      </c>
      <c r="K182" s="86" t="s">
        <v>1912</v>
      </c>
      <c r="L182" s="122"/>
      <c r="M182" s="30" t="s">
        <v>5682</v>
      </c>
      <c r="N182" s="122"/>
      <c r="O182" s="86">
        <v>19</v>
      </c>
      <c r="P182" s="81" t="s">
        <v>26</v>
      </c>
      <c r="Q182" s="81" t="s">
        <v>120</v>
      </c>
      <c r="R182" s="201" t="s">
        <v>5687</v>
      </c>
    </row>
    <row r="183" spans="1:18" x14ac:dyDescent="0.2">
      <c r="A183" s="72">
        <v>167</v>
      </c>
      <c r="B183" s="73">
        <v>5200</v>
      </c>
      <c r="C183" s="117" t="s">
        <v>3222</v>
      </c>
      <c r="D183" s="121">
        <v>1</v>
      </c>
      <c r="E183" s="121">
        <v>2</v>
      </c>
      <c r="F183" s="121">
        <v>2013</v>
      </c>
      <c r="G183" s="121">
        <v>8</v>
      </c>
      <c r="H183" s="121">
        <v>2</v>
      </c>
      <c r="I183" s="121">
        <v>2013</v>
      </c>
      <c r="J183" s="86">
        <v>1</v>
      </c>
      <c r="K183" s="86" t="s">
        <v>1838</v>
      </c>
      <c r="L183" s="122"/>
      <c r="M183" s="30" t="s">
        <v>5682</v>
      </c>
      <c r="N183" s="122"/>
      <c r="O183" s="86">
        <v>200</v>
      </c>
      <c r="P183" s="81" t="s">
        <v>26</v>
      </c>
      <c r="Q183" s="81" t="s">
        <v>120</v>
      </c>
      <c r="R183" s="201" t="s">
        <v>5687</v>
      </c>
    </row>
    <row r="184" spans="1:18" x14ac:dyDescent="0.2">
      <c r="A184" s="18">
        <v>168</v>
      </c>
      <c r="B184" s="73">
        <v>5200</v>
      </c>
      <c r="C184" s="117" t="s">
        <v>3223</v>
      </c>
      <c r="D184" s="121">
        <v>11</v>
      </c>
      <c r="E184" s="121">
        <v>2</v>
      </c>
      <c r="F184" s="121">
        <v>2013</v>
      </c>
      <c r="G184" s="121">
        <v>20</v>
      </c>
      <c r="H184" s="121">
        <v>2</v>
      </c>
      <c r="I184" s="121">
        <v>2013</v>
      </c>
      <c r="J184" s="86">
        <v>1</v>
      </c>
      <c r="K184" s="86" t="s">
        <v>1839</v>
      </c>
      <c r="L184" s="122"/>
      <c r="M184" s="30" t="s">
        <v>5682</v>
      </c>
      <c r="N184" s="122"/>
      <c r="O184" s="86">
        <v>103</v>
      </c>
      <c r="P184" s="81" t="s">
        <v>26</v>
      </c>
      <c r="Q184" s="81" t="s">
        <v>120</v>
      </c>
      <c r="R184" s="201" t="s">
        <v>5687</v>
      </c>
    </row>
    <row r="185" spans="1:18" x14ac:dyDescent="0.2">
      <c r="A185" s="72">
        <v>169</v>
      </c>
      <c r="B185" s="73">
        <v>5200</v>
      </c>
      <c r="C185" s="117" t="s">
        <v>3224</v>
      </c>
      <c r="D185" s="121">
        <v>1</v>
      </c>
      <c r="E185" s="121">
        <v>3</v>
      </c>
      <c r="F185" s="121">
        <v>2013</v>
      </c>
      <c r="G185" s="121">
        <v>7</v>
      </c>
      <c r="H185" s="121">
        <v>3</v>
      </c>
      <c r="I185" s="121">
        <v>2013</v>
      </c>
      <c r="J185" s="86">
        <v>1</v>
      </c>
      <c r="K185" s="86" t="s">
        <v>1912</v>
      </c>
      <c r="L185" s="122"/>
      <c r="M185" s="30" t="s">
        <v>5682</v>
      </c>
      <c r="N185" s="122"/>
      <c r="O185" s="86">
        <v>192</v>
      </c>
      <c r="P185" s="81" t="s">
        <v>26</v>
      </c>
      <c r="Q185" s="81" t="s">
        <v>120</v>
      </c>
      <c r="R185" s="201" t="s">
        <v>5687</v>
      </c>
    </row>
    <row r="186" spans="1:18" x14ac:dyDescent="0.2">
      <c r="A186" s="18">
        <v>170</v>
      </c>
      <c r="B186" s="73">
        <v>5200</v>
      </c>
      <c r="C186" s="117" t="s">
        <v>3225</v>
      </c>
      <c r="D186" s="121">
        <v>1</v>
      </c>
      <c r="E186" s="121">
        <v>4</v>
      </c>
      <c r="F186" s="121">
        <v>2013</v>
      </c>
      <c r="G186" s="121">
        <v>5</v>
      </c>
      <c r="H186" s="121">
        <v>4</v>
      </c>
      <c r="I186" s="121">
        <v>2013</v>
      </c>
      <c r="J186" s="86">
        <v>1</v>
      </c>
      <c r="K186" s="86" t="s">
        <v>1838</v>
      </c>
      <c r="L186" s="122"/>
      <c r="M186" s="30" t="s">
        <v>5682</v>
      </c>
      <c r="N186" s="122"/>
      <c r="O186" s="86">
        <v>190</v>
      </c>
      <c r="P186" s="81" t="s">
        <v>26</v>
      </c>
      <c r="Q186" s="81" t="s">
        <v>120</v>
      </c>
      <c r="R186" s="81" t="s">
        <v>5687</v>
      </c>
    </row>
    <row r="187" spans="1:18" x14ac:dyDescent="0.2">
      <c r="A187" s="72">
        <v>171</v>
      </c>
      <c r="B187" s="73">
        <v>5200</v>
      </c>
      <c r="C187" s="117" t="s">
        <v>3226</v>
      </c>
      <c r="D187" s="121">
        <v>5</v>
      </c>
      <c r="E187" s="121">
        <v>4</v>
      </c>
      <c r="F187" s="121">
        <v>2013</v>
      </c>
      <c r="G187" s="121">
        <v>19</v>
      </c>
      <c r="H187" s="121">
        <v>4</v>
      </c>
      <c r="I187" s="121">
        <v>2013</v>
      </c>
      <c r="J187" s="86">
        <v>1</v>
      </c>
      <c r="K187" s="86" t="s">
        <v>1839</v>
      </c>
      <c r="L187" s="122"/>
      <c r="M187" s="30" t="s">
        <v>5682</v>
      </c>
      <c r="N187" s="122"/>
      <c r="O187" s="86">
        <v>178</v>
      </c>
      <c r="P187" s="81" t="s">
        <v>26</v>
      </c>
      <c r="Q187" s="81" t="s">
        <v>120</v>
      </c>
      <c r="R187" s="201" t="s">
        <v>5687</v>
      </c>
    </row>
    <row r="188" spans="1:18" x14ac:dyDescent="0.2">
      <c r="A188" s="18">
        <v>172</v>
      </c>
      <c r="B188" s="73">
        <v>5200</v>
      </c>
      <c r="C188" s="117" t="s">
        <v>3227</v>
      </c>
      <c r="D188" s="121">
        <v>3</v>
      </c>
      <c r="E188" s="121">
        <v>5</v>
      </c>
      <c r="F188" s="121">
        <v>2013</v>
      </c>
      <c r="G188" s="121">
        <v>14</v>
      </c>
      <c r="H188" s="121">
        <v>5</v>
      </c>
      <c r="I188" s="121">
        <v>2013</v>
      </c>
      <c r="J188" s="86">
        <v>1</v>
      </c>
      <c r="K188" s="86" t="s">
        <v>1838</v>
      </c>
      <c r="L188" s="122"/>
      <c r="M188" s="30" t="s">
        <v>5682</v>
      </c>
      <c r="N188" s="122"/>
      <c r="O188" s="86">
        <v>140</v>
      </c>
      <c r="P188" s="81" t="s">
        <v>26</v>
      </c>
      <c r="Q188" s="81" t="s">
        <v>120</v>
      </c>
      <c r="R188" s="201" t="s">
        <v>5687</v>
      </c>
    </row>
    <row r="189" spans="1:18" x14ac:dyDescent="0.2">
      <c r="A189" s="72">
        <v>173</v>
      </c>
      <c r="B189" s="73">
        <v>5200</v>
      </c>
      <c r="C189" s="117" t="s">
        <v>3228</v>
      </c>
      <c r="D189" s="121">
        <v>14</v>
      </c>
      <c r="E189" s="121">
        <v>5</v>
      </c>
      <c r="F189" s="121">
        <v>2013</v>
      </c>
      <c r="G189" s="121">
        <v>27</v>
      </c>
      <c r="H189" s="121">
        <v>5</v>
      </c>
      <c r="I189" s="121">
        <v>2013</v>
      </c>
      <c r="J189" s="86">
        <v>1</v>
      </c>
      <c r="K189" s="86" t="s">
        <v>1839</v>
      </c>
      <c r="L189" s="122"/>
      <c r="M189" s="30" t="s">
        <v>5682</v>
      </c>
      <c r="N189" s="122"/>
      <c r="O189" s="86">
        <v>154</v>
      </c>
      <c r="P189" s="81" t="s">
        <v>26</v>
      </c>
      <c r="Q189" s="81" t="s">
        <v>120</v>
      </c>
      <c r="R189" s="201" t="s">
        <v>5687</v>
      </c>
    </row>
    <row r="190" spans="1:18" x14ac:dyDescent="0.2">
      <c r="A190" s="18">
        <v>174</v>
      </c>
      <c r="B190" s="73">
        <v>5200</v>
      </c>
      <c r="C190" s="117" t="s">
        <v>3229</v>
      </c>
      <c r="D190" s="121">
        <v>4</v>
      </c>
      <c r="E190" s="121">
        <v>6</v>
      </c>
      <c r="F190" s="121">
        <v>2013</v>
      </c>
      <c r="G190" s="121">
        <v>14</v>
      </c>
      <c r="H190" s="121">
        <v>6</v>
      </c>
      <c r="I190" s="121">
        <v>2013</v>
      </c>
      <c r="J190" s="86">
        <v>2</v>
      </c>
      <c r="K190" s="86" t="s">
        <v>1838</v>
      </c>
      <c r="L190" s="122"/>
      <c r="M190" s="30" t="s">
        <v>5682</v>
      </c>
      <c r="N190" s="122"/>
      <c r="O190" s="86">
        <v>175</v>
      </c>
      <c r="P190" s="81" t="s">
        <v>26</v>
      </c>
      <c r="Q190" s="81" t="s">
        <v>120</v>
      </c>
      <c r="R190" s="201" t="s">
        <v>5687</v>
      </c>
    </row>
    <row r="191" spans="1:18" x14ac:dyDescent="0.2">
      <c r="A191" s="72">
        <v>175</v>
      </c>
      <c r="B191" s="73">
        <v>5200</v>
      </c>
      <c r="C191" s="117" t="s">
        <v>3230</v>
      </c>
      <c r="D191" s="121">
        <v>14</v>
      </c>
      <c r="E191" s="121">
        <v>6</v>
      </c>
      <c r="F191" s="121">
        <v>2013</v>
      </c>
      <c r="G191" s="121">
        <v>28</v>
      </c>
      <c r="H191" s="121">
        <v>6</v>
      </c>
      <c r="I191" s="121">
        <v>2013</v>
      </c>
      <c r="J191" s="86">
        <v>2</v>
      </c>
      <c r="K191" s="86" t="s">
        <v>1839</v>
      </c>
      <c r="L191" s="122"/>
      <c r="M191" s="30" t="s">
        <v>5682</v>
      </c>
      <c r="N191" s="122"/>
      <c r="O191" s="86">
        <v>217</v>
      </c>
      <c r="P191" s="81" t="s">
        <v>26</v>
      </c>
      <c r="Q191" s="81" t="s">
        <v>120</v>
      </c>
      <c r="R191" s="201" t="s">
        <v>5687</v>
      </c>
    </row>
    <row r="192" spans="1:18" x14ac:dyDescent="0.2">
      <c r="A192" s="18">
        <v>176</v>
      </c>
      <c r="B192" s="73">
        <v>5200</v>
      </c>
      <c r="C192" s="117" t="s">
        <v>3231</v>
      </c>
      <c r="D192" s="121">
        <v>10</v>
      </c>
      <c r="E192" s="121">
        <v>7</v>
      </c>
      <c r="F192" s="121">
        <v>2013</v>
      </c>
      <c r="G192" s="121">
        <v>15</v>
      </c>
      <c r="H192" s="121">
        <v>7</v>
      </c>
      <c r="I192" s="121">
        <v>2013</v>
      </c>
      <c r="J192" s="86">
        <v>2</v>
      </c>
      <c r="K192" s="86" t="s">
        <v>1838</v>
      </c>
      <c r="L192" s="122"/>
      <c r="M192" s="30" t="s">
        <v>5682</v>
      </c>
      <c r="N192" s="122"/>
      <c r="O192" s="86">
        <v>175</v>
      </c>
      <c r="P192" s="81" t="s">
        <v>26</v>
      </c>
      <c r="Q192" s="81" t="s">
        <v>120</v>
      </c>
      <c r="R192" s="201" t="s">
        <v>5687</v>
      </c>
    </row>
    <row r="193" spans="1:18" x14ac:dyDescent="0.2">
      <c r="A193" s="72">
        <v>177</v>
      </c>
      <c r="B193" s="73">
        <v>5200</v>
      </c>
      <c r="C193" s="117" t="s">
        <v>3232</v>
      </c>
      <c r="D193" s="121">
        <v>15</v>
      </c>
      <c r="E193" s="121">
        <v>7</v>
      </c>
      <c r="F193" s="121">
        <v>2013</v>
      </c>
      <c r="G193" s="121">
        <v>29</v>
      </c>
      <c r="H193" s="121">
        <v>7</v>
      </c>
      <c r="I193" s="121">
        <v>2013</v>
      </c>
      <c r="J193" s="86">
        <v>2</v>
      </c>
      <c r="K193" s="86" t="s">
        <v>1839</v>
      </c>
      <c r="L193" s="122"/>
      <c r="M193" s="30" t="s">
        <v>5682</v>
      </c>
      <c r="N193" s="122"/>
      <c r="O193" s="86">
        <v>142</v>
      </c>
      <c r="P193" s="81" t="s">
        <v>26</v>
      </c>
      <c r="Q193" s="81" t="s">
        <v>120</v>
      </c>
      <c r="R193" s="201" t="s">
        <v>5687</v>
      </c>
    </row>
    <row r="194" spans="1:18" x14ac:dyDescent="0.2">
      <c r="A194" s="18">
        <v>178</v>
      </c>
      <c r="B194" s="73">
        <v>5200</v>
      </c>
      <c r="C194" s="117" t="s">
        <v>3233</v>
      </c>
      <c r="D194" s="121">
        <v>5</v>
      </c>
      <c r="E194" s="121">
        <v>8</v>
      </c>
      <c r="F194" s="121">
        <v>2013</v>
      </c>
      <c r="G194" s="121">
        <v>14</v>
      </c>
      <c r="H194" s="121">
        <v>8</v>
      </c>
      <c r="I194" s="121">
        <v>2013</v>
      </c>
      <c r="J194" s="86">
        <v>2</v>
      </c>
      <c r="K194" s="86" t="s">
        <v>1838</v>
      </c>
      <c r="L194" s="122"/>
      <c r="M194" s="30" t="s">
        <v>5682</v>
      </c>
      <c r="N194" s="122"/>
      <c r="O194" s="86">
        <v>151</v>
      </c>
      <c r="P194" s="81" t="s">
        <v>26</v>
      </c>
      <c r="Q194" s="81" t="s">
        <v>120</v>
      </c>
      <c r="R194" s="201" t="s">
        <v>5687</v>
      </c>
    </row>
    <row r="195" spans="1:18" x14ac:dyDescent="0.2">
      <c r="A195" s="72">
        <v>179</v>
      </c>
      <c r="B195" s="73">
        <v>5200</v>
      </c>
      <c r="C195" s="117" t="s">
        <v>3234</v>
      </c>
      <c r="D195" s="121">
        <v>14</v>
      </c>
      <c r="E195" s="121">
        <v>8</v>
      </c>
      <c r="F195" s="121">
        <v>2013</v>
      </c>
      <c r="G195" s="121">
        <v>30</v>
      </c>
      <c r="H195" s="121">
        <v>8</v>
      </c>
      <c r="I195" s="121">
        <v>2013</v>
      </c>
      <c r="J195" s="86">
        <v>2</v>
      </c>
      <c r="K195" s="86" t="s">
        <v>1839</v>
      </c>
      <c r="L195" s="122"/>
      <c r="M195" s="30" t="s">
        <v>5682</v>
      </c>
      <c r="N195" s="122"/>
      <c r="O195" s="86">
        <v>173</v>
      </c>
      <c r="P195" s="81" t="s">
        <v>26</v>
      </c>
      <c r="Q195" s="81" t="s">
        <v>120</v>
      </c>
      <c r="R195" s="201" t="s">
        <v>5687</v>
      </c>
    </row>
    <row r="196" spans="1:18" x14ac:dyDescent="0.2">
      <c r="A196" s="18">
        <v>180</v>
      </c>
      <c r="B196" s="73">
        <v>5200</v>
      </c>
      <c r="C196" s="117" t="s">
        <v>3235</v>
      </c>
      <c r="D196" s="121">
        <v>2</v>
      </c>
      <c r="E196" s="121">
        <v>9</v>
      </c>
      <c r="F196" s="121">
        <v>2013</v>
      </c>
      <c r="G196" s="121">
        <v>11</v>
      </c>
      <c r="H196" s="121">
        <v>9</v>
      </c>
      <c r="I196" s="121">
        <v>2013</v>
      </c>
      <c r="J196" s="86">
        <v>2</v>
      </c>
      <c r="K196" s="86" t="s">
        <v>1838</v>
      </c>
      <c r="L196" s="122"/>
      <c r="M196" s="30" t="s">
        <v>5682</v>
      </c>
      <c r="N196" s="122"/>
      <c r="O196" s="86">
        <v>148</v>
      </c>
      <c r="P196" s="81" t="s">
        <v>26</v>
      </c>
      <c r="Q196" s="81" t="s">
        <v>120</v>
      </c>
      <c r="R196" s="201" t="s">
        <v>5687</v>
      </c>
    </row>
    <row r="197" spans="1:18" x14ac:dyDescent="0.2">
      <c r="A197" s="72">
        <v>181</v>
      </c>
      <c r="B197" s="73">
        <v>5200</v>
      </c>
      <c r="C197" s="117" t="s">
        <v>3236</v>
      </c>
      <c r="D197" s="121">
        <v>12</v>
      </c>
      <c r="E197" s="121">
        <v>9</v>
      </c>
      <c r="F197" s="121">
        <v>2013</v>
      </c>
      <c r="G197" s="121">
        <v>20</v>
      </c>
      <c r="H197" s="121">
        <v>9</v>
      </c>
      <c r="I197" s="121">
        <v>2013</v>
      </c>
      <c r="J197" s="86">
        <v>2</v>
      </c>
      <c r="K197" s="86" t="s">
        <v>1839</v>
      </c>
      <c r="L197" s="122"/>
      <c r="M197" s="30" t="s">
        <v>5682</v>
      </c>
      <c r="N197" s="122"/>
      <c r="O197" s="86">
        <v>140</v>
      </c>
      <c r="P197" s="81" t="s">
        <v>26</v>
      </c>
      <c r="Q197" s="81" t="s">
        <v>120</v>
      </c>
      <c r="R197" s="201" t="s">
        <v>5687</v>
      </c>
    </row>
    <row r="198" spans="1:18" x14ac:dyDescent="0.2">
      <c r="A198" s="18">
        <v>182</v>
      </c>
      <c r="B198" s="73">
        <v>5200</v>
      </c>
      <c r="C198" s="117" t="s">
        <v>3237</v>
      </c>
      <c r="D198" s="121">
        <v>4</v>
      </c>
      <c r="E198" s="121">
        <v>10</v>
      </c>
      <c r="F198" s="121">
        <v>2013</v>
      </c>
      <c r="G198" s="121">
        <v>10</v>
      </c>
      <c r="H198" s="121">
        <v>10</v>
      </c>
      <c r="I198" s="121">
        <v>2013</v>
      </c>
      <c r="J198" s="86">
        <v>3</v>
      </c>
      <c r="K198" s="86" t="s">
        <v>1838</v>
      </c>
      <c r="L198" s="122"/>
      <c r="M198" s="30" t="s">
        <v>5682</v>
      </c>
      <c r="N198" s="122"/>
      <c r="O198" s="86">
        <v>159</v>
      </c>
      <c r="P198" s="81" t="s">
        <v>26</v>
      </c>
      <c r="Q198" s="81" t="s">
        <v>120</v>
      </c>
      <c r="R198" s="201" t="s">
        <v>5687</v>
      </c>
    </row>
    <row r="199" spans="1:18" x14ac:dyDescent="0.2">
      <c r="A199" s="72">
        <v>183</v>
      </c>
      <c r="B199" s="73">
        <v>5200</v>
      </c>
      <c r="C199" s="117" t="s">
        <v>3238</v>
      </c>
      <c r="D199" s="121">
        <v>10</v>
      </c>
      <c r="E199" s="121">
        <v>10</v>
      </c>
      <c r="F199" s="121">
        <v>2013</v>
      </c>
      <c r="G199" s="121">
        <v>25</v>
      </c>
      <c r="H199" s="121">
        <v>10</v>
      </c>
      <c r="I199" s="121">
        <v>2013</v>
      </c>
      <c r="J199" s="86">
        <v>3</v>
      </c>
      <c r="K199" s="86" t="s">
        <v>1839</v>
      </c>
      <c r="L199" s="122"/>
      <c r="M199" s="30" t="s">
        <v>5682</v>
      </c>
      <c r="N199" s="122"/>
      <c r="O199" s="86">
        <v>159</v>
      </c>
      <c r="P199" s="81" t="s">
        <v>26</v>
      </c>
      <c r="Q199" s="81" t="s">
        <v>120</v>
      </c>
      <c r="R199" s="201" t="s">
        <v>5687</v>
      </c>
    </row>
    <row r="200" spans="1:18" x14ac:dyDescent="0.2">
      <c r="A200" s="18">
        <v>184</v>
      </c>
      <c r="B200" s="73">
        <v>5200</v>
      </c>
      <c r="C200" s="117" t="s">
        <v>3239</v>
      </c>
      <c r="D200" s="121">
        <v>13</v>
      </c>
      <c r="E200" s="121">
        <v>11</v>
      </c>
      <c r="F200" s="121">
        <v>2013</v>
      </c>
      <c r="G200" s="121">
        <v>29</v>
      </c>
      <c r="H200" s="121">
        <v>11</v>
      </c>
      <c r="I200" s="121">
        <v>2013</v>
      </c>
      <c r="J200" s="86">
        <v>3</v>
      </c>
      <c r="K200" s="86" t="s">
        <v>1912</v>
      </c>
      <c r="L200" s="122"/>
      <c r="M200" s="30" t="s">
        <v>5682</v>
      </c>
      <c r="N200" s="122"/>
      <c r="O200" s="86">
        <v>261</v>
      </c>
      <c r="P200" s="81" t="s">
        <v>26</v>
      </c>
      <c r="Q200" s="81" t="s">
        <v>120</v>
      </c>
      <c r="R200" s="201" t="s">
        <v>5687</v>
      </c>
    </row>
    <row r="201" spans="1:18" x14ac:dyDescent="0.2">
      <c r="A201" s="72">
        <v>185</v>
      </c>
      <c r="B201" s="73">
        <v>5200</v>
      </c>
      <c r="C201" s="117" t="s">
        <v>3240</v>
      </c>
      <c r="D201" s="121">
        <v>2</v>
      </c>
      <c r="E201" s="121">
        <v>12</v>
      </c>
      <c r="F201" s="121">
        <v>2013</v>
      </c>
      <c r="G201" s="121">
        <v>12</v>
      </c>
      <c r="H201" s="121">
        <v>12</v>
      </c>
      <c r="I201" s="121">
        <v>2013</v>
      </c>
      <c r="J201" s="86">
        <v>3</v>
      </c>
      <c r="K201" s="86" t="s">
        <v>1904</v>
      </c>
      <c r="L201" s="122"/>
      <c r="M201" s="30" t="s">
        <v>5682</v>
      </c>
      <c r="N201" s="122"/>
      <c r="O201" s="86">
        <v>226</v>
      </c>
      <c r="P201" s="81" t="s">
        <v>26</v>
      </c>
      <c r="Q201" s="81" t="s">
        <v>120</v>
      </c>
      <c r="R201" s="201" t="s">
        <v>5687</v>
      </c>
    </row>
    <row r="202" spans="1:18" x14ac:dyDescent="0.2">
      <c r="A202" s="18">
        <v>186</v>
      </c>
      <c r="B202" s="73">
        <v>5200</v>
      </c>
      <c r="C202" s="117" t="s">
        <v>3241</v>
      </c>
      <c r="D202" s="121">
        <v>12</v>
      </c>
      <c r="E202" s="121">
        <v>12</v>
      </c>
      <c r="F202" s="121">
        <v>2013</v>
      </c>
      <c r="G202" s="121">
        <v>17</v>
      </c>
      <c r="H202" s="121">
        <v>12</v>
      </c>
      <c r="I202" s="121">
        <v>2013</v>
      </c>
      <c r="J202" s="86">
        <v>3</v>
      </c>
      <c r="K202" s="86" t="s">
        <v>1905</v>
      </c>
      <c r="L202" s="122"/>
      <c r="M202" s="30" t="s">
        <v>5682</v>
      </c>
      <c r="N202" s="122"/>
      <c r="O202" s="86">
        <v>156</v>
      </c>
      <c r="P202" s="81" t="s">
        <v>26</v>
      </c>
      <c r="Q202" s="81" t="s">
        <v>120</v>
      </c>
      <c r="R202" s="201" t="s">
        <v>5687</v>
      </c>
    </row>
    <row r="203" spans="1:18" x14ac:dyDescent="0.2">
      <c r="A203" s="72">
        <v>187</v>
      </c>
      <c r="B203" s="73">
        <v>5200</v>
      </c>
      <c r="C203" s="117" t="s">
        <v>3242</v>
      </c>
      <c r="D203" s="121">
        <v>18</v>
      </c>
      <c r="E203" s="121">
        <v>12</v>
      </c>
      <c r="F203" s="121">
        <v>2013</v>
      </c>
      <c r="G203" s="121">
        <v>23</v>
      </c>
      <c r="H203" s="121">
        <v>12</v>
      </c>
      <c r="I203" s="121">
        <v>2013</v>
      </c>
      <c r="J203" s="86">
        <v>3</v>
      </c>
      <c r="K203" s="86" t="s">
        <v>1906</v>
      </c>
      <c r="L203" s="122"/>
      <c r="M203" s="30" t="s">
        <v>5682</v>
      </c>
      <c r="N203" s="122"/>
      <c r="O203" s="86">
        <v>259</v>
      </c>
      <c r="P203" s="81" t="s">
        <v>26</v>
      </c>
      <c r="Q203" s="81" t="s">
        <v>120</v>
      </c>
      <c r="R203" s="201" t="s">
        <v>5687</v>
      </c>
    </row>
    <row r="204" spans="1:18" x14ac:dyDescent="0.2">
      <c r="A204" s="18">
        <v>188</v>
      </c>
      <c r="B204" s="73">
        <v>5200</v>
      </c>
      <c r="C204" s="117" t="s">
        <v>3243</v>
      </c>
      <c r="D204" s="123">
        <v>23</v>
      </c>
      <c r="E204" s="123">
        <v>12</v>
      </c>
      <c r="F204" s="121">
        <v>2013</v>
      </c>
      <c r="G204" s="123">
        <v>30</v>
      </c>
      <c r="H204" s="123">
        <v>12</v>
      </c>
      <c r="I204" s="121">
        <v>2013</v>
      </c>
      <c r="J204" s="124">
        <v>3</v>
      </c>
      <c r="K204" s="124" t="s">
        <v>1907</v>
      </c>
      <c r="L204" s="122"/>
      <c r="M204" s="30" t="s">
        <v>5682</v>
      </c>
      <c r="N204" s="122"/>
      <c r="O204" s="124">
        <v>180</v>
      </c>
      <c r="P204" s="81" t="s">
        <v>26</v>
      </c>
      <c r="Q204" s="81" t="s">
        <v>120</v>
      </c>
      <c r="R204" s="201" t="s">
        <v>5687</v>
      </c>
    </row>
    <row r="205" spans="1:18" ht="24" x14ac:dyDescent="0.2">
      <c r="A205" s="72">
        <v>189</v>
      </c>
      <c r="B205" s="73">
        <v>5200</v>
      </c>
      <c r="C205" s="118" t="s">
        <v>3244</v>
      </c>
      <c r="D205" s="86">
        <v>25</v>
      </c>
      <c r="E205" s="86">
        <v>2</v>
      </c>
      <c r="F205" s="86">
        <v>2013</v>
      </c>
      <c r="G205" s="86">
        <v>26</v>
      </c>
      <c r="H205" s="86">
        <v>2</v>
      </c>
      <c r="I205" s="86">
        <v>2013</v>
      </c>
      <c r="J205" s="86">
        <v>1</v>
      </c>
      <c r="K205" s="86" t="s">
        <v>3262</v>
      </c>
      <c r="L205" s="122"/>
      <c r="M205" s="30" t="s">
        <v>5682</v>
      </c>
      <c r="N205" s="122"/>
      <c r="O205" s="114">
        <v>7</v>
      </c>
      <c r="P205" s="81" t="s">
        <v>26</v>
      </c>
      <c r="Q205" s="81" t="s">
        <v>120</v>
      </c>
      <c r="R205" s="201" t="s">
        <v>5695</v>
      </c>
    </row>
    <row r="206" spans="1:18" x14ac:dyDescent="0.2">
      <c r="A206" s="18">
        <v>190</v>
      </c>
      <c r="B206" s="73">
        <v>5200</v>
      </c>
      <c r="C206" s="118" t="s">
        <v>3245</v>
      </c>
      <c r="D206" s="86">
        <v>1</v>
      </c>
      <c r="E206" s="86">
        <v>3</v>
      </c>
      <c r="F206" s="86">
        <v>2013</v>
      </c>
      <c r="G206" s="86">
        <v>3</v>
      </c>
      <c r="H206" s="86">
        <v>3</v>
      </c>
      <c r="I206" s="86">
        <v>2013</v>
      </c>
      <c r="J206" s="86">
        <v>1</v>
      </c>
      <c r="K206" s="86" t="s">
        <v>1838</v>
      </c>
      <c r="L206" s="122"/>
      <c r="M206" s="30" t="s">
        <v>5682</v>
      </c>
      <c r="N206" s="122"/>
      <c r="O206" s="114">
        <v>198</v>
      </c>
      <c r="P206" s="81" t="s">
        <v>26</v>
      </c>
      <c r="Q206" s="81" t="s">
        <v>120</v>
      </c>
      <c r="R206" s="201" t="s">
        <v>5695</v>
      </c>
    </row>
    <row r="207" spans="1:18" x14ac:dyDescent="0.2">
      <c r="A207" s="72">
        <v>191</v>
      </c>
      <c r="B207" s="73">
        <v>5200</v>
      </c>
      <c r="C207" s="118" t="s">
        <v>3246</v>
      </c>
      <c r="D207" s="86">
        <v>3</v>
      </c>
      <c r="E207" s="86">
        <v>3</v>
      </c>
      <c r="F207" s="86">
        <v>2013</v>
      </c>
      <c r="G207" s="86">
        <v>8</v>
      </c>
      <c r="H207" s="86">
        <v>3</v>
      </c>
      <c r="I207" s="86">
        <v>2013</v>
      </c>
      <c r="J207" s="86">
        <v>1</v>
      </c>
      <c r="K207" s="86" t="s">
        <v>1839</v>
      </c>
      <c r="L207" s="122"/>
      <c r="M207" s="30" t="s">
        <v>5682</v>
      </c>
      <c r="N207" s="122"/>
      <c r="O207" s="114">
        <v>228</v>
      </c>
      <c r="P207" s="81" t="s">
        <v>26</v>
      </c>
      <c r="Q207" s="81" t="s">
        <v>120</v>
      </c>
      <c r="R207" s="201" t="s">
        <v>5695</v>
      </c>
    </row>
    <row r="208" spans="1:18" x14ac:dyDescent="0.2">
      <c r="A208" s="18">
        <v>192</v>
      </c>
      <c r="B208" s="73">
        <v>5200</v>
      </c>
      <c r="C208" s="118" t="s">
        <v>3247</v>
      </c>
      <c r="D208" s="86">
        <v>4</v>
      </c>
      <c r="E208" s="86">
        <v>4</v>
      </c>
      <c r="F208" s="86">
        <v>2013</v>
      </c>
      <c r="G208" s="86">
        <v>15</v>
      </c>
      <c r="H208" s="86">
        <v>4</v>
      </c>
      <c r="I208" s="86">
        <v>2013</v>
      </c>
      <c r="J208" s="86">
        <v>2</v>
      </c>
      <c r="K208" s="86" t="s">
        <v>3263</v>
      </c>
      <c r="L208" s="122"/>
      <c r="M208" s="30" t="s">
        <v>5682</v>
      </c>
      <c r="N208" s="122"/>
      <c r="O208" s="111">
        <v>260</v>
      </c>
      <c r="P208" s="81" t="s">
        <v>26</v>
      </c>
      <c r="Q208" s="81" t="s">
        <v>120</v>
      </c>
      <c r="R208" s="201" t="s">
        <v>5695</v>
      </c>
    </row>
    <row r="209" spans="1:18" x14ac:dyDescent="0.2">
      <c r="A209" s="72">
        <v>193</v>
      </c>
      <c r="B209" s="73">
        <v>5200</v>
      </c>
      <c r="C209" s="118" t="s">
        <v>3248</v>
      </c>
      <c r="D209" s="86">
        <v>15</v>
      </c>
      <c r="E209" s="86">
        <v>4</v>
      </c>
      <c r="F209" s="86">
        <v>2013</v>
      </c>
      <c r="G209" s="86">
        <v>29</v>
      </c>
      <c r="H209" s="86">
        <v>4</v>
      </c>
      <c r="I209" s="86">
        <v>2013</v>
      </c>
      <c r="J209" s="86">
        <v>2</v>
      </c>
      <c r="K209" s="86" t="s">
        <v>1839</v>
      </c>
      <c r="L209" s="122"/>
      <c r="M209" s="30" t="s">
        <v>5682</v>
      </c>
      <c r="N209" s="122"/>
      <c r="O209" s="86">
        <v>121</v>
      </c>
      <c r="P209" s="81" t="s">
        <v>26</v>
      </c>
      <c r="Q209" s="81" t="s">
        <v>120</v>
      </c>
      <c r="R209" s="201" t="s">
        <v>5695</v>
      </c>
    </row>
    <row r="210" spans="1:18" x14ac:dyDescent="0.2">
      <c r="A210" s="18">
        <v>194</v>
      </c>
      <c r="B210" s="73">
        <v>5200</v>
      </c>
      <c r="C210" s="118" t="s">
        <v>3249</v>
      </c>
      <c r="D210" s="86">
        <v>6</v>
      </c>
      <c r="E210" s="86">
        <v>5</v>
      </c>
      <c r="F210" s="86">
        <v>2013</v>
      </c>
      <c r="G210" s="86">
        <v>15</v>
      </c>
      <c r="H210" s="86">
        <v>5</v>
      </c>
      <c r="I210" s="86">
        <v>2013</v>
      </c>
      <c r="J210" s="86">
        <v>2</v>
      </c>
      <c r="K210" s="86" t="s">
        <v>1838</v>
      </c>
      <c r="L210" s="122"/>
      <c r="M210" s="30" t="s">
        <v>5682</v>
      </c>
      <c r="N210" s="122"/>
      <c r="O210" s="114">
        <v>200</v>
      </c>
      <c r="P210" s="81" t="s">
        <v>26</v>
      </c>
      <c r="Q210" s="81" t="s">
        <v>120</v>
      </c>
      <c r="R210" s="201" t="s">
        <v>5695</v>
      </c>
    </row>
    <row r="211" spans="1:18" x14ac:dyDescent="0.2">
      <c r="A211" s="72">
        <v>195</v>
      </c>
      <c r="B211" s="73">
        <v>5200</v>
      </c>
      <c r="C211" s="118" t="s">
        <v>3250</v>
      </c>
      <c r="D211" s="86">
        <v>16</v>
      </c>
      <c r="E211" s="86">
        <v>5</v>
      </c>
      <c r="F211" s="86">
        <v>2013</v>
      </c>
      <c r="G211" s="86">
        <v>19</v>
      </c>
      <c r="H211" s="86">
        <v>6</v>
      </c>
      <c r="I211" s="86">
        <v>2013</v>
      </c>
      <c r="J211" s="86">
        <v>2</v>
      </c>
      <c r="K211" s="86" t="s">
        <v>1839</v>
      </c>
      <c r="L211" s="122"/>
      <c r="M211" s="30" t="s">
        <v>5682</v>
      </c>
      <c r="N211" s="122"/>
      <c r="O211" s="114">
        <v>216</v>
      </c>
      <c r="P211" s="81" t="s">
        <v>26</v>
      </c>
      <c r="Q211" s="81" t="s">
        <v>120</v>
      </c>
      <c r="R211" s="201" t="s">
        <v>5695</v>
      </c>
    </row>
    <row r="212" spans="1:18" x14ac:dyDescent="0.2">
      <c r="A212" s="18">
        <v>196</v>
      </c>
      <c r="B212" s="73">
        <v>5200</v>
      </c>
      <c r="C212" s="118" t="s">
        <v>3251</v>
      </c>
      <c r="D212" s="86">
        <v>19</v>
      </c>
      <c r="E212" s="86">
        <v>6</v>
      </c>
      <c r="F212" s="86">
        <v>2013</v>
      </c>
      <c r="G212" s="86">
        <v>29</v>
      </c>
      <c r="H212" s="86">
        <v>6</v>
      </c>
      <c r="I212" s="86">
        <v>2013</v>
      </c>
      <c r="J212" s="86">
        <v>3</v>
      </c>
      <c r="K212" s="86" t="s">
        <v>1838</v>
      </c>
      <c r="L212" s="122"/>
      <c r="M212" s="30" t="s">
        <v>5682</v>
      </c>
      <c r="N212" s="122"/>
      <c r="O212" s="114">
        <v>169</v>
      </c>
      <c r="P212" s="81" t="s">
        <v>26</v>
      </c>
      <c r="Q212" s="81" t="s">
        <v>120</v>
      </c>
      <c r="R212" s="201" t="s">
        <v>5695</v>
      </c>
    </row>
    <row r="213" spans="1:18" x14ac:dyDescent="0.2">
      <c r="A213" s="72">
        <v>197</v>
      </c>
      <c r="B213" s="73">
        <v>5200</v>
      </c>
      <c r="C213" s="118" t="s">
        <v>3252</v>
      </c>
      <c r="D213" s="86">
        <v>10</v>
      </c>
      <c r="E213" s="86">
        <v>7</v>
      </c>
      <c r="F213" s="86">
        <v>2013</v>
      </c>
      <c r="G213" s="86">
        <v>31</v>
      </c>
      <c r="H213" s="86">
        <v>7</v>
      </c>
      <c r="I213" s="86">
        <v>2013</v>
      </c>
      <c r="J213" s="86">
        <v>3</v>
      </c>
      <c r="K213" s="86" t="s">
        <v>1839</v>
      </c>
      <c r="L213" s="122"/>
      <c r="M213" s="30" t="s">
        <v>5682</v>
      </c>
      <c r="N213" s="122"/>
      <c r="O213" s="114">
        <v>64</v>
      </c>
      <c r="P213" s="81" t="s">
        <v>26</v>
      </c>
      <c r="Q213" s="81" t="s">
        <v>120</v>
      </c>
      <c r="R213" s="201" t="s">
        <v>5695</v>
      </c>
    </row>
    <row r="214" spans="1:18" ht="24" x14ac:dyDescent="0.2">
      <c r="A214" s="18">
        <v>198</v>
      </c>
      <c r="B214" s="73">
        <v>5200</v>
      </c>
      <c r="C214" s="118" t="s">
        <v>3253</v>
      </c>
      <c r="D214" s="86">
        <v>8</v>
      </c>
      <c r="E214" s="86">
        <v>8</v>
      </c>
      <c r="F214" s="86">
        <v>2013</v>
      </c>
      <c r="G214" s="86">
        <v>28</v>
      </c>
      <c r="H214" s="86">
        <v>8</v>
      </c>
      <c r="I214" s="86">
        <v>2013</v>
      </c>
      <c r="J214" s="86">
        <v>3</v>
      </c>
      <c r="K214" s="86" t="s">
        <v>3262</v>
      </c>
      <c r="L214" s="122"/>
      <c r="M214" s="30" t="s">
        <v>5682</v>
      </c>
      <c r="N214" s="122"/>
      <c r="O214" s="114">
        <v>120</v>
      </c>
      <c r="P214" s="81" t="s">
        <v>26</v>
      </c>
      <c r="Q214" s="81" t="s">
        <v>120</v>
      </c>
      <c r="R214" s="201" t="s">
        <v>5695</v>
      </c>
    </row>
    <row r="215" spans="1:18" ht="24" x14ac:dyDescent="0.2">
      <c r="A215" s="72">
        <v>199</v>
      </c>
      <c r="B215" s="73">
        <v>5200</v>
      </c>
      <c r="C215" s="118" t="s">
        <v>3254</v>
      </c>
      <c r="D215" s="86">
        <v>4</v>
      </c>
      <c r="E215" s="86">
        <v>9</v>
      </c>
      <c r="F215" s="86">
        <v>2013</v>
      </c>
      <c r="G215" s="86">
        <v>24</v>
      </c>
      <c r="H215" s="86">
        <v>9</v>
      </c>
      <c r="I215" s="86">
        <v>2013</v>
      </c>
      <c r="J215" s="86">
        <v>3</v>
      </c>
      <c r="K215" s="86" t="s">
        <v>1904</v>
      </c>
      <c r="L215" s="122"/>
      <c r="M215" s="30" t="s">
        <v>5682</v>
      </c>
      <c r="N215" s="122"/>
      <c r="O215" s="114">
        <v>173</v>
      </c>
      <c r="P215" s="81" t="s">
        <v>26</v>
      </c>
      <c r="Q215" s="81" t="s">
        <v>120</v>
      </c>
      <c r="R215" s="201" t="s">
        <v>5695</v>
      </c>
    </row>
    <row r="216" spans="1:18" ht="24" x14ac:dyDescent="0.2">
      <c r="A216" s="18">
        <v>200</v>
      </c>
      <c r="B216" s="73">
        <v>5200</v>
      </c>
      <c r="C216" s="118" t="s">
        <v>3255</v>
      </c>
      <c r="D216" s="86">
        <v>24</v>
      </c>
      <c r="E216" s="86">
        <v>9</v>
      </c>
      <c r="F216" s="86">
        <v>2013</v>
      </c>
      <c r="G216" s="86">
        <v>24</v>
      </c>
      <c r="H216" s="86">
        <v>9</v>
      </c>
      <c r="I216" s="86">
        <v>2013</v>
      </c>
      <c r="J216" s="86">
        <v>4</v>
      </c>
      <c r="K216" s="86" t="s">
        <v>1905</v>
      </c>
      <c r="L216" s="122"/>
      <c r="M216" s="30" t="s">
        <v>5682</v>
      </c>
      <c r="N216" s="122"/>
      <c r="O216" s="114">
        <v>129</v>
      </c>
      <c r="P216" s="81" t="s">
        <v>26</v>
      </c>
      <c r="Q216" s="81" t="s">
        <v>120</v>
      </c>
      <c r="R216" s="201" t="s">
        <v>5695</v>
      </c>
    </row>
    <row r="217" spans="1:18" ht="24" x14ac:dyDescent="0.2">
      <c r="A217" s="72">
        <v>201</v>
      </c>
      <c r="B217" s="73">
        <v>5200</v>
      </c>
      <c r="C217" s="118" t="s">
        <v>3255</v>
      </c>
      <c r="D217" s="86">
        <v>24</v>
      </c>
      <c r="E217" s="86">
        <v>9</v>
      </c>
      <c r="F217" s="86">
        <v>2013</v>
      </c>
      <c r="G217" s="86">
        <v>24</v>
      </c>
      <c r="H217" s="86">
        <v>9</v>
      </c>
      <c r="I217" s="86">
        <v>2013</v>
      </c>
      <c r="J217" s="86">
        <v>4</v>
      </c>
      <c r="K217" s="86" t="s">
        <v>1906</v>
      </c>
      <c r="L217" s="122"/>
      <c r="M217" s="30" t="s">
        <v>5682</v>
      </c>
      <c r="N217" s="122"/>
      <c r="O217" s="114">
        <v>150</v>
      </c>
      <c r="P217" s="81" t="s">
        <v>26</v>
      </c>
      <c r="Q217" s="81" t="s">
        <v>120</v>
      </c>
      <c r="R217" s="201" t="s">
        <v>5695</v>
      </c>
    </row>
    <row r="218" spans="1:18" ht="24" x14ac:dyDescent="0.2">
      <c r="A218" s="18">
        <v>202</v>
      </c>
      <c r="B218" s="73">
        <v>5200</v>
      </c>
      <c r="C218" s="118" t="s">
        <v>3256</v>
      </c>
      <c r="D218" s="86">
        <v>25</v>
      </c>
      <c r="E218" s="86">
        <v>9</v>
      </c>
      <c r="F218" s="86">
        <v>2013</v>
      </c>
      <c r="G218" s="86">
        <v>25</v>
      </c>
      <c r="H218" s="86">
        <v>9</v>
      </c>
      <c r="I218" s="86">
        <v>2013</v>
      </c>
      <c r="J218" s="86">
        <v>4</v>
      </c>
      <c r="K218" s="86" t="s">
        <v>1907</v>
      </c>
      <c r="L218" s="122"/>
      <c r="M218" s="30" t="s">
        <v>5682</v>
      </c>
      <c r="N218" s="122"/>
      <c r="O218" s="114">
        <v>9</v>
      </c>
      <c r="P218" s="81" t="s">
        <v>26</v>
      </c>
      <c r="Q218" s="81" t="s">
        <v>120</v>
      </c>
      <c r="R218" s="201" t="s">
        <v>5695</v>
      </c>
    </row>
    <row r="219" spans="1:18" ht="24" x14ac:dyDescent="0.2">
      <c r="A219" s="72">
        <v>203</v>
      </c>
      <c r="B219" s="73">
        <v>5200</v>
      </c>
      <c r="C219" s="118" t="s">
        <v>3257</v>
      </c>
      <c r="D219" s="86">
        <v>16</v>
      </c>
      <c r="E219" s="86">
        <v>10</v>
      </c>
      <c r="F219" s="86">
        <v>2013</v>
      </c>
      <c r="G219" s="86">
        <v>31</v>
      </c>
      <c r="H219" s="86">
        <v>10</v>
      </c>
      <c r="I219" s="86">
        <v>2013</v>
      </c>
      <c r="J219" s="86">
        <v>4</v>
      </c>
      <c r="K219" s="86" t="s">
        <v>3262</v>
      </c>
      <c r="L219" s="122"/>
      <c r="M219" s="30" t="s">
        <v>5682</v>
      </c>
      <c r="N219" s="122"/>
      <c r="O219" s="114">
        <v>92</v>
      </c>
      <c r="P219" s="81" t="s">
        <v>26</v>
      </c>
      <c r="Q219" s="81" t="s">
        <v>120</v>
      </c>
      <c r="R219" s="201" t="s">
        <v>5695</v>
      </c>
    </row>
    <row r="220" spans="1:18" ht="24" x14ac:dyDescent="0.2">
      <c r="A220" s="18">
        <v>204</v>
      </c>
      <c r="B220" s="73">
        <v>5200</v>
      </c>
      <c r="C220" s="118" t="s">
        <v>3258</v>
      </c>
      <c r="D220" s="86">
        <v>18</v>
      </c>
      <c r="E220" s="86">
        <v>11</v>
      </c>
      <c r="F220" s="86">
        <v>2013</v>
      </c>
      <c r="G220" s="86">
        <v>25</v>
      </c>
      <c r="H220" s="86">
        <v>11</v>
      </c>
      <c r="I220" s="86">
        <v>2013</v>
      </c>
      <c r="J220" s="86">
        <v>5</v>
      </c>
      <c r="K220" s="86" t="s">
        <v>1838</v>
      </c>
      <c r="L220" s="122"/>
      <c r="M220" s="30" t="s">
        <v>5682</v>
      </c>
      <c r="N220" s="122"/>
      <c r="O220" s="114">
        <v>135</v>
      </c>
      <c r="P220" s="81" t="s">
        <v>26</v>
      </c>
      <c r="Q220" s="81" t="s">
        <v>120</v>
      </c>
      <c r="R220" s="201" t="s">
        <v>5695</v>
      </c>
    </row>
    <row r="221" spans="1:18" ht="24" x14ac:dyDescent="0.2">
      <c r="A221" s="72">
        <v>205</v>
      </c>
      <c r="B221" s="73">
        <v>5200</v>
      </c>
      <c r="C221" s="118" t="s">
        <v>3259</v>
      </c>
      <c r="D221" s="86">
        <v>25</v>
      </c>
      <c r="E221" s="86">
        <v>11</v>
      </c>
      <c r="F221" s="86">
        <v>2013</v>
      </c>
      <c r="G221" s="86">
        <v>28</v>
      </c>
      <c r="H221" s="86">
        <v>11</v>
      </c>
      <c r="I221" s="86">
        <v>2013</v>
      </c>
      <c r="J221" s="86">
        <v>5</v>
      </c>
      <c r="K221" s="86" t="s">
        <v>1839</v>
      </c>
      <c r="L221" s="122"/>
      <c r="M221" s="30" t="s">
        <v>5682</v>
      </c>
      <c r="N221" s="122"/>
      <c r="O221" s="114">
        <v>213</v>
      </c>
      <c r="P221" s="81" t="s">
        <v>26</v>
      </c>
      <c r="Q221" s="81" t="s">
        <v>120</v>
      </c>
      <c r="R221" s="201" t="s">
        <v>5695</v>
      </c>
    </row>
    <row r="222" spans="1:18" ht="24" x14ac:dyDescent="0.2">
      <c r="A222" s="18">
        <v>206</v>
      </c>
      <c r="B222" s="73">
        <v>5200</v>
      </c>
      <c r="C222" s="118" t="s">
        <v>3260</v>
      </c>
      <c r="D222" s="86">
        <v>10</v>
      </c>
      <c r="E222" s="86">
        <v>12</v>
      </c>
      <c r="F222" s="86">
        <v>2013</v>
      </c>
      <c r="G222" s="86">
        <v>10</v>
      </c>
      <c r="H222" s="86">
        <v>12</v>
      </c>
      <c r="I222" s="86">
        <v>2013</v>
      </c>
      <c r="J222" s="86">
        <v>5</v>
      </c>
      <c r="K222" s="86" t="s">
        <v>1838</v>
      </c>
      <c r="L222" s="122"/>
      <c r="M222" s="30" t="s">
        <v>5682</v>
      </c>
      <c r="N222" s="122"/>
      <c r="O222" s="114">
        <v>131</v>
      </c>
      <c r="P222" s="81" t="s">
        <v>26</v>
      </c>
      <c r="Q222" s="81" t="s">
        <v>120</v>
      </c>
      <c r="R222" s="201" t="s">
        <v>5695</v>
      </c>
    </row>
    <row r="223" spans="1:18" ht="24" x14ac:dyDescent="0.2">
      <c r="A223" s="25">
        <v>207</v>
      </c>
      <c r="B223" s="19">
        <v>5200</v>
      </c>
      <c r="C223" s="118" t="s">
        <v>3261</v>
      </c>
      <c r="D223" s="86">
        <v>11</v>
      </c>
      <c r="E223" s="86">
        <v>12</v>
      </c>
      <c r="F223" s="86">
        <v>2013</v>
      </c>
      <c r="G223" s="86">
        <v>11</v>
      </c>
      <c r="H223" s="86">
        <v>12</v>
      </c>
      <c r="I223" s="86">
        <v>2013</v>
      </c>
      <c r="J223" s="86">
        <v>5</v>
      </c>
      <c r="K223" s="86" t="s">
        <v>1839</v>
      </c>
      <c r="L223" s="122"/>
      <c r="M223" s="30" t="s">
        <v>5682</v>
      </c>
      <c r="N223" s="122"/>
      <c r="O223" s="114">
        <v>101</v>
      </c>
      <c r="P223" s="22" t="s">
        <v>26</v>
      </c>
      <c r="Q223" s="22" t="s">
        <v>120</v>
      </c>
      <c r="R223" s="202" t="s">
        <v>5695</v>
      </c>
    </row>
    <row r="224" spans="1:18" x14ac:dyDescent="0.25">
      <c r="A224" s="293" t="s">
        <v>5793</v>
      </c>
      <c r="B224" s="293"/>
      <c r="C224" s="293"/>
      <c r="D224" s="290"/>
      <c r="E224" s="290"/>
      <c r="F224" s="290"/>
      <c r="G224" s="290"/>
      <c r="H224" s="290"/>
      <c r="I224" s="290"/>
      <c r="J224" s="290"/>
      <c r="K224" s="290"/>
      <c r="L224" s="206"/>
      <c r="M224" s="271"/>
      <c r="N224" s="206"/>
      <c r="O224" s="291"/>
      <c r="P224" s="273"/>
      <c r="Q224" s="273"/>
      <c r="R224" s="292"/>
    </row>
    <row r="225" spans="1:18" ht="30.75" customHeight="1" thickBot="1" x14ac:dyDescent="0.3">
      <c r="A225" s="255" t="s">
        <v>5791</v>
      </c>
      <c r="B225" s="256"/>
      <c r="C225" s="256"/>
      <c r="D225" s="256"/>
      <c r="E225" s="256"/>
      <c r="F225" s="256"/>
      <c r="G225" s="256"/>
      <c r="H225" s="256"/>
      <c r="I225" s="256"/>
      <c r="J225" s="256"/>
      <c r="K225" s="256"/>
      <c r="L225" s="256"/>
      <c r="M225" s="256"/>
      <c r="N225" s="256"/>
      <c r="O225" s="256"/>
      <c r="P225" s="256"/>
      <c r="Q225" s="256"/>
      <c r="R225" s="257"/>
    </row>
    <row r="226" spans="1:18" ht="34.5" customHeight="1" x14ac:dyDescent="0.25">
      <c r="A226" s="260" t="s">
        <v>15</v>
      </c>
      <c r="B226" s="258"/>
      <c r="C226" s="125" t="s">
        <v>28</v>
      </c>
      <c r="D226" s="126"/>
      <c r="E226" s="126"/>
      <c r="F226" s="258" t="s">
        <v>16</v>
      </c>
      <c r="G226" s="258"/>
      <c r="H226" s="259" t="s">
        <v>29</v>
      </c>
      <c r="I226" s="259"/>
      <c r="J226" s="259"/>
      <c r="K226" s="259"/>
      <c r="L226" s="259"/>
      <c r="M226" s="126"/>
      <c r="N226" s="126"/>
      <c r="O226" s="258" t="s">
        <v>23</v>
      </c>
      <c r="P226" s="258"/>
      <c r="Q226" s="259"/>
      <c r="R226" s="261"/>
    </row>
    <row r="227" spans="1:18" x14ac:dyDescent="0.25">
      <c r="A227" s="41"/>
      <c r="B227" s="42"/>
      <c r="C227" s="42"/>
      <c r="D227" s="42"/>
      <c r="E227" s="42"/>
      <c r="F227" s="42"/>
      <c r="G227" s="42"/>
      <c r="H227" s="42"/>
      <c r="I227" s="42"/>
      <c r="J227" s="42"/>
      <c r="K227" s="42"/>
      <c r="L227" s="42"/>
      <c r="M227" s="42"/>
      <c r="N227" s="42"/>
      <c r="O227" s="42"/>
      <c r="P227" s="42"/>
      <c r="Q227" s="42"/>
      <c r="R227" s="44"/>
    </row>
    <row r="228" spans="1:18" x14ac:dyDescent="0.25">
      <c r="A228" s="41"/>
      <c r="B228" s="42"/>
      <c r="C228" s="42"/>
      <c r="D228" s="42"/>
      <c r="E228" s="42"/>
      <c r="F228" s="42"/>
      <c r="G228" s="42"/>
      <c r="H228" s="42"/>
      <c r="I228" s="42"/>
      <c r="J228" s="42"/>
      <c r="K228" s="42"/>
      <c r="L228" s="42"/>
      <c r="M228" s="42"/>
      <c r="N228" s="42"/>
      <c r="O228" s="42"/>
      <c r="P228" s="42"/>
      <c r="Q228" s="42"/>
      <c r="R228" s="44"/>
    </row>
    <row r="229" spans="1:18" ht="34.5" x14ac:dyDescent="0.25">
      <c r="A229" s="224" t="s">
        <v>17</v>
      </c>
      <c r="B229" s="225"/>
      <c r="C229" s="40" t="s">
        <v>30</v>
      </c>
      <c r="D229" s="42"/>
      <c r="E229" s="42"/>
      <c r="F229" s="225" t="s">
        <v>17</v>
      </c>
      <c r="G229" s="225"/>
      <c r="H229" s="219" t="s">
        <v>31</v>
      </c>
      <c r="I229" s="219"/>
      <c r="J229" s="219"/>
      <c r="K229" s="219"/>
      <c r="L229" s="219"/>
      <c r="M229" s="42"/>
      <c r="N229" s="42"/>
      <c r="O229" s="225" t="s">
        <v>17</v>
      </c>
      <c r="P229" s="225"/>
      <c r="Q229" s="219"/>
      <c r="R229" s="220"/>
    </row>
    <row r="230" spans="1:18" x14ac:dyDescent="0.25">
      <c r="A230" s="41"/>
      <c r="B230" s="42"/>
      <c r="C230" s="42"/>
      <c r="D230" s="42"/>
      <c r="E230" s="42"/>
      <c r="F230" s="42"/>
      <c r="G230" s="42"/>
      <c r="H230" s="42"/>
      <c r="I230" s="42"/>
      <c r="J230" s="42"/>
      <c r="K230" s="42"/>
      <c r="L230" s="42"/>
      <c r="M230" s="42"/>
      <c r="N230" s="42"/>
      <c r="O230" s="42"/>
      <c r="P230" s="42"/>
      <c r="Q230" s="42"/>
      <c r="R230" s="44"/>
    </row>
    <row r="231" spans="1:18" x14ac:dyDescent="0.25">
      <c r="A231" s="41"/>
      <c r="B231" s="42"/>
      <c r="C231" s="42"/>
      <c r="D231" s="42"/>
      <c r="E231" s="42"/>
      <c r="F231" s="42"/>
      <c r="G231" s="42"/>
      <c r="H231" s="42"/>
      <c r="I231" s="42"/>
      <c r="J231" s="42"/>
      <c r="K231" s="42"/>
      <c r="L231" s="42"/>
      <c r="M231" s="42"/>
      <c r="N231" s="42"/>
      <c r="O231" s="42"/>
      <c r="P231" s="42"/>
      <c r="Q231" s="42"/>
      <c r="R231" s="44"/>
    </row>
    <row r="232" spans="1:18" ht="51.75" x14ac:dyDescent="0.25">
      <c r="A232" s="41" t="s">
        <v>18</v>
      </c>
      <c r="B232" s="42"/>
      <c r="C232" s="40" t="s">
        <v>33</v>
      </c>
      <c r="D232" s="42"/>
      <c r="E232" s="42"/>
      <c r="F232" s="42" t="s">
        <v>18</v>
      </c>
      <c r="G232" s="42"/>
      <c r="H232" s="219" t="s">
        <v>33</v>
      </c>
      <c r="I232" s="219"/>
      <c r="J232" s="219"/>
      <c r="K232" s="219"/>
      <c r="L232" s="219"/>
      <c r="M232" s="42"/>
      <c r="N232" s="42"/>
      <c r="O232" s="42" t="s">
        <v>18</v>
      </c>
      <c r="P232" s="42"/>
      <c r="Q232" s="219"/>
      <c r="R232" s="220"/>
    </row>
    <row r="233" spans="1:18" ht="18" thickBot="1" x14ac:dyDescent="0.3">
      <c r="A233" s="13"/>
      <c r="B233" s="14"/>
      <c r="C233" s="14"/>
      <c r="D233" s="14"/>
      <c r="E233" s="14"/>
      <c r="F233" s="14"/>
      <c r="G233" s="14"/>
      <c r="H233" s="14"/>
      <c r="I233" s="14"/>
      <c r="J233" s="14"/>
      <c r="K233" s="14"/>
      <c r="L233" s="14"/>
      <c r="M233" s="14"/>
      <c r="N233" s="14"/>
      <c r="O233" s="14"/>
      <c r="P233" s="14"/>
      <c r="Q233" s="14"/>
      <c r="R233" s="15"/>
    </row>
  </sheetData>
  <autoFilter ref="A15:R226">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autoFilter>
  <mergeCells count="33">
    <mergeCell ref="A224:C224"/>
    <mergeCell ref="A13:B13"/>
    <mergeCell ref="C13:R13"/>
    <mergeCell ref="A15:A16"/>
    <mergeCell ref="B15:B16"/>
    <mergeCell ref="C15:C16"/>
    <mergeCell ref="J15:N15"/>
    <mergeCell ref="O15:O16"/>
    <mergeCell ref="P15:P16"/>
    <mergeCell ref="Q15:Q16"/>
    <mergeCell ref="R15:R16"/>
    <mergeCell ref="D15:I15"/>
    <mergeCell ref="D16:F16"/>
    <mergeCell ref="G16:I16"/>
    <mergeCell ref="A6:R6"/>
    <mergeCell ref="A8:R8"/>
    <mergeCell ref="A10:B10"/>
    <mergeCell ref="C10:N10"/>
    <mergeCell ref="A11:B11"/>
    <mergeCell ref="C11:N11"/>
    <mergeCell ref="H232:L232"/>
    <mergeCell ref="O226:P226"/>
    <mergeCell ref="Q226:R226"/>
    <mergeCell ref="O229:P229"/>
    <mergeCell ref="Q229:R229"/>
    <mergeCell ref="Q232:R232"/>
    <mergeCell ref="A225:R225"/>
    <mergeCell ref="F226:G226"/>
    <mergeCell ref="H226:L226"/>
    <mergeCell ref="F229:G229"/>
    <mergeCell ref="H229:L229"/>
    <mergeCell ref="A229:B229"/>
    <mergeCell ref="A226:B226"/>
  </mergeCells>
  <dataValidations count="1">
    <dataValidation allowBlank="1" showErrorMessage="1" promptTitle="  " sqref="C17:E34"/>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8"/>
  <sheetViews>
    <sheetView topLeftCell="A1640" workbookViewId="0">
      <selection activeCell="A1659" sqref="A1659:C1659"/>
    </sheetView>
  </sheetViews>
  <sheetFormatPr baseColWidth="10" defaultRowHeight="17.25" x14ac:dyDescent="0.25"/>
  <cols>
    <col min="1" max="1" width="9.42578125" style="4" customWidth="1"/>
    <col min="2" max="2" width="8.5703125" style="4" customWidth="1"/>
    <col min="3" max="3" width="36.28515625" style="4" customWidth="1"/>
    <col min="4" max="4" width="6.28515625" style="4" customWidth="1"/>
    <col min="5" max="5" width="4.7109375" style="4" customWidth="1"/>
    <col min="6" max="6" width="7.28515625" style="4" customWidth="1"/>
    <col min="7" max="7" width="5.5703125" style="4" customWidth="1"/>
    <col min="8" max="8" width="3" style="4" customWidth="1"/>
    <col min="9" max="9" width="6.140625" style="4" customWidth="1"/>
    <col min="10" max="10" width="6.85546875" style="4" customWidth="1"/>
    <col min="11" max="11" width="8.42578125" style="4" customWidth="1"/>
    <col min="12" max="14" width="6.85546875" style="4" customWidth="1"/>
    <col min="15" max="15" width="11.42578125" style="4"/>
    <col min="16" max="16" width="10" style="4" customWidth="1"/>
    <col min="17" max="17" width="12.5703125" style="4" customWidth="1"/>
    <col min="18" max="18" width="19.42578125" style="4" customWidth="1"/>
    <col min="19" max="16384" width="11.42578125" style="4"/>
  </cols>
  <sheetData>
    <row r="1" spans="1:18" s="17" customFormat="1" x14ac:dyDescent="0.25">
      <c r="A1" s="1"/>
      <c r="B1"/>
      <c r="C1" s="1"/>
      <c r="D1" s="1"/>
      <c r="E1" s="1"/>
      <c r="F1" s="3"/>
      <c r="G1" s="3"/>
      <c r="H1" s="3"/>
      <c r="I1" s="3"/>
      <c r="J1" s="3"/>
      <c r="K1" s="3"/>
      <c r="L1" s="3"/>
      <c r="M1" s="3"/>
      <c r="N1" s="3"/>
      <c r="O1" s="3"/>
    </row>
    <row r="2" spans="1:18" s="17" customFormat="1" x14ac:dyDescent="0.25">
      <c r="A2" s="1"/>
      <c r="B2" s="1"/>
      <c r="C2" s="1"/>
      <c r="D2" s="1"/>
      <c r="E2" s="1"/>
      <c r="F2" s="3"/>
      <c r="G2" s="3"/>
      <c r="H2" s="3"/>
      <c r="I2" s="3"/>
      <c r="J2" s="3"/>
      <c r="K2" s="3"/>
      <c r="L2" s="3"/>
      <c r="M2" s="3"/>
      <c r="N2" s="3"/>
      <c r="O2" s="3"/>
    </row>
    <row r="3" spans="1:18" s="17" customFormat="1" x14ac:dyDescent="0.25">
      <c r="A3" s="1"/>
      <c r="B3" s="2"/>
      <c r="C3" s="1"/>
      <c r="D3" s="1"/>
      <c r="E3" s="1"/>
      <c r="F3" s="3"/>
      <c r="G3" s="3"/>
      <c r="H3" s="3"/>
      <c r="I3" s="3"/>
      <c r="J3" s="3"/>
      <c r="K3" s="3"/>
      <c r="L3" s="3"/>
      <c r="M3" s="3"/>
      <c r="N3" s="3"/>
      <c r="O3" s="3"/>
    </row>
    <row r="4" spans="1:18" s="17" customFormat="1" x14ac:dyDescent="0.25">
      <c r="A4" s="1"/>
      <c r="B4" s="2"/>
      <c r="C4" s="1"/>
      <c r="D4" s="1"/>
      <c r="E4" s="1"/>
      <c r="F4" s="3"/>
      <c r="G4" s="3"/>
      <c r="H4" s="3"/>
      <c r="I4" s="3"/>
      <c r="J4" s="3"/>
      <c r="K4" s="3"/>
      <c r="L4" s="3"/>
      <c r="M4" s="3"/>
      <c r="N4" s="3"/>
      <c r="O4" s="3"/>
    </row>
    <row r="5" spans="1:18" s="17" customFormat="1" ht="18" thickBot="1" x14ac:dyDescent="0.3">
      <c r="A5" s="1"/>
      <c r="B5" s="2"/>
      <c r="C5" s="1"/>
      <c r="D5" s="1"/>
      <c r="E5" s="1"/>
      <c r="F5" s="3"/>
      <c r="G5" s="3"/>
      <c r="H5" s="3"/>
      <c r="I5" s="3"/>
      <c r="J5" s="3"/>
      <c r="K5" s="3"/>
      <c r="L5" s="3"/>
      <c r="M5" s="3"/>
      <c r="N5" s="3"/>
      <c r="O5" s="3"/>
    </row>
    <row r="6" spans="1:18" ht="78.75" customHeight="1" thickBot="1" x14ac:dyDescent="0.3">
      <c r="A6" s="240" t="s">
        <v>24</v>
      </c>
      <c r="B6" s="241"/>
      <c r="C6" s="241"/>
      <c r="D6" s="241"/>
      <c r="E6" s="241"/>
      <c r="F6" s="241"/>
      <c r="G6" s="241"/>
      <c r="H6" s="241"/>
      <c r="I6" s="241"/>
      <c r="J6" s="241"/>
      <c r="K6" s="241"/>
      <c r="L6" s="241"/>
      <c r="M6" s="241"/>
      <c r="N6" s="241"/>
      <c r="O6" s="241"/>
      <c r="P6" s="241"/>
      <c r="Q6" s="241"/>
      <c r="R6" s="242"/>
    </row>
    <row r="7" spans="1:18" ht="18" thickBot="1" x14ac:dyDescent="0.3"/>
    <row r="8" spans="1:18" ht="22.5" customHeight="1" thickBot="1" x14ac:dyDescent="0.3">
      <c r="A8" s="234" t="s">
        <v>19</v>
      </c>
      <c r="B8" s="237"/>
      <c r="C8" s="237"/>
      <c r="D8" s="237"/>
      <c r="E8" s="237"/>
      <c r="F8" s="237"/>
      <c r="G8" s="237"/>
      <c r="H8" s="237"/>
      <c r="I8" s="237"/>
      <c r="J8" s="237"/>
      <c r="K8" s="237"/>
      <c r="L8" s="237"/>
      <c r="M8" s="237"/>
      <c r="N8" s="237"/>
      <c r="O8" s="237"/>
      <c r="P8" s="237"/>
      <c r="Q8" s="237"/>
      <c r="R8" s="235"/>
    </row>
    <row r="9" spans="1:18" x14ac:dyDescent="0.25">
      <c r="A9" s="5"/>
      <c r="B9" s="6"/>
      <c r="C9" s="6"/>
      <c r="D9" s="6"/>
      <c r="E9" s="6"/>
      <c r="F9" s="6"/>
      <c r="G9" s="6"/>
      <c r="H9" s="6"/>
      <c r="I9" s="6"/>
      <c r="J9" s="6"/>
      <c r="K9" s="6"/>
      <c r="L9" s="6"/>
      <c r="M9" s="6"/>
      <c r="N9" s="6"/>
      <c r="O9" s="6"/>
      <c r="P9" s="6"/>
      <c r="Q9" s="6"/>
      <c r="R9" s="7"/>
    </row>
    <row r="10" spans="1:18" x14ac:dyDescent="0.25">
      <c r="A10" s="224" t="s">
        <v>20</v>
      </c>
      <c r="B10" s="225"/>
      <c r="C10" s="243" t="s">
        <v>27</v>
      </c>
      <c r="D10" s="243"/>
      <c r="E10" s="243"/>
      <c r="F10" s="243"/>
      <c r="G10" s="243"/>
      <c r="H10" s="243"/>
      <c r="I10" s="243"/>
      <c r="J10" s="243"/>
      <c r="K10" s="243"/>
      <c r="L10" s="243"/>
      <c r="M10" s="243"/>
      <c r="N10" s="243"/>
      <c r="O10" s="8"/>
      <c r="P10" s="8"/>
      <c r="Q10" s="8"/>
      <c r="R10" s="9"/>
    </row>
    <row r="11" spans="1:18" ht="44.25" customHeight="1" x14ac:dyDescent="0.25">
      <c r="A11" s="224" t="s">
        <v>21</v>
      </c>
      <c r="B11" s="225"/>
      <c r="C11" s="244" t="s">
        <v>1929</v>
      </c>
      <c r="D11" s="244"/>
      <c r="E11" s="244"/>
      <c r="F11" s="244"/>
      <c r="G11" s="244"/>
      <c r="H11" s="244"/>
      <c r="I11" s="244"/>
      <c r="J11" s="244"/>
      <c r="K11" s="244"/>
      <c r="L11" s="244"/>
      <c r="M11" s="244"/>
      <c r="N11" s="244"/>
      <c r="O11" s="8"/>
      <c r="P11" s="8"/>
      <c r="Q11" s="8"/>
      <c r="R11" s="9"/>
    </row>
    <row r="12" spans="1:18" x14ac:dyDescent="0.25">
      <c r="A12" s="10"/>
      <c r="B12" s="8"/>
      <c r="C12" s="8"/>
      <c r="D12" s="8"/>
      <c r="E12" s="8"/>
      <c r="F12" s="8"/>
      <c r="G12" s="8"/>
      <c r="H12" s="8"/>
      <c r="I12" s="8"/>
      <c r="J12" s="8"/>
      <c r="K12" s="8"/>
      <c r="L12" s="8"/>
      <c r="M12" s="8"/>
      <c r="N12" s="8"/>
      <c r="O12" s="8"/>
      <c r="P12" s="8"/>
      <c r="Q12" s="8"/>
      <c r="R12" s="9"/>
    </row>
    <row r="13" spans="1:18" ht="41.25" customHeight="1" x14ac:dyDescent="0.25">
      <c r="A13" s="224" t="s">
        <v>22</v>
      </c>
      <c r="B13" s="225"/>
      <c r="C13" s="225" t="s">
        <v>121</v>
      </c>
      <c r="D13" s="225"/>
      <c r="E13" s="225"/>
      <c r="F13" s="225"/>
      <c r="G13" s="225"/>
      <c r="H13" s="225"/>
      <c r="I13" s="225"/>
      <c r="J13" s="225"/>
      <c r="K13" s="225"/>
      <c r="L13" s="225"/>
      <c r="M13" s="225"/>
      <c r="N13" s="225"/>
      <c r="O13" s="225"/>
      <c r="P13" s="225"/>
      <c r="Q13" s="225"/>
      <c r="R13" s="228"/>
    </row>
    <row r="14" spans="1:18" ht="18" thickBot="1" x14ac:dyDescent="0.3">
      <c r="A14" s="10"/>
      <c r="B14" s="8"/>
      <c r="C14" s="8"/>
      <c r="D14" s="8"/>
      <c r="E14" s="8"/>
      <c r="F14" s="8"/>
      <c r="G14" s="8"/>
      <c r="H14" s="8"/>
      <c r="I14" s="8"/>
      <c r="J14" s="8"/>
      <c r="K14" s="8"/>
      <c r="L14" s="8"/>
      <c r="M14" s="8"/>
      <c r="N14" s="8"/>
      <c r="O14" s="8"/>
      <c r="P14" s="8"/>
      <c r="Q14" s="8"/>
      <c r="R14" s="9"/>
    </row>
    <row r="15" spans="1:18" ht="18" customHeight="1" thickBot="1" x14ac:dyDescent="0.3">
      <c r="A15" s="229" t="s">
        <v>14</v>
      </c>
      <c r="B15" s="231" t="s">
        <v>25</v>
      </c>
      <c r="C15" s="233" t="s">
        <v>0</v>
      </c>
      <c r="D15" s="248" t="s">
        <v>8</v>
      </c>
      <c r="E15" s="248"/>
      <c r="F15" s="248"/>
      <c r="G15" s="248"/>
      <c r="H15" s="248"/>
      <c r="I15" s="248"/>
      <c r="J15" s="236" t="s">
        <v>9</v>
      </c>
      <c r="K15" s="237"/>
      <c r="L15" s="237"/>
      <c r="M15" s="237"/>
      <c r="N15" s="238"/>
      <c r="O15" s="239" t="s">
        <v>13</v>
      </c>
      <c r="P15" s="231" t="s">
        <v>10</v>
      </c>
      <c r="Q15" s="231" t="s">
        <v>11</v>
      </c>
      <c r="R15" s="226" t="s">
        <v>12</v>
      </c>
    </row>
    <row r="16" spans="1:18" ht="34.5" x14ac:dyDescent="0.25">
      <c r="A16" s="230"/>
      <c r="B16" s="232"/>
      <c r="C16" s="262"/>
      <c r="D16" s="248" t="s">
        <v>1</v>
      </c>
      <c r="E16" s="248"/>
      <c r="F16" s="248"/>
      <c r="G16" s="248" t="s">
        <v>2</v>
      </c>
      <c r="H16" s="248"/>
      <c r="I16" s="248"/>
      <c r="J16" s="35" t="s">
        <v>3</v>
      </c>
      <c r="K16" s="35" t="s">
        <v>4</v>
      </c>
      <c r="L16" s="35" t="s">
        <v>5</v>
      </c>
      <c r="M16" s="35" t="s">
        <v>6</v>
      </c>
      <c r="N16" s="35" t="s">
        <v>7</v>
      </c>
      <c r="O16" s="232"/>
      <c r="P16" s="232"/>
      <c r="Q16" s="232"/>
      <c r="R16" s="227"/>
    </row>
    <row r="17" spans="1:18" s="23" customFormat="1" ht="20.25" customHeight="1" x14ac:dyDescent="0.2">
      <c r="A17" s="18">
        <v>1</v>
      </c>
      <c r="B17" s="19">
        <v>5700</v>
      </c>
      <c r="C17" s="100" t="s">
        <v>1930</v>
      </c>
      <c r="D17" s="102">
        <v>2</v>
      </c>
      <c r="E17" s="102">
        <v>1</v>
      </c>
      <c r="F17" s="102">
        <v>2012</v>
      </c>
      <c r="G17" s="102">
        <v>10</v>
      </c>
      <c r="H17" s="102">
        <v>1</v>
      </c>
      <c r="I17" s="102">
        <v>2012</v>
      </c>
      <c r="J17" s="102">
        <v>1</v>
      </c>
      <c r="K17" s="103" t="s">
        <v>116</v>
      </c>
      <c r="L17" s="21"/>
      <c r="M17" s="30" t="s">
        <v>5682</v>
      </c>
      <c r="N17" s="30"/>
      <c r="O17" s="102">
        <v>208</v>
      </c>
      <c r="P17" s="22" t="s">
        <v>26</v>
      </c>
      <c r="Q17" s="22" t="s">
        <v>120</v>
      </c>
      <c r="R17" s="29" t="s">
        <v>5786</v>
      </c>
    </row>
    <row r="18" spans="1:18" s="23" customFormat="1" ht="17.25" customHeight="1" x14ac:dyDescent="0.2">
      <c r="A18" s="18">
        <v>2</v>
      </c>
      <c r="B18" s="19">
        <v>5700</v>
      </c>
      <c r="C18" s="100" t="s">
        <v>1931</v>
      </c>
      <c r="D18" s="102">
        <v>10</v>
      </c>
      <c r="E18" s="102">
        <v>1</v>
      </c>
      <c r="F18" s="102">
        <v>2012</v>
      </c>
      <c r="G18" s="102">
        <v>10</v>
      </c>
      <c r="H18" s="102">
        <v>1</v>
      </c>
      <c r="I18" s="102">
        <v>2012</v>
      </c>
      <c r="J18" s="102">
        <v>1</v>
      </c>
      <c r="K18" s="103" t="s">
        <v>117</v>
      </c>
      <c r="L18" s="21"/>
      <c r="M18" s="30" t="s">
        <v>5682</v>
      </c>
      <c r="N18" s="30"/>
      <c r="O18" s="102">
        <v>193</v>
      </c>
      <c r="P18" s="22" t="s">
        <v>26</v>
      </c>
      <c r="Q18" s="22" t="s">
        <v>120</v>
      </c>
      <c r="R18" s="29" t="s">
        <v>5786</v>
      </c>
    </row>
    <row r="19" spans="1:18" s="23" customFormat="1" ht="22.5" customHeight="1" x14ac:dyDescent="0.2">
      <c r="A19" s="18">
        <v>3</v>
      </c>
      <c r="B19" s="19">
        <v>5700</v>
      </c>
      <c r="C19" s="100" t="s">
        <v>1932</v>
      </c>
      <c r="D19" s="102">
        <v>10</v>
      </c>
      <c r="E19" s="102">
        <v>1</v>
      </c>
      <c r="F19" s="102">
        <v>2012</v>
      </c>
      <c r="G19" s="102">
        <v>10</v>
      </c>
      <c r="H19" s="102">
        <v>1</v>
      </c>
      <c r="I19" s="102">
        <v>2012</v>
      </c>
      <c r="J19" s="102">
        <v>1</v>
      </c>
      <c r="K19" s="103" t="s">
        <v>119</v>
      </c>
      <c r="L19" s="21"/>
      <c r="M19" s="30" t="s">
        <v>5682</v>
      </c>
      <c r="N19" s="30"/>
      <c r="O19" s="102">
        <v>200</v>
      </c>
      <c r="P19" s="22" t="s">
        <v>26</v>
      </c>
      <c r="Q19" s="22" t="s">
        <v>120</v>
      </c>
      <c r="R19" s="29" t="s">
        <v>5786</v>
      </c>
    </row>
    <row r="20" spans="1:18" s="23" customFormat="1" ht="17.25" customHeight="1" x14ac:dyDescent="0.2">
      <c r="A20" s="18">
        <v>4</v>
      </c>
      <c r="B20" s="19">
        <v>5700</v>
      </c>
      <c r="C20" s="100" t="s">
        <v>1933</v>
      </c>
      <c r="D20" s="102">
        <v>10</v>
      </c>
      <c r="E20" s="102">
        <v>1</v>
      </c>
      <c r="F20" s="102">
        <v>2012</v>
      </c>
      <c r="G20" s="102">
        <v>10</v>
      </c>
      <c r="H20" s="102">
        <v>1</v>
      </c>
      <c r="I20" s="102">
        <v>2012</v>
      </c>
      <c r="J20" s="102">
        <v>1</v>
      </c>
      <c r="K20" s="103" t="s">
        <v>554</v>
      </c>
      <c r="L20" s="22"/>
      <c r="M20" s="30" t="s">
        <v>5682</v>
      </c>
      <c r="N20" s="22"/>
      <c r="O20" s="102">
        <v>199</v>
      </c>
      <c r="P20" s="22" t="s">
        <v>26</v>
      </c>
      <c r="Q20" s="22" t="s">
        <v>120</v>
      </c>
      <c r="R20" s="29" t="s">
        <v>5786</v>
      </c>
    </row>
    <row r="21" spans="1:18" s="23" customFormat="1" ht="24" customHeight="1" x14ac:dyDescent="0.2">
      <c r="A21" s="18">
        <v>5</v>
      </c>
      <c r="B21" s="19">
        <v>5700</v>
      </c>
      <c r="C21" s="100" t="s">
        <v>1934</v>
      </c>
      <c r="D21" s="102">
        <v>10</v>
      </c>
      <c r="E21" s="102">
        <v>1</v>
      </c>
      <c r="F21" s="102">
        <v>2012</v>
      </c>
      <c r="G21" s="102">
        <v>10</v>
      </c>
      <c r="H21" s="102">
        <v>1</v>
      </c>
      <c r="I21" s="102">
        <v>2012</v>
      </c>
      <c r="J21" s="102">
        <v>1</v>
      </c>
      <c r="K21" s="103" t="s">
        <v>552</v>
      </c>
      <c r="L21" s="22"/>
      <c r="M21" s="30" t="s">
        <v>5682</v>
      </c>
      <c r="N21" s="30"/>
      <c r="O21" s="102">
        <v>198</v>
      </c>
      <c r="P21" s="22" t="s">
        <v>26</v>
      </c>
      <c r="Q21" s="22" t="s">
        <v>120</v>
      </c>
      <c r="R21" s="29" t="s">
        <v>5786</v>
      </c>
    </row>
    <row r="22" spans="1:18" s="23" customFormat="1" ht="17.25" customHeight="1" x14ac:dyDescent="0.2">
      <c r="A22" s="18">
        <v>6</v>
      </c>
      <c r="B22" s="19">
        <v>5700</v>
      </c>
      <c r="C22" s="100" t="s">
        <v>1935</v>
      </c>
      <c r="D22" s="102">
        <v>10</v>
      </c>
      <c r="E22" s="102">
        <v>1</v>
      </c>
      <c r="F22" s="102">
        <v>2012</v>
      </c>
      <c r="G22" s="102">
        <v>10</v>
      </c>
      <c r="H22" s="102">
        <v>1</v>
      </c>
      <c r="I22" s="102">
        <v>2012</v>
      </c>
      <c r="J22" s="102">
        <v>1</v>
      </c>
      <c r="K22" s="103" t="s">
        <v>553</v>
      </c>
      <c r="L22" s="22"/>
      <c r="M22" s="30" t="s">
        <v>5682</v>
      </c>
      <c r="N22" s="30"/>
      <c r="O22" s="102">
        <v>194</v>
      </c>
      <c r="P22" s="22" t="s">
        <v>26</v>
      </c>
      <c r="Q22" s="22" t="s">
        <v>120</v>
      </c>
      <c r="R22" s="29" t="s">
        <v>5786</v>
      </c>
    </row>
    <row r="23" spans="1:18" s="23" customFormat="1" ht="17.25" customHeight="1" x14ac:dyDescent="0.2">
      <c r="A23" s="18">
        <v>7</v>
      </c>
      <c r="B23" s="19">
        <v>5700</v>
      </c>
      <c r="C23" s="100" t="s">
        <v>1936</v>
      </c>
      <c r="D23" s="102">
        <v>10</v>
      </c>
      <c r="E23" s="102">
        <v>1</v>
      </c>
      <c r="F23" s="102">
        <v>2012</v>
      </c>
      <c r="G23" s="102">
        <v>10</v>
      </c>
      <c r="H23" s="102">
        <v>1</v>
      </c>
      <c r="I23" s="102">
        <v>2012</v>
      </c>
      <c r="J23" s="102">
        <v>2</v>
      </c>
      <c r="K23" s="103" t="s">
        <v>557</v>
      </c>
      <c r="L23" s="26"/>
      <c r="M23" s="30" t="s">
        <v>5682</v>
      </c>
      <c r="N23" s="30"/>
      <c r="O23" s="102">
        <v>201</v>
      </c>
      <c r="P23" s="22" t="s">
        <v>26</v>
      </c>
      <c r="Q23" s="22" t="s">
        <v>120</v>
      </c>
      <c r="R23" s="29" t="s">
        <v>5786</v>
      </c>
    </row>
    <row r="24" spans="1:18" s="23" customFormat="1" ht="17.25" customHeight="1" x14ac:dyDescent="0.2">
      <c r="A24" s="18">
        <v>8</v>
      </c>
      <c r="B24" s="19">
        <v>5700</v>
      </c>
      <c r="C24" s="100" t="s">
        <v>1937</v>
      </c>
      <c r="D24" s="102">
        <v>10</v>
      </c>
      <c r="E24" s="102">
        <v>1</v>
      </c>
      <c r="F24" s="102">
        <v>2012</v>
      </c>
      <c r="G24" s="102">
        <v>10</v>
      </c>
      <c r="H24" s="102">
        <v>1</v>
      </c>
      <c r="I24" s="102">
        <v>2012</v>
      </c>
      <c r="J24" s="102">
        <v>2</v>
      </c>
      <c r="K24" s="103" t="s">
        <v>558</v>
      </c>
      <c r="L24" s="27"/>
      <c r="M24" s="30" t="s">
        <v>5682</v>
      </c>
      <c r="N24" s="28"/>
      <c r="O24" s="102">
        <v>204</v>
      </c>
      <c r="P24" s="22" t="s">
        <v>26</v>
      </c>
      <c r="Q24" s="22" t="s">
        <v>120</v>
      </c>
      <c r="R24" s="29" t="s">
        <v>5786</v>
      </c>
    </row>
    <row r="25" spans="1:18" ht="17.25" customHeight="1" x14ac:dyDescent="0.2">
      <c r="A25" s="18">
        <v>9</v>
      </c>
      <c r="B25" s="19">
        <v>5700</v>
      </c>
      <c r="C25" s="100" t="s">
        <v>1938</v>
      </c>
      <c r="D25" s="102">
        <v>10</v>
      </c>
      <c r="E25" s="102">
        <v>1</v>
      </c>
      <c r="F25" s="102">
        <v>2012</v>
      </c>
      <c r="G25" s="102">
        <v>10</v>
      </c>
      <c r="H25" s="102">
        <v>1</v>
      </c>
      <c r="I25" s="102">
        <v>2012</v>
      </c>
      <c r="J25" s="102">
        <v>2</v>
      </c>
      <c r="K25" s="103" t="s">
        <v>551</v>
      </c>
      <c r="L25" s="11"/>
      <c r="M25" s="30" t="s">
        <v>5682</v>
      </c>
      <c r="N25" s="11"/>
      <c r="O25" s="102">
        <v>198</v>
      </c>
      <c r="P25" s="22" t="s">
        <v>26</v>
      </c>
      <c r="Q25" s="22" t="s">
        <v>120</v>
      </c>
      <c r="R25" s="29" t="s">
        <v>5786</v>
      </c>
    </row>
    <row r="26" spans="1:18" ht="17.25" customHeight="1" x14ac:dyDescent="0.2">
      <c r="A26" s="18">
        <v>10</v>
      </c>
      <c r="B26" s="19">
        <v>5700</v>
      </c>
      <c r="C26" s="100" t="s">
        <v>1939</v>
      </c>
      <c r="D26" s="102">
        <v>10</v>
      </c>
      <c r="E26" s="102">
        <v>1</v>
      </c>
      <c r="F26" s="102">
        <v>2012</v>
      </c>
      <c r="G26" s="102">
        <v>10</v>
      </c>
      <c r="H26" s="102">
        <v>1</v>
      </c>
      <c r="I26" s="102">
        <v>2012</v>
      </c>
      <c r="J26" s="102">
        <v>2</v>
      </c>
      <c r="K26" s="103" t="s">
        <v>559</v>
      </c>
      <c r="L26" s="11"/>
      <c r="M26" s="30" t="s">
        <v>5682</v>
      </c>
      <c r="N26" s="11"/>
      <c r="O26" s="102">
        <v>210</v>
      </c>
      <c r="P26" s="22" t="s">
        <v>26</v>
      </c>
      <c r="Q26" s="22" t="s">
        <v>120</v>
      </c>
      <c r="R26" s="29" t="s">
        <v>5786</v>
      </c>
    </row>
    <row r="27" spans="1:18" ht="17.25" customHeight="1" x14ac:dyDescent="0.2">
      <c r="A27" s="18">
        <v>11</v>
      </c>
      <c r="B27" s="19">
        <v>5700</v>
      </c>
      <c r="C27" s="100" t="s">
        <v>1940</v>
      </c>
      <c r="D27" s="102">
        <v>10</v>
      </c>
      <c r="E27" s="102">
        <v>1</v>
      </c>
      <c r="F27" s="102">
        <v>2012</v>
      </c>
      <c r="G27" s="102">
        <v>10</v>
      </c>
      <c r="H27" s="102">
        <v>1</v>
      </c>
      <c r="I27" s="102">
        <v>2012</v>
      </c>
      <c r="J27" s="102">
        <v>2</v>
      </c>
      <c r="K27" s="103" t="s">
        <v>555</v>
      </c>
      <c r="L27" s="11"/>
      <c r="M27" s="30" t="s">
        <v>5682</v>
      </c>
      <c r="N27" s="11"/>
      <c r="O27" s="102">
        <v>202</v>
      </c>
      <c r="P27" s="22" t="s">
        <v>26</v>
      </c>
      <c r="Q27" s="22" t="s">
        <v>120</v>
      </c>
      <c r="R27" s="29" t="s">
        <v>5786</v>
      </c>
    </row>
    <row r="28" spans="1:18" ht="17.25" customHeight="1" x14ac:dyDescent="0.2">
      <c r="A28" s="18">
        <v>12</v>
      </c>
      <c r="B28" s="19">
        <v>5700</v>
      </c>
      <c r="C28" s="100" t="s">
        <v>1941</v>
      </c>
      <c r="D28" s="102">
        <v>10</v>
      </c>
      <c r="E28" s="102">
        <v>1</v>
      </c>
      <c r="F28" s="102">
        <v>2012</v>
      </c>
      <c r="G28" s="102">
        <v>10</v>
      </c>
      <c r="H28" s="102">
        <v>1</v>
      </c>
      <c r="I28" s="102">
        <v>2012</v>
      </c>
      <c r="J28" s="102">
        <v>2</v>
      </c>
      <c r="K28" s="103" t="s">
        <v>560</v>
      </c>
      <c r="L28" s="11"/>
      <c r="M28" s="30" t="s">
        <v>5682</v>
      </c>
      <c r="N28" s="11"/>
      <c r="O28" s="102">
        <v>191</v>
      </c>
      <c r="P28" s="22" t="s">
        <v>26</v>
      </c>
      <c r="Q28" s="22" t="s">
        <v>120</v>
      </c>
      <c r="R28" s="29" t="s">
        <v>5786</v>
      </c>
    </row>
    <row r="29" spans="1:18" ht="17.25" customHeight="1" x14ac:dyDescent="0.2">
      <c r="A29" s="18">
        <v>13</v>
      </c>
      <c r="B29" s="19">
        <v>5700</v>
      </c>
      <c r="C29" s="100" t="s">
        <v>1942</v>
      </c>
      <c r="D29" s="102">
        <v>10</v>
      </c>
      <c r="E29" s="102">
        <v>1</v>
      </c>
      <c r="F29" s="102">
        <v>2012</v>
      </c>
      <c r="G29" s="102">
        <v>10</v>
      </c>
      <c r="H29" s="102">
        <v>1</v>
      </c>
      <c r="I29" s="102">
        <v>2012</v>
      </c>
      <c r="J29" s="102">
        <v>3</v>
      </c>
      <c r="K29" s="103" t="s">
        <v>561</v>
      </c>
      <c r="L29" s="11"/>
      <c r="M29" s="30" t="s">
        <v>5682</v>
      </c>
      <c r="N29" s="11"/>
      <c r="O29" s="102">
        <v>202</v>
      </c>
      <c r="P29" s="22" t="s">
        <v>26</v>
      </c>
      <c r="Q29" s="22" t="s">
        <v>120</v>
      </c>
      <c r="R29" s="29" t="s">
        <v>5786</v>
      </c>
    </row>
    <row r="30" spans="1:18" ht="17.25" customHeight="1" x14ac:dyDescent="0.2">
      <c r="A30" s="18">
        <v>14</v>
      </c>
      <c r="B30" s="19">
        <v>5700</v>
      </c>
      <c r="C30" s="100" t="s">
        <v>1940</v>
      </c>
      <c r="D30" s="102">
        <v>10</v>
      </c>
      <c r="E30" s="102">
        <v>1</v>
      </c>
      <c r="F30" s="102">
        <v>2012</v>
      </c>
      <c r="G30" s="102">
        <v>10</v>
      </c>
      <c r="H30" s="102">
        <v>1</v>
      </c>
      <c r="I30" s="102">
        <v>2012</v>
      </c>
      <c r="J30" s="102">
        <v>3</v>
      </c>
      <c r="K30" s="103" t="s">
        <v>562</v>
      </c>
      <c r="L30" s="11"/>
      <c r="M30" s="30" t="s">
        <v>5682</v>
      </c>
      <c r="N30" s="11"/>
      <c r="O30" s="102">
        <v>190</v>
      </c>
      <c r="P30" s="22" t="s">
        <v>26</v>
      </c>
      <c r="Q30" s="22" t="s">
        <v>120</v>
      </c>
      <c r="R30" s="29" t="s">
        <v>5786</v>
      </c>
    </row>
    <row r="31" spans="1:18" ht="17.25" customHeight="1" x14ac:dyDescent="0.2">
      <c r="A31" s="18">
        <v>15</v>
      </c>
      <c r="B31" s="19">
        <v>5700</v>
      </c>
      <c r="C31" s="100" t="s">
        <v>1943</v>
      </c>
      <c r="D31" s="102">
        <v>10</v>
      </c>
      <c r="E31" s="102">
        <v>1</v>
      </c>
      <c r="F31" s="102">
        <v>2012</v>
      </c>
      <c r="G31" s="102">
        <v>10</v>
      </c>
      <c r="H31" s="102">
        <v>1</v>
      </c>
      <c r="I31" s="102">
        <v>2012</v>
      </c>
      <c r="J31" s="102">
        <v>3</v>
      </c>
      <c r="K31" s="103" t="s">
        <v>563</v>
      </c>
      <c r="L31" s="11"/>
      <c r="M31" s="30" t="s">
        <v>5682</v>
      </c>
      <c r="N31" s="11"/>
      <c r="O31" s="102">
        <v>185</v>
      </c>
      <c r="P31" s="22" t="s">
        <v>26</v>
      </c>
      <c r="Q31" s="22" t="s">
        <v>120</v>
      </c>
      <c r="R31" s="29" t="s">
        <v>5786</v>
      </c>
    </row>
    <row r="32" spans="1:18" x14ac:dyDescent="0.2">
      <c r="A32" s="18">
        <v>16</v>
      </c>
      <c r="B32" s="19">
        <v>5700</v>
      </c>
      <c r="C32" s="100" t="s">
        <v>1944</v>
      </c>
      <c r="D32" s="102">
        <v>10</v>
      </c>
      <c r="E32" s="102">
        <v>1</v>
      </c>
      <c r="F32" s="102">
        <v>2012</v>
      </c>
      <c r="G32" s="102">
        <v>10</v>
      </c>
      <c r="H32" s="102">
        <v>1</v>
      </c>
      <c r="I32" s="102">
        <v>2012</v>
      </c>
      <c r="J32" s="102">
        <v>3</v>
      </c>
      <c r="K32" s="103" t="s">
        <v>118</v>
      </c>
      <c r="L32" s="21"/>
      <c r="M32" s="30" t="s">
        <v>5682</v>
      </c>
      <c r="N32" s="30"/>
      <c r="O32" s="102">
        <v>192</v>
      </c>
      <c r="P32" s="22" t="s">
        <v>26</v>
      </c>
      <c r="Q32" s="22" t="s">
        <v>120</v>
      </c>
      <c r="R32" s="29" t="s">
        <v>5786</v>
      </c>
    </row>
    <row r="33" spans="1:18" x14ac:dyDescent="0.2">
      <c r="A33" s="18">
        <v>17</v>
      </c>
      <c r="B33" s="19">
        <v>5700</v>
      </c>
      <c r="C33" s="100" t="s">
        <v>1945</v>
      </c>
      <c r="D33" s="102">
        <v>10</v>
      </c>
      <c r="E33" s="102">
        <v>1</v>
      </c>
      <c r="F33" s="102">
        <v>2012</v>
      </c>
      <c r="G33" s="102">
        <v>10</v>
      </c>
      <c r="H33" s="102">
        <v>1</v>
      </c>
      <c r="I33" s="102">
        <v>2012</v>
      </c>
      <c r="J33" s="102">
        <v>3</v>
      </c>
      <c r="K33" s="103" t="s">
        <v>564</v>
      </c>
      <c r="L33" s="21"/>
      <c r="M33" s="30" t="s">
        <v>5682</v>
      </c>
      <c r="N33" s="30"/>
      <c r="O33" s="102">
        <v>202</v>
      </c>
      <c r="P33" s="22" t="s">
        <v>26</v>
      </c>
      <c r="Q33" s="22" t="s">
        <v>120</v>
      </c>
      <c r="R33" s="29" t="s">
        <v>5786</v>
      </c>
    </row>
    <row r="34" spans="1:18" x14ac:dyDescent="0.2">
      <c r="A34" s="18">
        <v>18</v>
      </c>
      <c r="B34" s="19">
        <v>5700</v>
      </c>
      <c r="C34" s="100" t="s">
        <v>1946</v>
      </c>
      <c r="D34" s="102">
        <v>10</v>
      </c>
      <c r="E34" s="102">
        <v>1</v>
      </c>
      <c r="F34" s="102">
        <v>2012</v>
      </c>
      <c r="G34" s="102">
        <v>10</v>
      </c>
      <c r="H34" s="102">
        <v>1</v>
      </c>
      <c r="I34" s="102">
        <v>2012</v>
      </c>
      <c r="J34" s="102">
        <v>3</v>
      </c>
      <c r="K34" s="103" t="s">
        <v>565</v>
      </c>
      <c r="L34" s="21"/>
      <c r="M34" s="30" t="s">
        <v>5682</v>
      </c>
      <c r="N34" s="30"/>
      <c r="O34" s="102">
        <v>188</v>
      </c>
      <c r="P34" s="22" t="s">
        <v>26</v>
      </c>
      <c r="Q34" s="22" t="s">
        <v>120</v>
      </c>
      <c r="R34" s="29" t="s">
        <v>5786</v>
      </c>
    </row>
    <row r="35" spans="1:18" x14ac:dyDescent="0.2">
      <c r="A35" s="18">
        <v>19</v>
      </c>
      <c r="B35" s="19">
        <v>5700</v>
      </c>
      <c r="C35" s="100" t="s">
        <v>1947</v>
      </c>
      <c r="D35" s="102">
        <v>10</v>
      </c>
      <c r="E35" s="102">
        <v>1</v>
      </c>
      <c r="F35" s="102">
        <v>2012</v>
      </c>
      <c r="G35" s="102">
        <v>10</v>
      </c>
      <c r="H35" s="102">
        <v>1</v>
      </c>
      <c r="I35" s="102">
        <v>2012</v>
      </c>
      <c r="J35" s="102">
        <v>4</v>
      </c>
      <c r="K35" s="103" t="s">
        <v>556</v>
      </c>
      <c r="L35" s="22"/>
      <c r="M35" s="30" t="s">
        <v>5682</v>
      </c>
      <c r="N35" s="22"/>
      <c r="O35" s="102">
        <v>194</v>
      </c>
      <c r="P35" s="22" t="s">
        <v>26</v>
      </c>
      <c r="Q35" s="22" t="s">
        <v>120</v>
      </c>
      <c r="R35" s="29" t="s">
        <v>5786</v>
      </c>
    </row>
    <row r="36" spans="1:18" x14ac:dyDescent="0.2">
      <c r="A36" s="18">
        <v>20</v>
      </c>
      <c r="B36" s="19">
        <v>5700</v>
      </c>
      <c r="C36" s="100" t="s">
        <v>1948</v>
      </c>
      <c r="D36" s="102">
        <v>10</v>
      </c>
      <c r="E36" s="102">
        <v>1</v>
      </c>
      <c r="F36" s="102">
        <v>2012</v>
      </c>
      <c r="G36" s="102">
        <v>10</v>
      </c>
      <c r="H36" s="102">
        <v>1</v>
      </c>
      <c r="I36" s="102">
        <v>2012</v>
      </c>
      <c r="J36" s="102">
        <v>4</v>
      </c>
      <c r="K36" s="103" t="s">
        <v>566</v>
      </c>
      <c r="L36" s="22"/>
      <c r="M36" s="30" t="s">
        <v>5682</v>
      </c>
      <c r="N36" s="30"/>
      <c r="O36" s="102">
        <v>197</v>
      </c>
      <c r="P36" s="22" t="s">
        <v>26</v>
      </c>
      <c r="Q36" s="22" t="s">
        <v>120</v>
      </c>
      <c r="R36" s="29" t="s">
        <v>5786</v>
      </c>
    </row>
    <row r="37" spans="1:18" x14ac:dyDescent="0.2">
      <c r="A37" s="18">
        <v>21</v>
      </c>
      <c r="B37" s="19">
        <v>5700</v>
      </c>
      <c r="C37" s="100" t="s">
        <v>1949</v>
      </c>
      <c r="D37" s="102">
        <v>10</v>
      </c>
      <c r="E37" s="102">
        <v>1</v>
      </c>
      <c r="F37" s="102">
        <v>2012</v>
      </c>
      <c r="G37" s="102">
        <v>10</v>
      </c>
      <c r="H37" s="102">
        <v>1</v>
      </c>
      <c r="I37" s="102">
        <v>2012</v>
      </c>
      <c r="J37" s="102">
        <v>4</v>
      </c>
      <c r="K37" s="103" t="s">
        <v>567</v>
      </c>
      <c r="L37" s="22"/>
      <c r="M37" s="30" t="s">
        <v>5682</v>
      </c>
      <c r="N37" s="30"/>
      <c r="O37" s="102">
        <v>200</v>
      </c>
      <c r="P37" s="22" t="s">
        <v>26</v>
      </c>
      <c r="Q37" s="22" t="s">
        <v>120</v>
      </c>
      <c r="R37" s="29" t="s">
        <v>5786</v>
      </c>
    </row>
    <row r="38" spans="1:18" x14ac:dyDescent="0.2">
      <c r="A38" s="18">
        <v>22</v>
      </c>
      <c r="B38" s="19">
        <v>5700</v>
      </c>
      <c r="C38" s="100" t="s">
        <v>1950</v>
      </c>
      <c r="D38" s="102">
        <v>10</v>
      </c>
      <c r="E38" s="102">
        <v>1</v>
      </c>
      <c r="F38" s="102">
        <v>2012</v>
      </c>
      <c r="G38" s="102">
        <v>10</v>
      </c>
      <c r="H38" s="102">
        <v>1</v>
      </c>
      <c r="I38" s="102">
        <v>2012</v>
      </c>
      <c r="J38" s="102">
        <v>4</v>
      </c>
      <c r="K38" s="103" t="s">
        <v>568</v>
      </c>
      <c r="L38" s="26"/>
      <c r="M38" s="30" t="s">
        <v>5682</v>
      </c>
      <c r="N38" s="30"/>
      <c r="O38" s="102">
        <v>195</v>
      </c>
      <c r="P38" s="22" t="s">
        <v>26</v>
      </c>
      <c r="Q38" s="22" t="s">
        <v>120</v>
      </c>
      <c r="R38" s="29" t="s">
        <v>5786</v>
      </c>
    </row>
    <row r="39" spans="1:18" x14ac:dyDescent="0.2">
      <c r="A39" s="18">
        <v>23</v>
      </c>
      <c r="B39" s="19">
        <v>5700</v>
      </c>
      <c r="C39" s="100" t="s">
        <v>1951</v>
      </c>
      <c r="D39" s="102">
        <v>10</v>
      </c>
      <c r="E39" s="102">
        <v>1</v>
      </c>
      <c r="F39" s="102">
        <v>2012</v>
      </c>
      <c r="G39" s="102">
        <v>10</v>
      </c>
      <c r="H39" s="102">
        <v>1</v>
      </c>
      <c r="I39" s="102">
        <v>2012</v>
      </c>
      <c r="J39" s="102">
        <v>4</v>
      </c>
      <c r="K39" s="103" t="s">
        <v>569</v>
      </c>
      <c r="L39" s="27"/>
      <c r="M39" s="30" t="s">
        <v>5682</v>
      </c>
      <c r="N39" s="28"/>
      <c r="O39" s="102">
        <v>176</v>
      </c>
      <c r="P39" s="22" t="s">
        <v>26</v>
      </c>
      <c r="Q39" s="22" t="s">
        <v>120</v>
      </c>
      <c r="R39" s="29" t="s">
        <v>5786</v>
      </c>
    </row>
    <row r="40" spans="1:18" x14ac:dyDescent="0.2">
      <c r="A40" s="18">
        <v>24</v>
      </c>
      <c r="B40" s="19">
        <v>5700</v>
      </c>
      <c r="C40" s="100" t="s">
        <v>1952</v>
      </c>
      <c r="D40" s="102">
        <v>10</v>
      </c>
      <c r="E40" s="102">
        <v>1</v>
      </c>
      <c r="F40" s="102">
        <v>2012</v>
      </c>
      <c r="G40" s="102">
        <v>10</v>
      </c>
      <c r="H40" s="102">
        <v>1</v>
      </c>
      <c r="I40" s="102">
        <v>2012</v>
      </c>
      <c r="J40" s="102">
        <v>4</v>
      </c>
      <c r="K40" s="103" t="s">
        <v>570</v>
      </c>
      <c r="L40" s="11"/>
      <c r="M40" s="30" t="s">
        <v>5682</v>
      </c>
      <c r="N40" s="11"/>
      <c r="O40" s="102">
        <v>182</v>
      </c>
      <c r="P40" s="22" t="s">
        <v>26</v>
      </c>
      <c r="Q40" s="22" t="s">
        <v>120</v>
      </c>
      <c r="R40" s="29" t="s">
        <v>5786</v>
      </c>
    </row>
    <row r="41" spans="1:18" x14ac:dyDescent="0.2">
      <c r="A41" s="18">
        <v>25</v>
      </c>
      <c r="B41" s="19">
        <v>5700</v>
      </c>
      <c r="C41" s="100" t="s">
        <v>1953</v>
      </c>
      <c r="D41" s="102">
        <v>10</v>
      </c>
      <c r="E41" s="102">
        <v>1</v>
      </c>
      <c r="F41" s="102">
        <v>2012</v>
      </c>
      <c r="G41" s="102">
        <v>10</v>
      </c>
      <c r="H41" s="102">
        <v>1</v>
      </c>
      <c r="I41" s="102">
        <v>2012</v>
      </c>
      <c r="J41" s="102">
        <v>5</v>
      </c>
      <c r="K41" s="103" t="s">
        <v>571</v>
      </c>
      <c r="L41" s="11"/>
      <c r="M41" s="30" t="s">
        <v>5682</v>
      </c>
      <c r="N41" s="11"/>
      <c r="O41" s="102">
        <v>188</v>
      </c>
      <c r="P41" s="22" t="s">
        <v>26</v>
      </c>
      <c r="Q41" s="22" t="s">
        <v>120</v>
      </c>
      <c r="R41" s="29" t="s">
        <v>5786</v>
      </c>
    </row>
    <row r="42" spans="1:18" x14ac:dyDescent="0.2">
      <c r="A42" s="18">
        <v>26</v>
      </c>
      <c r="B42" s="19">
        <v>5700</v>
      </c>
      <c r="C42" s="100" t="s">
        <v>1954</v>
      </c>
      <c r="D42" s="102">
        <v>10</v>
      </c>
      <c r="E42" s="102">
        <v>1</v>
      </c>
      <c r="F42" s="102">
        <v>2012</v>
      </c>
      <c r="G42" s="102">
        <v>10</v>
      </c>
      <c r="H42" s="102">
        <v>1</v>
      </c>
      <c r="I42" s="102">
        <v>2012</v>
      </c>
      <c r="J42" s="102">
        <v>5</v>
      </c>
      <c r="K42" s="103" t="s">
        <v>572</v>
      </c>
      <c r="L42" s="11"/>
      <c r="M42" s="30" t="s">
        <v>5682</v>
      </c>
      <c r="N42" s="11"/>
      <c r="O42" s="102">
        <v>202</v>
      </c>
      <c r="P42" s="22" t="s">
        <v>26</v>
      </c>
      <c r="Q42" s="22" t="s">
        <v>120</v>
      </c>
      <c r="R42" s="29" t="s">
        <v>5786</v>
      </c>
    </row>
    <row r="43" spans="1:18" x14ac:dyDescent="0.2">
      <c r="A43" s="18">
        <v>27</v>
      </c>
      <c r="B43" s="19">
        <v>5700</v>
      </c>
      <c r="C43" s="100" t="s">
        <v>1955</v>
      </c>
      <c r="D43" s="102">
        <v>10</v>
      </c>
      <c r="E43" s="102">
        <v>1</v>
      </c>
      <c r="F43" s="102">
        <v>2012</v>
      </c>
      <c r="G43" s="102">
        <v>11</v>
      </c>
      <c r="H43" s="102">
        <v>1</v>
      </c>
      <c r="I43" s="102">
        <v>2012</v>
      </c>
      <c r="J43" s="102">
        <v>5</v>
      </c>
      <c r="K43" s="103" t="s">
        <v>573</v>
      </c>
      <c r="L43" s="11"/>
      <c r="M43" s="30" t="s">
        <v>5682</v>
      </c>
      <c r="N43" s="11"/>
      <c r="O43" s="102">
        <v>187</v>
      </c>
      <c r="P43" s="22" t="s">
        <v>26</v>
      </c>
      <c r="Q43" s="22" t="s">
        <v>120</v>
      </c>
      <c r="R43" s="29" t="s">
        <v>5786</v>
      </c>
    </row>
    <row r="44" spans="1:18" x14ac:dyDescent="0.2">
      <c r="A44" s="18">
        <v>28</v>
      </c>
      <c r="B44" s="19">
        <v>5700</v>
      </c>
      <c r="C44" s="100" t="s">
        <v>1956</v>
      </c>
      <c r="D44" s="102">
        <v>11</v>
      </c>
      <c r="E44" s="102">
        <v>1</v>
      </c>
      <c r="F44" s="102">
        <v>2012</v>
      </c>
      <c r="G44" s="102">
        <v>23</v>
      </c>
      <c r="H44" s="102">
        <v>1</v>
      </c>
      <c r="I44" s="102">
        <v>2012</v>
      </c>
      <c r="J44" s="102">
        <v>5</v>
      </c>
      <c r="K44" s="103" t="s">
        <v>574</v>
      </c>
      <c r="L44" s="11"/>
      <c r="M44" s="30" t="s">
        <v>5682</v>
      </c>
      <c r="N44" s="11"/>
      <c r="O44" s="102">
        <v>174</v>
      </c>
      <c r="P44" s="22" t="s">
        <v>26</v>
      </c>
      <c r="Q44" s="22" t="s">
        <v>120</v>
      </c>
      <c r="R44" s="29" t="s">
        <v>5786</v>
      </c>
    </row>
    <row r="45" spans="1:18" x14ac:dyDescent="0.2">
      <c r="A45" s="18">
        <v>29</v>
      </c>
      <c r="B45" s="19">
        <v>5700</v>
      </c>
      <c r="C45" s="100" t="s">
        <v>1957</v>
      </c>
      <c r="D45" s="102">
        <v>24</v>
      </c>
      <c r="E45" s="102">
        <v>1</v>
      </c>
      <c r="F45" s="102">
        <v>2012</v>
      </c>
      <c r="G45" s="102">
        <v>26</v>
      </c>
      <c r="H45" s="102">
        <v>1</v>
      </c>
      <c r="I45" s="102">
        <v>2012</v>
      </c>
      <c r="J45" s="102">
        <v>5</v>
      </c>
      <c r="K45" s="103" t="s">
        <v>575</v>
      </c>
      <c r="L45" s="11"/>
      <c r="M45" s="30" t="s">
        <v>5682</v>
      </c>
      <c r="N45" s="11"/>
      <c r="O45" s="102">
        <v>189</v>
      </c>
      <c r="P45" s="22" t="s">
        <v>26</v>
      </c>
      <c r="Q45" s="22" t="s">
        <v>120</v>
      </c>
      <c r="R45" s="29" t="s">
        <v>5786</v>
      </c>
    </row>
    <row r="46" spans="1:18" x14ac:dyDescent="0.2">
      <c r="A46" s="18">
        <v>30</v>
      </c>
      <c r="B46" s="19">
        <v>5700</v>
      </c>
      <c r="C46" s="100" t="s">
        <v>1958</v>
      </c>
      <c r="D46" s="102">
        <v>27</v>
      </c>
      <c r="E46" s="102">
        <v>1</v>
      </c>
      <c r="F46" s="102">
        <v>2012</v>
      </c>
      <c r="G46" s="102">
        <v>30</v>
      </c>
      <c r="H46" s="102">
        <v>1</v>
      </c>
      <c r="I46" s="102">
        <v>2012</v>
      </c>
      <c r="J46" s="102">
        <v>5</v>
      </c>
      <c r="K46" s="103" t="s">
        <v>576</v>
      </c>
      <c r="L46" s="11"/>
      <c r="M46" s="30" t="s">
        <v>5682</v>
      </c>
      <c r="N46" s="11"/>
      <c r="O46" s="102">
        <v>186</v>
      </c>
      <c r="P46" s="22" t="s">
        <v>26</v>
      </c>
      <c r="Q46" s="22" t="s">
        <v>120</v>
      </c>
      <c r="R46" s="29" t="s">
        <v>5786</v>
      </c>
    </row>
    <row r="47" spans="1:18" x14ac:dyDescent="0.2">
      <c r="A47" s="18">
        <v>31</v>
      </c>
      <c r="B47" s="19">
        <v>5700</v>
      </c>
      <c r="C47" s="100" t="s">
        <v>1959</v>
      </c>
      <c r="D47" s="102">
        <v>30</v>
      </c>
      <c r="E47" s="102">
        <v>1</v>
      </c>
      <c r="F47" s="102">
        <v>2012</v>
      </c>
      <c r="G47" s="102">
        <v>30</v>
      </c>
      <c r="H47" s="102">
        <v>1</v>
      </c>
      <c r="I47" s="102">
        <v>2012</v>
      </c>
      <c r="J47" s="102">
        <v>5</v>
      </c>
      <c r="K47" s="103" t="s">
        <v>577</v>
      </c>
      <c r="L47" s="21"/>
      <c r="M47" s="30" t="s">
        <v>5682</v>
      </c>
      <c r="N47" s="30"/>
      <c r="O47" s="102">
        <v>47</v>
      </c>
      <c r="P47" s="22" t="s">
        <v>26</v>
      </c>
      <c r="Q47" s="22" t="s">
        <v>120</v>
      </c>
      <c r="R47" s="29" t="s">
        <v>5786</v>
      </c>
    </row>
    <row r="48" spans="1:18" x14ac:dyDescent="0.2">
      <c r="A48" s="18">
        <v>32</v>
      </c>
      <c r="B48" s="19">
        <v>5700</v>
      </c>
      <c r="C48" s="100" t="s">
        <v>1960</v>
      </c>
      <c r="D48" s="102">
        <v>1</v>
      </c>
      <c r="E48" s="102">
        <v>2</v>
      </c>
      <c r="F48" s="102">
        <v>2012</v>
      </c>
      <c r="G48" s="102">
        <v>1</v>
      </c>
      <c r="H48" s="102">
        <v>2</v>
      </c>
      <c r="I48" s="102">
        <v>2012</v>
      </c>
      <c r="J48" s="102">
        <v>6</v>
      </c>
      <c r="K48" s="103" t="s">
        <v>116</v>
      </c>
      <c r="L48" s="21"/>
      <c r="M48" s="30" t="s">
        <v>5682</v>
      </c>
      <c r="N48" s="30"/>
      <c r="O48" s="102">
        <v>186</v>
      </c>
      <c r="P48" s="22" t="s">
        <v>26</v>
      </c>
      <c r="Q48" s="22" t="s">
        <v>120</v>
      </c>
      <c r="R48" s="29" t="s">
        <v>5786</v>
      </c>
    </row>
    <row r="49" spans="1:18" x14ac:dyDescent="0.2">
      <c r="A49" s="18">
        <v>33</v>
      </c>
      <c r="B49" s="19">
        <v>5700</v>
      </c>
      <c r="C49" s="100" t="s">
        <v>1961</v>
      </c>
      <c r="D49" s="102">
        <v>1</v>
      </c>
      <c r="E49" s="102">
        <v>2</v>
      </c>
      <c r="F49" s="102">
        <v>2012</v>
      </c>
      <c r="G49" s="102">
        <v>1</v>
      </c>
      <c r="H49" s="102">
        <v>2</v>
      </c>
      <c r="I49" s="102">
        <v>2012</v>
      </c>
      <c r="J49" s="102">
        <v>6</v>
      </c>
      <c r="K49" s="103" t="s">
        <v>117</v>
      </c>
      <c r="L49" s="21"/>
      <c r="M49" s="30" t="s">
        <v>5682</v>
      </c>
      <c r="N49" s="30"/>
      <c r="O49" s="102">
        <v>188</v>
      </c>
      <c r="P49" s="22" t="s">
        <v>26</v>
      </c>
      <c r="Q49" s="22" t="s">
        <v>120</v>
      </c>
      <c r="R49" s="29" t="s">
        <v>5786</v>
      </c>
    </row>
    <row r="50" spans="1:18" x14ac:dyDescent="0.2">
      <c r="A50" s="18">
        <v>34</v>
      </c>
      <c r="B50" s="19">
        <v>5700</v>
      </c>
      <c r="C50" s="100" t="s">
        <v>1962</v>
      </c>
      <c r="D50" s="102">
        <v>1</v>
      </c>
      <c r="E50" s="102">
        <v>2</v>
      </c>
      <c r="F50" s="102">
        <v>2012</v>
      </c>
      <c r="G50" s="102">
        <v>1</v>
      </c>
      <c r="H50" s="102">
        <v>2</v>
      </c>
      <c r="I50" s="102">
        <v>2012</v>
      </c>
      <c r="J50" s="102">
        <v>6</v>
      </c>
      <c r="K50" s="103" t="s">
        <v>119</v>
      </c>
      <c r="L50" s="22"/>
      <c r="M50" s="30" t="s">
        <v>5682</v>
      </c>
      <c r="N50" s="22"/>
      <c r="O50" s="102">
        <v>192</v>
      </c>
      <c r="P50" s="22" t="s">
        <v>26</v>
      </c>
      <c r="Q50" s="22" t="s">
        <v>120</v>
      </c>
      <c r="R50" s="29" t="s">
        <v>5786</v>
      </c>
    </row>
    <row r="51" spans="1:18" x14ac:dyDescent="0.2">
      <c r="A51" s="18">
        <v>35</v>
      </c>
      <c r="B51" s="19">
        <v>5700</v>
      </c>
      <c r="C51" s="100" t="s">
        <v>1963</v>
      </c>
      <c r="D51" s="102">
        <v>1</v>
      </c>
      <c r="E51" s="102">
        <v>2</v>
      </c>
      <c r="F51" s="102">
        <v>2012</v>
      </c>
      <c r="G51" s="102">
        <v>2</v>
      </c>
      <c r="H51" s="102">
        <v>2</v>
      </c>
      <c r="I51" s="102">
        <v>2012</v>
      </c>
      <c r="J51" s="102">
        <v>6</v>
      </c>
      <c r="K51" s="103" t="s">
        <v>554</v>
      </c>
      <c r="L51" s="22"/>
      <c r="M51" s="30" t="s">
        <v>5682</v>
      </c>
      <c r="N51" s="30"/>
      <c r="O51" s="102">
        <v>183</v>
      </c>
      <c r="P51" s="22" t="s">
        <v>26</v>
      </c>
      <c r="Q51" s="22" t="s">
        <v>120</v>
      </c>
      <c r="R51" s="29" t="s">
        <v>5786</v>
      </c>
    </row>
    <row r="52" spans="1:18" x14ac:dyDescent="0.2">
      <c r="A52" s="18">
        <v>36</v>
      </c>
      <c r="B52" s="19">
        <v>5700</v>
      </c>
      <c r="C52" s="100" t="s">
        <v>1964</v>
      </c>
      <c r="D52" s="102">
        <v>2</v>
      </c>
      <c r="E52" s="102">
        <v>2</v>
      </c>
      <c r="F52" s="102">
        <v>2012</v>
      </c>
      <c r="G52" s="102">
        <v>2</v>
      </c>
      <c r="H52" s="102">
        <v>2</v>
      </c>
      <c r="I52" s="102">
        <v>2012</v>
      </c>
      <c r="J52" s="102">
        <v>6</v>
      </c>
      <c r="K52" s="103" t="s">
        <v>552</v>
      </c>
      <c r="L52" s="22"/>
      <c r="M52" s="30" t="s">
        <v>5682</v>
      </c>
      <c r="N52" s="30"/>
      <c r="O52" s="102">
        <v>190</v>
      </c>
      <c r="P52" s="22" t="s">
        <v>26</v>
      </c>
      <c r="Q52" s="22" t="s">
        <v>120</v>
      </c>
      <c r="R52" s="29" t="s">
        <v>5786</v>
      </c>
    </row>
    <row r="53" spans="1:18" x14ac:dyDescent="0.2">
      <c r="A53" s="18">
        <v>37</v>
      </c>
      <c r="B53" s="19">
        <v>5700</v>
      </c>
      <c r="C53" s="100" t="s">
        <v>1965</v>
      </c>
      <c r="D53" s="102">
        <v>2</v>
      </c>
      <c r="E53" s="102">
        <v>2</v>
      </c>
      <c r="F53" s="102">
        <v>2012</v>
      </c>
      <c r="G53" s="102">
        <v>2</v>
      </c>
      <c r="H53" s="102">
        <v>2</v>
      </c>
      <c r="I53" s="102">
        <v>2012</v>
      </c>
      <c r="J53" s="102">
        <v>6</v>
      </c>
      <c r="K53" s="103" t="s">
        <v>553</v>
      </c>
      <c r="L53" s="26"/>
      <c r="M53" s="30" t="s">
        <v>5682</v>
      </c>
      <c r="N53" s="30"/>
      <c r="O53" s="102">
        <v>194</v>
      </c>
      <c r="P53" s="22" t="s">
        <v>26</v>
      </c>
      <c r="Q53" s="22" t="s">
        <v>120</v>
      </c>
      <c r="R53" s="29" t="s">
        <v>5786</v>
      </c>
    </row>
    <row r="54" spans="1:18" x14ac:dyDescent="0.2">
      <c r="A54" s="18">
        <v>38</v>
      </c>
      <c r="B54" s="19">
        <v>5700</v>
      </c>
      <c r="C54" s="100" t="s">
        <v>1966</v>
      </c>
      <c r="D54" s="102">
        <v>2</v>
      </c>
      <c r="E54" s="102">
        <v>2</v>
      </c>
      <c r="F54" s="102">
        <v>2012</v>
      </c>
      <c r="G54" s="102">
        <v>2</v>
      </c>
      <c r="H54" s="102">
        <v>2</v>
      </c>
      <c r="I54" s="102">
        <v>2012</v>
      </c>
      <c r="J54" s="102">
        <v>7</v>
      </c>
      <c r="K54" s="103" t="s">
        <v>557</v>
      </c>
      <c r="L54" s="27"/>
      <c r="M54" s="30" t="s">
        <v>5682</v>
      </c>
      <c r="N54" s="28"/>
      <c r="O54" s="102">
        <v>200</v>
      </c>
      <c r="P54" s="22" t="s">
        <v>26</v>
      </c>
      <c r="Q54" s="22" t="s">
        <v>120</v>
      </c>
      <c r="R54" s="29" t="s">
        <v>5786</v>
      </c>
    </row>
    <row r="55" spans="1:18" x14ac:dyDescent="0.2">
      <c r="A55" s="18">
        <v>39</v>
      </c>
      <c r="B55" s="19">
        <v>5700</v>
      </c>
      <c r="C55" s="100" t="s">
        <v>1967</v>
      </c>
      <c r="D55" s="102">
        <v>2</v>
      </c>
      <c r="E55" s="102">
        <v>2</v>
      </c>
      <c r="F55" s="102">
        <v>2012</v>
      </c>
      <c r="G55" s="102">
        <v>2</v>
      </c>
      <c r="H55" s="102">
        <v>2</v>
      </c>
      <c r="I55" s="102">
        <v>2012</v>
      </c>
      <c r="J55" s="102">
        <v>7</v>
      </c>
      <c r="K55" s="103" t="s">
        <v>558</v>
      </c>
      <c r="L55" s="11"/>
      <c r="M55" s="30" t="s">
        <v>5682</v>
      </c>
      <c r="N55" s="11"/>
      <c r="O55" s="102">
        <v>193</v>
      </c>
      <c r="P55" s="22" t="s">
        <v>26</v>
      </c>
      <c r="Q55" s="22" t="s">
        <v>120</v>
      </c>
      <c r="R55" s="29" t="s">
        <v>5786</v>
      </c>
    </row>
    <row r="56" spans="1:18" x14ac:dyDescent="0.2">
      <c r="A56" s="18">
        <v>40</v>
      </c>
      <c r="B56" s="19">
        <v>5700</v>
      </c>
      <c r="C56" s="100" t="s">
        <v>1968</v>
      </c>
      <c r="D56" s="102">
        <v>2</v>
      </c>
      <c r="E56" s="102">
        <v>2</v>
      </c>
      <c r="F56" s="102">
        <v>2012</v>
      </c>
      <c r="G56" s="102">
        <v>2</v>
      </c>
      <c r="H56" s="102">
        <v>2</v>
      </c>
      <c r="I56" s="102">
        <v>2012</v>
      </c>
      <c r="J56" s="102">
        <v>7</v>
      </c>
      <c r="K56" s="103" t="s">
        <v>551</v>
      </c>
      <c r="L56" s="11"/>
      <c r="M56" s="30" t="s">
        <v>5682</v>
      </c>
      <c r="N56" s="11"/>
      <c r="O56" s="102">
        <v>191</v>
      </c>
      <c r="P56" s="22" t="s">
        <v>26</v>
      </c>
      <c r="Q56" s="22" t="s">
        <v>120</v>
      </c>
      <c r="R56" s="29" t="s">
        <v>5786</v>
      </c>
    </row>
    <row r="57" spans="1:18" x14ac:dyDescent="0.2">
      <c r="A57" s="18">
        <v>41</v>
      </c>
      <c r="B57" s="19">
        <v>5700</v>
      </c>
      <c r="C57" s="100" t="s">
        <v>1969</v>
      </c>
      <c r="D57" s="102">
        <v>2</v>
      </c>
      <c r="E57" s="102">
        <v>2</v>
      </c>
      <c r="F57" s="102">
        <v>2012</v>
      </c>
      <c r="G57" s="102">
        <v>2</v>
      </c>
      <c r="H57" s="102">
        <v>2</v>
      </c>
      <c r="I57" s="102">
        <v>2012</v>
      </c>
      <c r="J57" s="102">
        <v>7</v>
      </c>
      <c r="K57" s="103" t="s">
        <v>559</v>
      </c>
      <c r="L57" s="11"/>
      <c r="M57" s="30" t="s">
        <v>5682</v>
      </c>
      <c r="N57" s="11"/>
      <c r="O57" s="102">
        <v>183</v>
      </c>
      <c r="P57" s="22" t="s">
        <v>26</v>
      </c>
      <c r="Q57" s="22" t="s">
        <v>120</v>
      </c>
      <c r="R57" s="29" t="s">
        <v>5786</v>
      </c>
    </row>
    <row r="58" spans="1:18" x14ac:dyDescent="0.2">
      <c r="A58" s="18">
        <v>42</v>
      </c>
      <c r="B58" s="19">
        <v>5700</v>
      </c>
      <c r="C58" s="100" t="s">
        <v>1970</v>
      </c>
      <c r="D58" s="102">
        <v>2</v>
      </c>
      <c r="E58" s="102">
        <v>2</v>
      </c>
      <c r="F58" s="102">
        <v>2012</v>
      </c>
      <c r="G58" s="102">
        <v>2</v>
      </c>
      <c r="H58" s="102">
        <v>2</v>
      </c>
      <c r="I58" s="102">
        <v>2012</v>
      </c>
      <c r="J58" s="102">
        <v>7</v>
      </c>
      <c r="K58" s="103" t="s">
        <v>555</v>
      </c>
      <c r="L58" s="11"/>
      <c r="M58" s="30" t="s">
        <v>5682</v>
      </c>
      <c r="N58" s="11"/>
      <c r="O58" s="102">
        <v>189</v>
      </c>
      <c r="P58" s="22" t="s">
        <v>26</v>
      </c>
      <c r="Q58" s="22" t="s">
        <v>120</v>
      </c>
      <c r="R58" s="29" t="s">
        <v>5786</v>
      </c>
    </row>
    <row r="59" spans="1:18" x14ac:dyDescent="0.2">
      <c r="A59" s="18">
        <v>43</v>
      </c>
      <c r="B59" s="19">
        <v>5700</v>
      </c>
      <c r="C59" s="100" t="s">
        <v>1971</v>
      </c>
      <c r="D59" s="102">
        <v>2</v>
      </c>
      <c r="E59" s="102">
        <v>2</v>
      </c>
      <c r="F59" s="102">
        <v>2012</v>
      </c>
      <c r="G59" s="102">
        <v>2</v>
      </c>
      <c r="H59" s="102">
        <v>2</v>
      </c>
      <c r="I59" s="102">
        <v>2012</v>
      </c>
      <c r="J59" s="102">
        <v>7</v>
      </c>
      <c r="K59" s="103" t="s">
        <v>560</v>
      </c>
      <c r="L59" s="11"/>
      <c r="M59" s="30" t="s">
        <v>5682</v>
      </c>
      <c r="N59" s="11"/>
      <c r="O59" s="102">
        <v>184</v>
      </c>
      <c r="P59" s="22" t="s">
        <v>26</v>
      </c>
      <c r="Q59" s="22" t="s">
        <v>120</v>
      </c>
      <c r="R59" s="29" t="s">
        <v>5786</v>
      </c>
    </row>
    <row r="60" spans="1:18" x14ac:dyDescent="0.2">
      <c r="A60" s="18">
        <v>44</v>
      </c>
      <c r="B60" s="19">
        <v>5700</v>
      </c>
      <c r="C60" s="100" t="s">
        <v>1972</v>
      </c>
      <c r="D60" s="102">
        <v>2</v>
      </c>
      <c r="E60" s="102">
        <v>2</v>
      </c>
      <c r="F60" s="102">
        <v>2012</v>
      </c>
      <c r="G60" s="102">
        <v>2</v>
      </c>
      <c r="H60" s="102">
        <v>2</v>
      </c>
      <c r="I60" s="102">
        <v>2012</v>
      </c>
      <c r="J60" s="102">
        <v>8</v>
      </c>
      <c r="K60" s="103" t="s">
        <v>561</v>
      </c>
      <c r="L60" s="11"/>
      <c r="M60" s="30" t="s">
        <v>5682</v>
      </c>
      <c r="N60" s="11"/>
      <c r="O60" s="102">
        <v>197</v>
      </c>
      <c r="P60" s="22" t="s">
        <v>26</v>
      </c>
      <c r="Q60" s="22" t="s">
        <v>120</v>
      </c>
      <c r="R60" s="29" t="s">
        <v>5786</v>
      </c>
    </row>
    <row r="61" spans="1:18" x14ac:dyDescent="0.2">
      <c r="A61" s="18">
        <v>45</v>
      </c>
      <c r="B61" s="19">
        <v>5700</v>
      </c>
      <c r="C61" s="100" t="s">
        <v>1973</v>
      </c>
      <c r="D61" s="102">
        <v>2</v>
      </c>
      <c r="E61" s="102">
        <v>2</v>
      </c>
      <c r="F61" s="102">
        <v>2012</v>
      </c>
      <c r="G61" s="102">
        <v>3</v>
      </c>
      <c r="H61" s="102">
        <v>2</v>
      </c>
      <c r="I61" s="102">
        <v>2012</v>
      </c>
      <c r="J61" s="102">
        <v>8</v>
      </c>
      <c r="K61" s="103" t="s">
        <v>562</v>
      </c>
      <c r="L61" s="11"/>
      <c r="M61" s="30" t="s">
        <v>5682</v>
      </c>
      <c r="N61" s="11"/>
      <c r="O61" s="102">
        <v>192</v>
      </c>
      <c r="P61" s="22" t="s">
        <v>26</v>
      </c>
      <c r="Q61" s="22" t="s">
        <v>120</v>
      </c>
      <c r="R61" s="29" t="s">
        <v>5786</v>
      </c>
    </row>
    <row r="62" spans="1:18" x14ac:dyDescent="0.2">
      <c r="A62" s="18">
        <v>46</v>
      </c>
      <c r="B62" s="19">
        <v>5700</v>
      </c>
      <c r="C62" s="100" t="s">
        <v>1974</v>
      </c>
      <c r="D62" s="102">
        <v>3</v>
      </c>
      <c r="E62" s="102">
        <v>2</v>
      </c>
      <c r="F62" s="102">
        <v>2012</v>
      </c>
      <c r="G62" s="102">
        <v>3</v>
      </c>
      <c r="H62" s="102">
        <v>2</v>
      </c>
      <c r="I62" s="102">
        <v>2012</v>
      </c>
      <c r="J62" s="102">
        <v>8</v>
      </c>
      <c r="K62" s="103" t="s">
        <v>563</v>
      </c>
      <c r="L62" s="21"/>
      <c r="M62" s="30" t="s">
        <v>5682</v>
      </c>
      <c r="N62" s="30"/>
      <c r="O62" s="102">
        <v>193</v>
      </c>
      <c r="P62" s="22" t="s">
        <v>26</v>
      </c>
      <c r="Q62" s="22" t="s">
        <v>120</v>
      </c>
      <c r="R62" s="29" t="s">
        <v>5786</v>
      </c>
    </row>
    <row r="63" spans="1:18" x14ac:dyDescent="0.2">
      <c r="A63" s="18">
        <v>47</v>
      </c>
      <c r="B63" s="19">
        <v>5700</v>
      </c>
      <c r="C63" s="100" t="s">
        <v>1975</v>
      </c>
      <c r="D63" s="102">
        <v>3</v>
      </c>
      <c r="E63" s="102">
        <v>2</v>
      </c>
      <c r="F63" s="102">
        <v>2012</v>
      </c>
      <c r="G63" s="102">
        <v>3</v>
      </c>
      <c r="H63" s="102">
        <v>2</v>
      </c>
      <c r="I63" s="102">
        <v>2012</v>
      </c>
      <c r="J63" s="102">
        <v>8</v>
      </c>
      <c r="K63" s="103" t="s">
        <v>118</v>
      </c>
      <c r="L63" s="21"/>
      <c r="M63" s="30" t="s">
        <v>5682</v>
      </c>
      <c r="N63" s="30"/>
      <c r="O63" s="102">
        <v>202</v>
      </c>
      <c r="P63" s="22" t="s">
        <v>26</v>
      </c>
      <c r="Q63" s="22" t="s">
        <v>120</v>
      </c>
      <c r="R63" s="29" t="s">
        <v>5786</v>
      </c>
    </row>
    <row r="64" spans="1:18" x14ac:dyDescent="0.2">
      <c r="A64" s="18">
        <v>48</v>
      </c>
      <c r="B64" s="19">
        <v>5700</v>
      </c>
      <c r="C64" s="100" t="s">
        <v>1976</v>
      </c>
      <c r="D64" s="102">
        <v>3</v>
      </c>
      <c r="E64" s="102">
        <v>2</v>
      </c>
      <c r="F64" s="102">
        <v>2012</v>
      </c>
      <c r="G64" s="102">
        <v>3</v>
      </c>
      <c r="H64" s="102">
        <v>2</v>
      </c>
      <c r="I64" s="102">
        <v>2012</v>
      </c>
      <c r="J64" s="102">
        <v>8</v>
      </c>
      <c r="K64" s="103" t="s">
        <v>564</v>
      </c>
      <c r="L64" s="21"/>
      <c r="M64" s="30" t="s">
        <v>5682</v>
      </c>
      <c r="N64" s="30"/>
      <c r="O64" s="102">
        <v>183</v>
      </c>
      <c r="P64" s="22" t="s">
        <v>26</v>
      </c>
      <c r="Q64" s="22" t="s">
        <v>120</v>
      </c>
      <c r="R64" s="29" t="s">
        <v>5786</v>
      </c>
    </row>
    <row r="65" spans="1:18" x14ac:dyDescent="0.2">
      <c r="A65" s="18">
        <v>49</v>
      </c>
      <c r="B65" s="19">
        <v>5700</v>
      </c>
      <c r="C65" s="100" t="s">
        <v>1977</v>
      </c>
      <c r="D65" s="102">
        <v>3</v>
      </c>
      <c r="E65" s="102">
        <v>2</v>
      </c>
      <c r="F65" s="102">
        <v>2012</v>
      </c>
      <c r="G65" s="102">
        <v>3</v>
      </c>
      <c r="H65" s="102">
        <v>2</v>
      </c>
      <c r="I65" s="102">
        <v>2012</v>
      </c>
      <c r="J65" s="102">
        <v>8</v>
      </c>
      <c r="K65" s="103" t="s">
        <v>565</v>
      </c>
      <c r="L65" s="22"/>
      <c r="M65" s="30" t="s">
        <v>5682</v>
      </c>
      <c r="N65" s="22"/>
      <c r="O65" s="102">
        <v>200</v>
      </c>
      <c r="P65" s="22" t="s">
        <v>26</v>
      </c>
      <c r="Q65" s="22" t="s">
        <v>120</v>
      </c>
      <c r="R65" s="29" t="s">
        <v>5786</v>
      </c>
    </row>
    <row r="66" spans="1:18" x14ac:dyDescent="0.2">
      <c r="A66" s="18">
        <v>50</v>
      </c>
      <c r="B66" s="19">
        <v>5700</v>
      </c>
      <c r="C66" s="100" t="s">
        <v>1978</v>
      </c>
      <c r="D66" s="102">
        <v>3</v>
      </c>
      <c r="E66" s="102">
        <v>2</v>
      </c>
      <c r="F66" s="102">
        <v>2012</v>
      </c>
      <c r="G66" s="102">
        <v>3</v>
      </c>
      <c r="H66" s="102">
        <v>2</v>
      </c>
      <c r="I66" s="102">
        <v>2012</v>
      </c>
      <c r="J66" s="102">
        <v>9</v>
      </c>
      <c r="K66" s="103" t="s">
        <v>556</v>
      </c>
      <c r="L66" s="22"/>
      <c r="M66" s="30" t="s">
        <v>5682</v>
      </c>
      <c r="N66" s="30"/>
      <c r="O66" s="102">
        <v>188</v>
      </c>
      <c r="P66" s="22" t="s">
        <v>26</v>
      </c>
      <c r="Q66" s="22" t="s">
        <v>120</v>
      </c>
      <c r="R66" s="29" t="s">
        <v>5786</v>
      </c>
    </row>
    <row r="67" spans="1:18" x14ac:dyDescent="0.2">
      <c r="A67" s="18">
        <v>51</v>
      </c>
      <c r="B67" s="19">
        <v>5700</v>
      </c>
      <c r="C67" s="100" t="s">
        <v>1979</v>
      </c>
      <c r="D67" s="102">
        <v>3</v>
      </c>
      <c r="E67" s="102">
        <v>2</v>
      </c>
      <c r="F67" s="102">
        <v>2012</v>
      </c>
      <c r="G67" s="102">
        <v>6</v>
      </c>
      <c r="H67" s="102">
        <v>2</v>
      </c>
      <c r="I67" s="102">
        <v>2012</v>
      </c>
      <c r="J67" s="102">
        <v>9</v>
      </c>
      <c r="K67" s="103" t="s">
        <v>566</v>
      </c>
      <c r="L67" s="22"/>
      <c r="M67" s="30" t="s">
        <v>5682</v>
      </c>
      <c r="N67" s="30"/>
      <c r="O67" s="102">
        <v>202</v>
      </c>
      <c r="P67" s="22" t="s">
        <v>26</v>
      </c>
      <c r="Q67" s="22" t="s">
        <v>120</v>
      </c>
      <c r="R67" s="29" t="s">
        <v>5786</v>
      </c>
    </row>
    <row r="68" spans="1:18" x14ac:dyDescent="0.2">
      <c r="A68" s="18">
        <v>52</v>
      </c>
      <c r="B68" s="19">
        <v>5700</v>
      </c>
      <c r="C68" s="100" t="s">
        <v>1980</v>
      </c>
      <c r="D68" s="102">
        <v>6</v>
      </c>
      <c r="E68" s="102">
        <v>2</v>
      </c>
      <c r="F68" s="102">
        <v>2012</v>
      </c>
      <c r="G68" s="102">
        <v>6</v>
      </c>
      <c r="H68" s="102">
        <v>2</v>
      </c>
      <c r="I68" s="102">
        <v>2012</v>
      </c>
      <c r="J68" s="102">
        <v>9</v>
      </c>
      <c r="K68" s="103" t="s">
        <v>567</v>
      </c>
      <c r="L68" s="26"/>
      <c r="M68" s="30" t="s">
        <v>5682</v>
      </c>
      <c r="N68" s="30"/>
      <c r="O68" s="102">
        <v>201</v>
      </c>
      <c r="P68" s="22" t="s">
        <v>26</v>
      </c>
      <c r="Q68" s="22" t="s">
        <v>120</v>
      </c>
      <c r="R68" s="29" t="s">
        <v>5786</v>
      </c>
    </row>
    <row r="69" spans="1:18" x14ac:dyDescent="0.2">
      <c r="A69" s="18">
        <v>53</v>
      </c>
      <c r="B69" s="19">
        <v>5700</v>
      </c>
      <c r="C69" s="100" t="s">
        <v>1981</v>
      </c>
      <c r="D69" s="102">
        <v>6</v>
      </c>
      <c r="E69" s="102">
        <v>2</v>
      </c>
      <c r="F69" s="102">
        <v>2012</v>
      </c>
      <c r="G69" s="102">
        <v>6</v>
      </c>
      <c r="H69" s="102">
        <v>2</v>
      </c>
      <c r="I69" s="102">
        <v>2012</v>
      </c>
      <c r="J69" s="102">
        <v>9</v>
      </c>
      <c r="K69" s="103" t="s">
        <v>568</v>
      </c>
      <c r="L69" s="27"/>
      <c r="M69" s="30" t="s">
        <v>5682</v>
      </c>
      <c r="N69" s="28"/>
      <c r="O69" s="102">
        <v>183</v>
      </c>
      <c r="P69" s="22" t="s">
        <v>26</v>
      </c>
      <c r="Q69" s="22" t="s">
        <v>120</v>
      </c>
      <c r="R69" s="29" t="s">
        <v>5786</v>
      </c>
    </row>
    <row r="70" spans="1:18" x14ac:dyDescent="0.2">
      <c r="A70" s="18">
        <v>54</v>
      </c>
      <c r="B70" s="19">
        <v>5700</v>
      </c>
      <c r="C70" s="100" t="s">
        <v>1982</v>
      </c>
      <c r="D70" s="102">
        <v>6</v>
      </c>
      <c r="E70" s="102">
        <v>2</v>
      </c>
      <c r="F70" s="102">
        <v>2012</v>
      </c>
      <c r="G70" s="102">
        <v>6</v>
      </c>
      <c r="H70" s="102">
        <v>2</v>
      </c>
      <c r="I70" s="102">
        <v>2012</v>
      </c>
      <c r="J70" s="102">
        <v>9</v>
      </c>
      <c r="K70" s="103" t="s">
        <v>569</v>
      </c>
      <c r="L70" s="11"/>
      <c r="M70" s="30" t="s">
        <v>5682</v>
      </c>
      <c r="N70" s="11"/>
      <c r="O70" s="102">
        <v>194</v>
      </c>
      <c r="P70" s="22" t="s">
        <v>26</v>
      </c>
      <c r="Q70" s="22" t="s">
        <v>120</v>
      </c>
      <c r="R70" s="29" t="s">
        <v>5786</v>
      </c>
    </row>
    <row r="71" spans="1:18" x14ac:dyDescent="0.2">
      <c r="A71" s="18">
        <v>55</v>
      </c>
      <c r="B71" s="19">
        <v>5700</v>
      </c>
      <c r="C71" s="100" t="s">
        <v>1983</v>
      </c>
      <c r="D71" s="102">
        <v>6</v>
      </c>
      <c r="E71" s="102">
        <v>2</v>
      </c>
      <c r="F71" s="102">
        <v>2012</v>
      </c>
      <c r="G71" s="102">
        <v>6</v>
      </c>
      <c r="H71" s="102">
        <v>2</v>
      </c>
      <c r="I71" s="102">
        <v>2012</v>
      </c>
      <c r="J71" s="102">
        <v>9</v>
      </c>
      <c r="K71" s="103" t="s">
        <v>570</v>
      </c>
      <c r="L71" s="11"/>
      <c r="M71" s="30" t="s">
        <v>5682</v>
      </c>
      <c r="N71" s="11"/>
      <c r="O71" s="102">
        <v>182</v>
      </c>
      <c r="P71" s="22" t="s">
        <v>26</v>
      </c>
      <c r="Q71" s="22" t="s">
        <v>120</v>
      </c>
      <c r="R71" s="29" t="s">
        <v>5786</v>
      </c>
    </row>
    <row r="72" spans="1:18" x14ac:dyDescent="0.2">
      <c r="A72" s="18">
        <v>56</v>
      </c>
      <c r="B72" s="19">
        <v>5700</v>
      </c>
      <c r="C72" s="100" t="s">
        <v>1984</v>
      </c>
      <c r="D72" s="102">
        <v>6</v>
      </c>
      <c r="E72" s="102">
        <v>2</v>
      </c>
      <c r="F72" s="102">
        <v>2012</v>
      </c>
      <c r="G72" s="102">
        <v>6</v>
      </c>
      <c r="H72" s="102">
        <v>2</v>
      </c>
      <c r="I72" s="102">
        <v>2012</v>
      </c>
      <c r="J72" s="102">
        <v>10</v>
      </c>
      <c r="K72" s="103" t="s">
        <v>571</v>
      </c>
      <c r="L72" s="11"/>
      <c r="M72" s="30" t="s">
        <v>5682</v>
      </c>
      <c r="N72" s="11"/>
      <c r="O72" s="102">
        <v>195</v>
      </c>
      <c r="P72" s="22" t="s">
        <v>26</v>
      </c>
      <c r="Q72" s="22" t="s">
        <v>120</v>
      </c>
      <c r="R72" s="29" t="s">
        <v>5786</v>
      </c>
    </row>
    <row r="73" spans="1:18" x14ac:dyDescent="0.2">
      <c r="A73" s="18">
        <v>57</v>
      </c>
      <c r="B73" s="19">
        <v>5700</v>
      </c>
      <c r="C73" s="100" t="s">
        <v>1985</v>
      </c>
      <c r="D73" s="102">
        <v>6</v>
      </c>
      <c r="E73" s="102">
        <v>2</v>
      </c>
      <c r="F73" s="102">
        <v>2012</v>
      </c>
      <c r="G73" s="102">
        <v>6</v>
      </c>
      <c r="H73" s="102">
        <v>2</v>
      </c>
      <c r="I73" s="102">
        <v>2012</v>
      </c>
      <c r="J73" s="102">
        <v>10</v>
      </c>
      <c r="K73" s="103" t="s">
        <v>572</v>
      </c>
      <c r="L73" s="11"/>
      <c r="M73" s="30" t="s">
        <v>5682</v>
      </c>
      <c r="N73" s="11"/>
      <c r="O73" s="102">
        <v>195</v>
      </c>
      <c r="P73" s="22" t="s">
        <v>26</v>
      </c>
      <c r="Q73" s="22" t="s">
        <v>120</v>
      </c>
      <c r="R73" s="29" t="s">
        <v>5786</v>
      </c>
    </row>
    <row r="74" spans="1:18" x14ac:dyDescent="0.2">
      <c r="A74" s="18">
        <v>58</v>
      </c>
      <c r="B74" s="19">
        <v>5700</v>
      </c>
      <c r="C74" s="100" t="s">
        <v>1986</v>
      </c>
      <c r="D74" s="102">
        <v>6</v>
      </c>
      <c r="E74" s="102">
        <v>2</v>
      </c>
      <c r="F74" s="102">
        <v>2012</v>
      </c>
      <c r="G74" s="102">
        <v>6</v>
      </c>
      <c r="H74" s="102">
        <v>2</v>
      </c>
      <c r="I74" s="102">
        <v>2012</v>
      </c>
      <c r="J74" s="102">
        <v>10</v>
      </c>
      <c r="K74" s="103" t="s">
        <v>573</v>
      </c>
      <c r="L74" s="11"/>
      <c r="M74" s="30" t="s">
        <v>5682</v>
      </c>
      <c r="N74" s="11"/>
      <c r="O74" s="102">
        <v>193</v>
      </c>
      <c r="P74" s="22" t="s">
        <v>26</v>
      </c>
      <c r="Q74" s="22" t="s">
        <v>120</v>
      </c>
      <c r="R74" s="29" t="s">
        <v>5786</v>
      </c>
    </row>
    <row r="75" spans="1:18" x14ac:dyDescent="0.2">
      <c r="A75" s="18">
        <v>59</v>
      </c>
      <c r="B75" s="19">
        <v>5700</v>
      </c>
      <c r="C75" s="100" t="s">
        <v>1987</v>
      </c>
      <c r="D75" s="102">
        <v>6</v>
      </c>
      <c r="E75" s="102">
        <v>2</v>
      </c>
      <c r="F75" s="102">
        <v>2012</v>
      </c>
      <c r="G75" s="102">
        <v>6</v>
      </c>
      <c r="H75" s="102">
        <v>2</v>
      </c>
      <c r="I75" s="102">
        <v>2012</v>
      </c>
      <c r="J75" s="102">
        <v>10</v>
      </c>
      <c r="K75" s="103" t="s">
        <v>574</v>
      </c>
      <c r="L75" s="11"/>
      <c r="M75" s="30" t="s">
        <v>5682</v>
      </c>
      <c r="N75" s="11"/>
      <c r="O75" s="102">
        <v>203</v>
      </c>
      <c r="P75" s="22" t="s">
        <v>26</v>
      </c>
      <c r="Q75" s="22" t="s">
        <v>120</v>
      </c>
      <c r="R75" s="29" t="s">
        <v>5786</v>
      </c>
    </row>
    <row r="76" spans="1:18" x14ac:dyDescent="0.2">
      <c r="A76" s="18">
        <v>60</v>
      </c>
      <c r="B76" s="19">
        <v>5700</v>
      </c>
      <c r="C76" s="100" t="s">
        <v>1988</v>
      </c>
      <c r="D76" s="102">
        <v>6</v>
      </c>
      <c r="E76" s="102">
        <v>2</v>
      </c>
      <c r="F76" s="102">
        <v>2012</v>
      </c>
      <c r="G76" s="102">
        <v>6</v>
      </c>
      <c r="H76" s="102">
        <v>2</v>
      </c>
      <c r="I76" s="102">
        <v>2012</v>
      </c>
      <c r="J76" s="102">
        <v>10</v>
      </c>
      <c r="K76" s="103" t="s">
        <v>575</v>
      </c>
      <c r="L76" s="11"/>
      <c r="M76" s="30" t="s">
        <v>5682</v>
      </c>
      <c r="N76" s="11"/>
      <c r="O76" s="102">
        <v>200</v>
      </c>
      <c r="P76" s="22" t="s">
        <v>26</v>
      </c>
      <c r="Q76" s="22" t="s">
        <v>120</v>
      </c>
      <c r="R76" s="29" t="s">
        <v>5786</v>
      </c>
    </row>
    <row r="77" spans="1:18" x14ac:dyDescent="0.2">
      <c r="A77" s="18">
        <v>61</v>
      </c>
      <c r="B77" s="19">
        <v>5700</v>
      </c>
      <c r="C77" s="100" t="s">
        <v>1989</v>
      </c>
      <c r="D77" s="102">
        <v>6</v>
      </c>
      <c r="E77" s="102">
        <v>2</v>
      </c>
      <c r="F77" s="102">
        <v>2012</v>
      </c>
      <c r="G77" s="102">
        <v>6</v>
      </c>
      <c r="H77" s="102">
        <v>2</v>
      </c>
      <c r="I77" s="102">
        <v>2012</v>
      </c>
      <c r="J77" s="102">
        <v>10</v>
      </c>
      <c r="K77" s="103" t="s">
        <v>576</v>
      </c>
      <c r="L77" s="21"/>
      <c r="M77" s="30" t="s">
        <v>5682</v>
      </c>
      <c r="N77" s="30"/>
      <c r="O77" s="102">
        <v>189</v>
      </c>
      <c r="P77" s="22" t="s">
        <v>26</v>
      </c>
      <c r="Q77" s="22" t="s">
        <v>120</v>
      </c>
      <c r="R77" s="29" t="s">
        <v>5786</v>
      </c>
    </row>
    <row r="78" spans="1:18" x14ac:dyDescent="0.2">
      <c r="A78" s="18">
        <v>62</v>
      </c>
      <c r="B78" s="19">
        <v>5700</v>
      </c>
      <c r="C78" s="100" t="s">
        <v>1990</v>
      </c>
      <c r="D78" s="102">
        <v>6</v>
      </c>
      <c r="E78" s="102">
        <v>2</v>
      </c>
      <c r="F78" s="102">
        <v>2012</v>
      </c>
      <c r="G78" s="102">
        <v>6</v>
      </c>
      <c r="H78" s="102">
        <v>2</v>
      </c>
      <c r="I78" s="102">
        <v>2012</v>
      </c>
      <c r="J78" s="102">
        <v>11</v>
      </c>
      <c r="K78" s="103" t="s">
        <v>577</v>
      </c>
      <c r="L78" s="21"/>
      <c r="M78" s="30" t="s">
        <v>5682</v>
      </c>
      <c r="N78" s="30"/>
      <c r="O78" s="102">
        <v>195</v>
      </c>
      <c r="P78" s="22" t="s">
        <v>26</v>
      </c>
      <c r="Q78" s="22" t="s">
        <v>120</v>
      </c>
      <c r="R78" s="29" t="s">
        <v>5786</v>
      </c>
    </row>
    <row r="79" spans="1:18" x14ac:dyDescent="0.2">
      <c r="A79" s="18">
        <v>63</v>
      </c>
      <c r="B79" s="19">
        <v>5700</v>
      </c>
      <c r="C79" s="100" t="s">
        <v>1991</v>
      </c>
      <c r="D79" s="102">
        <v>6</v>
      </c>
      <c r="E79" s="102">
        <v>2</v>
      </c>
      <c r="F79" s="102">
        <v>2012</v>
      </c>
      <c r="G79" s="102">
        <v>6</v>
      </c>
      <c r="H79" s="102">
        <v>2</v>
      </c>
      <c r="I79" s="102">
        <v>2012</v>
      </c>
      <c r="J79" s="102">
        <v>11</v>
      </c>
      <c r="K79" s="103" t="s">
        <v>578</v>
      </c>
      <c r="L79" s="21"/>
      <c r="M79" s="30" t="s">
        <v>5682</v>
      </c>
      <c r="N79" s="30"/>
      <c r="O79" s="102">
        <v>205</v>
      </c>
      <c r="P79" s="22" t="s">
        <v>26</v>
      </c>
      <c r="Q79" s="22" t="s">
        <v>120</v>
      </c>
      <c r="R79" s="29" t="s">
        <v>5786</v>
      </c>
    </row>
    <row r="80" spans="1:18" x14ac:dyDescent="0.2">
      <c r="A80" s="18">
        <v>64</v>
      </c>
      <c r="B80" s="19">
        <v>5700</v>
      </c>
      <c r="C80" s="100" t="s">
        <v>1992</v>
      </c>
      <c r="D80" s="102">
        <v>6</v>
      </c>
      <c r="E80" s="102">
        <v>2</v>
      </c>
      <c r="F80" s="102">
        <v>2012</v>
      </c>
      <c r="G80" s="102">
        <v>6</v>
      </c>
      <c r="H80" s="102">
        <v>2</v>
      </c>
      <c r="I80" s="102">
        <v>2012</v>
      </c>
      <c r="J80" s="102">
        <v>11</v>
      </c>
      <c r="K80" s="103" t="s">
        <v>579</v>
      </c>
      <c r="L80" s="22"/>
      <c r="M80" s="30" t="s">
        <v>5682</v>
      </c>
      <c r="N80" s="22"/>
      <c r="O80" s="102">
        <v>199</v>
      </c>
      <c r="P80" s="22" t="s">
        <v>26</v>
      </c>
      <c r="Q80" s="22" t="s">
        <v>120</v>
      </c>
      <c r="R80" s="29" t="s">
        <v>5786</v>
      </c>
    </row>
    <row r="81" spans="1:18" x14ac:dyDescent="0.2">
      <c r="A81" s="18">
        <v>65</v>
      </c>
      <c r="B81" s="19">
        <v>5700</v>
      </c>
      <c r="C81" s="100" t="s">
        <v>1993</v>
      </c>
      <c r="D81" s="102">
        <v>6</v>
      </c>
      <c r="E81" s="102">
        <v>2</v>
      </c>
      <c r="F81" s="102">
        <v>2012</v>
      </c>
      <c r="G81" s="102">
        <v>6</v>
      </c>
      <c r="H81" s="102">
        <v>2</v>
      </c>
      <c r="I81" s="102">
        <v>2012</v>
      </c>
      <c r="J81" s="102">
        <v>11</v>
      </c>
      <c r="K81" s="103" t="s">
        <v>580</v>
      </c>
      <c r="L81" s="22"/>
      <c r="M81" s="30" t="s">
        <v>5682</v>
      </c>
      <c r="N81" s="30"/>
      <c r="O81" s="102">
        <v>191</v>
      </c>
      <c r="P81" s="22" t="s">
        <v>26</v>
      </c>
      <c r="Q81" s="22" t="s">
        <v>120</v>
      </c>
      <c r="R81" s="29" t="s">
        <v>5786</v>
      </c>
    </row>
    <row r="82" spans="1:18" x14ac:dyDescent="0.2">
      <c r="A82" s="18">
        <v>66</v>
      </c>
      <c r="B82" s="19">
        <v>5700</v>
      </c>
      <c r="C82" s="100" t="s">
        <v>1994</v>
      </c>
      <c r="D82" s="102">
        <v>6</v>
      </c>
      <c r="E82" s="102">
        <v>2</v>
      </c>
      <c r="F82" s="102">
        <v>2012</v>
      </c>
      <c r="G82" s="102">
        <v>6</v>
      </c>
      <c r="H82" s="102">
        <v>2</v>
      </c>
      <c r="I82" s="102">
        <v>2012</v>
      </c>
      <c r="J82" s="102">
        <v>11</v>
      </c>
      <c r="K82" s="103" t="s">
        <v>581</v>
      </c>
      <c r="L82" s="22"/>
      <c r="M82" s="30" t="s">
        <v>5682</v>
      </c>
      <c r="N82" s="30"/>
      <c r="O82" s="102">
        <v>182</v>
      </c>
      <c r="P82" s="22" t="s">
        <v>26</v>
      </c>
      <c r="Q82" s="22" t="s">
        <v>120</v>
      </c>
      <c r="R82" s="29" t="s">
        <v>5786</v>
      </c>
    </row>
    <row r="83" spans="1:18" x14ac:dyDescent="0.2">
      <c r="A83" s="18">
        <v>67</v>
      </c>
      <c r="B83" s="19">
        <v>5700</v>
      </c>
      <c r="C83" s="100" t="s">
        <v>1995</v>
      </c>
      <c r="D83" s="102">
        <v>6</v>
      </c>
      <c r="E83" s="102">
        <v>2</v>
      </c>
      <c r="F83" s="102">
        <v>2012</v>
      </c>
      <c r="G83" s="102">
        <v>6</v>
      </c>
      <c r="H83" s="102">
        <v>2</v>
      </c>
      <c r="I83" s="102">
        <v>2012</v>
      </c>
      <c r="J83" s="102">
        <v>11</v>
      </c>
      <c r="K83" s="103" t="s">
        <v>582</v>
      </c>
      <c r="L83" s="26"/>
      <c r="M83" s="30" t="s">
        <v>5682</v>
      </c>
      <c r="N83" s="30"/>
      <c r="O83" s="102">
        <v>194</v>
      </c>
      <c r="P83" s="22" t="s">
        <v>26</v>
      </c>
      <c r="Q83" s="22" t="s">
        <v>120</v>
      </c>
      <c r="R83" s="29" t="s">
        <v>5786</v>
      </c>
    </row>
    <row r="84" spans="1:18" x14ac:dyDescent="0.2">
      <c r="A84" s="18">
        <v>68</v>
      </c>
      <c r="B84" s="19">
        <v>5700</v>
      </c>
      <c r="C84" s="100" t="s">
        <v>1996</v>
      </c>
      <c r="D84" s="102">
        <v>6</v>
      </c>
      <c r="E84" s="102">
        <v>2</v>
      </c>
      <c r="F84" s="102">
        <v>2012</v>
      </c>
      <c r="G84" s="102">
        <v>6</v>
      </c>
      <c r="H84" s="102">
        <v>2</v>
      </c>
      <c r="I84" s="102">
        <v>2012</v>
      </c>
      <c r="J84" s="102">
        <v>12</v>
      </c>
      <c r="K84" s="103" t="s">
        <v>583</v>
      </c>
      <c r="L84" s="27"/>
      <c r="M84" s="30" t="s">
        <v>5682</v>
      </c>
      <c r="N84" s="28"/>
      <c r="O84" s="102">
        <v>186</v>
      </c>
      <c r="P84" s="22" t="s">
        <v>26</v>
      </c>
      <c r="Q84" s="22" t="s">
        <v>120</v>
      </c>
      <c r="R84" s="29" t="s">
        <v>5786</v>
      </c>
    </row>
    <row r="85" spans="1:18" x14ac:dyDescent="0.2">
      <c r="A85" s="18">
        <v>69</v>
      </c>
      <c r="B85" s="19">
        <v>5700</v>
      </c>
      <c r="C85" s="100" t="s">
        <v>1997</v>
      </c>
      <c r="D85" s="102">
        <v>6</v>
      </c>
      <c r="E85" s="102">
        <v>2</v>
      </c>
      <c r="F85" s="102">
        <v>2012</v>
      </c>
      <c r="G85" s="102">
        <v>6</v>
      </c>
      <c r="H85" s="102">
        <v>2</v>
      </c>
      <c r="I85" s="102">
        <v>2012</v>
      </c>
      <c r="J85" s="102">
        <v>12</v>
      </c>
      <c r="K85" s="103" t="s">
        <v>584</v>
      </c>
      <c r="L85" s="11"/>
      <c r="M85" s="30" t="s">
        <v>5682</v>
      </c>
      <c r="N85" s="11"/>
      <c r="O85" s="102">
        <v>204</v>
      </c>
      <c r="P85" s="22" t="s">
        <v>26</v>
      </c>
      <c r="Q85" s="22" t="s">
        <v>120</v>
      </c>
      <c r="R85" s="29" t="s">
        <v>5786</v>
      </c>
    </row>
    <row r="86" spans="1:18" x14ac:dyDescent="0.2">
      <c r="A86" s="18">
        <v>70</v>
      </c>
      <c r="B86" s="19">
        <v>5700</v>
      </c>
      <c r="C86" s="100" t="s">
        <v>1998</v>
      </c>
      <c r="D86" s="102">
        <v>6</v>
      </c>
      <c r="E86" s="102">
        <v>2</v>
      </c>
      <c r="F86" s="102">
        <v>2012</v>
      </c>
      <c r="G86" s="102">
        <v>6</v>
      </c>
      <c r="H86" s="102">
        <v>2</v>
      </c>
      <c r="I86" s="102">
        <v>2012</v>
      </c>
      <c r="J86" s="102">
        <v>12</v>
      </c>
      <c r="K86" s="103" t="s">
        <v>585</v>
      </c>
      <c r="L86" s="11"/>
      <c r="M86" s="30" t="s">
        <v>5682</v>
      </c>
      <c r="N86" s="11"/>
      <c r="O86" s="102">
        <v>193</v>
      </c>
      <c r="P86" s="22" t="s">
        <v>26</v>
      </c>
      <c r="Q86" s="22" t="s">
        <v>120</v>
      </c>
      <c r="R86" s="29" t="s">
        <v>5786</v>
      </c>
    </row>
    <row r="87" spans="1:18" x14ac:dyDescent="0.2">
      <c r="A87" s="18">
        <v>71</v>
      </c>
      <c r="B87" s="19">
        <v>5700</v>
      </c>
      <c r="C87" s="100" t="s">
        <v>1999</v>
      </c>
      <c r="D87" s="102">
        <v>6</v>
      </c>
      <c r="E87" s="102">
        <v>2</v>
      </c>
      <c r="F87" s="102">
        <v>2012</v>
      </c>
      <c r="G87" s="102">
        <v>6</v>
      </c>
      <c r="H87" s="102">
        <v>2</v>
      </c>
      <c r="I87" s="102">
        <v>2012</v>
      </c>
      <c r="J87" s="102">
        <v>12</v>
      </c>
      <c r="K87" s="103" t="s">
        <v>586</v>
      </c>
      <c r="L87" s="11"/>
      <c r="M87" s="30" t="s">
        <v>5682</v>
      </c>
      <c r="N87" s="11"/>
      <c r="O87" s="102">
        <v>198</v>
      </c>
      <c r="P87" s="22" t="s">
        <v>26</v>
      </c>
      <c r="Q87" s="22" t="s">
        <v>120</v>
      </c>
      <c r="R87" s="29" t="s">
        <v>5786</v>
      </c>
    </row>
    <row r="88" spans="1:18" x14ac:dyDescent="0.2">
      <c r="A88" s="18">
        <v>72</v>
      </c>
      <c r="B88" s="19">
        <v>5700</v>
      </c>
      <c r="C88" s="100" t="s">
        <v>2000</v>
      </c>
      <c r="D88" s="102">
        <v>6</v>
      </c>
      <c r="E88" s="102">
        <v>2</v>
      </c>
      <c r="F88" s="102">
        <v>2012</v>
      </c>
      <c r="G88" s="102">
        <v>6</v>
      </c>
      <c r="H88" s="102">
        <v>2</v>
      </c>
      <c r="I88" s="102">
        <v>2012</v>
      </c>
      <c r="J88" s="102">
        <v>12</v>
      </c>
      <c r="K88" s="103" t="s">
        <v>587</v>
      </c>
      <c r="L88" s="11"/>
      <c r="M88" s="30" t="s">
        <v>5682</v>
      </c>
      <c r="N88" s="11"/>
      <c r="O88" s="102">
        <v>194</v>
      </c>
      <c r="P88" s="22" t="s">
        <v>26</v>
      </c>
      <c r="Q88" s="22" t="s">
        <v>120</v>
      </c>
      <c r="R88" s="29" t="s">
        <v>5786</v>
      </c>
    </row>
    <row r="89" spans="1:18" x14ac:dyDescent="0.2">
      <c r="A89" s="18">
        <v>73</v>
      </c>
      <c r="B89" s="19">
        <v>5700</v>
      </c>
      <c r="C89" s="100" t="s">
        <v>2001</v>
      </c>
      <c r="D89" s="102">
        <v>6</v>
      </c>
      <c r="E89" s="102">
        <v>2</v>
      </c>
      <c r="F89" s="102">
        <v>2012</v>
      </c>
      <c r="G89" s="102">
        <v>6</v>
      </c>
      <c r="H89" s="102">
        <v>2</v>
      </c>
      <c r="I89" s="102">
        <v>2012</v>
      </c>
      <c r="J89" s="102">
        <v>12</v>
      </c>
      <c r="K89" s="103" t="s">
        <v>588</v>
      </c>
      <c r="L89" s="11"/>
      <c r="M89" s="30" t="s">
        <v>5682</v>
      </c>
      <c r="N89" s="11"/>
      <c r="O89" s="102">
        <v>192</v>
      </c>
      <c r="P89" s="22" t="s">
        <v>26</v>
      </c>
      <c r="Q89" s="22" t="s">
        <v>120</v>
      </c>
      <c r="R89" s="29" t="s">
        <v>5786</v>
      </c>
    </row>
    <row r="90" spans="1:18" x14ac:dyDescent="0.2">
      <c r="A90" s="18">
        <v>74</v>
      </c>
      <c r="B90" s="19">
        <v>5700</v>
      </c>
      <c r="C90" s="100" t="s">
        <v>2002</v>
      </c>
      <c r="D90" s="102">
        <v>6</v>
      </c>
      <c r="E90" s="102">
        <v>2</v>
      </c>
      <c r="F90" s="102">
        <v>2012</v>
      </c>
      <c r="G90" s="102">
        <v>6</v>
      </c>
      <c r="H90" s="102">
        <v>2</v>
      </c>
      <c r="I90" s="102">
        <v>2012</v>
      </c>
      <c r="J90" s="102">
        <v>13</v>
      </c>
      <c r="K90" s="103" t="s">
        <v>589</v>
      </c>
      <c r="L90" s="11"/>
      <c r="M90" s="30" t="s">
        <v>5682</v>
      </c>
      <c r="N90" s="11"/>
      <c r="O90" s="102">
        <v>190</v>
      </c>
      <c r="P90" s="22" t="s">
        <v>26</v>
      </c>
      <c r="Q90" s="22" t="s">
        <v>120</v>
      </c>
      <c r="R90" s="29" t="s">
        <v>5786</v>
      </c>
    </row>
    <row r="91" spans="1:18" x14ac:dyDescent="0.2">
      <c r="A91" s="18">
        <v>75</v>
      </c>
      <c r="B91" s="19">
        <v>5700</v>
      </c>
      <c r="C91" s="100" t="s">
        <v>2003</v>
      </c>
      <c r="D91" s="102">
        <v>6</v>
      </c>
      <c r="E91" s="102">
        <v>2</v>
      </c>
      <c r="F91" s="102">
        <v>2012</v>
      </c>
      <c r="G91" s="102">
        <v>6</v>
      </c>
      <c r="H91" s="102">
        <v>2</v>
      </c>
      <c r="I91" s="102">
        <v>2012</v>
      </c>
      <c r="J91" s="102">
        <v>13</v>
      </c>
      <c r="K91" s="103" t="s">
        <v>590</v>
      </c>
      <c r="L91" s="11"/>
      <c r="M91" s="30" t="s">
        <v>5682</v>
      </c>
      <c r="N91" s="11"/>
      <c r="O91" s="102">
        <v>193</v>
      </c>
      <c r="P91" s="22" t="s">
        <v>26</v>
      </c>
      <c r="Q91" s="22" t="s">
        <v>120</v>
      </c>
      <c r="R91" s="29" t="s">
        <v>5786</v>
      </c>
    </row>
    <row r="92" spans="1:18" x14ac:dyDescent="0.2">
      <c r="A92" s="18">
        <v>76</v>
      </c>
      <c r="B92" s="19">
        <v>5700</v>
      </c>
      <c r="C92" s="100" t="s">
        <v>2004</v>
      </c>
      <c r="D92" s="102">
        <v>6</v>
      </c>
      <c r="E92" s="102">
        <v>2</v>
      </c>
      <c r="F92" s="102">
        <v>2012</v>
      </c>
      <c r="G92" s="102">
        <v>6</v>
      </c>
      <c r="H92" s="102">
        <v>2</v>
      </c>
      <c r="I92" s="102">
        <v>2012</v>
      </c>
      <c r="J92" s="102">
        <v>13</v>
      </c>
      <c r="K92" s="103" t="s">
        <v>591</v>
      </c>
      <c r="L92" s="21"/>
      <c r="M92" s="30" t="s">
        <v>5682</v>
      </c>
      <c r="N92" s="30"/>
      <c r="O92" s="102">
        <v>196</v>
      </c>
      <c r="P92" s="22" t="s">
        <v>26</v>
      </c>
      <c r="Q92" s="22" t="s">
        <v>120</v>
      </c>
      <c r="R92" s="29" t="s">
        <v>5786</v>
      </c>
    </row>
    <row r="93" spans="1:18" x14ac:dyDescent="0.2">
      <c r="A93" s="18">
        <v>77</v>
      </c>
      <c r="B93" s="19">
        <v>5700</v>
      </c>
      <c r="C93" s="100" t="s">
        <v>2005</v>
      </c>
      <c r="D93" s="102">
        <v>6</v>
      </c>
      <c r="E93" s="102">
        <v>2</v>
      </c>
      <c r="F93" s="102">
        <v>2012</v>
      </c>
      <c r="G93" s="102">
        <v>6</v>
      </c>
      <c r="H93" s="102">
        <v>2</v>
      </c>
      <c r="I93" s="102">
        <v>2012</v>
      </c>
      <c r="J93" s="102">
        <v>13</v>
      </c>
      <c r="K93" s="103" t="s">
        <v>592</v>
      </c>
      <c r="L93" s="21"/>
      <c r="M93" s="30" t="s">
        <v>5682</v>
      </c>
      <c r="N93" s="30"/>
      <c r="O93" s="102">
        <v>201</v>
      </c>
      <c r="P93" s="22" t="s">
        <v>26</v>
      </c>
      <c r="Q93" s="22" t="s">
        <v>120</v>
      </c>
      <c r="R93" s="29" t="s">
        <v>5786</v>
      </c>
    </row>
    <row r="94" spans="1:18" x14ac:dyDescent="0.2">
      <c r="A94" s="18">
        <v>78</v>
      </c>
      <c r="B94" s="19">
        <v>5700</v>
      </c>
      <c r="C94" s="100" t="s">
        <v>2006</v>
      </c>
      <c r="D94" s="102">
        <v>6</v>
      </c>
      <c r="E94" s="102">
        <v>2</v>
      </c>
      <c r="F94" s="102">
        <v>2012</v>
      </c>
      <c r="G94" s="102">
        <v>7</v>
      </c>
      <c r="H94" s="102">
        <v>2</v>
      </c>
      <c r="I94" s="102">
        <v>2012</v>
      </c>
      <c r="J94" s="102">
        <v>13</v>
      </c>
      <c r="K94" s="103" t="s">
        <v>593</v>
      </c>
      <c r="L94" s="21"/>
      <c r="M94" s="30" t="s">
        <v>5682</v>
      </c>
      <c r="N94" s="30"/>
      <c r="O94" s="102">
        <v>187</v>
      </c>
      <c r="P94" s="22" t="s">
        <v>26</v>
      </c>
      <c r="Q94" s="22" t="s">
        <v>120</v>
      </c>
      <c r="R94" s="29" t="s">
        <v>5786</v>
      </c>
    </row>
    <row r="95" spans="1:18" x14ac:dyDescent="0.2">
      <c r="A95" s="18">
        <v>79</v>
      </c>
      <c r="B95" s="19">
        <v>5700</v>
      </c>
      <c r="C95" s="100" t="s">
        <v>2007</v>
      </c>
      <c r="D95" s="102">
        <v>7</v>
      </c>
      <c r="E95" s="102">
        <v>2</v>
      </c>
      <c r="F95" s="102">
        <v>2012</v>
      </c>
      <c r="G95" s="102">
        <v>7</v>
      </c>
      <c r="H95" s="102">
        <v>2</v>
      </c>
      <c r="I95" s="102">
        <v>2012</v>
      </c>
      <c r="J95" s="102">
        <v>13</v>
      </c>
      <c r="K95" s="103" t="s">
        <v>594</v>
      </c>
      <c r="L95" s="22"/>
      <c r="M95" s="30" t="s">
        <v>5682</v>
      </c>
      <c r="N95" s="22"/>
      <c r="O95" s="102">
        <v>190</v>
      </c>
      <c r="P95" s="22" t="s">
        <v>26</v>
      </c>
      <c r="Q95" s="22" t="s">
        <v>120</v>
      </c>
      <c r="R95" s="29" t="s">
        <v>5786</v>
      </c>
    </row>
    <row r="96" spans="1:18" x14ac:dyDescent="0.2">
      <c r="A96" s="18">
        <v>80</v>
      </c>
      <c r="B96" s="19">
        <v>5700</v>
      </c>
      <c r="C96" s="100" t="s">
        <v>2008</v>
      </c>
      <c r="D96" s="102">
        <v>7</v>
      </c>
      <c r="E96" s="102">
        <v>2</v>
      </c>
      <c r="F96" s="102">
        <v>2012</v>
      </c>
      <c r="G96" s="102">
        <v>7</v>
      </c>
      <c r="H96" s="102">
        <v>2</v>
      </c>
      <c r="I96" s="102">
        <v>2012</v>
      </c>
      <c r="J96" s="102">
        <v>14</v>
      </c>
      <c r="K96" s="103" t="s">
        <v>595</v>
      </c>
      <c r="L96" s="22"/>
      <c r="M96" s="30" t="s">
        <v>5682</v>
      </c>
      <c r="N96" s="30"/>
      <c r="O96" s="102">
        <v>193</v>
      </c>
      <c r="P96" s="22" t="s">
        <v>26</v>
      </c>
      <c r="Q96" s="22" t="s">
        <v>120</v>
      </c>
      <c r="R96" s="29" t="s">
        <v>5786</v>
      </c>
    </row>
    <row r="97" spans="1:18" x14ac:dyDescent="0.2">
      <c r="A97" s="18">
        <v>81</v>
      </c>
      <c r="B97" s="19">
        <v>5700</v>
      </c>
      <c r="C97" s="100" t="s">
        <v>2009</v>
      </c>
      <c r="D97" s="102">
        <v>7</v>
      </c>
      <c r="E97" s="102">
        <v>2</v>
      </c>
      <c r="F97" s="102">
        <v>2012</v>
      </c>
      <c r="G97" s="102">
        <v>7</v>
      </c>
      <c r="H97" s="102">
        <v>2</v>
      </c>
      <c r="I97" s="102">
        <v>2012</v>
      </c>
      <c r="J97" s="102">
        <v>14</v>
      </c>
      <c r="K97" s="103" t="s">
        <v>596</v>
      </c>
      <c r="L97" s="22"/>
      <c r="M97" s="30" t="s">
        <v>5682</v>
      </c>
      <c r="N97" s="30"/>
      <c r="O97" s="102">
        <v>191</v>
      </c>
      <c r="P97" s="22" t="s">
        <v>26</v>
      </c>
      <c r="Q97" s="22" t="s">
        <v>120</v>
      </c>
      <c r="R97" s="29" t="s">
        <v>5786</v>
      </c>
    </row>
    <row r="98" spans="1:18" x14ac:dyDescent="0.2">
      <c r="A98" s="18">
        <v>82</v>
      </c>
      <c r="B98" s="19">
        <v>5700</v>
      </c>
      <c r="C98" s="100" t="s">
        <v>2010</v>
      </c>
      <c r="D98" s="102">
        <v>7</v>
      </c>
      <c r="E98" s="102">
        <v>2</v>
      </c>
      <c r="F98" s="102">
        <v>2012</v>
      </c>
      <c r="G98" s="102">
        <v>7</v>
      </c>
      <c r="H98" s="102">
        <v>2</v>
      </c>
      <c r="I98" s="102">
        <v>2012</v>
      </c>
      <c r="J98" s="102">
        <v>14</v>
      </c>
      <c r="K98" s="103" t="s">
        <v>597</v>
      </c>
      <c r="L98" s="26"/>
      <c r="M98" s="30" t="s">
        <v>5682</v>
      </c>
      <c r="N98" s="30"/>
      <c r="O98" s="102">
        <v>193</v>
      </c>
      <c r="P98" s="22" t="s">
        <v>26</v>
      </c>
      <c r="Q98" s="22" t="s">
        <v>120</v>
      </c>
      <c r="R98" s="29" t="s">
        <v>5786</v>
      </c>
    </row>
    <row r="99" spans="1:18" x14ac:dyDescent="0.2">
      <c r="A99" s="18">
        <v>83</v>
      </c>
      <c r="B99" s="19">
        <v>5700</v>
      </c>
      <c r="C99" s="100" t="s">
        <v>2011</v>
      </c>
      <c r="D99" s="102">
        <v>7</v>
      </c>
      <c r="E99" s="102">
        <v>2</v>
      </c>
      <c r="F99" s="102">
        <v>2012</v>
      </c>
      <c r="G99" s="102">
        <v>7</v>
      </c>
      <c r="H99" s="102">
        <v>2</v>
      </c>
      <c r="I99" s="102">
        <v>2012</v>
      </c>
      <c r="J99" s="102">
        <v>14</v>
      </c>
      <c r="K99" s="103" t="s">
        <v>598</v>
      </c>
      <c r="L99" s="27"/>
      <c r="M99" s="30" t="s">
        <v>5682</v>
      </c>
      <c r="N99" s="28"/>
      <c r="O99" s="102">
        <v>199</v>
      </c>
      <c r="P99" s="22" t="s">
        <v>26</v>
      </c>
      <c r="Q99" s="22" t="s">
        <v>120</v>
      </c>
      <c r="R99" s="29" t="s">
        <v>5786</v>
      </c>
    </row>
    <row r="100" spans="1:18" x14ac:dyDescent="0.2">
      <c r="A100" s="18">
        <v>84</v>
      </c>
      <c r="B100" s="19">
        <v>5700</v>
      </c>
      <c r="C100" s="100" t="s">
        <v>2012</v>
      </c>
      <c r="D100" s="102">
        <v>7</v>
      </c>
      <c r="E100" s="102">
        <v>2</v>
      </c>
      <c r="F100" s="102">
        <v>2012</v>
      </c>
      <c r="G100" s="102">
        <v>7</v>
      </c>
      <c r="H100" s="102">
        <v>2</v>
      </c>
      <c r="I100" s="102">
        <v>2012</v>
      </c>
      <c r="J100" s="102">
        <v>14</v>
      </c>
      <c r="K100" s="103" t="s">
        <v>599</v>
      </c>
      <c r="L100" s="11"/>
      <c r="M100" s="30" t="s">
        <v>5682</v>
      </c>
      <c r="N100" s="11"/>
      <c r="O100" s="102">
        <v>194</v>
      </c>
      <c r="P100" s="22" t="s">
        <v>26</v>
      </c>
      <c r="Q100" s="22" t="s">
        <v>120</v>
      </c>
      <c r="R100" s="29" t="s">
        <v>5786</v>
      </c>
    </row>
    <row r="101" spans="1:18" x14ac:dyDescent="0.2">
      <c r="A101" s="18">
        <v>85</v>
      </c>
      <c r="B101" s="19">
        <v>5700</v>
      </c>
      <c r="C101" s="100" t="s">
        <v>2013</v>
      </c>
      <c r="D101" s="102">
        <v>7</v>
      </c>
      <c r="E101" s="102">
        <v>2</v>
      </c>
      <c r="F101" s="102">
        <v>2012</v>
      </c>
      <c r="G101" s="102">
        <v>7</v>
      </c>
      <c r="H101" s="102">
        <v>2</v>
      </c>
      <c r="I101" s="102">
        <v>2012</v>
      </c>
      <c r="J101" s="102">
        <v>14</v>
      </c>
      <c r="K101" s="103" t="s">
        <v>600</v>
      </c>
      <c r="L101" s="11"/>
      <c r="M101" s="30" t="s">
        <v>5682</v>
      </c>
      <c r="N101" s="11"/>
      <c r="O101" s="102">
        <v>196</v>
      </c>
      <c r="P101" s="22" t="s">
        <v>26</v>
      </c>
      <c r="Q101" s="22" t="s">
        <v>120</v>
      </c>
      <c r="R101" s="29" t="s">
        <v>5786</v>
      </c>
    </row>
    <row r="102" spans="1:18" x14ac:dyDescent="0.2">
      <c r="A102" s="18">
        <v>86</v>
      </c>
      <c r="B102" s="19">
        <v>5700</v>
      </c>
      <c r="C102" s="100" t="s">
        <v>2014</v>
      </c>
      <c r="D102" s="102">
        <v>7</v>
      </c>
      <c r="E102" s="102">
        <v>2</v>
      </c>
      <c r="F102" s="102">
        <v>2012</v>
      </c>
      <c r="G102" s="102">
        <v>7</v>
      </c>
      <c r="H102" s="102">
        <v>2</v>
      </c>
      <c r="I102" s="102">
        <v>2012</v>
      </c>
      <c r="J102" s="102">
        <v>15</v>
      </c>
      <c r="K102" s="103" t="s">
        <v>601</v>
      </c>
      <c r="L102" s="11"/>
      <c r="M102" s="30" t="s">
        <v>5682</v>
      </c>
      <c r="N102" s="11"/>
      <c r="O102" s="102">
        <v>183</v>
      </c>
      <c r="P102" s="22" t="s">
        <v>26</v>
      </c>
      <c r="Q102" s="22" t="s">
        <v>120</v>
      </c>
      <c r="R102" s="29" t="s">
        <v>5786</v>
      </c>
    </row>
    <row r="103" spans="1:18" x14ac:dyDescent="0.2">
      <c r="A103" s="18">
        <v>87</v>
      </c>
      <c r="B103" s="19">
        <v>5700</v>
      </c>
      <c r="C103" s="100" t="s">
        <v>2015</v>
      </c>
      <c r="D103" s="102">
        <v>7</v>
      </c>
      <c r="E103" s="102">
        <v>2</v>
      </c>
      <c r="F103" s="102">
        <v>2012</v>
      </c>
      <c r="G103" s="102">
        <v>7</v>
      </c>
      <c r="H103" s="102">
        <v>2</v>
      </c>
      <c r="I103" s="102">
        <v>2012</v>
      </c>
      <c r="J103" s="102">
        <v>15</v>
      </c>
      <c r="K103" s="103" t="s">
        <v>602</v>
      </c>
      <c r="L103" s="11"/>
      <c r="M103" s="30" t="s">
        <v>5682</v>
      </c>
      <c r="N103" s="11"/>
      <c r="O103" s="102">
        <v>192</v>
      </c>
      <c r="P103" s="22" t="s">
        <v>26</v>
      </c>
      <c r="Q103" s="22" t="s">
        <v>120</v>
      </c>
      <c r="R103" s="29" t="s">
        <v>5786</v>
      </c>
    </row>
    <row r="104" spans="1:18" x14ac:dyDescent="0.2">
      <c r="A104" s="18">
        <v>88</v>
      </c>
      <c r="B104" s="19">
        <v>5700</v>
      </c>
      <c r="C104" s="100" t="s">
        <v>2016</v>
      </c>
      <c r="D104" s="102">
        <v>7</v>
      </c>
      <c r="E104" s="102">
        <v>2</v>
      </c>
      <c r="F104" s="102">
        <v>2012</v>
      </c>
      <c r="G104" s="102">
        <v>7</v>
      </c>
      <c r="H104" s="102">
        <v>2</v>
      </c>
      <c r="I104" s="102">
        <v>2012</v>
      </c>
      <c r="J104" s="102">
        <v>15</v>
      </c>
      <c r="K104" s="103" t="s">
        <v>603</v>
      </c>
      <c r="L104" s="11"/>
      <c r="M104" s="30" t="s">
        <v>5682</v>
      </c>
      <c r="N104" s="11"/>
      <c r="O104" s="102">
        <v>186</v>
      </c>
      <c r="P104" s="22" t="s">
        <v>26</v>
      </c>
      <c r="Q104" s="22" t="s">
        <v>120</v>
      </c>
      <c r="R104" s="29" t="s">
        <v>5786</v>
      </c>
    </row>
    <row r="105" spans="1:18" x14ac:dyDescent="0.2">
      <c r="A105" s="18">
        <v>89</v>
      </c>
      <c r="B105" s="19">
        <v>5700</v>
      </c>
      <c r="C105" s="100" t="s">
        <v>2017</v>
      </c>
      <c r="D105" s="102">
        <v>7</v>
      </c>
      <c r="E105" s="102">
        <v>2</v>
      </c>
      <c r="F105" s="102">
        <v>2012</v>
      </c>
      <c r="G105" s="102">
        <v>7</v>
      </c>
      <c r="H105" s="102">
        <v>2</v>
      </c>
      <c r="I105" s="102">
        <v>2012</v>
      </c>
      <c r="J105" s="102">
        <v>15</v>
      </c>
      <c r="K105" s="103" t="s">
        <v>604</v>
      </c>
      <c r="L105" s="11"/>
      <c r="M105" s="30" t="s">
        <v>5682</v>
      </c>
      <c r="N105" s="11"/>
      <c r="O105" s="102">
        <v>204</v>
      </c>
      <c r="P105" s="22" t="s">
        <v>26</v>
      </c>
      <c r="Q105" s="22" t="s">
        <v>120</v>
      </c>
      <c r="R105" s="29" t="s">
        <v>5786</v>
      </c>
    </row>
    <row r="106" spans="1:18" x14ac:dyDescent="0.2">
      <c r="A106" s="18">
        <v>90</v>
      </c>
      <c r="B106" s="19">
        <v>5700</v>
      </c>
      <c r="C106" s="100" t="s">
        <v>2018</v>
      </c>
      <c r="D106" s="102">
        <v>7</v>
      </c>
      <c r="E106" s="102">
        <v>2</v>
      </c>
      <c r="F106" s="102">
        <v>2012</v>
      </c>
      <c r="G106" s="102">
        <v>7</v>
      </c>
      <c r="H106" s="102">
        <v>2</v>
      </c>
      <c r="I106" s="102">
        <v>2012</v>
      </c>
      <c r="J106" s="102">
        <v>15</v>
      </c>
      <c r="K106" s="103" t="s">
        <v>605</v>
      </c>
      <c r="L106" s="11"/>
      <c r="M106" s="30" t="s">
        <v>5682</v>
      </c>
      <c r="N106" s="11"/>
      <c r="O106" s="102">
        <v>190</v>
      </c>
      <c r="P106" s="22" t="s">
        <v>26</v>
      </c>
      <c r="Q106" s="22" t="s">
        <v>120</v>
      </c>
      <c r="R106" s="29" t="s">
        <v>5786</v>
      </c>
    </row>
    <row r="107" spans="1:18" x14ac:dyDescent="0.2">
      <c r="A107" s="18">
        <v>91</v>
      </c>
      <c r="B107" s="19">
        <v>5700</v>
      </c>
      <c r="C107" s="100" t="s">
        <v>2019</v>
      </c>
      <c r="D107" s="102">
        <v>7</v>
      </c>
      <c r="E107" s="102">
        <v>2</v>
      </c>
      <c r="F107" s="102">
        <v>2012</v>
      </c>
      <c r="G107" s="102">
        <v>7</v>
      </c>
      <c r="H107" s="102">
        <v>2</v>
      </c>
      <c r="I107" s="102">
        <v>2012</v>
      </c>
      <c r="J107" s="102">
        <v>15</v>
      </c>
      <c r="K107" s="103" t="s">
        <v>606</v>
      </c>
      <c r="L107" s="21"/>
      <c r="M107" s="30" t="s">
        <v>5682</v>
      </c>
      <c r="N107" s="30"/>
      <c r="O107" s="102">
        <v>193</v>
      </c>
      <c r="P107" s="22" t="s">
        <v>26</v>
      </c>
      <c r="Q107" s="22" t="s">
        <v>120</v>
      </c>
      <c r="R107" s="29" t="s">
        <v>5786</v>
      </c>
    </row>
    <row r="108" spans="1:18" x14ac:dyDescent="0.2">
      <c r="A108" s="18">
        <v>92</v>
      </c>
      <c r="B108" s="19">
        <v>5700</v>
      </c>
      <c r="C108" s="100" t="s">
        <v>2020</v>
      </c>
      <c r="D108" s="102">
        <v>7</v>
      </c>
      <c r="E108" s="102">
        <v>2</v>
      </c>
      <c r="F108" s="102">
        <v>2012</v>
      </c>
      <c r="G108" s="102">
        <v>7</v>
      </c>
      <c r="H108" s="102">
        <v>2</v>
      </c>
      <c r="I108" s="102">
        <v>2012</v>
      </c>
      <c r="J108" s="102">
        <v>16</v>
      </c>
      <c r="K108" s="103" t="s">
        <v>607</v>
      </c>
      <c r="L108" s="21"/>
      <c r="M108" s="30" t="s">
        <v>5682</v>
      </c>
      <c r="N108" s="30"/>
      <c r="O108" s="102">
        <v>193</v>
      </c>
      <c r="P108" s="22" t="s">
        <v>26</v>
      </c>
      <c r="Q108" s="22" t="s">
        <v>120</v>
      </c>
      <c r="R108" s="29" t="s">
        <v>5786</v>
      </c>
    </row>
    <row r="109" spans="1:18" x14ac:dyDescent="0.2">
      <c r="A109" s="18">
        <v>93</v>
      </c>
      <c r="B109" s="19">
        <v>5700</v>
      </c>
      <c r="C109" s="100" t="s">
        <v>2021</v>
      </c>
      <c r="D109" s="102">
        <v>7</v>
      </c>
      <c r="E109" s="102">
        <v>2</v>
      </c>
      <c r="F109" s="102">
        <v>2012</v>
      </c>
      <c r="G109" s="102">
        <v>7</v>
      </c>
      <c r="H109" s="102">
        <v>2</v>
      </c>
      <c r="I109" s="102">
        <v>2012</v>
      </c>
      <c r="J109" s="102">
        <v>16</v>
      </c>
      <c r="K109" s="103" t="s">
        <v>608</v>
      </c>
      <c r="L109" s="21"/>
      <c r="M109" s="30" t="s">
        <v>5682</v>
      </c>
      <c r="N109" s="30"/>
      <c r="O109" s="102">
        <v>198</v>
      </c>
      <c r="P109" s="22" t="s">
        <v>26</v>
      </c>
      <c r="Q109" s="22" t="s">
        <v>120</v>
      </c>
      <c r="R109" s="29" t="s">
        <v>5786</v>
      </c>
    </row>
    <row r="110" spans="1:18" x14ac:dyDescent="0.2">
      <c r="A110" s="18">
        <v>94</v>
      </c>
      <c r="B110" s="19">
        <v>5700</v>
      </c>
      <c r="C110" s="100" t="s">
        <v>2022</v>
      </c>
      <c r="D110" s="102">
        <v>7</v>
      </c>
      <c r="E110" s="102">
        <v>2</v>
      </c>
      <c r="F110" s="102">
        <v>2012</v>
      </c>
      <c r="G110" s="102">
        <v>7</v>
      </c>
      <c r="H110" s="102">
        <v>2</v>
      </c>
      <c r="I110" s="102">
        <v>2012</v>
      </c>
      <c r="J110" s="102">
        <v>16</v>
      </c>
      <c r="K110" s="103" t="s">
        <v>609</v>
      </c>
      <c r="L110" s="22"/>
      <c r="M110" s="30" t="s">
        <v>5682</v>
      </c>
      <c r="N110" s="22"/>
      <c r="O110" s="102">
        <v>195</v>
      </c>
      <c r="P110" s="22" t="s">
        <v>26</v>
      </c>
      <c r="Q110" s="22" t="s">
        <v>120</v>
      </c>
      <c r="R110" s="29" t="s">
        <v>5786</v>
      </c>
    </row>
    <row r="111" spans="1:18" x14ac:dyDescent="0.2">
      <c r="A111" s="18">
        <v>95</v>
      </c>
      <c r="B111" s="19">
        <v>5700</v>
      </c>
      <c r="C111" s="100" t="s">
        <v>2023</v>
      </c>
      <c r="D111" s="102">
        <v>7</v>
      </c>
      <c r="E111" s="102">
        <v>2</v>
      </c>
      <c r="F111" s="102">
        <v>2012</v>
      </c>
      <c r="G111" s="102">
        <v>7</v>
      </c>
      <c r="H111" s="102">
        <v>2</v>
      </c>
      <c r="I111" s="102">
        <v>2012</v>
      </c>
      <c r="J111" s="102">
        <v>16</v>
      </c>
      <c r="K111" s="103" t="s">
        <v>610</v>
      </c>
      <c r="L111" s="22"/>
      <c r="M111" s="30" t="s">
        <v>5682</v>
      </c>
      <c r="N111" s="30"/>
      <c r="O111" s="102">
        <v>192</v>
      </c>
      <c r="P111" s="22" t="s">
        <v>26</v>
      </c>
      <c r="Q111" s="22" t="s">
        <v>120</v>
      </c>
      <c r="R111" s="29" t="s">
        <v>5786</v>
      </c>
    </row>
    <row r="112" spans="1:18" x14ac:dyDescent="0.2">
      <c r="A112" s="18">
        <v>96</v>
      </c>
      <c r="B112" s="19">
        <v>5700</v>
      </c>
      <c r="C112" s="100" t="s">
        <v>2024</v>
      </c>
      <c r="D112" s="102">
        <v>7</v>
      </c>
      <c r="E112" s="102">
        <v>2</v>
      </c>
      <c r="F112" s="102">
        <v>2012</v>
      </c>
      <c r="G112" s="102">
        <v>7</v>
      </c>
      <c r="H112" s="102">
        <v>2</v>
      </c>
      <c r="I112" s="102">
        <v>2012</v>
      </c>
      <c r="J112" s="102">
        <v>16</v>
      </c>
      <c r="K112" s="103" t="s">
        <v>3030</v>
      </c>
      <c r="L112" s="22"/>
      <c r="M112" s="30" t="s">
        <v>5682</v>
      </c>
      <c r="N112" s="30"/>
      <c r="O112" s="102">
        <v>192</v>
      </c>
      <c r="P112" s="22" t="s">
        <v>26</v>
      </c>
      <c r="Q112" s="22" t="s">
        <v>120</v>
      </c>
      <c r="R112" s="29" t="s">
        <v>5786</v>
      </c>
    </row>
    <row r="113" spans="1:18" x14ac:dyDescent="0.2">
      <c r="A113" s="18">
        <v>97</v>
      </c>
      <c r="B113" s="19">
        <v>5700</v>
      </c>
      <c r="C113" s="100" t="s">
        <v>2025</v>
      </c>
      <c r="D113" s="102">
        <v>7</v>
      </c>
      <c r="E113" s="102">
        <v>2</v>
      </c>
      <c r="F113" s="102">
        <v>2012</v>
      </c>
      <c r="G113" s="102">
        <v>7</v>
      </c>
      <c r="H113" s="102">
        <v>2</v>
      </c>
      <c r="I113" s="102">
        <v>2012</v>
      </c>
      <c r="J113" s="102">
        <v>16</v>
      </c>
      <c r="K113" s="103" t="s">
        <v>3031</v>
      </c>
      <c r="L113" s="26"/>
      <c r="M113" s="30" t="s">
        <v>5682</v>
      </c>
      <c r="N113" s="30"/>
      <c r="O113" s="102">
        <v>193</v>
      </c>
      <c r="P113" s="22" t="s">
        <v>26</v>
      </c>
      <c r="Q113" s="22" t="s">
        <v>120</v>
      </c>
      <c r="R113" s="29" t="s">
        <v>5786</v>
      </c>
    </row>
    <row r="114" spans="1:18" x14ac:dyDescent="0.2">
      <c r="A114" s="18">
        <v>98</v>
      </c>
      <c r="B114" s="19">
        <v>5700</v>
      </c>
      <c r="C114" s="100" t="s">
        <v>2026</v>
      </c>
      <c r="D114" s="102">
        <v>7</v>
      </c>
      <c r="E114" s="102">
        <v>2</v>
      </c>
      <c r="F114" s="102">
        <v>2012</v>
      </c>
      <c r="G114" s="102">
        <v>8</v>
      </c>
      <c r="H114" s="102">
        <v>2</v>
      </c>
      <c r="I114" s="102">
        <v>2012</v>
      </c>
      <c r="J114" s="102">
        <v>17</v>
      </c>
      <c r="K114" s="103" t="s">
        <v>3032</v>
      </c>
      <c r="L114" s="27"/>
      <c r="M114" s="30" t="s">
        <v>5682</v>
      </c>
      <c r="N114" s="28"/>
      <c r="O114" s="102">
        <v>181</v>
      </c>
      <c r="P114" s="22" t="s">
        <v>26</v>
      </c>
      <c r="Q114" s="22" t="s">
        <v>120</v>
      </c>
      <c r="R114" s="29" t="s">
        <v>5786</v>
      </c>
    </row>
    <row r="115" spans="1:18" x14ac:dyDescent="0.2">
      <c r="A115" s="18">
        <v>99</v>
      </c>
      <c r="B115" s="19">
        <v>5700</v>
      </c>
      <c r="C115" s="100" t="s">
        <v>2027</v>
      </c>
      <c r="D115" s="102">
        <v>8</v>
      </c>
      <c r="E115" s="102">
        <v>2</v>
      </c>
      <c r="F115" s="102">
        <v>2012</v>
      </c>
      <c r="G115" s="102">
        <v>8</v>
      </c>
      <c r="H115" s="102">
        <v>2</v>
      </c>
      <c r="I115" s="102">
        <v>2012</v>
      </c>
      <c r="J115" s="102">
        <v>17</v>
      </c>
      <c r="K115" s="103" t="s">
        <v>3033</v>
      </c>
      <c r="L115" s="11"/>
      <c r="M115" s="30" t="s">
        <v>5682</v>
      </c>
      <c r="N115" s="11"/>
      <c r="O115" s="102">
        <v>194</v>
      </c>
      <c r="P115" s="22" t="s">
        <v>26</v>
      </c>
      <c r="Q115" s="22" t="s">
        <v>120</v>
      </c>
      <c r="R115" s="29" t="s">
        <v>5786</v>
      </c>
    </row>
    <row r="116" spans="1:18" x14ac:dyDescent="0.2">
      <c r="A116" s="18">
        <v>100</v>
      </c>
      <c r="B116" s="19">
        <v>5700</v>
      </c>
      <c r="C116" s="100" t="s">
        <v>2028</v>
      </c>
      <c r="D116" s="102">
        <v>8</v>
      </c>
      <c r="E116" s="102">
        <v>2</v>
      </c>
      <c r="F116" s="102">
        <v>2012</v>
      </c>
      <c r="G116" s="102">
        <v>8</v>
      </c>
      <c r="H116" s="102">
        <v>2</v>
      </c>
      <c r="I116" s="102">
        <v>2012</v>
      </c>
      <c r="J116" s="102">
        <v>17</v>
      </c>
      <c r="K116" s="103" t="s">
        <v>3034</v>
      </c>
      <c r="L116" s="11"/>
      <c r="M116" s="30" t="s">
        <v>5682</v>
      </c>
      <c r="N116" s="11"/>
      <c r="O116" s="102">
        <v>199</v>
      </c>
      <c r="P116" s="22" t="s">
        <v>26</v>
      </c>
      <c r="Q116" s="22" t="s">
        <v>120</v>
      </c>
      <c r="R116" s="29" t="s">
        <v>5786</v>
      </c>
    </row>
    <row r="117" spans="1:18" x14ac:dyDescent="0.2">
      <c r="A117" s="18">
        <v>101</v>
      </c>
      <c r="B117" s="19">
        <v>5700</v>
      </c>
      <c r="C117" s="100" t="s">
        <v>2029</v>
      </c>
      <c r="D117" s="102">
        <v>8</v>
      </c>
      <c r="E117" s="102">
        <v>2</v>
      </c>
      <c r="F117" s="102">
        <v>2012</v>
      </c>
      <c r="G117" s="102">
        <v>8</v>
      </c>
      <c r="H117" s="102">
        <v>2</v>
      </c>
      <c r="I117" s="102">
        <v>2012</v>
      </c>
      <c r="J117" s="102">
        <v>17</v>
      </c>
      <c r="K117" s="103" t="s">
        <v>3035</v>
      </c>
      <c r="L117" s="11"/>
      <c r="M117" s="30" t="s">
        <v>5682</v>
      </c>
      <c r="N117" s="11"/>
      <c r="O117" s="102">
        <v>196</v>
      </c>
      <c r="P117" s="22" t="s">
        <v>26</v>
      </c>
      <c r="Q117" s="22" t="s">
        <v>120</v>
      </c>
      <c r="R117" s="29" t="s">
        <v>5786</v>
      </c>
    </row>
    <row r="118" spans="1:18" x14ac:dyDescent="0.2">
      <c r="A118" s="18">
        <v>102</v>
      </c>
      <c r="B118" s="19">
        <v>5700</v>
      </c>
      <c r="C118" s="100" t="s">
        <v>2030</v>
      </c>
      <c r="D118" s="102">
        <v>8</v>
      </c>
      <c r="E118" s="102">
        <v>2</v>
      </c>
      <c r="F118" s="102">
        <v>2012</v>
      </c>
      <c r="G118" s="102">
        <v>8</v>
      </c>
      <c r="H118" s="102">
        <v>2</v>
      </c>
      <c r="I118" s="102">
        <v>2012</v>
      </c>
      <c r="J118" s="102">
        <v>17</v>
      </c>
      <c r="K118" s="103" t="s">
        <v>3036</v>
      </c>
      <c r="L118" s="11"/>
      <c r="M118" s="30" t="s">
        <v>5682</v>
      </c>
      <c r="N118" s="11"/>
      <c r="O118" s="102">
        <v>191</v>
      </c>
      <c r="P118" s="22" t="s">
        <v>26</v>
      </c>
      <c r="Q118" s="22" t="s">
        <v>120</v>
      </c>
      <c r="R118" s="29" t="s">
        <v>5786</v>
      </c>
    </row>
    <row r="119" spans="1:18" x14ac:dyDescent="0.2">
      <c r="A119" s="18">
        <v>103</v>
      </c>
      <c r="B119" s="19">
        <v>5700</v>
      </c>
      <c r="C119" s="100" t="s">
        <v>2031</v>
      </c>
      <c r="D119" s="102">
        <v>8</v>
      </c>
      <c r="E119" s="102">
        <v>2</v>
      </c>
      <c r="F119" s="102">
        <v>2012</v>
      </c>
      <c r="G119" s="102">
        <v>8</v>
      </c>
      <c r="H119" s="102">
        <v>2</v>
      </c>
      <c r="I119" s="102">
        <v>2012</v>
      </c>
      <c r="J119" s="102">
        <v>17</v>
      </c>
      <c r="K119" s="103" t="s">
        <v>3037</v>
      </c>
      <c r="L119" s="11"/>
      <c r="M119" s="30" t="s">
        <v>5682</v>
      </c>
      <c r="N119" s="11"/>
      <c r="O119" s="102">
        <v>187</v>
      </c>
      <c r="P119" s="22" t="s">
        <v>26</v>
      </c>
      <c r="Q119" s="22" t="s">
        <v>120</v>
      </c>
      <c r="R119" s="29" t="s">
        <v>5786</v>
      </c>
    </row>
    <row r="120" spans="1:18" x14ac:dyDescent="0.2">
      <c r="A120" s="18">
        <v>104</v>
      </c>
      <c r="B120" s="19">
        <v>5700</v>
      </c>
      <c r="C120" s="100" t="s">
        <v>2032</v>
      </c>
      <c r="D120" s="102">
        <v>8</v>
      </c>
      <c r="E120" s="102">
        <v>2</v>
      </c>
      <c r="F120" s="102">
        <v>2012</v>
      </c>
      <c r="G120" s="102">
        <v>8</v>
      </c>
      <c r="H120" s="102">
        <v>2</v>
      </c>
      <c r="I120" s="102">
        <v>2012</v>
      </c>
      <c r="J120" s="102">
        <v>18</v>
      </c>
      <c r="K120" s="103" t="s">
        <v>3038</v>
      </c>
      <c r="L120" s="11"/>
      <c r="M120" s="30" t="s">
        <v>5682</v>
      </c>
      <c r="N120" s="11"/>
      <c r="O120" s="102">
        <v>177</v>
      </c>
      <c r="P120" s="22" t="s">
        <v>26</v>
      </c>
      <c r="Q120" s="22" t="s">
        <v>120</v>
      </c>
      <c r="R120" s="29" t="s">
        <v>5786</v>
      </c>
    </row>
    <row r="121" spans="1:18" x14ac:dyDescent="0.2">
      <c r="A121" s="18">
        <v>105</v>
      </c>
      <c r="B121" s="19">
        <v>5700</v>
      </c>
      <c r="C121" s="100" t="s">
        <v>2033</v>
      </c>
      <c r="D121" s="102">
        <v>8</v>
      </c>
      <c r="E121" s="102">
        <v>2</v>
      </c>
      <c r="F121" s="102">
        <v>2012</v>
      </c>
      <c r="G121" s="102">
        <v>8</v>
      </c>
      <c r="H121" s="102">
        <v>2</v>
      </c>
      <c r="I121" s="102">
        <v>2012</v>
      </c>
      <c r="J121" s="102">
        <v>18</v>
      </c>
      <c r="K121" s="103" t="s">
        <v>3039</v>
      </c>
      <c r="L121" s="11"/>
      <c r="M121" s="30" t="s">
        <v>5682</v>
      </c>
      <c r="N121" s="11"/>
      <c r="O121" s="102">
        <v>204</v>
      </c>
      <c r="P121" s="22" t="s">
        <v>26</v>
      </c>
      <c r="Q121" s="22" t="s">
        <v>120</v>
      </c>
      <c r="R121" s="29" t="s">
        <v>5786</v>
      </c>
    </row>
    <row r="122" spans="1:18" x14ac:dyDescent="0.2">
      <c r="A122" s="18">
        <v>106</v>
      </c>
      <c r="B122" s="19">
        <v>5700</v>
      </c>
      <c r="C122" s="100" t="s">
        <v>2034</v>
      </c>
      <c r="D122" s="102">
        <v>8</v>
      </c>
      <c r="E122" s="102">
        <v>2</v>
      </c>
      <c r="F122" s="102">
        <v>2012</v>
      </c>
      <c r="G122" s="102">
        <v>8</v>
      </c>
      <c r="H122" s="102">
        <v>2</v>
      </c>
      <c r="I122" s="102">
        <v>2012</v>
      </c>
      <c r="J122" s="102">
        <v>18</v>
      </c>
      <c r="K122" s="103" t="s">
        <v>3040</v>
      </c>
      <c r="L122" s="21"/>
      <c r="M122" s="30" t="s">
        <v>5682</v>
      </c>
      <c r="N122" s="30"/>
      <c r="O122" s="102">
        <v>172</v>
      </c>
      <c r="P122" s="22" t="s">
        <v>26</v>
      </c>
      <c r="Q122" s="22" t="s">
        <v>120</v>
      </c>
      <c r="R122" s="29" t="s">
        <v>5786</v>
      </c>
    </row>
    <row r="123" spans="1:18" x14ac:dyDescent="0.2">
      <c r="A123" s="18">
        <v>107</v>
      </c>
      <c r="B123" s="19">
        <v>5700</v>
      </c>
      <c r="C123" s="100" t="s">
        <v>2035</v>
      </c>
      <c r="D123" s="102">
        <v>8</v>
      </c>
      <c r="E123" s="102">
        <v>2</v>
      </c>
      <c r="F123" s="102">
        <v>2012</v>
      </c>
      <c r="G123" s="102">
        <v>8</v>
      </c>
      <c r="H123" s="102">
        <v>2</v>
      </c>
      <c r="I123" s="102">
        <v>2012</v>
      </c>
      <c r="J123" s="102">
        <v>18</v>
      </c>
      <c r="K123" s="103" t="s">
        <v>3041</v>
      </c>
      <c r="L123" s="21"/>
      <c r="M123" s="30" t="s">
        <v>5682</v>
      </c>
      <c r="N123" s="30"/>
      <c r="O123" s="102">
        <v>193</v>
      </c>
      <c r="P123" s="22" t="s">
        <v>26</v>
      </c>
      <c r="Q123" s="22" t="s">
        <v>120</v>
      </c>
      <c r="R123" s="29" t="s">
        <v>5786</v>
      </c>
    </row>
    <row r="124" spans="1:18" x14ac:dyDescent="0.2">
      <c r="A124" s="18">
        <v>108</v>
      </c>
      <c r="B124" s="19">
        <v>5700</v>
      </c>
      <c r="C124" s="100" t="s">
        <v>2036</v>
      </c>
      <c r="D124" s="102">
        <v>8</v>
      </c>
      <c r="E124" s="102">
        <v>2</v>
      </c>
      <c r="F124" s="102">
        <v>2012</v>
      </c>
      <c r="G124" s="102">
        <v>9</v>
      </c>
      <c r="H124" s="102">
        <v>2</v>
      </c>
      <c r="I124" s="102">
        <v>2012</v>
      </c>
      <c r="J124" s="102">
        <v>18</v>
      </c>
      <c r="K124" s="103" t="s">
        <v>3042</v>
      </c>
      <c r="L124" s="21"/>
      <c r="M124" s="30" t="s">
        <v>5682</v>
      </c>
      <c r="N124" s="30"/>
      <c r="O124" s="102">
        <v>197</v>
      </c>
      <c r="P124" s="22" t="s">
        <v>26</v>
      </c>
      <c r="Q124" s="22" t="s">
        <v>120</v>
      </c>
      <c r="R124" s="29" t="s">
        <v>5786</v>
      </c>
    </row>
    <row r="125" spans="1:18" x14ac:dyDescent="0.2">
      <c r="A125" s="18">
        <v>109</v>
      </c>
      <c r="B125" s="19">
        <v>5700</v>
      </c>
      <c r="C125" s="100" t="s">
        <v>2037</v>
      </c>
      <c r="D125" s="102">
        <v>9</v>
      </c>
      <c r="E125" s="102">
        <v>2</v>
      </c>
      <c r="F125" s="102">
        <v>2012</v>
      </c>
      <c r="G125" s="102">
        <v>9</v>
      </c>
      <c r="H125" s="102">
        <v>2</v>
      </c>
      <c r="I125" s="102">
        <v>2012</v>
      </c>
      <c r="J125" s="102">
        <v>18</v>
      </c>
      <c r="K125" s="103" t="s">
        <v>3043</v>
      </c>
      <c r="L125" s="22"/>
      <c r="M125" s="30" t="s">
        <v>5682</v>
      </c>
      <c r="N125" s="22"/>
      <c r="O125" s="102">
        <v>203</v>
      </c>
      <c r="P125" s="22" t="s">
        <v>26</v>
      </c>
      <c r="Q125" s="22" t="s">
        <v>120</v>
      </c>
      <c r="R125" s="29" t="s">
        <v>5786</v>
      </c>
    </row>
    <row r="126" spans="1:18" x14ac:dyDescent="0.2">
      <c r="A126" s="18">
        <v>110</v>
      </c>
      <c r="B126" s="19">
        <v>5700</v>
      </c>
      <c r="C126" s="100" t="s">
        <v>2038</v>
      </c>
      <c r="D126" s="102">
        <v>10</v>
      </c>
      <c r="E126" s="102">
        <v>2</v>
      </c>
      <c r="F126" s="102">
        <v>2012</v>
      </c>
      <c r="G126" s="102">
        <v>10</v>
      </c>
      <c r="H126" s="102">
        <v>2</v>
      </c>
      <c r="I126" s="102">
        <v>2012</v>
      </c>
      <c r="J126" s="102">
        <v>19</v>
      </c>
      <c r="K126" s="103" t="s">
        <v>3044</v>
      </c>
      <c r="L126" s="22"/>
      <c r="M126" s="30" t="s">
        <v>5682</v>
      </c>
      <c r="N126" s="30"/>
      <c r="O126" s="102">
        <v>196</v>
      </c>
      <c r="P126" s="22" t="s">
        <v>26</v>
      </c>
      <c r="Q126" s="22" t="s">
        <v>120</v>
      </c>
      <c r="R126" s="29" t="s">
        <v>5786</v>
      </c>
    </row>
    <row r="127" spans="1:18" x14ac:dyDescent="0.2">
      <c r="A127" s="18">
        <v>111</v>
      </c>
      <c r="B127" s="19">
        <v>5700</v>
      </c>
      <c r="C127" s="100" t="s">
        <v>2039</v>
      </c>
      <c r="D127" s="102">
        <v>10</v>
      </c>
      <c r="E127" s="102">
        <v>2</v>
      </c>
      <c r="F127" s="102">
        <v>2012</v>
      </c>
      <c r="G127" s="102">
        <v>10</v>
      </c>
      <c r="H127" s="102">
        <v>2</v>
      </c>
      <c r="I127" s="102">
        <v>2012</v>
      </c>
      <c r="J127" s="102">
        <v>19</v>
      </c>
      <c r="K127" s="103" t="s">
        <v>3045</v>
      </c>
      <c r="L127" s="22"/>
      <c r="M127" s="30" t="s">
        <v>5682</v>
      </c>
      <c r="N127" s="30"/>
      <c r="O127" s="102">
        <v>201</v>
      </c>
      <c r="P127" s="22" t="s">
        <v>26</v>
      </c>
      <c r="Q127" s="22" t="s">
        <v>120</v>
      </c>
      <c r="R127" s="29" t="s">
        <v>5786</v>
      </c>
    </row>
    <row r="128" spans="1:18" x14ac:dyDescent="0.2">
      <c r="A128" s="18">
        <v>112</v>
      </c>
      <c r="B128" s="19">
        <v>5700</v>
      </c>
      <c r="C128" s="100" t="s">
        <v>2040</v>
      </c>
      <c r="D128" s="102">
        <v>10</v>
      </c>
      <c r="E128" s="102">
        <v>2</v>
      </c>
      <c r="F128" s="102">
        <v>2012</v>
      </c>
      <c r="G128" s="102">
        <v>10</v>
      </c>
      <c r="H128" s="102">
        <v>2</v>
      </c>
      <c r="I128" s="102">
        <v>2012</v>
      </c>
      <c r="J128" s="102">
        <v>19</v>
      </c>
      <c r="K128" s="103" t="s">
        <v>3046</v>
      </c>
      <c r="L128" s="26"/>
      <c r="M128" s="30" t="s">
        <v>5682</v>
      </c>
      <c r="N128" s="30"/>
      <c r="O128" s="102">
        <v>187</v>
      </c>
      <c r="P128" s="22" t="s">
        <v>26</v>
      </c>
      <c r="Q128" s="22" t="s">
        <v>120</v>
      </c>
      <c r="R128" s="29" t="s">
        <v>5786</v>
      </c>
    </row>
    <row r="129" spans="1:18" x14ac:dyDescent="0.2">
      <c r="A129" s="18">
        <v>113</v>
      </c>
      <c r="B129" s="19">
        <v>5700</v>
      </c>
      <c r="C129" s="100" t="s">
        <v>2041</v>
      </c>
      <c r="D129" s="102">
        <v>10</v>
      </c>
      <c r="E129" s="102">
        <v>2</v>
      </c>
      <c r="F129" s="102">
        <v>2012</v>
      </c>
      <c r="G129" s="102">
        <v>10</v>
      </c>
      <c r="H129" s="102">
        <v>2</v>
      </c>
      <c r="I129" s="102">
        <v>2012</v>
      </c>
      <c r="J129" s="102">
        <v>19</v>
      </c>
      <c r="K129" s="103" t="s">
        <v>3047</v>
      </c>
      <c r="L129" s="27"/>
      <c r="M129" s="30" t="s">
        <v>5682</v>
      </c>
      <c r="N129" s="28"/>
      <c r="O129" s="102">
        <v>191</v>
      </c>
      <c r="P129" s="22" t="s">
        <v>26</v>
      </c>
      <c r="Q129" s="22" t="s">
        <v>120</v>
      </c>
      <c r="R129" s="29" t="s">
        <v>5786</v>
      </c>
    </row>
    <row r="130" spans="1:18" x14ac:dyDescent="0.2">
      <c r="A130" s="18">
        <v>114</v>
      </c>
      <c r="B130" s="19">
        <v>5700</v>
      </c>
      <c r="C130" s="100" t="s">
        <v>2042</v>
      </c>
      <c r="D130" s="102">
        <v>10</v>
      </c>
      <c r="E130" s="102">
        <v>2</v>
      </c>
      <c r="F130" s="102">
        <v>2012</v>
      </c>
      <c r="G130" s="102">
        <v>10</v>
      </c>
      <c r="H130" s="102">
        <v>2</v>
      </c>
      <c r="I130" s="102">
        <v>2012</v>
      </c>
      <c r="J130" s="102">
        <v>19</v>
      </c>
      <c r="K130" s="103" t="s">
        <v>3048</v>
      </c>
      <c r="L130" s="21"/>
      <c r="M130" s="30" t="s">
        <v>5682</v>
      </c>
      <c r="N130" s="30"/>
      <c r="O130" s="102">
        <v>222</v>
      </c>
      <c r="P130" s="22" t="s">
        <v>26</v>
      </c>
      <c r="Q130" s="22" t="s">
        <v>120</v>
      </c>
      <c r="R130" s="29" t="s">
        <v>5786</v>
      </c>
    </row>
    <row r="131" spans="1:18" x14ac:dyDescent="0.2">
      <c r="A131" s="18">
        <v>115</v>
      </c>
      <c r="B131" s="19">
        <v>5700</v>
      </c>
      <c r="C131" s="100" t="s">
        <v>2043</v>
      </c>
      <c r="D131" s="102">
        <v>10</v>
      </c>
      <c r="E131" s="102">
        <v>2</v>
      </c>
      <c r="F131" s="102">
        <v>2012</v>
      </c>
      <c r="G131" s="102">
        <v>13</v>
      </c>
      <c r="H131" s="102">
        <v>2</v>
      </c>
      <c r="I131" s="102">
        <v>2012</v>
      </c>
      <c r="J131" s="102">
        <v>19</v>
      </c>
      <c r="K131" s="103" t="s">
        <v>3049</v>
      </c>
      <c r="L131" s="21"/>
      <c r="M131" s="30" t="s">
        <v>5682</v>
      </c>
      <c r="N131" s="30"/>
      <c r="O131" s="102">
        <v>204</v>
      </c>
      <c r="P131" s="22" t="s">
        <v>26</v>
      </c>
      <c r="Q131" s="22" t="s">
        <v>120</v>
      </c>
      <c r="R131" s="29" t="s">
        <v>5786</v>
      </c>
    </row>
    <row r="132" spans="1:18" x14ac:dyDescent="0.2">
      <c r="A132" s="18">
        <v>116</v>
      </c>
      <c r="B132" s="19">
        <v>5700</v>
      </c>
      <c r="C132" s="100" t="s">
        <v>2044</v>
      </c>
      <c r="D132" s="102">
        <v>13</v>
      </c>
      <c r="E132" s="102">
        <v>2</v>
      </c>
      <c r="F132" s="102">
        <v>2012</v>
      </c>
      <c r="G132" s="102">
        <v>15</v>
      </c>
      <c r="H132" s="102">
        <v>2</v>
      </c>
      <c r="I132" s="102">
        <v>2012</v>
      </c>
      <c r="J132" s="102">
        <v>20</v>
      </c>
      <c r="K132" s="103" t="s">
        <v>3050</v>
      </c>
      <c r="L132" s="21"/>
      <c r="M132" s="30" t="s">
        <v>5682</v>
      </c>
      <c r="N132" s="30"/>
      <c r="O132" s="102">
        <v>186</v>
      </c>
      <c r="P132" s="22" t="s">
        <v>26</v>
      </c>
      <c r="Q132" s="22" t="s">
        <v>120</v>
      </c>
      <c r="R132" s="29" t="s">
        <v>5786</v>
      </c>
    </row>
    <row r="133" spans="1:18" x14ac:dyDescent="0.2">
      <c r="A133" s="18">
        <v>117</v>
      </c>
      <c r="B133" s="19">
        <v>5700</v>
      </c>
      <c r="C133" s="100" t="s">
        <v>2045</v>
      </c>
      <c r="D133" s="102">
        <v>15</v>
      </c>
      <c r="E133" s="102">
        <v>2</v>
      </c>
      <c r="F133" s="102">
        <v>2012</v>
      </c>
      <c r="G133" s="102">
        <v>15</v>
      </c>
      <c r="H133" s="102">
        <v>2</v>
      </c>
      <c r="I133" s="102">
        <v>2012</v>
      </c>
      <c r="J133" s="102">
        <v>20</v>
      </c>
      <c r="K133" s="103" t="s">
        <v>3051</v>
      </c>
      <c r="L133" s="22"/>
      <c r="M133" s="30" t="s">
        <v>5682</v>
      </c>
      <c r="N133" s="22"/>
      <c r="O133" s="102">
        <v>185</v>
      </c>
      <c r="P133" s="22" t="s">
        <v>26</v>
      </c>
      <c r="Q133" s="22" t="s">
        <v>120</v>
      </c>
      <c r="R133" s="29" t="s">
        <v>5786</v>
      </c>
    </row>
    <row r="134" spans="1:18" x14ac:dyDescent="0.2">
      <c r="A134" s="18">
        <v>118</v>
      </c>
      <c r="B134" s="19">
        <v>5700</v>
      </c>
      <c r="C134" s="100" t="s">
        <v>2046</v>
      </c>
      <c r="D134" s="102">
        <v>15</v>
      </c>
      <c r="E134" s="102">
        <v>2</v>
      </c>
      <c r="F134" s="102">
        <v>2012</v>
      </c>
      <c r="G134" s="102">
        <v>15</v>
      </c>
      <c r="H134" s="102">
        <v>2</v>
      </c>
      <c r="I134" s="102">
        <v>2012</v>
      </c>
      <c r="J134" s="102">
        <v>20</v>
      </c>
      <c r="K134" s="103" t="s">
        <v>3052</v>
      </c>
      <c r="L134" s="22"/>
      <c r="M134" s="30" t="s">
        <v>5682</v>
      </c>
      <c r="N134" s="30"/>
      <c r="O134" s="102">
        <v>196</v>
      </c>
      <c r="P134" s="22" t="s">
        <v>26</v>
      </c>
      <c r="Q134" s="22" t="s">
        <v>120</v>
      </c>
      <c r="R134" s="29" t="s">
        <v>5786</v>
      </c>
    </row>
    <row r="135" spans="1:18" x14ac:dyDescent="0.2">
      <c r="A135" s="18">
        <v>119</v>
      </c>
      <c r="B135" s="19">
        <v>5700</v>
      </c>
      <c r="C135" s="100" t="s">
        <v>2047</v>
      </c>
      <c r="D135" s="102">
        <v>15</v>
      </c>
      <c r="E135" s="102">
        <v>2</v>
      </c>
      <c r="F135" s="102">
        <v>2012</v>
      </c>
      <c r="G135" s="102">
        <v>20</v>
      </c>
      <c r="H135" s="102">
        <v>2</v>
      </c>
      <c r="I135" s="102">
        <v>2012</v>
      </c>
      <c r="J135" s="102">
        <v>20</v>
      </c>
      <c r="K135" s="103" t="s">
        <v>3053</v>
      </c>
      <c r="L135" s="22"/>
      <c r="M135" s="30" t="s">
        <v>5682</v>
      </c>
      <c r="N135" s="30"/>
      <c r="O135" s="102">
        <v>197</v>
      </c>
      <c r="P135" s="22" t="s">
        <v>26</v>
      </c>
      <c r="Q135" s="22" t="s">
        <v>120</v>
      </c>
      <c r="R135" s="29" t="s">
        <v>5786</v>
      </c>
    </row>
    <row r="136" spans="1:18" x14ac:dyDescent="0.2">
      <c r="A136" s="18">
        <v>120</v>
      </c>
      <c r="B136" s="19">
        <v>5700</v>
      </c>
      <c r="C136" s="100" t="s">
        <v>2048</v>
      </c>
      <c r="D136" s="102">
        <v>20</v>
      </c>
      <c r="E136" s="102">
        <v>2</v>
      </c>
      <c r="F136" s="102">
        <v>2012</v>
      </c>
      <c r="G136" s="102">
        <v>20</v>
      </c>
      <c r="H136" s="102">
        <v>2</v>
      </c>
      <c r="I136" s="102">
        <v>2012</v>
      </c>
      <c r="J136" s="102">
        <v>20</v>
      </c>
      <c r="K136" s="103" t="s">
        <v>3054</v>
      </c>
      <c r="L136" s="26"/>
      <c r="M136" s="30" t="s">
        <v>5682</v>
      </c>
      <c r="N136" s="30"/>
      <c r="O136" s="102">
        <v>178</v>
      </c>
      <c r="P136" s="22" t="s">
        <v>26</v>
      </c>
      <c r="Q136" s="22" t="s">
        <v>120</v>
      </c>
      <c r="R136" s="29" t="s">
        <v>5786</v>
      </c>
    </row>
    <row r="137" spans="1:18" x14ac:dyDescent="0.2">
      <c r="A137" s="18">
        <v>121</v>
      </c>
      <c r="B137" s="19">
        <v>5700</v>
      </c>
      <c r="C137" s="100" t="s">
        <v>2049</v>
      </c>
      <c r="D137" s="102">
        <v>20</v>
      </c>
      <c r="E137" s="102">
        <v>2</v>
      </c>
      <c r="F137" s="102">
        <v>2012</v>
      </c>
      <c r="G137" s="102">
        <v>20</v>
      </c>
      <c r="H137" s="102">
        <v>2</v>
      </c>
      <c r="I137" s="102">
        <v>2012</v>
      </c>
      <c r="J137" s="102">
        <v>20</v>
      </c>
      <c r="K137" s="103" t="s">
        <v>3055</v>
      </c>
      <c r="L137" s="27"/>
      <c r="M137" s="30" t="s">
        <v>5682</v>
      </c>
      <c r="N137" s="28"/>
      <c r="O137" s="102">
        <v>188</v>
      </c>
      <c r="P137" s="22" t="s">
        <v>26</v>
      </c>
      <c r="Q137" s="22" t="s">
        <v>120</v>
      </c>
      <c r="R137" s="29" t="s">
        <v>5786</v>
      </c>
    </row>
    <row r="138" spans="1:18" x14ac:dyDescent="0.2">
      <c r="A138" s="18">
        <v>122</v>
      </c>
      <c r="B138" s="19">
        <v>5700</v>
      </c>
      <c r="C138" s="100" t="s">
        <v>2050</v>
      </c>
      <c r="D138" s="102">
        <v>23</v>
      </c>
      <c r="E138" s="102">
        <v>2</v>
      </c>
      <c r="F138" s="102">
        <v>2012</v>
      </c>
      <c r="G138" s="102">
        <v>23</v>
      </c>
      <c r="H138" s="102">
        <v>2</v>
      </c>
      <c r="I138" s="102">
        <v>2012</v>
      </c>
      <c r="J138" s="102">
        <v>21</v>
      </c>
      <c r="K138" s="103" t="s">
        <v>3056</v>
      </c>
      <c r="L138" s="11"/>
      <c r="M138" s="30" t="s">
        <v>5682</v>
      </c>
      <c r="N138" s="11"/>
      <c r="O138" s="102">
        <v>199</v>
      </c>
      <c r="P138" s="22" t="s">
        <v>26</v>
      </c>
      <c r="Q138" s="22" t="s">
        <v>120</v>
      </c>
      <c r="R138" s="29" t="s">
        <v>5786</v>
      </c>
    </row>
    <row r="139" spans="1:18" x14ac:dyDescent="0.2">
      <c r="A139" s="18">
        <v>123</v>
      </c>
      <c r="B139" s="19">
        <v>5700</v>
      </c>
      <c r="C139" s="100" t="s">
        <v>2051</v>
      </c>
      <c r="D139" s="102">
        <v>23</v>
      </c>
      <c r="E139" s="102">
        <v>2</v>
      </c>
      <c r="F139" s="102">
        <v>2012</v>
      </c>
      <c r="G139" s="102">
        <v>23</v>
      </c>
      <c r="H139" s="102">
        <v>2</v>
      </c>
      <c r="I139" s="102">
        <v>2012</v>
      </c>
      <c r="J139" s="102">
        <v>21</v>
      </c>
      <c r="K139" s="103" t="s">
        <v>3057</v>
      </c>
      <c r="L139" s="11"/>
      <c r="M139" s="30" t="s">
        <v>5682</v>
      </c>
      <c r="N139" s="11"/>
      <c r="O139" s="102">
        <v>208</v>
      </c>
      <c r="P139" s="22" t="s">
        <v>26</v>
      </c>
      <c r="Q139" s="22" t="s">
        <v>120</v>
      </c>
      <c r="R139" s="29" t="s">
        <v>5786</v>
      </c>
    </row>
    <row r="140" spans="1:18" x14ac:dyDescent="0.2">
      <c r="A140" s="18">
        <v>124</v>
      </c>
      <c r="B140" s="19">
        <v>5700</v>
      </c>
      <c r="C140" s="100" t="s">
        <v>2052</v>
      </c>
      <c r="D140" s="102">
        <v>23</v>
      </c>
      <c r="E140" s="102">
        <v>2</v>
      </c>
      <c r="F140" s="102">
        <v>2012</v>
      </c>
      <c r="G140" s="102">
        <v>23</v>
      </c>
      <c r="H140" s="102">
        <v>2</v>
      </c>
      <c r="I140" s="102">
        <v>2012</v>
      </c>
      <c r="J140" s="102">
        <v>21</v>
      </c>
      <c r="K140" s="103" t="s">
        <v>3058</v>
      </c>
      <c r="L140" s="11"/>
      <c r="M140" s="30" t="s">
        <v>5682</v>
      </c>
      <c r="N140" s="11"/>
      <c r="O140" s="102">
        <v>193</v>
      </c>
      <c r="P140" s="22" t="s">
        <v>26</v>
      </c>
      <c r="Q140" s="22" t="s">
        <v>120</v>
      </c>
      <c r="R140" s="29" t="s">
        <v>5786</v>
      </c>
    </row>
    <row r="141" spans="1:18" x14ac:dyDescent="0.2">
      <c r="A141" s="18">
        <v>125</v>
      </c>
      <c r="B141" s="19">
        <v>5700</v>
      </c>
      <c r="C141" s="100" t="s">
        <v>2053</v>
      </c>
      <c r="D141" s="102">
        <v>23</v>
      </c>
      <c r="E141" s="102">
        <v>2</v>
      </c>
      <c r="F141" s="102">
        <v>2012</v>
      </c>
      <c r="G141" s="102">
        <v>23</v>
      </c>
      <c r="H141" s="102">
        <v>2</v>
      </c>
      <c r="I141" s="102">
        <v>2012</v>
      </c>
      <c r="J141" s="102">
        <v>21</v>
      </c>
      <c r="K141" s="103" t="s">
        <v>3059</v>
      </c>
      <c r="L141" s="11"/>
      <c r="M141" s="30" t="s">
        <v>5682</v>
      </c>
      <c r="N141" s="11"/>
      <c r="O141" s="102">
        <v>195</v>
      </c>
      <c r="P141" s="22" t="s">
        <v>26</v>
      </c>
      <c r="Q141" s="22" t="s">
        <v>120</v>
      </c>
      <c r="R141" s="29" t="s">
        <v>5786</v>
      </c>
    </row>
    <row r="142" spans="1:18" x14ac:dyDescent="0.2">
      <c r="A142" s="18">
        <v>126</v>
      </c>
      <c r="B142" s="19">
        <v>5700</v>
      </c>
      <c r="C142" s="100" t="s">
        <v>2054</v>
      </c>
      <c r="D142" s="102">
        <v>23</v>
      </c>
      <c r="E142" s="102">
        <v>2</v>
      </c>
      <c r="F142" s="102">
        <v>2012</v>
      </c>
      <c r="G142" s="102">
        <v>23</v>
      </c>
      <c r="H142" s="102">
        <v>2</v>
      </c>
      <c r="I142" s="102">
        <v>2012</v>
      </c>
      <c r="J142" s="102">
        <v>21</v>
      </c>
      <c r="K142" s="103" t="s">
        <v>3060</v>
      </c>
      <c r="L142" s="11"/>
      <c r="M142" s="30" t="s">
        <v>5682</v>
      </c>
      <c r="N142" s="11"/>
      <c r="O142" s="102">
        <v>203</v>
      </c>
      <c r="P142" s="22" t="s">
        <v>26</v>
      </c>
      <c r="Q142" s="22" t="s">
        <v>120</v>
      </c>
      <c r="R142" s="29" t="s">
        <v>5786</v>
      </c>
    </row>
    <row r="143" spans="1:18" x14ac:dyDescent="0.2">
      <c r="A143" s="18">
        <v>127</v>
      </c>
      <c r="B143" s="19">
        <v>5700</v>
      </c>
      <c r="C143" s="100" t="s">
        <v>2055</v>
      </c>
      <c r="D143" s="102">
        <v>23</v>
      </c>
      <c r="E143" s="102">
        <v>2</v>
      </c>
      <c r="F143" s="102">
        <v>2012</v>
      </c>
      <c r="G143" s="102">
        <v>29</v>
      </c>
      <c r="H143" s="102">
        <v>2</v>
      </c>
      <c r="I143" s="102">
        <v>2012</v>
      </c>
      <c r="J143" s="102">
        <v>21</v>
      </c>
      <c r="K143" s="103" t="s">
        <v>3061</v>
      </c>
      <c r="L143" s="11"/>
      <c r="M143" s="30" t="s">
        <v>5682</v>
      </c>
      <c r="N143" s="11"/>
      <c r="O143" s="102">
        <v>197</v>
      </c>
      <c r="P143" s="22" t="s">
        <v>26</v>
      </c>
      <c r="Q143" s="22" t="s">
        <v>120</v>
      </c>
      <c r="R143" s="29" t="s">
        <v>5786</v>
      </c>
    </row>
    <row r="144" spans="1:18" x14ac:dyDescent="0.2">
      <c r="A144" s="18">
        <v>128</v>
      </c>
      <c r="B144" s="19">
        <v>5700</v>
      </c>
      <c r="C144" s="100" t="s">
        <v>2056</v>
      </c>
      <c r="D144" s="102">
        <v>29</v>
      </c>
      <c r="E144" s="102">
        <v>2</v>
      </c>
      <c r="F144" s="102">
        <v>2012</v>
      </c>
      <c r="G144" s="102">
        <v>29</v>
      </c>
      <c r="H144" s="102">
        <v>2</v>
      </c>
      <c r="I144" s="102">
        <v>2012</v>
      </c>
      <c r="J144" s="102">
        <v>22</v>
      </c>
      <c r="K144" s="103" t="s">
        <v>3062</v>
      </c>
      <c r="L144" s="11"/>
      <c r="M144" s="30" t="s">
        <v>5682</v>
      </c>
      <c r="N144" s="11"/>
      <c r="O144" s="102">
        <v>192</v>
      </c>
      <c r="P144" s="22" t="s">
        <v>26</v>
      </c>
      <c r="Q144" s="22" t="s">
        <v>120</v>
      </c>
      <c r="R144" s="29" t="s">
        <v>5786</v>
      </c>
    </row>
    <row r="145" spans="1:18" x14ac:dyDescent="0.2">
      <c r="A145" s="18">
        <v>129</v>
      </c>
      <c r="B145" s="19">
        <v>5700</v>
      </c>
      <c r="C145" s="100" t="s">
        <v>2057</v>
      </c>
      <c r="D145" s="102">
        <v>29</v>
      </c>
      <c r="E145" s="102">
        <v>2</v>
      </c>
      <c r="F145" s="102">
        <v>2012</v>
      </c>
      <c r="G145" s="102">
        <v>29</v>
      </c>
      <c r="H145" s="102">
        <v>2</v>
      </c>
      <c r="I145" s="102">
        <v>2012</v>
      </c>
      <c r="J145" s="102">
        <v>22</v>
      </c>
      <c r="K145" s="103" t="s">
        <v>3063</v>
      </c>
      <c r="L145" s="21"/>
      <c r="M145" s="30" t="s">
        <v>5682</v>
      </c>
      <c r="N145" s="30"/>
      <c r="O145" s="102">
        <v>187</v>
      </c>
      <c r="P145" s="22" t="s">
        <v>26</v>
      </c>
      <c r="Q145" s="22" t="s">
        <v>120</v>
      </c>
      <c r="R145" s="29" t="s">
        <v>5786</v>
      </c>
    </row>
    <row r="146" spans="1:18" x14ac:dyDescent="0.2">
      <c r="A146" s="18">
        <v>130</v>
      </c>
      <c r="B146" s="19">
        <v>5700</v>
      </c>
      <c r="C146" s="100" t="s">
        <v>2058</v>
      </c>
      <c r="D146" s="102">
        <v>29</v>
      </c>
      <c r="E146" s="102">
        <v>2</v>
      </c>
      <c r="F146" s="102">
        <v>2012</v>
      </c>
      <c r="G146" s="102">
        <v>29</v>
      </c>
      <c r="H146" s="102">
        <v>2</v>
      </c>
      <c r="I146" s="102">
        <v>2012</v>
      </c>
      <c r="J146" s="102">
        <v>22</v>
      </c>
      <c r="K146" s="103" t="s">
        <v>3064</v>
      </c>
      <c r="L146" s="21"/>
      <c r="M146" s="30" t="s">
        <v>5682</v>
      </c>
      <c r="N146" s="30"/>
      <c r="O146" s="102">
        <v>106</v>
      </c>
      <c r="P146" s="22" t="s">
        <v>26</v>
      </c>
      <c r="Q146" s="22" t="s">
        <v>120</v>
      </c>
      <c r="R146" s="29" t="s">
        <v>5786</v>
      </c>
    </row>
    <row r="147" spans="1:18" x14ac:dyDescent="0.2">
      <c r="A147" s="18">
        <v>131</v>
      </c>
      <c r="B147" s="19">
        <v>5700</v>
      </c>
      <c r="C147" s="100" t="s">
        <v>2059</v>
      </c>
      <c r="D147" s="102">
        <v>7</v>
      </c>
      <c r="E147" s="102">
        <v>2</v>
      </c>
      <c r="F147" s="102">
        <v>2012</v>
      </c>
      <c r="G147" s="102">
        <v>7</v>
      </c>
      <c r="H147" s="102">
        <v>2</v>
      </c>
      <c r="I147" s="102">
        <v>2012</v>
      </c>
      <c r="J147" s="102">
        <v>22</v>
      </c>
      <c r="K147" s="103" t="s">
        <v>3065</v>
      </c>
      <c r="L147" s="21"/>
      <c r="M147" s="30" t="s">
        <v>5682</v>
      </c>
      <c r="N147" s="30"/>
      <c r="O147" s="102">
        <v>125</v>
      </c>
      <c r="P147" s="22" t="s">
        <v>26</v>
      </c>
      <c r="Q147" s="22" t="s">
        <v>120</v>
      </c>
      <c r="R147" s="29" t="s">
        <v>5786</v>
      </c>
    </row>
    <row r="148" spans="1:18" x14ac:dyDescent="0.2">
      <c r="A148" s="18">
        <v>132</v>
      </c>
      <c r="B148" s="19">
        <v>5700</v>
      </c>
      <c r="C148" s="100" t="s">
        <v>2060</v>
      </c>
      <c r="D148" s="102">
        <v>7</v>
      </c>
      <c r="E148" s="102">
        <v>2</v>
      </c>
      <c r="F148" s="102">
        <v>2012</v>
      </c>
      <c r="G148" s="102">
        <v>7</v>
      </c>
      <c r="H148" s="102">
        <v>2</v>
      </c>
      <c r="I148" s="102">
        <v>2012</v>
      </c>
      <c r="J148" s="102">
        <v>22</v>
      </c>
      <c r="K148" s="103" t="s">
        <v>3066</v>
      </c>
      <c r="L148" s="22"/>
      <c r="M148" s="30" t="s">
        <v>5682</v>
      </c>
      <c r="N148" s="22"/>
      <c r="O148" s="102">
        <v>172</v>
      </c>
      <c r="P148" s="22" t="s">
        <v>26</v>
      </c>
      <c r="Q148" s="22" t="s">
        <v>120</v>
      </c>
      <c r="R148" s="29" t="s">
        <v>5786</v>
      </c>
    </row>
    <row r="149" spans="1:18" x14ac:dyDescent="0.2">
      <c r="A149" s="18">
        <v>133</v>
      </c>
      <c r="B149" s="19">
        <v>5700</v>
      </c>
      <c r="C149" s="100" t="s">
        <v>2061</v>
      </c>
      <c r="D149" s="102">
        <v>1</v>
      </c>
      <c r="E149" s="102">
        <v>3</v>
      </c>
      <c r="F149" s="102">
        <v>2012</v>
      </c>
      <c r="G149" s="102">
        <v>1</v>
      </c>
      <c r="H149" s="102">
        <v>3</v>
      </c>
      <c r="I149" s="102">
        <v>2012</v>
      </c>
      <c r="J149" s="102">
        <v>23</v>
      </c>
      <c r="K149" s="103" t="s">
        <v>116</v>
      </c>
      <c r="L149" s="22"/>
      <c r="M149" s="30" t="s">
        <v>5682</v>
      </c>
      <c r="N149" s="30"/>
      <c r="O149" s="102">
        <v>190</v>
      </c>
      <c r="P149" s="22" t="s">
        <v>26</v>
      </c>
      <c r="Q149" s="22" t="s">
        <v>120</v>
      </c>
      <c r="R149" s="29" t="s">
        <v>5786</v>
      </c>
    </row>
    <row r="150" spans="1:18" x14ac:dyDescent="0.2">
      <c r="A150" s="18">
        <v>134</v>
      </c>
      <c r="B150" s="19">
        <v>5700</v>
      </c>
      <c r="C150" s="100" t="s">
        <v>2062</v>
      </c>
      <c r="D150" s="102">
        <v>1</v>
      </c>
      <c r="E150" s="102">
        <v>3</v>
      </c>
      <c r="F150" s="102">
        <v>2012</v>
      </c>
      <c r="G150" s="102">
        <v>1</v>
      </c>
      <c r="H150" s="102">
        <v>3</v>
      </c>
      <c r="I150" s="102">
        <v>2012</v>
      </c>
      <c r="J150" s="102">
        <v>23</v>
      </c>
      <c r="K150" s="103" t="s">
        <v>117</v>
      </c>
      <c r="L150" s="22"/>
      <c r="M150" s="30" t="s">
        <v>5682</v>
      </c>
      <c r="N150" s="30"/>
      <c r="O150" s="102">
        <v>191</v>
      </c>
      <c r="P150" s="22" t="s">
        <v>26</v>
      </c>
      <c r="Q150" s="22" t="s">
        <v>120</v>
      </c>
      <c r="R150" s="29" t="s">
        <v>5786</v>
      </c>
    </row>
    <row r="151" spans="1:18" x14ac:dyDescent="0.2">
      <c r="A151" s="18">
        <v>135</v>
      </c>
      <c r="B151" s="19">
        <v>5700</v>
      </c>
      <c r="C151" s="100" t="s">
        <v>2063</v>
      </c>
      <c r="D151" s="102">
        <v>1</v>
      </c>
      <c r="E151" s="102">
        <v>3</v>
      </c>
      <c r="F151" s="102">
        <v>2012</v>
      </c>
      <c r="G151" s="102">
        <v>1</v>
      </c>
      <c r="H151" s="102">
        <v>3</v>
      </c>
      <c r="I151" s="102">
        <v>2012</v>
      </c>
      <c r="J151" s="102">
        <v>23</v>
      </c>
      <c r="K151" s="103" t="s">
        <v>119</v>
      </c>
      <c r="L151" s="26"/>
      <c r="M151" s="30" t="s">
        <v>5682</v>
      </c>
      <c r="N151" s="30"/>
      <c r="O151" s="102">
        <v>197</v>
      </c>
      <c r="P151" s="22" t="s">
        <v>26</v>
      </c>
      <c r="Q151" s="22" t="s">
        <v>120</v>
      </c>
      <c r="R151" s="29" t="s">
        <v>5786</v>
      </c>
    </row>
    <row r="152" spans="1:18" x14ac:dyDescent="0.2">
      <c r="A152" s="18">
        <v>136</v>
      </c>
      <c r="B152" s="19">
        <v>5700</v>
      </c>
      <c r="C152" s="100" t="s">
        <v>2064</v>
      </c>
      <c r="D152" s="102">
        <v>1</v>
      </c>
      <c r="E152" s="102">
        <v>3</v>
      </c>
      <c r="F152" s="102">
        <v>2012</v>
      </c>
      <c r="G152" s="102">
        <v>1</v>
      </c>
      <c r="H152" s="102">
        <v>3</v>
      </c>
      <c r="I152" s="102">
        <v>2012</v>
      </c>
      <c r="J152" s="102">
        <v>23</v>
      </c>
      <c r="K152" s="103" t="s">
        <v>554</v>
      </c>
      <c r="L152" s="27"/>
      <c r="M152" s="30" t="s">
        <v>5682</v>
      </c>
      <c r="N152" s="28"/>
      <c r="O152" s="102">
        <v>184</v>
      </c>
      <c r="P152" s="22" t="s">
        <v>26</v>
      </c>
      <c r="Q152" s="22" t="s">
        <v>120</v>
      </c>
      <c r="R152" s="29" t="s">
        <v>5786</v>
      </c>
    </row>
    <row r="153" spans="1:18" x14ac:dyDescent="0.2">
      <c r="A153" s="18">
        <v>137</v>
      </c>
      <c r="B153" s="19">
        <v>5700</v>
      </c>
      <c r="C153" s="100" t="s">
        <v>2065</v>
      </c>
      <c r="D153" s="102">
        <v>1</v>
      </c>
      <c r="E153" s="102">
        <v>3</v>
      </c>
      <c r="F153" s="102">
        <v>2012</v>
      </c>
      <c r="G153" s="102">
        <v>2</v>
      </c>
      <c r="H153" s="102">
        <v>3</v>
      </c>
      <c r="I153" s="102">
        <v>2012</v>
      </c>
      <c r="J153" s="102">
        <v>23</v>
      </c>
      <c r="K153" s="103" t="s">
        <v>552</v>
      </c>
      <c r="L153" s="11"/>
      <c r="M153" s="30" t="s">
        <v>5682</v>
      </c>
      <c r="N153" s="11"/>
      <c r="O153" s="102">
        <v>204</v>
      </c>
      <c r="P153" s="22" t="s">
        <v>26</v>
      </c>
      <c r="Q153" s="22" t="s">
        <v>120</v>
      </c>
      <c r="R153" s="29" t="s">
        <v>5786</v>
      </c>
    </row>
    <row r="154" spans="1:18" x14ac:dyDescent="0.2">
      <c r="A154" s="18">
        <v>138</v>
      </c>
      <c r="B154" s="19">
        <v>5700</v>
      </c>
      <c r="C154" s="100" t="s">
        <v>2066</v>
      </c>
      <c r="D154" s="102">
        <v>2</v>
      </c>
      <c r="E154" s="102">
        <v>3</v>
      </c>
      <c r="F154" s="102">
        <v>2012</v>
      </c>
      <c r="G154" s="102">
        <v>2</v>
      </c>
      <c r="H154" s="102">
        <v>3</v>
      </c>
      <c r="I154" s="102">
        <v>2012</v>
      </c>
      <c r="J154" s="102">
        <v>23</v>
      </c>
      <c r="K154" s="103" t="s">
        <v>553</v>
      </c>
      <c r="L154" s="11"/>
      <c r="M154" s="30" t="s">
        <v>5682</v>
      </c>
      <c r="N154" s="11"/>
      <c r="O154" s="102">
        <v>194</v>
      </c>
      <c r="P154" s="22" t="s">
        <v>26</v>
      </c>
      <c r="Q154" s="22" t="s">
        <v>120</v>
      </c>
      <c r="R154" s="29" t="s">
        <v>5786</v>
      </c>
    </row>
    <row r="155" spans="1:18" x14ac:dyDescent="0.2">
      <c r="A155" s="18">
        <v>139</v>
      </c>
      <c r="B155" s="19">
        <v>5700</v>
      </c>
      <c r="C155" s="100" t="s">
        <v>2067</v>
      </c>
      <c r="D155" s="102">
        <v>2</v>
      </c>
      <c r="E155" s="102">
        <v>3</v>
      </c>
      <c r="F155" s="102">
        <v>2012</v>
      </c>
      <c r="G155" s="102">
        <v>2</v>
      </c>
      <c r="H155" s="102">
        <v>3</v>
      </c>
      <c r="I155" s="102">
        <v>2012</v>
      </c>
      <c r="J155" s="102">
        <v>24</v>
      </c>
      <c r="K155" s="103" t="s">
        <v>557</v>
      </c>
      <c r="L155" s="11"/>
      <c r="M155" s="30" t="s">
        <v>5682</v>
      </c>
      <c r="N155" s="11"/>
      <c r="O155" s="102">
        <v>194</v>
      </c>
      <c r="P155" s="22" t="s">
        <v>26</v>
      </c>
      <c r="Q155" s="22" t="s">
        <v>120</v>
      </c>
      <c r="R155" s="29" t="s">
        <v>5786</v>
      </c>
    </row>
    <row r="156" spans="1:18" x14ac:dyDescent="0.2">
      <c r="A156" s="18">
        <v>140</v>
      </c>
      <c r="B156" s="19">
        <v>5700</v>
      </c>
      <c r="C156" s="100" t="s">
        <v>2068</v>
      </c>
      <c r="D156" s="102">
        <v>2</v>
      </c>
      <c r="E156" s="102">
        <v>3</v>
      </c>
      <c r="F156" s="102">
        <v>2012</v>
      </c>
      <c r="G156" s="102">
        <v>2</v>
      </c>
      <c r="H156" s="102">
        <v>3</v>
      </c>
      <c r="I156" s="102">
        <v>2012</v>
      </c>
      <c r="J156" s="102">
        <v>24</v>
      </c>
      <c r="K156" s="103" t="s">
        <v>558</v>
      </c>
      <c r="L156" s="11"/>
      <c r="M156" s="30" t="s">
        <v>5682</v>
      </c>
      <c r="N156" s="11"/>
      <c r="O156" s="102">
        <v>195</v>
      </c>
      <c r="P156" s="22" t="s">
        <v>26</v>
      </c>
      <c r="Q156" s="22" t="s">
        <v>120</v>
      </c>
      <c r="R156" s="29" t="s">
        <v>5786</v>
      </c>
    </row>
    <row r="157" spans="1:18" x14ac:dyDescent="0.2">
      <c r="A157" s="18">
        <v>141</v>
      </c>
      <c r="B157" s="19">
        <v>5700</v>
      </c>
      <c r="C157" s="100" t="s">
        <v>2069</v>
      </c>
      <c r="D157" s="102">
        <v>2</v>
      </c>
      <c r="E157" s="102">
        <v>3</v>
      </c>
      <c r="F157" s="102">
        <v>2012</v>
      </c>
      <c r="G157" s="102">
        <v>2</v>
      </c>
      <c r="H157" s="102">
        <v>3</v>
      </c>
      <c r="I157" s="102">
        <v>2012</v>
      </c>
      <c r="J157" s="102">
        <v>24</v>
      </c>
      <c r="K157" s="103" t="s">
        <v>551</v>
      </c>
      <c r="L157" s="11"/>
      <c r="M157" s="30" t="s">
        <v>5682</v>
      </c>
      <c r="N157" s="11"/>
      <c r="O157" s="102">
        <v>191</v>
      </c>
      <c r="P157" s="22" t="s">
        <v>26</v>
      </c>
      <c r="Q157" s="22" t="s">
        <v>120</v>
      </c>
      <c r="R157" s="29" t="s">
        <v>5786</v>
      </c>
    </row>
    <row r="158" spans="1:18" x14ac:dyDescent="0.2">
      <c r="A158" s="18">
        <v>142</v>
      </c>
      <c r="B158" s="19">
        <v>5700</v>
      </c>
      <c r="C158" s="100" t="s">
        <v>2070</v>
      </c>
      <c r="D158" s="102">
        <v>2</v>
      </c>
      <c r="E158" s="102">
        <v>3</v>
      </c>
      <c r="F158" s="102">
        <v>2012</v>
      </c>
      <c r="G158" s="102">
        <v>2</v>
      </c>
      <c r="H158" s="102">
        <v>3</v>
      </c>
      <c r="I158" s="102">
        <v>2012</v>
      </c>
      <c r="J158" s="102">
        <v>24</v>
      </c>
      <c r="K158" s="103" t="s">
        <v>559</v>
      </c>
      <c r="L158" s="11"/>
      <c r="M158" s="30" t="s">
        <v>5682</v>
      </c>
      <c r="N158" s="11"/>
      <c r="O158" s="102">
        <v>195</v>
      </c>
      <c r="P158" s="22" t="s">
        <v>26</v>
      </c>
      <c r="Q158" s="22" t="s">
        <v>120</v>
      </c>
      <c r="R158" s="29" t="s">
        <v>5786</v>
      </c>
    </row>
    <row r="159" spans="1:18" x14ac:dyDescent="0.2">
      <c r="A159" s="18">
        <v>143</v>
      </c>
      <c r="B159" s="19">
        <v>5700</v>
      </c>
      <c r="C159" s="100" t="s">
        <v>2071</v>
      </c>
      <c r="D159" s="102">
        <v>2</v>
      </c>
      <c r="E159" s="102">
        <v>3</v>
      </c>
      <c r="F159" s="102">
        <v>2012</v>
      </c>
      <c r="G159" s="102">
        <v>2</v>
      </c>
      <c r="H159" s="102">
        <v>3</v>
      </c>
      <c r="I159" s="102">
        <v>2012</v>
      </c>
      <c r="J159" s="102">
        <v>24</v>
      </c>
      <c r="K159" s="103" t="s">
        <v>555</v>
      </c>
      <c r="L159" s="11"/>
      <c r="M159" s="30" t="s">
        <v>5682</v>
      </c>
      <c r="N159" s="11"/>
      <c r="O159" s="102">
        <v>194</v>
      </c>
      <c r="P159" s="22" t="s">
        <v>26</v>
      </c>
      <c r="Q159" s="22" t="s">
        <v>120</v>
      </c>
      <c r="R159" s="29" t="s">
        <v>5786</v>
      </c>
    </row>
    <row r="160" spans="1:18" x14ac:dyDescent="0.2">
      <c r="A160" s="18">
        <v>144</v>
      </c>
      <c r="B160" s="19">
        <v>5700</v>
      </c>
      <c r="C160" s="100" t="s">
        <v>2072</v>
      </c>
      <c r="D160" s="102">
        <v>2</v>
      </c>
      <c r="E160" s="102">
        <v>3</v>
      </c>
      <c r="F160" s="102">
        <v>2012</v>
      </c>
      <c r="G160" s="102">
        <v>2</v>
      </c>
      <c r="H160" s="102">
        <v>3</v>
      </c>
      <c r="I160" s="102">
        <v>2012</v>
      </c>
      <c r="J160" s="102">
        <v>24</v>
      </c>
      <c r="K160" s="103" t="s">
        <v>560</v>
      </c>
      <c r="L160" s="21"/>
      <c r="M160" s="30" t="s">
        <v>5682</v>
      </c>
      <c r="N160" s="30"/>
      <c r="O160" s="102">
        <v>194</v>
      </c>
      <c r="P160" s="22" t="s">
        <v>26</v>
      </c>
      <c r="Q160" s="22" t="s">
        <v>120</v>
      </c>
      <c r="R160" s="29" t="s">
        <v>5786</v>
      </c>
    </row>
    <row r="161" spans="1:18" x14ac:dyDescent="0.2">
      <c r="A161" s="18">
        <v>145</v>
      </c>
      <c r="B161" s="19">
        <v>5700</v>
      </c>
      <c r="C161" s="100" t="s">
        <v>2073</v>
      </c>
      <c r="D161" s="102">
        <v>2</v>
      </c>
      <c r="E161" s="102">
        <v>3</v>
      </c>
      <c r="F161" s="102">
        <v>2012</v>
      </c>
      <c r="G161" s="102">
        <v>2</v>
      </c>
      <c r="H161" s="102">
        <v>3</v>
      </c>
      <c r="I161" s="102">
        <v>2012</v>
      </c>
      <c r="J161" s="102">
        <v>25</v>
      </c>
      <c r="K161" s="103" t="s">
        <v>561</v>
      </c>
      <c r="L161" s="21"/>
      <c r="M161" s="30" t="s">
        <v>5682</v>
      </c>
      <c r="N161" s="30"/>
      <c r="O161" s="102">
        <v>206</v>
      </c>
      <c r="P161" s="22" t="s">
        <v>26</v>
      </c>
      <c r="Q161" s="22" t="s">
        <v>120</v>
      </c>
      <c r="R161" s="29" t="s">
        <v>5786</v>
      </c>
    </row>
    <row r="162" spans="1:18" x14ac:dyDescent="0.2">
      <c r="A162" s="18">
        <v>146</v>
      </c>
      <c r="B162" s="19">
        <v>5700</v>
      </c>
      <c r="C162" s="100" t="s">
        <v>2074</v>
      </c>
      <c r="D162" s="102">
        <v>2</v>
      </c>
      <c r="E162" s="102">
        <v>3</v>
      </c>
      <c r="F162" s="102">
        <v>2012</v>
      </c>
      <c r="G162" s="102">
        <v>2</v>
      </c>
      <c r="H162" s="102">
        <v>3</v>
      </c>
      <c r="I162" s="102">
        <v>2012</v>
      </c>
      <c r="J162" s="102">
        <v>25</v>
      </c>
      <c r="K162" s="103" t="s">
        <v>562</v>
      </c>
      <c r="L162" s="21"/>
      <c r="M162" s="30" t="s">
        <v>5682</v>
      </c>
      <c r="N162" s="30"/>
      <c r="O162" s="102">
        <v>201</v>
      </c>
      <c r="P162" s="22" t="s">
        <v>26</v>
      </c>
      <c r="Q162" s="22" t="s">
        <v>120</v>
      </c>
      <c r="R162" s="29" t="s">
        <v>5786</v>
      </c>
    </row>
    <row r="163" spans="1:18" x14ac:dyDescent="0.2">
      <c r="A163" s="18">
        <v>147</v>
      </c>
      <c r="B163" s="19">
        <v>5700</v>
      </c>
      <c r="C163" s="100" t="s">
        <v>2075</v>
      </c>
      <c r="D163" s="102">
        <v>2</v>
      </c>
      <c r="E163" s="102">
        <v>3</v>
      </c>
      <c r="F163" s="102">
        <v>2012</v>
      </c>
      <c r="G163" s="102">
        <v>2</v>
      </c>
      <c r="H163" s="102">
        <v>3</v>
      </c>
      <c r="I163" s="102">
        <v>2012</v>
      </c>
      <c r="J163" s="102">
        <v>25</v>
      </c>
      <c r="K163" s="103" t="s">
        <v>563</v>
      </c>
      <c r="L163" s="22"/>
      <c r="M163" s="30" t="s">
        <v>5682</v>
      </c>
      <c r="N163" s="22"/>
      <c r="O163" s="102">
        <v>203</v>
      </c>
      <c r="P163" s="22" t="s">
        <v>26</v>
      </c>
      <c r="Q163" s="22" t="s">
        <v>120</v>
      </c>
      <c r="R163" s="29" t="s">
        <v>5786</v>
      </c>
    </row>
    <row r="164" spans="1:18" x14ac:dyDescent="0.2">
      <c r="A164" s="18">
        <v>148</v>
      </c>
      <c r="B164" s="19">
        <v>5700</v>
      </c>
      <c r="C164" s="100" t="s">
        <v>2076</v>
      </c>
      <c r="D164" s="102">
        <v>2</v>
      </c>
      <c r="E164" s="102">
        <v>3</v>
      </c>
      <c r="F164" s="102">
        <v>2012</v>
      </c>
      <c r="G164" s="102">
        <v>2</v>
      </c>
      <c r="H164" s="102">
        <v>3</v>
      </c>
      <c r="I164" s="102">
        <v>2012</v>
      </c>
      <c r="J164" s="102">
        <v>25</v>
      </c>
      <c r="K164" s="103" t="s">
        <v>118</v>
      </c>
      <c r="L164" s="22"/>
      <c r="M164" s="30" t="s">
        <v>5682</v>
      </c>
      <c r="N164" s="30"/>
      <c r="O164" s="102">
        <v>203</v>
      </c>
      <c r="P164" s="22" t="s">
        <v>26</v>
      </c>
      <c r="Q164" s="22" t="s">
        <v>120</v>
      </c>
      <c r="R164" s="29" t="s">
        <v>5786</v>
      </c>
    </row>
    <row r="165" spans="1:18" x14ac:dyDescent="0.2">
      <c r="A165" s="18">
        <v>149</v>
      </c>
      <c r="B165" s="19">
        <v>5700</v>
      </c>
      <c r="C165" s="100" t="s">
        <v>2077</v>
      </c>
      <c r="D165" s="102">
        <v>2</v>
      </c>
      <c r="E165" s="102">
        <v>3</v>
      </c>
      <c r="F165" s="102">
        <v>2012</v>
      </c>
      <c r="G165" s="102">
        <v>2</v>
      </c>
      <c r="H165" s="102">
        <v>3</v>
      </c>
      <c r="I165" s="102">
        <v>2012</v>
      </c>
      <c r="J165" s="102">
        <v>25</v>
      </c>
      <c r="K165" s="103" t="s">
        <v>564</v>
      </c>
      <c r="L165" s="22"/>
      <c r="M165" s="30" t="s">
        <v>5682</v>
      </c>
      <c r="N165" s="30"/>
      <c r="O165" s="102">
        <v>196</v>
      </c>
      <c r="P165" s="22" t="s">
        <v>26</v>
      </c>
      <c r="Q165" s="22" t="s">
        <v>120</v>
      </c>
      <c r="R165" s="29" t="s">
        <v>5786</v>
      </c>
    </row>
    <row r="166" spans="1:18" x14ac:dyDescent="0.2">
      <c r="A166" s="18">
        <v>150</v>
      </c>
      <c r="B166" s="19">
        <v>5700</v>
      </c>
      <c r="C166" s="100" t="s">
        <v>2078</v>
      </c>
      <c r="D166" s="102">
        <v>2</v>
      </c>
      <c r="E166" s="102">
        <v>3</v>
      </c>
      <c r="F166" s="102">
        <v>2012</v>
      </c>
      <c r="G166" s="102">
        <v>2</v>
      </c>
      <c r="H166" s="102">
        <v>3</v>
      </c>
      <c r="I166" s="102">
        <v>2012</v>
      </c>
      <c r="J166" s="102">
        <v>25</v>
      </c>
      <c r="K166" s="103" t="s">
        <v>565</v>
      </c>
      <c r="L166" s="26"/>
      <c r="M166" s="30" t="s">
        <v>5682</v>
      </c>
      <c r="N166" s="30"/>
      <c r="O166" s="102">
        <v>199</v>
      </c>
      <c r="P166" s="22" t="s">
        <v>26</v>
      </c>
      <c r="Q166" s="22" t="s">
        <v>120</v>
      </c>
      <c r="R166" s="29" t="s">
        <v>5786</v>
      </c>
    </row>
    <row r="167" spans="1:18" x14ac:dyDescent="0.2">
      <c r="A167" s="18">
        <v>151</v>
      </c>
      <c r="B167" s="19">
        <v>5700</v>
      </c>
      <c r="C167" s="100" t="s">
        <v>2079</v>
      </c>
      <c r="D167" s="102">
        <v>2</v>
      </c>
      <c r="E167" s="102">
        <v>3</v>
      </c>
      <c r="F167" s="102">
        <v>2012</v>
      </c>
      <c r="G167" s="102">
        <v>2</v>
      </c>
      <c r="H167" s="102">
        <v>3</v>
      </c>
      <c r="I167" s="102">
        <v>2012</v>
      </c>
      <c r="J167" s="102">
        <v>26</v>
      </c>
      <c r="K167" s="103" t="s">
        <v>556</v>
      </c>
      <c r="L167" s="27"/>
      <c r="M167" s="30" t="s">
        <v>5682</v>
      </c>
      <c r="N167" s="28"/>
      <c r="O167" s="102">
        <v>199</v>
      </c>
      <c r="P167" s="22" t="s">
        <v>26</v>
      </c>
      <c r="Q167" s="22" t="s">
        <v>120</v>
      </c>
      <c r="R167" s="29" t="s">
        <v>5786</v>
      </c>
    </row>
    <row r="168" spans="1:18" x14ac:dyDescent="0.2">
      <c r="A168" s="18">
        <v>152</v>
      </c>
      <c r="B168" s="19">
        <v>5700</v>
      </c>
      <c r="C168" s="100" t="s">
        <v>2080</v>
      </c>
      <c r="D168" s="102">
        <v>2</v>
      </c>
      <c r="E168" s="102">
        <v>3</v>
      </c>
      <c r="F168" s="102">
        <v>2012</v>
      </c>
      <c r="G168" s="102">
        <v>2</v>
      </c>
      <c r="H168" s="102">
        <v>3</v>
      </c>
      <c r="I168" s="102">
        <v>2012</v>
      </c>
      <c r="J168" s="102">
        <v>26</v>
      </c>
      <c r="K168" s="103" t="s">
        <v>566</v>
      </c>
      <c r="L168" s="11"/>
      <c r="M168" s="30" t="s">
        <v>5682</v>
      </c>
      <c r="N168" s="11"/>
      <c r="O168" s="102">
        <v>191</v>
      </c>
      <c r="P168" s="22" t="s">
        <v>26</v>
      </c>
      <c r="Q168" s="22" t="s">
        <v>120</v>
      </c>
      <c r="R168" s="29" t="s">
        <v>5786</v>
      </c>
    </row>
    <row r="169" spans="1:18" x14ac:dyDescent="0.2">
      <c r="A169" s="18">
        <v>153</v>
      </c>
      <c r="B169" s="19">
        <v>5700</v>
      </c>
      <c r="C169" s="100" t="s">
        <v>2081</v>
      </c>
      <c r="D169" s="102">
        <v>2</v>
      </c>
      <c r="E169" s="102">
        <v>3</v>
      </c>
      <c r="F169" s="102">
        <v>2012</v>
      </c>
      <c r="G169" s="102">
        <v>2</v>
      </c>
      <c r="H169" s="102">
        <v>3</v>
      </c>
      <c r="I169" s="102">
        <v>2012</v>
      </c>
      <c r="J169" s="102">
        <v>26</v>
      </c>
      <c r="K169" s="103" t="s">
        <v>567</v>
      </c>
      <c r="L169" s="11"/>
      <c r="M169" s="30" t="s">
        <v>5682</v>
      </c>
      <c r="N169" s="11"/>
      <c r="O169" s="102">
        <v>195</v>
      </c>
      <c r="P169" s="22" t="s">
        <v>26</v>
      </c>
      <c r="Q169" s="22" t="s">
        <v>120</v>
      </c>
      <c r="R169" s="29" t="s">
        <v>5786</v>
      </c>
    </row>
    <row r="170" spans="1:18" x14ac:dyDescent="0.2">
      <c r="A170" s="18">
        <v>154</v>
      </c>
      <c r="B170" s="19">
        <v>5700</v>
      </c>
      <c r="C170" s="100" t="s">
        <v>2082</v>
      </c>
      <c r="D170" s="102">
        <v>2</v>
      </c>
      <c r="E170" s="102">
        <v>3</v>
      </c>
      <c r="F170" s="102">
        <v>2012</v>
      </c>
      <c r="G170" s="102">
        <v>2</v>
      </c>
      <c r="H170" s="102">
        <v>3</v>
      </c>
      <c r="I170" s="102">
        <v>2012</v>
      </c>
      <c r="J170" s="102">
        <v>26</v>
      </c>
      <c r="K170" s="103" t="s">
        <v>568</v>
      </c>
      <c r="L170" s="11"/>
      <c r="M170" s="30" t="s">
        <v>5682</v>
      </c>
      <c r="N170" s="11"/>
      <c r="O170" s="102">
        <v>194</v>
      </c>
      <c r="P170" s="22" t="s">
        <v>26</v>
      </c>
      <c r="Q170" s="22" t="s">
        <v>120</v>
      </c>
      <c r="R170" s="29" t="s">
        <v>5786</v>
      </c>
    </row>
    <row r="171" spans="1:18" x14ac:dyDescent="0.2">
      <c r="A171" s="18">
        <v>155</v>
      </c>
      <c r="B171" s="19">
        <v>5700</v>
      </c>
      <c r="C171" s="100" t="s">
        <v>2083</v>
      </c>
      <c r="D171" s="102">
        <v>2</v>
      </c>
      <c r="E171" s="102">
        <v>3</v>
      </c>
      <c r="F171" s="102">
        <v>2012</v>
      </c>
      <c r="G171" s="102">
        <v>2</v>
      </c>
      <c r="H171" s="102">
        <v>3</v>
      </c>
      <c r="I171" s="102">
        <v>2012</v>
      </c>
      <c r="J171" s="102">
        <v>26</v>
      </c>
      <c r="K171" s="103" t="s">
        <v>569</v>
      </c>
      <c r="L171" s="11"/>
      <c r="M171" s="30" t="s">
        <v>5682</v>
      </c>
      <c r="N171" s="11"/>
      <c r="O171" s="102">
        <v>192</v>
      </c>
      <c r="P171" s="22" t="s">
        <v>26</v>
      </c>
      <c r="Q171" s="22" t="s">
        <v>120</v>
      </c>
      <c r="R171" s="29" t="s">
        <v>5786</v>
      </c>
    </row>
    <row r="172" spans="1:18" x14ac:dyDescent="0.2">
      <c r="A172" s="18">
        <v>156</v>
      </c>
      <c r="B172" s="19">
        <v>5700</v>
      </c>
      <c r="C172" s="100" t="s">
        <v>2084</v>
      </c>
      <c r="D172" s="102">
        <v>2</v>
      </c>
      <c r="E172" s="102">
        <v>3</v>
      </c>
      <c r="F172" s="102">
        <v>2012</v>
      </c>
      <c r="G172" s="102">
        <v>5</v>
      </c>
      <c r="H172" s="102">
        <v>3</v>
      </c>
      <c r="I172" s="102">
        <v>2012</v>
      </c>
      <c r="J172" s="102">
        <v>26</v>
      </c>
      <c r="K172" s="103" t="s">
        <v>570</v>
      </c>
      <c r="L172" s="11"/>
      <c r="M172" s="30" t="s">
        <v>5682</v>
      </c>
      <c r="N172" s="11"/>
      <c r="O172" s="102">
        <v>203</v>
      </c>
      <c r="P172" s="22" t="s">
        <v>26</v>
      </c>
      <c r="Q172" s="22" t="s">
        <v>120</v>
      </c>
      <c r="R172" s="29" t="s">
        <v>5786</v>
      </c>
    </row>
    <row r="173" spans="1:18" x14ac:dyDescent="0.2">
      <c r="A173" s="18">
        <v>157</v>
      </c>
      <c r="B173" s="19">
        <v>5700</v>
      </c>
      <c r="C173" s="100" t="s">
        <v>2085</v>
      </c>
      <c r="D173" s="102">
        <v>5</v>
      </c>
      <c r="E173" s="102">
        <v>3</v>
      </c>
      <c r="F173" s="102">
        <v>2012</v>
      </c>
      <c r="G173" s="102">
        <v>5</v>
      </c>
      <c r="H173" s="102">
        <v>3</v>
      </c>
      <c r="I173" s="102">
        <v>2012</v>
      </c>
      <c r="J173" s="102">
        <v>27</v>
      </c>
      <c r="K173" s="103" t="s">
        <v>571</v>
      </c>
      <c r="L173" s="11"/>
      <c r="M173" s="30" t="s">
        <v>5682</v>
      </c>
      <c r="N173" s="11"/>
      <c r="O173" s="102">
        <v>198</v>
      </c>
      <c r="P173" s="22" t="s">
        <v>26</v>
      </c>
      <c r="Q173" s="22" t="s">
        <v>120</v>
      </c>
      <c r="R173" s="29" t="s">
        <v>5786</v>
      </c>
    </row>
    <row r="174" spans="1:18" x14ac:dyDescent="0.2">
      <c r="A174" s="18">
        <v>158</v>
      </c>
      <c r="B174" s="19">
        <v>5700</v>
      </c>
      <c r="C174" s="100" t="s">
        <v>2086</v>
      </c>
      <c r="D174" s="102">
        <v>5</v>
      </c>
      <c r="E174" s="102">
        <v>3</v>
      </c>
      <c r="F174" s="102">
        <v>2012</v>
      </c>
      <c r="G174" s="102">
        <v>5</v>
      </c>
      <c r="H174" s="102">
        <v>3</v>
      </c>
      <c r="I174" s="102">
        <v>2012</v>
      </c>
      <c r="J174" s="102">
        <v>27</v>
      </c>
      <c r="K174" s="103" t="s">
        <v>572</v>
      </c>
      <c r="L174" s="11"/>
      <c r="M174" s="30" t="s">
        <v>5682</v>
      </c>
      <c r="N174" s="11"/>
      <c r="O174" s="102">
        <v>198</v>
      </c>
      <c r="P174" s="22" t="s">
        <v>26</v>
      </c>
      <c r="Q174" s="22" t="s">
        <v>120</v>
      </c>
      <c r="R174" s="29" t="s">
        <v>5786</v>
      </c>
    </row>
    <row r="175" spans="1:18" x14ac:dyDescent="0.2">
      <c r="A175" s="18">
        <v>159</v>
      </c>
      <c r="B175" s="19">
        <v>5700</v>
      </c>
      <c r="C175" s="100" t="s">
        <v>2087</v>
      </c>
      <c r="D175" s="102">
        <v>5</v>
      </c>
      <c r="E175" s="102">
        <v>3</v>
      </c>
      <c r="F175" s="102">
        <v>2012</v>
      </c>
      <c r="G175" s="102">
        <v>5</v>
      </c>
      <c r="H175" s="102">
        <v>3</v>
      </c>
      <c r="I175" s="102">
        <v>2012</v>
      </c>
      <c r="J175" s="102">
        <v>27</v>
      </c>
      <c r="K175" s="103" t="s">
        <v>573</v>
      </c>
      <c r="L175" s="21"/>
      <c r="M175" s="30" t="s">
        <v>5682</v>
      </c>
      <c r="N175" s="30"/>
      <c r="O175" s="102">
        <v>203</v>
      </c>
      <c r="P175" s="22" t="s">
        <v>26</v>
      </c>
      <c r="Q175" s="22" t="s">
        <v>120</v>
      </c>
      <c r="R175" s="29" t="s">
        <v>5786</v>
      </c>
    </row>
    <row r="176" spans="1:18" x14ac:dyDescent="0.2">
      <c r="A176" s="18">
        <v>160</v>
      </c>
      <c r="B176" s="19">
        <v>5700</v>
      </c>
      <c r="C176" s="100" t="s">
        <v>2088</v>
      </c>
      <c r="D176" s="102">
        <v>5</v>
      </c>
      <c r="E176" s="102">
        <v>3</v>
      </c>
      <c r="F176" s="102">
        <v>2012</v>
      </c>
      <c r="G176" s="102">
        <v>5</v>
      </c>
      <c r="H176" s="102">
        <v>3</v>
      </c>
      <c r="I176" s="102">
        <v>2012</v>
      </c>
      <c r="J176" s="102">
        <v>27</v>
      </c>
      <c r="K176" s="103" t="s">
        <v>574</v>
      </c>
      <c r="L176" s="21"/>
      <c r="M176" s="30" t="s">
        <v>5682</v>
      </c>
      <c r="N176" s="30"/>
      <c r="O176" s="102">
        <v>201</v>
      </c>
      <c r="P176" s="22" t="s">
        <v>26</v>
      </c>
      <c r="Q176" s="22" t="s">
        <v>120</v>
      </c>
      <c r="R176" s="29" t="s">
        <v>5786</v>
      </c>
    </row>
    <row r="177" spans="1:18" x14ac:dyDescent="0.2">
      <c r="A177" s="18">
        <v>161</v>
      </c>
      <c r="B177" s="19">
        <v>5700</v>
      </c>
      <c r="C177" s="100" t="s">
        <v>2089</v>
      </c>
      <c r="D177" s="102">
        <v>6</v>
      </c>
      <c r="E177" s="102">
        <v>3</v>
      </c>
      <c r="F177" s="102">
        <v>2012</v>
      </c>
      <c r="G177" s="102">
        <v>6</v>
      </c>
      <c r="H177" s="102">
        <v>3</v>
      </c>
      <c r="I177" s="102">
        <v>2012</v>
      </c>
      <c r="J177" s="102">
        <v>27</v>
      </c>
      <c r="K177" s="103" t="s">
        <v>575</v>
      </c>
      <c r="L177" s="21"/>
      <c r="M177" s="30" t="s">
        <v>5682</v>
      </c>
      <c r="N177" s="30"/>
      <c r="O177" s="102">
        <v>211</v>
      </c>
      <c r="P177" s="22" t="s">
        <v>26</v>
      </c>
      <c r="Q177" s="22" t="s">
        <v>120</v>
      </c>
      <c r="R177" s="29" t="s">
        <v>5786</v>
      </c>
    </row>
    <row r="178" spans="1:18" x14ac:dyDescent="0.2">
      <c r="A178" s="18">
        <v>162</v>
      </c>
      <c r="B178" s="19">
        <v>5700</v>
      </c>
      <c r="C178" s="100" t="s">
        <v>2090</v>
      </c>
      <c r="D178" s="102">
        <v>6</v>
      </c>
      <c r="E178" s="102">
        <v>3</v>
      </c>
      <c r="F178" s="102">
        <v>2012</v>
      </c>
      <c r="G178" s="102">
        <v>6</v>
      </c>
      <c r="H178" s="102">
        <v>3</v>
      </c>
      <c r="I178" s="102">
        <v>2012</v>
      </c>
      <c r="J178" s="102">
        <v>27</v>
      </c>
      <c r="K178" s="103" t="s">
        <v>576</v>
      </c>
      <c r="L178" s="22"/>
      <c r="M178" s="30" t="s">
        <v>5682</v>
      </c>
      <c r="N178" s="22"/>
      <c r="O178" s="102">
        <v>204</v>
      </c>
      <c r="P178" s="22" t="s">
        <v>26</v>
      </c>
      <c r="Q178" s="22" t="s">
        <v>120</v>
      </c>
      <c r="R178" s="29" t="s">
        <v>5786</v>
      </c>
    </row>
    <row r="179" spans="1:18" x14ac:dyDescent="0.2">
      <c r="A179" s="18">
        <v>163</v>
      </c>
      <c r="B179" s="19">
        <v>5700</v>
      </c>
      <c r="C179" s="100" t="s">
        <v>2091</v>
      </c>
      <c r="D179" s="102">
        <v>6</v>
      </c>
      <c r="E179" s="102">
        <v>3</v>
      </c>
      <c r="F179" s="102">
        <v>2012</v>
      </c>
      <c r="G179" s="102">
        <v>6</v>
      </c>
      <c r="H179" s="102">
        <v>3</v>
      </c>
      <c r="I179" s="102">
        <v>2012</v>
      </c>
      <c r="J179" s="102">
        <v>28</v>
      </c>
      <c r="K179" s="103" t="s">
        <v>577</v>
      </c>
      <c r="L179" s="22"/>
      <c r="M179" s="30" t="s">
        <v>5682</v>
      </c>
      <c r="N179" s="30"/>
      <c r="O179" s="102">
        <v>190</v>
      </c>
      <c r="P179" s="22" t="s">
        <v>26</v>
      </c>
      <c r="Q179" s="22" t="s">
        <v>120</v>
      </c>
      <c r="R179" s="29" t="s">
        <v>5786</v>
      </c>
    </row>
    <row r="180" spans="1:18" x14ac:dyDescent="0.2">
      <c r="A180" s="18">
        <v>164</v>
      </c>
      <c r="B180" s="19">
        <v>5700</v>
      </c>
      <c r="C180" s="100" t="s">
        <v>2092</v>
      </c>
      <c r="D180" s="102">
        <v>6</v>
      </c>
      <c r="E180" s="102">
        <v>3</v>
      </c>
      <c r="F180" s="102">
        <v>2012</v>
      </c>
      <c r="G180" s="102">
        <v>6</v>
      </c>
      <c r="H180" s="102">
        <v>3</v>
      </c>
      <c r="I180" s="102">
        <v>2012</v>
      </c>
      <c r="J180" s="102">
        <v>28</v>
      </c>
      <c r="K180" s="103" t="s">
        <v>578</v>
      </c>
      <c r="L180" s="22"/>
      <c r="M180" s="30" t="s">
        <v>5682</v>
      </c>
      <c r="N180" s="30"/>
      <c r="O180" s="102">
        <v>190</v>
      </c>
      <c r="P180" s="22" t="s">
        <v>26</v>
      </c>
      <c r="Q180" s="22" t="s">
        <v>120</v>
      </c>
      <c r="R180" s="29" t="s">
        <v>5786</v>
      </c>
    </row>
    <row r="181" spans="1:18" x14ac:dyDescent="0.2">
      <c r="A181" s="18">
        <v>165</v>
      </c>
      <c r="B181" s="19">
        <v>5700</v>
      </c>
      <c r="C181" s="100" t="s">
        <v>2093</v>
      </c>
      <c r="D181" s="102">
        <v>6</v>
      </c>
      <c r="E181" s="102">
        <v>3</v>
      </c>
      <c r="F181" s="102">
        <v>2012</v>
      </c>
      <c r="G181" s="102">
        <v>6</v>
      </c>
      <c r="H181" s="102">
        <v>3</v>
      </c>
      <c r="I181" s="102">
        <v>2012</v>
      </c>
      <c r="J181" s="102">
        <v>28</v>
      </c>
      <c r="K181" s="103" t="s">
        <v>579</v>
      </c>
      <c r="L181" s="26"/>
      <c r="M181" s="30" t="s">
        <v>5682</v>
      </c>
      <c r="N181" s="30"/>
      <c r="O181" s="102">
        <v>197</v>
      </c>
      <c r="P181" s="22" t="s">
        <v>26</v>
      </c>
      <c r="Q181" s="22" t="s">
        <v>120</v>
      </c>
      <c r="R181" s="29" t="s">
        <v>5786</v>
      </c>
    </row>
    <row r="182" spans="1:18" x14ac:dyDescent="0.2">
      <c r="A182" s="18">
        <v>166</v>
      </c>
      <c r="B182" s="19">
        <v>5700</v>
      </c>
      <c r="C182" s="100" t="s">
        <v>2094</v>
      </c>
      <c r="D182" s="102">
        <v>6</v>
      </c>
      <c r="E182" s="102">
        <v>3</v>
      </c>
      <c r="F182" s="102">
        <v>2012</v>
      </c>
      <c r="G182" s="102">
        <v>6</v>
      </c>
      <c r="H182" s="102">
        <v>3</v>
      </c>
      <c r="I182" s="102">
        <v>2012</v>
      </c>
      <c r="J182" s="102">
        <v>28</v>
      </c>
      <c r="K182" s="103" t="s">
        <v>580</v>
      </c>
      <c r="L182" s="27"/>
      <c r="M182" s="30" t="s">
        <v>5682</v>
      </c>
      <c r="N182" s="28"/>
      <c r="O182" s="102">
        <v>198</v>
      </c>
      <c r="P182" s="22" t="s">
        <v>26</v>
      </c>
      <c r="Q182" s="22" t="s">
        <v>120</v>
      </c>
      <c r="R182" s="29" t="s">
        <v>5786</v>
      </c>
    </row>
    <row r="183" spans="1:18" x14ac:dyDescent="0.2">
      <c r="A183" s="18">
        <v>167</v>
      </c>
      <c r="B183" s="19">
        <v>5700</v>
      </c>
      <c r="C183" s="100" t="s">
        <v>2095</v>
      </c>
      <c r="D183" s="102">
        <v>6</v>
      </c>
      <c r="E183" s="102">
        <v>3</v>
      </c>
      <c r="F183" s="102">
        <v>2012</v>
      </c>
      <c r="G183" s="102">
        <v>6</v>
      </c>
      <c r="H183" s="102">
        <v>3</v>
      </c>
      <c r="I183" s="102">
        <v>2012</v>
      </c>
      <c r="J183" s="102">
        <v>28</v>
      </c>
      <c r="K183" s="103" t="s">
        <v>581</v>
      </c>
      <c r="L183" s="11"/>
      <c r="M183" s="30" t="s">
        <v>5682</v>
      </c>
      <c r="N183" s="11"/>
      <c r="O183" s="102">
        <v>198</v>
      </c>
      <c r="P183" s="22" t="s">
        <v>26</v>
      </c>
      <c r="Q183" s="22" t="s">
        <v>120</v>
      </c>
      <c r="R183" s="29" t="s">
        <v>5786</v>
      </c>
    </row>
    <row r="184" spans="1:18" x14ac:dyDescent="0.2">
      <c r="A184" s="18">
        <v>168</v>
      </c>
      <c r="B184" s="19">
        <v>5700</v>
      </c>
      <c r="C184" s="100" t="s">
        <v>2096</v>
      </c>
      <c r="D184" s="102">
        <v>6</v>
      </c>
      <c r="E184" s="102">
        <v>3</v>
      </c>
      <c r="F184" s="102">
        <v>2012</v>
      </c>
      <c r="G184" s="102">
        <v>6</v>
      </c>
      <c r="H184" s="102">
        <v>3</v>
      </c>
      <c r="I184" s="102">
        <v>2012</v>
      </c>
      <c r="J184" s="102">
        <v>28</v>
      </c>
      <c r="K184" s="103" t="s">
        <v>582</v>
      </c>
      <c r="L184" s="11"/>
      <c r="M184" s="30" t="s">
        <v>5682</v>
      </c>
      <c r="N184" s="11"/>
      <c r="O184" s="102">
        <v>188</v>
      </c>
      <c r="P184" s="22" t="s">
        <v>26</v>
      </c>
      <c r="Q184" s="22" t="s">
        <v>120</v>
      </c>
      <c r="R184" s="29" t="s">
        <v>5786</v>
      </c>
    </row>
    <row r="185" spans="1:18" x14ac:dyDescent="0.2">
      <c r="A185" s="18">
        <v>169</v>
      </c>
      <c r="B185" s="19">
        <v>5700</v>
      </c>
      <c r="C185" s="100" t="s">
        <v>2097</v>
      </c>
      <c r="D185" s="102">
        <v>6</v>
      </c>
      <c r="E185" s="102">
        <v>3</v>
      </c>
      <c r="F185" s="102">
        <v>2012</v>
      </c>
      <c r="G185" s="102">
        <v>6</v>
      </c>
      <c r="H185" s="102">
        <v>3</v>
      </c>
      <c r="I185" s="102">
        <v>2012</v>
      </c>
      <c r="J185" s="102">
        <v>29</v>
      </c>
      <c r="K185" s="103" t="s">
        <v>583</v>
      </c>
      <c r="L185" s="11"/>
      <c r="M185" s="30" t="s">
        <v>5682</v>
      </c>
      <c r="N185" s="11"/>
      <c r="O185" s="102">
        <v>194</v>
      </c>
      <c r="P185" s="22" t="s">
        <v>26</v>
      </c>
      <c r="Q185" s="22" t="s">
        <v>120</v>
      </c>
      <c r="R185" s="29" t="s">
        <v>5786</v>
      </c>
    </row>
    <row r="186" spans="1:18" x14ac:dyDescent="0.2">
      <c r="A186" s="18">
        <v>170</v>
      </c>
      <c r="B186" s="19">
        <v>5700</v>
      </c>
      <c r="C186" s="100" t="s">
        <v>2098</v>
      </c>
      <c r="D186" s="102">
        <v>6</v>
      </c>
      <c r="E186" s="102">
        <v>3</v>
      </c>
      <c r="F186" s="102">
        <v>2012</v>
      </c>
      <c r="G186" s="102">
        <v>6</v>
      </c>
      <c r="H186" s="102">
        <v>3</v>
      </c>
      <c r="I186" s="102">
        <v>2012</v>
      </c>
      <c r="J186" s="102">
        <v>29</v>
      </c>
      <c r="K186" s="103" t="s">
        <v>584</v>
      </c>
      <c r="L186" s="11"/>
      <c r="M186" s="30" t="s">
        <v>5682</v>
      </c>
      <c r="N186" s="11"/>
      <c r="O186" s="102">
        <v>200</v>
      </c>
      <c r="P186" s="22" t="s">
        <v>26</v>
      </c>
      <c r="Q186" s="22" t="s">
        <v>120</v>
      </c>
      <c r="R186" s="29" t="s">
        <v>5786</v>
      </c>
    </row>
    <row r="187" spans="1:18" x14ac:dyDescent="0.2">
      <c r="A187" s="18">
        <v>171</v>
      </c>
      <c r="B187" s="19">
        <v>5700</v>
      </c>
      <c r="C187" s="100" t="s">
        <v>2099</v>
      </c>
      <c r="D187" s="102">
        <v>6</v>
      </c>
      <c r="E187" s="102">
        <v>3</v>
      </c>
      <c r="F187" s="102">
        <v>2012</v>
      </c>
      <c r="G187" s="102">
        <v>6</v>
      </c>
      <c r="H187" s="102">
        <v>3</v>
      </c>
      <c r="I187" s="102">
        <v>2012</v>
      </c>
      <c r="J187" s="102">
        <v>29</v>
      </c>
      <c r="K187" s="103" t="s">
        <v>585</v>
      </c>
      <c r="L187" s="11"/>
      <c r="M187" s="30" t="s">
        <v>5682</v>
      </c>
      <c r="N187" s="11"/>
      <c r="O187" s="102">
        <v>189</v>
      </c>
      <c r="P187" s="22" t="s">
        <v>26</v>
      </c>
      <c r="Q187" s="22" t="s">
        <v>120</v>
      </c>
      <c r="R187" s="29" t="s">
        <v>5786</v>
      </c>
    </row>
    <row r="188" spans="1:18" x14ac:dyDescent="0.2">
      <c r="A188" s="18">
        <v>172</v>
      </c>
      <c r="B188" s="19">
        <v>5700</v>
      </c>
      <c r="C188" s="100" t="s">
        <v>2100</v>
      </c>
      <c r="D188" s="102">
        <v>6</v>
      </c>
      <c r="E188" s="102">
        <v>3</v>
      </c>
      <c r="F188" s="102">
        <v>2012</v>
      </c>
      <c r="G188" s="102">
        <v>8</v>
      </c>
      <c r="H188" s="102">
        <v>3</v>
      </c>
      <c r="I188" s="102">
        <v>2012</v>
      </c>
      <c r="J188" s="102">
        <v>29</v>
      </c>
      <c r="K188" s="103" t="s">
        <v>586</v>
      </c>
      <c r="L188" s="11"/>
      <c r="M188" s="30" t="s">
        <v>5682</v>
      </c>
      <c r="N188" s="11"/>
      <c r="O188" s="102">
        <v>207</v>
      </c>
      <c r="P188" s="22" t="s">
        <v>26</v>
      </c>
      <c r="Q188" s="22" t="s">
        <v>120</v>
      </c>
      <c r="R188" s="29" t="s">
        <v>5786</v>
      </c>
    </row>
    <row r="189" spans="1:18" x14ac:dyDescent="0.2">
      <c r="A189" s="18">
        <v>173</v>
      </c>
      <c r="B189" s="19">
        <v>5700</v>
      </c>
      <c r="C189" s="100" t="s">
        <v>2101</v>
      </c>
      <c r="D189" s="102">
        <v>8</v>
      </c>
      <c r="E189" s="102">
        <v>3</v>
      </c>
      <c r="F189" s="102">
        <v>2012</v>
      </c>
      <c r="G189" s="102">
        <v>8</v>
      </c>
      <c r="H189" s="102">
        <v>3</v>
      </c>
      <c r="I189" s="102">
        <v>2012</v>
      </c>
      <c r="J189" s="102">
        <v>29</v>
      </c>
      <c r="K189" s="103" t="s">
        <v>587</v>
      </c>
      <c r="L189" s="11"/>
      <c r="M189" s="30" t="s">
        <v>5682</v>
      </c>
      <c r="N189" s="11"/>
      <c r="O189" s="102">
        <v>184</v>
      </c>
      <c r="P189" s="22" t="s">
        <v>26</v>
      </c>
      <c r="Q189" s="22" t="s">
        <v>120</v>
      </c>
      <c r="R189" s="29" t="s">
        <v>5786</v>
      </c>
    </row>
    <row r="190" spans="1:18" x14ac:dyDescent="0.2">
      <c r="A190" s="18">
        <v>174</v>
      </c>
      <c r="B190" s="19">
        <v>5700</v>
      </c>
      <c r="C190" s="100" t="s">
        <v>2102</v>
      </c>
      <c r="D190" s="102">
        <v>8</v>
      </c>
      <c r="E190" s="102">
        <v>3</v>
      </c>
      <c r="F190" s="102">
        <v>2012</v>
      </c>
      <c r="G190" s="102">
        <v>8</v>
      </c>
      <c r="H190" s="102">
        <v>3</v>
      </c>
      <c r="I190" s="102">
        <v>2012</v>
      </c>
      <c r="J190" s="102">
        <v>29</v>
      </c>
      <c r="K190" s="103" t="s">
        <v>588</v>
      </c>
      <c r="L190" s="21"/>
      <c r="M190" s="30" t="s">
        <v>5682</v>
      </c>
      <c r="N190" s="30"/>
      <c r="O190" s="102">
        <v>195</v>
      </c>
      <c r="P190" s="22" t="s">
        <v>26</v>
      </c>
      <c r="Q190" s="22" t="s">
        <v>120</v>
      </c>
      <c r="R190" s="29" t="s">
        <v>5786</v>
      </c>
    </row>
    <row r="191" spans="1:18" x14ac:dyDescent="0.2">
      <c r="A191" s="18">
        <v>175</v>
      </c>
      <c r="B191" s="19">
        <v>5700</v>
      </c>
      <c r="C191" s="100" t="s">
        <v>2103</v>
      </c>
      <c r="D191" s="102">
        <v>8</v>
      </c>
      <c r="E191" s="102">
        <v>3</v>
      </c>
      <c r="F191" s="102">
        <v>2012</v>
      </c>
      <c r="G191" s="102">
        <v>8</v>
      </c>
      <c r="H191" s="102">
        <v>3</v>
      </c>
      <c r="I191" s="102">
        <v>2012</v>
      </c>
      <c r="J191" s="102">
        <v>30</v>
      </c>
      <c r="K191" s="103" t="s">
        <v>589</v>
      </c>
      <c r="L191" s="21"/>
      <c r="M191" s="30" t="s">
        <v>5682</v>
      </c>
      <c r="N191" s="30"/>
      <c r="O191" s="102">
        <v>204</v>
      </c>
      <c r="P191" s="22" t="s">
        <v>26</v>
      </c>
      <c r="Q191" s="22" t="s">
        <v>120</v>
      </c>
      <c r="R191" s="29" t="s">
        <v>5786</v>
      </c>
    </row>
    <row r="192" spans="1:18" x14ac:dyDescent="0.2">
      <c r="A192" s="18">
        <v>176</v>
      </c>
      <c r="B192" s="19">
        <v>5700</v>
      </c>
      <c r="C192" s="100" t="s">
        <v>2104</v>
      </c>
      <c r="D192" s="102">
        <v>8</v>
      </c>
      <c r="E192" s="102">
        <v>3</v>
      </c>
      <c r="F192" s="102">
        <v>2012</v>
      </c>
      <c r="G192" s="102">
        <v>8</v>
      </c>
      <c r="H192" s="102">
        <v>3</v>
      </c>
      <c r="I192" s="102">
        <v>2012</v>
      </c>
      <c r="J192" s="102">
        <v>30</v>
      </c>
      <c r="K192" s="103" t="s">
        <v>590</v>
      </c>
      <c r="L192" s="21"/>
      <c r="M192" s="30" t="s">
        <v>5682</v>
      </c>
      <c r="N192" s="30"/>
      <c r="O192" s="102">
        <v>189</v>
      </c>
      <c r="P192" s="22" t="s">
        <v>26</v>
      </c>
      <c r="Q192" s="22" t="s">
        <v>120</v>
      </c>
      <c r="R192" s="29" t="s">
        <v>5786</v>
      </c>
    </row>
    <row r="193" spans="1:18" x14ac:dyDescent="0.2">
      <c r="A193" s="18">
        <v>177</v>
      </c>
      <c r="B193" s="19">
        <v>5700</v>
      </c>
      <c r="C193" s="100" t="s">
        <v>2105</v>
      </c>
      <c r="D193" s="102">
        <v>8</v>
      </c>
      <c r="E193" s="102">
        <v>3</v>
      </c>
      <c r="F193" s="102">
        <v>2012</v>
      </c>
      <c r="G193" s="102">
        <v>8</v>
      </c>
      <c r="H193" s="102">
        <v>3</v>
      </c>
      <c r="I193" s="102">
        <v>2012</v>
      </c>
      <c r="J193" s="102">
        <v>30</v>
      </c>
      <c r="K193" s="103" t="s">
        <v>591</v>
      </c>
      <c r="L193" s="22"/>
      <c r="M193" s="30" t="s">
        <v>5682</v>
      </c>
      <c r="N193" s="22"/>
      <c r="O193" s="102">
        <v>192</v>
      </c>
      <c r="P193" s="22" t="s">
        <v>26</v>
      </c>
      <c r="Q193" s="22" t="s">
        <v>120</v>
      </c>
      <c r="R193" s="29" t="s">
        <v>5786</v>
      </c>
    </row>
    <row r="194" spans="1:18" x14ac:dyDescent="0.2">
      <c r="A194" s="18">
        <v>178</v>
      </c>
      <c r="B194" s="19">
        <v>5700</v>
      </c>
      <c r="C194" s="100" t="s">
        <v>2106</v>
      </c>
      <c r="D194" s="102">
        <v>8</v>
      </c>
      <c r="E194" s="102">
        <v>3</v>
      </c>
      <c r="F194" s="102">
        <v>2012</v>
      </c>
      <c r="G194" s="102">
        <v>8</v>
      </c>
      <c r="H194" s="102">
        <v>3</v>
      </c>
      <c r="I194" s="102">
        <v>2012</v>
      </c>
      <c r="J194" s="102">
        <v>30</v>
      </c>
      <c r="K194" s="103" t="s">
        <v>592</v>
      </c>
      <c r="L194" s="22"/>
      <c r="M194" s="30" t="s">
        <v>5682</v>
      </c>
      <c r="N194" s="30"/>
      <c r="O194" s="102">
        <v>189</v>
      </c>
      <c r="P194" s="22" t="s">
        <v>26</v>
      </c>
      <c r="Q194" s="22" t="s">
        <v>120</v>
      </c>
      <c r="R194" s="29" t="s">
        <v>5786</v>
      </c>
    </row>
    <row r="195" spans="1:18" x14ac:dyDescent="0.2">
      <c r="A195" s="18">
        <v>179</v>
      </c>
      <c r="B195" s="19">
        <v>5700</v>
      </c>
      <c r="C195" s="100" t="s">
        <v>2107</v>
      </c>
      <c r="D195" s="102">
        <v>8</v>
      </c>
      <c r="E195" s="102">
        <v>3</v>
      </c>
      <c r="F195" s="102">
        <v>2012</v>
      </c>
      <c r="G195" s="102">
        <v>9</v>
      </c>
      <c r="H195" s="102">
        <v>3</v>
      </c>
      <c r="I195" s="102">
        <v>2012</v>
      </c>
      <c r="J195" s="102">
        <v>30</v>
      </c>
      <c r="K195" s="103" t="s">
        <v>593</v>
      </c>
      <c r="L195" s="22"/>
      <c r="M195" s="30" t="s">
        <v>5682</v>
      </c>
      <c r="N195" s="30"/>
      <c r="O195" s="102">
        <v>191</v>
      </c>
      <c r="P195" s="22" t="s">
        <v>26</v>
      </c>
      <c r="Q195" s="22" t="s">
        <v>120</v>
      </c>
      <c r="R195" s="29" t="s">
        <v>5786</v>
      </c>
    </row>
    <row r="196" spans="1:18" x14ac:dyDescent="0.2">
      <c r="A196" s="18">
        <v>180</v>
      </c>
      <c r="B196" s="19">
        <v>5700</v>
      </c>
      <c r="C196" s="100" t="s">
        <v>2108</v>
      </c>
      <c r="D196" s="102">
        <v>9</v>
      </c>
      <c r="E196" s="102">
        <v>3</v>
      </c>
      <c r="F196" s="102">
        <v>2012</v>
      </c>
      <c r="G196" s="102">
        <v>9</v>
      </c>
      <c r="H196" s="102">
        <v>3</v>
      </c>
      <c r="I196" s="102">
        <v>2012</v>
      </c>
      <c r="J196" s="102">
        <v>30</v>
      </c>
      <c r="K196" s="103" t="s">
        <v>594</v>
      </c>
      <c r="L196" s="26"/>
      <c r="M196" s="30" t="s">
        <v>5682</v>
      </c>
      <c r="N196" s="30"/>
      <c r="O196" s="102">
        <v>189</v>
      </c>
      <c r="P196" s="22" t="s">
        <v>26</v>
      </c>
      <c r="Q196" s="22" t="s">
        <v>120</v>
      </c>
      <c r="R196" s="29" t="s">
        <v>5786</v>
      </c>
    </row>
    <row r="197" spans="1:18" x14ac:dyDescent="0.2">
      <c r="A197" s="18">
        <v>181</v>
      </c>
      <c r="B197" s="19">
        <v>5700</v>
      </c>
      <c r="C197" s="100" t="s">
        <v>2109</v>
      </c>
      <c r="D197" s="102">
        <v>9</v>
      </c>
      <c r="E197" s="102">
        <v>3</v>
      </c>
      <c r="F197" s="102">
        <v>2012</v>
      </c>
      <c r="G197" s="102">
        <v>12</v>
      </c>
      <c r="H197" s="102">
        <v>3</v>
      </c>
      <c r="I197" s="102">
        <v>2012</v>
      </c>
      <c r="J197" s="102">
        <v>31</v>
      </c>
      <c r="K197" s="103" t="s">
        <v>595</v>
      </c>
      <c r="L197" s="27"/>
      <c r="M197" s="30" t="s">
        <v>5682</v>
      </c>
      <c r="N197" s="28"/>
      <c r="O197" s="102">
        <v>185</v>
      </c>
      <c r="P197" s="22" t="s">
        <v>26</v>
      </c>
      <c r="Q197" s="22" t="s">
        <v>120</v>
      </c>
      <c r="R197" s="29" t="s">
        <v>5786</v>
      </c>
    </row>
    <row r="198" spans="1:18" x14ac:dyDescent="0.2">
      <c r="A198" s="18">
        <v>182</v>
      </c>
      <c r="B198" s="19">
        <v>5700</v>
      </c>
      <c r="C198" s="100" t="s">
        <v>2110</v>
      </c>
      <c r="D198" s="102">
        <v>12</v>
      </c>
      <c r="E198" s="102">
        <v>3</v>
      </c>
      <c r="F198" s="102">
        <v>2012</v>
      </c>
      <c r="G198" s="102">
        <v>12</v>
      </c>
      <c r="H198" s="102">
        <v>3</v>
      </c>
      <c r="I198" s="102">
        <v>2012</v>
      </c>
      <c r="J198" s="102">
        <v>31</v>
      </c>
      <c r="K198" s="103" t="s">
        <v>596</v>
      </c>
      <c r="L198" s="11"/>
      <c r="M198" s="30" t="s">
        <v>5682</v>
      </c>
      <c r="N198" s="11"/>
      <c r="O198" s="102">
        <v>200</v>
      </c>
      <c r="P198" s="22" t="s">
        <v>26</v>
      </c>
      <c r="Q198" s="22" t="s">
        <v>120</v>
      </c>
      <c r="R198" s="29" t="s">
        <v>5786</v>
      </c>
    </row>
    <row r="199" spans="1:18" x14ac:dyDescent="0.2">
      <c r="A199" s="18">
        <v>183</v>
      </c>
      <c r="B199" s="19">
        <v>5700</v>
      </c>
      <c r="C199" s="100" t="s">
        <v>2111</v>
      </c>
      <c r="D199" s="102">
        <v>12</v>
      </c>
      <c r="E199" s="102">
        <v>3</v>
      </c>
      <c r="F199" s="102">
        <v>2012</v>
      </c>
      <c r="G199" s="102">
        <v>12</v>
      </c>
      <c r="H199" s="102">
        <v>3</v>
      </c>
      <c r="I199" s="102">
        <v>2012</v>
      </c>
      <c r="J199" s="102">
        <v>31</v>
      </c>
      <c r="K199" s="103" t="s">
        <v>597</v>
      </c>
      <c r="L199" s="11"/>
      <c r="M199" s="30" t="s">
        <v>5682</v>
      </c>
      <c r="N199" s="11"/>
      <c r="O199" s="102">
        <v>192</v>
      </c>
      <c r="P199" s="22" t="s">
        <v>26</v>
      </c>
      <c r="Q199" s="22" t="s">
        <v>120</v>
      </c>
      <c r="R199" s="29" t="s">
        <v>5786</v>
      </c>
    </row>
    <row r="200" spans="1:18" x14ac:dyDescent="0.2">
      <c r="A200" s="18">
        <v>184</v>
      </c>
      <c r="B200" s="19">
        <v>5700</v>
      </c>
      <c r="C200" s="100" t="s">
        <v>2112</v>
      </c>
      <c r="D200" s="102">
        <v>12</v>
      </c>
      <c r="E200" s="102">
        <v>3</v>
      </c>
      <c r="F200" s="102">
        <v>2012</v>
      </c>
      <c r="G200" s="102">
        <v>12</v>
      </c>
      <c r="H200" s="102">
        <v>3</v>
      </c>
      <c r="I200" s="102">
        <v>2012</v>
      </c>
      <c r="J200" s="102">
        <v>31</v>
      </c>
      <c r="K200" s="103" t="s">
        <v>598</v>
      </c>
      <c r="L200" s="11"/>
      <c r="M200" s="30" t="s">
        <v>5682</v>
      </c>
      <c r="N200" s="11"/>
      <c r="O200" s="102">
        <v>191</v>
      </c>
      <c r="P200" s="22" t="s">
        <v>26</v>
      </c>
      <c r="Q200" s="22" t="s">
        <v>120</v>
      </c>
      <c r="R200" s="29" t="s">
        <v>5786</v>
      </c>
    </row>
    <row r="201" spans="1:18" x14ac:dyDescent="0.2">
      <c r="A201" s="18">
        <v>185</v>
      </c>
      <c r="B201" s="19">
        <v>5700</v>
      </c>
      <c r="C201" s="100" t="s">
        <v>2113</v>
      </c>
      <c r="D201" s="102">
        <v>12</v>
      </c>
      <c r="E201" s="102">
        <v>3</v>
      </c>
      <c r="F201" s="102">
        <v>2012</v>
      </c>
      <c r="G201" s="102">
        <v>12</v>
      </c>
      <c r="H201" s="102">
        <v>3</v>
      </c>
      <c r="I201" s="102">
        <v>2012</v>
      </c>
      <c r="J201" s="102">
        <v>31</v>
      </c>
      <c r="K201" s="103" t="s">
        <v>599</v>
      </c>
      <c r="L201" s="11"/>
      <c r="M201" s="30" t="s">
        <v>5682</v>
      </c>
      <c r="N201" s="11"/>
      <c r="O201" s="102">
        <v>183</v>
      </c>
      <c r="P201" s="22" t="s">
        <v>26</v>
      </c>
      <c r="Q201" s="22" t="s">
        <v>120</v>
      </c>
      <c r="R201" s="29" t="s">
        <v>5786</v>
      </c>
    </row>
    <row r="202" spans="1:18" x14ac:dyDescent="0.2">
      <c r="A202" s="18">
        <v>186</v>
      </c>
      <c r="B202" s="19">
        <v>5700</v>
      </c>
      <c r="C202" s="100" t="s">
        <v>2114</v>
      </c>
      <c r="D202" s="102">
        <v>12</v>
      </c>
      <c r="E202" s="102">
        <v>3</v>
      </c>
      <c r="F202" s="102">
        <v>2012</v>
      </c>
      <c r="G202" s="102">
        <v>12</v>
      </c>
      <c r="H202" s="102">
        <v>3</v>
      </c>
      <c r="I202" s="102">
        <v>2012</v>
      </c>
      <c r="J202" s="102">
        <v>31</v>
      </c>
      <c r="K202" s="103" t="s">
        <v>600</v>
      </c>
      <c r="L202" s="11"/>
      <c r="M202" s="30" t="s">
        <v>5682</v>
      </c>
      <c r="N202" s="11"/>
      <c r="O202" s="102">
        <v>186</v>
      </c>
      <c r="P202" s="22" t="s">
        <v>26</v>
      </c>
      <c r="Q202" s="22" t="s">
        <v>120</v>
      </c>
      <c r="R202" s="29" t="s">
        <v>5786</v>
      </c>
    </row>
    <row r="203" spans="1:18" x14ac:dyDescent="0.2">
      <c r="A203" s="18">
        <v>187</v>
      </c>
      <c r="B203" s="19">
        <v>5700</v>
      </c>
      <c r="C203" s="100" t="s">
        <v>2115</v>
      </c>
      <c r="D203" s="102">
        <v>12</v>
      </c>
      <c r="E203" s="102">
        <v>3</v>
      </c>
      <c r="F203" s="102">
        <v>2012</v>
      </c>
      <c r="G203" s="102">
        <v>12</v>
      </c>
      <c r="H203" s="102">
        <v>3</v>
      </c>
      <c r="I203" s="102">
        <v>2012</v>
      </c>
      <c r="J203" s="102">
        <v>32</v>
      </c>
      <c r="K203" s="103" t="s">
        <v>601</v>
      </c>
      <c r="L203" s="11"/>
      <c r="M203" s="30" t="s">
        <v>5682</v>
      </c>
      <c r="N203" s="11"/>
      <c r="O203" s="102">
        <v>195</v>
      </c>
      <c r="P203" s="22" t="s">
        <v>26</v>
      </c>
      <c r="Q203" s="22" t="s">
        <v>120</v>
      </c>
      <c r="R203" s="29" t="s">
        <v>5786</v>
      </c>
    </row>
    <row r="204" spans="1:18" x14ac:dyDescent="0.2">
      <c r="A204" s="18">
        <v>188</v>
      </c>
      <c r="B204" s="19">
        <v>5700</v>
      </c>
      <c r="C204" s="100" t="s">
        <v>2116</v>
      </c>
      <c r="D204" s="102">
        <v>12</v>
      </c>
      <c r="E204" s="102">
        <v>3</v>
      </c>
      <c r="F204" s="102">
        <v>2012</v>
      </c>
      <c r="G204" s="102">
        <v>12</v>
      </c>
      <c r="H204" s="102">
        <v>3</v>
      </c>
      <c r="I204" s="102">
        <v>2012</v>
      </c>
      <c r="J204" s="102">
        <v>32</v>
      </c>
      <c r="K204" s="103" t="s">
        <v>602</v>
      </c>
      <c r="L204" s="11"/>
      <c r="M204" s="30" t="s">
        <v>5682</v>
      </c>
      <c r="N204" s="11"/>
      <c r="O204" s="102">
        <v>186</v>
      </c>
      <c r="P204" s="22" t="s">
        <v>26</v>
      </c>
      <c r="Q204" s="22" t="s">
        <v>120</v>
      </c>
      <c r="R204" s="29" t="s">
        <v>5786</v>
      </c>
    </row>
    <row r="205" spans="1:18" x14ac:dyDescent="0.2">
      <c r="A205" s="18">
        <v>189</v>
      </c>
      <c r="B205" s="19">
        <v>5700</v>
      </c>
      <c r="C205" s="100" t="s">
        <v>2117</v>
      </c>
      <c r="D205" s="102">
        <v>12</v>
      </c>
      <c r="E205" s="102">
        <v>3</v>
      </c>
      <c r="F205" s="102">
        <v>2012</v>
      </c>
      <c r="G205" s="102">
        <v>12</v>
      </c>
      <c r="H205" s="102">
        <v>3</v>
      </c>
      <c r="I205" s="102">
        <v>2012</v>
      </c>
      <c r="J205" s="102">
        <v>32</v>
      </c>
      <c r="K205" s="103" t="s">
        <v>603</v>
      </c>
      <c r="L205" s="21"/>
      <c r="M205" s="30" t="s">
        <v>5682</v>
      </c>
      <c r="N205" s="30"/>
      <c r="O205" s="102">
        <v>189</v>
      </c>
      <c r="P205" s="22" t="s">
        <v>26</v>
      </c>
      <c r="Q205" s="22" t="s">
        <v>120</v>
      </c>
      <c r="R205" s="29" t="s">
        <v>5786</v>
      </c>
    </row>
    <row r="206" spans="1:18" x14ac:dyDescent="0.2">
      <c r="A206" s="18">
        <v>190</v>
      </c>
      <c r="B206" s="19">
        <v>5700</v>
      </c>
      <c r="C206" s="100" t="s">
        <v>2118</v>
      </c>
      <c r="D206" s="102">
        <v>12</v>
      </c>
      <c r="E206" s="102">
        <v>3</v>
      </c>
      <c r="F206" s="102">
        <v>2012</v>
      </c>
      <c r="G206" s="102">
        <v>12</v>
      </c>
      <c r="H206" s="102">
        <v>3</v>
      </c>
      <c r="I206" s="102">
        <v>2012</v>
      </c>
      <c r="J206" s="102">
        <v>32</v>
      </c>
      <c r="K206" s="103" t="s">
        <v>604</v>
      </c>
      <c r="L206" s="21"/>
      <c r="M206" s="30" t="s">
        <v>5682</v>
      </c>
      <c r="N206" s="30"/>
      <c r="O206" s="102">
        <v>190</v>
      </c>
      <c r="P206" s="22" t="s">
        <v>26</v>
      </c>
      <c r="Q206" s="22" t="s">
        <v>120</v>
      </c>
      <c r="R206" s="29" t="s">
        <v>5786</v>
      </c>
    </row>
    <row r="207" spans="1:18" x14ac:dyDescent="0.2">
      <c r="A207" s="18">
        <v>191</v>
      </c>
      <c r="B207" s="19">
        <v>5700</v>
      </c>
      <c r="C207" s="100" t="s">
        <v>2119</v>
      </c>
      <c r="D207" s="102">
        <v>12</v>
      </c>
      <c r="E207" s="102">
        <v>3</v>
      </c>
      <c r="F207" s="102">
        <v>2012</v>
      </c>
      <c r="G207" s="102">
        <v>12</v>
      </c>
      <c r="H207" s="102">
        <v>3</v>
      </c>
      <c r="I207" s="102">
        <v>2012</v>
      </c>
      <c r="J207" s="102">
        <v>32</v>
      </c>
      <c r="K207" s="103" t="s">
        <v>605</v>
      </c>
      <c r="L207" s="21"/>
      <c r="M207" s="30" t="s">
        <v>5682</v>
      </c>
      <c r="N207" s="30"/>
      <c r="O207" s="102">
        <v>196</v>
      </c>
      <c r="P207" s="22" t="s">
        <v>26</v>
      </c>
      <c r="Q207" s="22" t="s">
        <v>120</v>
      </c>
      <c r="R207" s="29" t="s">
        <v>5786</v>
      </c>
    </row>
    <row r="208" spans="1:18" x14ac:dyDescent="0.2">
      <c r="A208" s="18">
        <v>192</v>
      </c>
      <c r="B208" s="19">
        <v>5700</v>
      </c>
      <c r="C208" s="100" t="s">
        <v>2120</v>
      </c>
      <c r="D208" s="102">
        <v>12</v>
      </c>
      <c r="E208" s="102">
        <v>3</v>
      </c>
      <c r="F208" s="102">
        <v>2012</v>
      </c>
      <c r="G208" s="102">
        <v>12</v>
      </c>
      <c r="H208" s="102">
        <v>3</v>
      </c>
      <c r="I208" s="102">
        <v>2012</v>
      </c>
      <c r="J208" s="102">
        <v>32</v>
      </c>
      <c r="K208" s="103" t="s">
        <v>606</v>
      </c>
      <c r="L208" s="22"/>
      <c r="M208" s="30" t="s">
        <v>5682</v>
      </c>
      <c r="N208" s="22"/>
      <c r="O208" s="102">
        <v>196</v>
      </c>
      <c r="P208" s="22" t="s">
        <v>26</v>
      </c>
      <c r="Q208" s="22" t="s">
        <v>120</v>
      </c>
      <c r="R208" s="29" t="s">
        <v>5786</v>
      </c>
    </row>
    <row r="209" spans="1:18" x14ac:dyDescent="0.2">
      <c r="A209" s="18">
        <v>193</v>
      </c>
      <c r="B209" s="19">
        <v>5700</v>
      </c>
      <c r="C209" s="100" t="s">
        <v>2121</v>
      </c>
      <c r="D209" s="102">
        <v>12</v>
      </c>
      <c r="E209" s="102">
        <v>3</v>
      </c>
      <c r="F209" s="102">
        <v>2012</v>
      </c>
      <c r="G209" s="102">
        <v>12</v>
      </c>
      <c r="H209" s="102">
        <v>3</v>
      </c>
      <c r="I209" s="102">
        <v>2012</v>
      </c>
      <c r="J209" s="102">
        <v>33</v>
      </c>
      <c r="K209" s="103" t="s">
        <v>607</v>
      </c>
      <c r="L209" s="22"/>
      <c r="M209" s="30" t="s">
        <v>5682</v>
      </c>
      <c r="N209" s="30"/>
      <c r="O209" s="102">
        <v>179</v>
      </c>
      <c r="P209" s="22" t="s">
        <v>26</v>
      </c>
      <c r="Q209" s="22" t="s">
        <v>120</v>
      </c>
      <c r="R209" s="29" t="s">
        <v>5786</v>
      </c>
    </row>
    <row r="210" spans="1:18" x14ac:dyDescent="0.2">
      <c r="A210" s="18">
        <v>194</v>
      </c>
      <c r="B210" s="19">
        <v>5700</v>
      </c>
      <c r="C210" s="100" t="s">
        <v>2122</v>
      </c>
      <c r="D210" s="102">
        <v>12</v>
      </c>
      <c r="E210" s="102">
        <v>3</v>
      </c>
      <c r="F210" s="102">
        <v>2012</v>
      </c>
      <c r="G210" s="102">
        <v>13</v>
      </c>
      <c r="H210" s="102">
        <v>3</v>
      </c>
      <c r="I210" s="102">
        <v>2012</v>
      </c>
      <c r="J210" s="102">
        <v>33</v>
      </c>
      <c r="K210" s="103" t="s">
        <v>608</v>
      </c>
      <c r="L210" s="22"/>
      <c r="M210" s="30" t="s">
        <v>5682</v>
      </c>
      <c r="N210" s="30"/>
      <c r="O210" s="102">
        <v>181</v>
      </c>
      <c r="P210" s="22" t="s">
        <v>26</v>
      </c>
      <c r="Q210" s="22" t="s">
        <v>120</v>
      </c>
      <c r="R210" s="29" t="s">
        <v>5786</v>
      </c>
    </row>
    <row r="211" spans="1:18" x14ac:dyDescent="0.2">
      <c r="A211" s="18">
        <v>195</v>
      </c>
      <c r="B211" s="19">
        <v>5700</v>
      </c>
      <c r="C211" s="100" t="s">
        <v>2123</v>
      </c>
      <c r="D211" s="102">
        <v>13</v>
      </c>
      <c r="E211" s="102">
        <v>3</v>
      </c>
      <c r="F211" s="102">
        <v>2012</v>
      </c>
      <c r="G211" s="102">
        <v>13</v>
      </c>
      <c r="H211" s="102">
        <v>3</v>
      </c>
      <c r="I211" s="102">
        <v>2012</v>
      </c>
      <c r="J211" s="102">
        <v>33</v>
      </c>
      <c r="K211" s="103" t="s">
        <v>609</v>
      </c>
      <c r="L211" s="26"/>
      <c r="M211" s="30" t="s">
        <v>5682</v>
      </c>
      <c r="N211" s="30"/>
      <c r="O211" s="102">
        <v>189</v>
      </c>
      <c r="P211" s="22" t="s">
        <v>26</v>
      </c>
      <c r="Q211" s="22" t="s">
        <v>120</v>
      </c>
      <c r="R211" s="29" t="s">
        <v>5786</v>
      </c>
    </row>
    <row r="212" spans="1:18" x14ac:dyDescent="0.2">
      <c r="A212" s="18">
        <v>196</v>
      </c>
      <c r="B212" s="19">
        <v>5700</v>
      </c>
      <c r="C212" s="100" t="s">
        <v>2124</v>
      </c>
      <c r="D212" s="102">
        <v>13</v>
      </c>
      <c r="E212" s="102">
        <v>3</v>
      </c>
      <c r="F212" s="102">
        <v>2012</v>
      </c>
      <c r="G212" s="102">
        <v>13</v>
      </c>
      <c r="H212" s="102">
        <v>3</v>
      </c>
      <c r="I212" s="102">
        <v>2012</v>
      </c>
      <c r="J212" s="102">
        <v>33</v>
      </c>
      <c r="K212" s="103" t="s">
        <v>610</v>
      </c>
      <c r="L212" s="27"/>
      <c r="M212" s="30" t="s">
        <v>5682</v>
      </c>
      <c r="N212" s="28"/>
      <c r="O212" s="102">
        <v>190</v>
      </c>
      <c r="P212" s="22" t="s">
        <v>26</v>
      </c>
      <c r="Q212" s="22" t="s">
        <v>120</v>
      </c>
      <c r="R212" s="29" t="s">
        <v>5786</v>
      </c>
    </row>
    <row r="213" spans="1:18" x14ac:dyDescent="0.2">
      <c r="A213" s="18">
        <v>197</v>
      </c>
      <c r="B213" s="19">
        <v>5700</v>
      </c>
      <c r="C213" s="100" t="s">
        <v>2125</v>
      </c>
      <c r="D213" s="102">
        <v>13</v>
      </c>
      <c r="E213" s="102">
        <v>3</v>
      </c>
      <c r="F213" s="102">
        <v>2012</v>
      </c>
      <c r="G213" s="102">
        <v>13</v>
      </c>
      <c r="H213" s="102">
        <v>3</v>
      </c>
      <c r="I213" s="102">
        <v>2012</v>
      </c>
      <c r="J213" s="102">
        <v>33</v>
      </c>
      <c r="K213" s="103" t="s">
        <v>3030</v>
      </c>
      <c r="L213" s="11"/>
      <c r="M213" s="30" t="s">
        <v>5682</v>
      </c>
      <c r="N213" s="11"/>
      <c r="O213" s="102">
        <v>187</v>
      </c>
      <c r="P213" s="22" t="s">
        <v>26</v>
      </c>
      <c r="Q213" s="22" t="s">
        <v>120</v>
      </c>
      <c r="R213" s="29" t="s">
        <v>5786</v>
      </c>
    </row>
    <row r="214" spans="1:18" x14ac:dyDescent="0.2">
      <c r="A214" s="18">
        <v>198</v>
      </c>
      <c r="B214" s="19">
        <v>5700</v>
      </c>
      <c r="C214" s="100" t="s">
        <v>2126</v>
      </c>
      <c r="D214" s="102">
        <v>13</v>
      </c>
      <c r="E214" s="102">
        <v>3</v>
      </c>
      <c r="F214" s="102">
        <v>2012</v>
      </c>
      <c r="G214" s="102">
        <v>13</v>
      </c>
      <c r="H214" s="102">
        <v>3</v>
      </c>
      <c r="I214" s="102">
        <v>2012</v>
      </c>
      <c r="J214" s="102">
        <v>33</v>
      </c>
      <c r="K214" s="103" t="s">
        <v>3031</v>
      </c>
      <c r="L214" s="11"/>
      <c r="M214" s="30" t="s">
        <v>5682</v>
      </c>
      <c r="N214" s="11"/>
      <c r="O214" s="102">
        <v>172</v>
      </c>
      <c r="P214" s="22" t="s">
        <v>26</v>
      </c>
      <c r="Q214" s="22" t="s">
        <v>120</v>
      </c>
      <c r="R214" s="29" t="s">
        <v>5786</v>
      </c>
    </row>
    <row r="215" spans="1:18" x14ac:dyDescent="0.2">
      <c r="A215" s="18">
        <v>199</v>
      </c>
      <c r="B215" s="19">
        <v>5700</v>
      </c>
      <c r="C215" s="100" t="s">
        <v>2127</v>
      </c>
      <c r="D215" s="102">
        <v>13</v>
      </c>
      <c r="E215" s="102">
        <v>3</v>
      </c>
      <c r="F215" s="102">
        <v>2012</v>
      </c>
      <c r="G215" s="102">
        <v>13</v>
      </c>
      <c r="H215" s="102">
        <v>3</v>
      </c>
      <c r="I215" s="102">
        <v>2012</v>
      </c>
      <c r="J215" s="102">
        <v>34</v>
      </c>
      <c r="K215" s="103" t="s">
        <v>3032</v>
      </c>
      <c r="L215" s="11"/>
      <c r="M215" s="30" t="s">
        <v>5682</v>
      </c>
      <c r="N215" s="11"/>
      <c r="O215" s="102">
        <v>194</v>
      </c>
      <c r="P215" s="22" t="s">
        <v>26</v>
      </c>
      <c r="Q215" s="22" t="s">
        <v>120</v>
      </c>
      <c r="R215" s="29" t="s">
        <v>5786</v>
      </c>
    </row>
    <row r="216" spans="1:18" x14ac:dyDescent="0.2">
      <c r="A216" s="18">
        <v>200</v>
      </c>
      <c r="B216" s="19">
        <v>5700</v>
      </c>
      <c r="C216" s="100" t="s">
        <v>2128</v>
      </c>
      <c r="D216" s="102">
        <v>13</v>
      </c>
      <c r="E216" s="102">
        <v>3</v>
      </c>
      <c r="F216" s="102">
        <v>2012</v>
      </c>
      <c r="G216" s="102">
        <v>14</v>
      </c>
      <c r="H216" s="102">
        <v>3</v>
      </c>
      <c r="I216" s="102">
        <v>2012</v>
      </c>
      <c r="J216" s="102">
        <v>34</v>
      </c>
      <c r="K216" s="103" t="s">
        <v>3033</v>
      </c>
      <c r="L216" s="11"/>
      <c r="M216" s="30" t="s">
        <v>5682</v>
      </c>
      <c r="N216" s="11"/>
      <c r="O216" s="102">
        <v>188</v>
      </c>
      <c r="P216" s="22" t="s">
        <v>26</v>
      </c>
      <c r="Q216" s="22" t="s">
        <v>120</v>
      </c>
      <c r="R216" s="29" t="s">
        <v>5786</v>
      </c>
    </row>
    <row r="217" spans="1:18" x14ac:dyDescent="0.2">
      <c r="A217" s="18">
        <v>201</v>
      </c>
      <c r="B217" s="19">
        <v>5700</v>
      </c>
      <c r="C217" s="100" t="s">
        <v>2129</v>
      </c>
      <c r="D217" s="102">
        <v>14</v>
      </c>
      <c r="E217" s="102">
        <v>3</v>
      </c>
      <c r="F217" s="102">
        <v>2012</v>
      </c>
      <c r="G217" s="102">
        <v>14</v>
      </c>
      <c r="H217" s="102">
        <v>3</v>
      </c>
      <c r="I217" s="102">
        <v>2012</v>
      </c>
      <c r="J217" s="102">
        <v>34</v>
      </c>
      <c r="K217" s="103" t="s">
        <v>3034</v>
      </c>
      <c r="L217" s="11"/>
      <c r="M217" s="30" t="s">
        <v>5682</v>
      </c>
      <c r="N217" s="11"/>
      <c r="O217" s="102">
        <v>195</v>
      </c>
      <c r="P217" s="22" t="s">
        <v>26</v>
      </c>
      <c r="Q217" s="22" t="s">
        <v>120</v>
      </c>
      <c r="R217" s="29" t="s">
        <v>5786</v>
      </c>
    </row>
    <row r="218" spans="1:18" x14ac:dyDescent="0.2">
      <c r="A218" s="18">
        <v>202</v>
      </c>
      <c r="B218" s="19">
        <v>5700</v>
      </c>
      <c r="C218" s="100" t="s">
        <v>2130</v>
      </c>
      <c r="D218" s="102">
        <v>14</v>
      </c>
      <c r="E218" s="102">
        <v>3</v>
      </c>
      <c r="F218" s="102">
        <v>2012</v>
      </c>
      <c r="G218" s="102">
        <v>14</v>
      </c>
      <c r="H218" s="102">
        <v>3</v>
      </c>
      <c r="I218" s="102">
        <v>2012</v>
      </c>
      <c r="J218" s="102">
        <v>34</v>
      </c>
      <c r="K218" s="103" t="s">
        <v>3035</v>
      </c>
      <c r="L218" s="11"/>
      <c r="M218" s="30" t="s">
        <v>5682</v>
      </c>
      <c r="N218" s="11"/>
      <c r="O218" s="102">
        <v>184</v>
      </c>
      <c r="P218" s="22" t="s">
        <v>26</v>
      </c>
      <c r="Q218" s="22" t="s">
        <v>120</v>
      </c>
      <c r="R218" s="29" t="s">
        <v>5786</v>
      </c>
    </row>
    <row r="219" spans="1:18" x14ac:dyDescent="0.2">
      <c r="A219" s="18">
        <v>203</v>
      </c>
      <c r="B219" s="19">
        <v>5700</v>
      </c>
      <c r="C219" s="100" t="s">
        <v>2131</v>
      </c>
      <c r="D219" s="102">
        <v>14</v>
      </c>
      <c r="E219" s="102">
        <v>3</v>
      </c>
      <c r="F219" s="102">
        <v>2012</v>
      </c>
      <c r="G219" s="102">
        <v>14</v>
      </c>
      <c r="H219" s="102">
        <v>3</v>
      </c>
      <c r="I219" s="102">
        <v>2012</v>
      </c>
      <c r="J219" s="102">
        <v>34</v>
      </c>
      <c r="K219" s="103" t="s">
        <v>3036</v>
      </c>
      <c r="L219" s="11"/>
      <c r="M219" s="30" t="s">
        <v>5682</v>
      </c>
      <c r="N219" s="11"/>
      <c r="O219" s="102">
        <v>187</v>
      </c>
      <c r="P219" s="22" t="s">
        <v>26</v>
      </c>
      <c r="Q219" s="22" t="s">
        <v>120</v>
      </c>
      <c r="R219" s="29" t="s">
        <v>5786</v>
      </c>
    </row>
    <row r="220" spans="1:18" x14ac:dyDescent="0.2">
      <c r="A220" s="18">
        <v>204</v>
      </c>
      <c r="B220" s="19">
        <v>5700</v>
      </c>
      <c r="C220" s="100" t="s">
        <v>2132</v>
      </c>
      <c r="D220" s="102">
        <v>14</v>
      </c>
      <c r="E220" s="102">
        <v>3</v>
      </c>
      <c r="F220" s="102">
        <v>2012</v>
      </c>
      <c r="G220" s="102">
        <v>14</v>
      </c>
      <c r="H220" s="102">
        <v>3</v>
      </c>
      <c r="I220" s="102">
        <v>2012</v>
      </c>
      <c r="J220" s="102">
        <v>34</v>
      </c>
      <c r="K220" s="103" t="s">
        <v>3037</v>
      </c>
      <c r="L220" s="21"/>
      <c r="M220" s="30" t="s">
        <v>5682</v>
      </c>
      <c r="N220" s="30"/>
      <c r="O220" s="102">
        <v>193</v>
      </c>
      <c r="P220" s="22" t="s">
        <v>26</v>
      </c>
      <c r="Q220" s="22" t="s">
        <v>120</v>
      </c>
      <c r="R220" s="29" t="s">
        <v>5786</v>
      </c>
    </row>
    <row r="221" spans="1:18" x14ac:dyDescent="0.2">
      <c r="A221" s="18">
        <v>205</v>
      </c>
      <c r="B221" s="19">
        <v>5700</v>
      </c>
      <c r="C221" s="100" t="s">
        <v>2133</v>
      </c>
      <c r="D221" s="102">
        <v>14</v>
      </c>
      <c r="E221" s="102">
        <v>3</v>
      </c>
      <c r="F221" s="102">
        <v>2012</v>
      </c>
      <c r="G221" s="102">
        <v>14</v>
      </c>
      <c r="H221" s="102">
        <v>3</v>
      </c>
      <c r="I221" s="102">
        <v>2012</v>
      </c>
      <c r="J221" s="102">
        <v>35</v>
      </c>
      <c r="K221" s="103" t="s">
        <v>3038</v>
      </c>
      <c r="L221" s="21"/>
      <c r="M221" s="30" t="s">
        <v>5682</v>
      </c>
      <c r="N221" s="30"/>
      <c r="O221" s="102">
        <v>190</v>
      </c>
      <c r="P221" s="22" t="s">
        <v>26</v>
      </c>
      <c r="Q221" s="22" t="s">
        <v>120</v>
      </c>
      <c r="R221" s="29" t="s">
        <v>5786</v>
      </c>
    </row>
    <row r="222" spans="1:18" x14ac:dyDescent="0.2">
      <c r="A222" s="18">
        <v>206</v>
      </c>
      <c r="B222" s="19">
        <v>5700</v>
      </c>
      <c r="C222" s="100" t="s">
        <v>2134</v>
      </c>
      <c r="D222" s="102">
        <v>14</v>
      </c>
      <c r="E222" s="102">
        <v>3</v>
      </c>
      <c r="F222" s="102">
        <v>2012</v>
      </c>
      <c r="G222" s="102">
        <v>14</v>
      </c>
      <c r="H222" s="102">
        <v>3</v>
      </c>
      <c r="I222" s="102">
        <v>2012</v>
      </c>
      <c r="J222" s="102">
        <v>35</v>
      </c>
      <c r="K222" s="103" t="s">
        <v>3039</v>
      </c>
      <c r="L222" s="21"/>
      <c r="M222" s="30" t="s">
        <v>5682</v>
      </c>
      <c r="N222" s="30"/>
      <c r="O222" s="102">
        <v>181</v>
      </c>
      <c r="P222" s="22" t="s">
        <v>26</v>
      </c>
      <c r="Q222" s="22" t="s">
        <v>120</v>
      </c>
      <c r="R222" s="29" t="s">
        <v>5786</v>
      </c>
    </row>
    <row r="223" spans="1:18" x14ac:dyDescent="0.2">
      <c r="A223" s="18">
        <v>207</v>
      </c>
      <c r="B223" s="19">
        <v>5700</v>
      </c>
      <c r="C223" s="100" t="s">
        <v>2135</v>
      </c>
      <c r="D223" s="102">
        <v>15</v>
      </c>
      <c r="E223" s="102">
        <v>3</v>
      </c>
      <c r="F223" s="102">
        <v>2012</v>
      </c>
      <c r="G223" s="102">
        <v>15</v>
      </c>
      <c r="H223" s="102">
        <v>3</v>
      </c>
      <c r="I223" s="102">
        <v>2012</v>
      </c>
      <c r="J223" s="102">
        <v>35</v>
      </c>
      <c r="K223" s="103" t="s">
        <v>3040</v>
      </c>
      <c r="L223" s="22"/>
      <c r="M223" s="30" t="s">
        <v>5682</v>
      </c>
      <c r="N223" s="22"/>
      <c r="O223" s="102">
        <v>190</v>
      </c>
      <c r="P223" s="22" t="s">
        <v>26</v>
      </c>
      <c r="Q223" s="22" t="s">
        <v>120</v>
      </c>
      <c r="R223" s="29" t="s">
        <v>5786</v>
      </c>
    </row>
    <row r="224" spans="1:18" x14ac:dyDescent="0.2">
      <c r="A224" s="18">
        <v>208</v>
      </c>
      <c r="B224" s="19">
        <v>5700</v>
      </c>
      <c r="C224" s="100" t="s">
        <v>2136</v>
      </c>
      <c r="D224" s="102">
        <v>15</v>
      </c>
      <c r="E224" s="102">
        <v>3</v>
      </c>
      <c r="F224" s="102">
        <v>2012</v>
      </c>
      <c r="G224" s="102">
        <v>15</v>
      </c>
      <c r="H224" s="102">
        <v>3</v>
      </c>
      <c r="I224" s="102">
        <v>2012</v>
      </c>
      <c r="J224" s="102">
        <v>35</v>
      </c>
      <c r="K224" s="103" t="s">
        <v>3041</v>
      </c>
      <c r="L224" s="22"/>
      <c r="M224" s="30" t="s">
        <v>5682</v>
      </c>
      <c r="N224" s="30"/>
      <c r="O224" s="102">
        <v>189</v>
      </c>
      <c r="P224" s="22" t="s">
        <v>26</v>
      </c>
      <c r="Q224" s="22" t="s">
        <v>120</v>
      </c>
      <c r="R224" s="29" t="s">
        <v>5786</v>
      </c>
    </row>
    <row r="225" spans="1:18" x14ac:dyDescent="0.2">
      <c r="A225" s="18">
        <v>209</v>
      </c>
      <c r="B225" s="19">
        <v>5700</v>
      </c>
      <c r="C225" s="100" t="s">
        <v>2137</v>
      </c>
      <c r="D225" s="102">
        <v>15</v>
      </c>
      <c r="E225" s="102">
        <v>3</v>
      </c>
      <c r="F225" s="102">
        <v>2012</v>
      </c>
      <c r="G225" s="102">
        <v>15</v>
      </c>
      <c r="H225" s="102">
        <v>3</v>
      </c>
      <c r="I225" s="102">
        <v>2012</v>
      </c>
      <c r="J225" s="102">
        <v>35</v>
      </c>
      <c r="K225" s="103" t="s">
        <v>3042</v>
      </c>
      <c r="L225" s="22"/>
      <c r="M225" s="30" t="s">
        <v>5682</v>
      </c>
      <c r="N225" s="30"/>
      <c r="O225" s="102">
        <v>198</v>
      </c>
      <c r="P225" s="22" t="s">
        <v>26</v>
      </c>
      <c r="Q225" s="22" t="s">
        <v>120</v>
      </c>
      <c r="R225" s="29" t="s">
        <v>5786</v>
      </c>
    </row>
    <row r="226" spans="1:18" x14ac:dyDescent="0.2">
      <c r="A226" s="18">
        <v>210</v>
      </c>
      <c r="B226" s="19">
        <v>5700</v>
      </c>
      <c r="C226" s="100" t="s">
        <v>2138</v>
      </c>
      <c r="D226" s="102">
        <v>15</v>
      </c>
      <c r="E226" s="102">
        <v>3</v>
      </c>
      <c r="F226" s="102">
        <v>2012</v>
      </c>
      <c r="G226" s="102">
        <v>15</v>
      </c>
      <c r="H226" s="102">
        <v>3</v>
      </c>
      <c r="I226" s="102">
        <v>2012</v>
      </c>
      <c r="J226" s="102">
        <v>35</v>
      </c>
      <c r="K226" s="103" t="s">
        <v>3043</v>
      </c>
      <c r="L226" s="26"/>
      <c r="M226" s="30" t="s">
        <v>5682</v>
      </c>
      <c r="N226" s="30"/>
      <c r="O226" s="102">
        <v>193</v>
      </c>
      <c r="P226" s="22" t="s">
        <v>26</v>
      </c>
      <c r="Q226" s="22" t="s">
        <v>120</v>
      </c>
      <c r="R226" s="29" t="s">
        <v>5786</v>
      </c>
    </row>
    <row r="227" spans="1:18" x14ac:dyDescent="0.2">
      <c r="A227" s="18">
        <v>211</v>
      </c>
      <c r="B227" s="19">
        <v>5700</v>
      </c>
      <c r="C227" s="100" t="s">
        <v>2139</v>
      </c>
      <c r="D227" s="102">
        <v>15</v>
      </c>
      <c r="E227" s="102">
        <v>3</v>
      </c>
      <c r="F227" s="102">
        <v>2012</v>
      </c>
      <c r="G227" s="102">
        <v>15</v>
      </c>
      <c r="H227" s="102">
        <v>3</v>
      </c>
      <c r="I227" s="102">
        <v>2012</v>
      </c>
      <c r="J227" s="102">
        <v>36</v>
      </c>
      <c r="K227" s="103" t="s">
        <v>3044</v>
      </c>
      <c r="L227" s="27"/>
      <c r="M227" s="30" t="s">
        <v>5682</v>
      </c>
      <c r="N227" s="28"/>
      <c r="O227" s="102">
        <v>190</v>
      </c>
      <c r="P227" s="22" t="s">
        <v>26</v>
      </c>
      <c r="Q227" s="22" t="s">
        <v>120</v>
      </c>
      <c r="R227" s="29" t="s">
        <v>5786</v>
      </c>
    </row>
    <row r="228" spans="1:18" x14ac:dyDescent="0.2">
      <c r="A228" s="18">
        <v>212</v>
      </c>
      <c r="B228" s="19">
        <v>5700</v>
      </c>
      <c r="C228" s="100" t="s">
        <v>2140</v>
      </c>
      <c r="D228" s="102">
        <v>15</v>
      </c>
      <c r="E228" s="102">
        <v>3</v>
      </c>
      <c r="F228" s="102">
        <v>2012</v>
      </c>
      <c r="G228" s="102">
        <v>15</v>
      </c>
      <c r="H228" s="102">
        <v>3</v>
      </c>
      <c r="I228" s="102">
        <v>2012</v>
      </c>
      <c r="J228" s="102">
        <v>36</v>
      </c>
      <c r="K228" s="103" t="s">
        <v>3045</v>
      </c>
      <c r="L228" s="11"/>
      <c r="M228" s="30" t="s">
        <v>5682</v>
      </c>
      <c r="N228" s="11"/>
      <c r="O228" s="102">
        <v>205</v>
      </c>
      <c r="P228" s="22" t="s">
        <v>26</v>
      </c>
      <c r="Q228" s="22" t="s">
        <v>120</v>
      </c>
      <c r="R228" s="29" t="s">
        <v>5786</v>
      </c>
    </row>
    <row r="229" spans="1:18" x14ac:dyDescent="0.2">
      <c r="A229" s="18">
        <v>213</v>
      </c>
      <c r="B229" s="19">
        <v>5700</v>
      </c>
      <c r="C229" s="100" t="s">
        <v>2141</v>
      </c>
      <c r="D229" s="102">
        <v>15</v>
      </c>
      <c r="E229" s="102">
        <v>3</v>
      </c>
      <c r="F229" s="102">
        <v>2012</v>
      </c>
      <c r="G229" s="102">
        <v>15</v>
      </c>
      <c r="H229" s="102">
        <v>3</v>
      </c>
      <c r="I229" s="102">
        <v>2012</v>
      </c>
      <c r="J229" s="102">
        <v>36</v>
      </c>
      <c r="K229" s="103" t="s">
        <v>3046</v>
      </c>
      <c r="L229" s="11"/>
      <c r="M229" s="30" t="s">
        <v>5682</v>
      </c>
      <c r="N229" s="11"/>
      <c r="O229" s="102">
        <v>198</v>
      </c>
      <c r="P229" s="22" t="s">
        <v>26</v>
      </c>
      <c r="Q229" s="22" t="s">
        <v>120</v>
      </c>
      <c r="R229" s="29" t="s">
        <v>5786</v>
      </c>
    </row>
    <row r="230" spans="1:18" x14ac:dyDescent="0.2">
      <c r="A230" s="18">
        <v>214</v>
      </c>
      <c r="B230" s="19">
        <v>5700</v>
      </c>
      <c r="C230" s="100" t="s">
        <v>2142</v>
      </c>
      <c r="D230" s="102">
        <v>15</v>
      </c>
      <c r="E230" s="102">
        <v>3</v>
      </c>
      <c r="F230" s="102">
        <v>2012</v>
      </c>
      <c r="G230" s="102">
        <v>16</v>
      </c>
      <c r="H230" s="102">
        <v>3</v>
      </c>
      <c r="I230" s="102">
        <v>2012</v>
      </c>
      <c r="J230" s="102">
        <v>36</v>
      </c>
      <c r="K230" s="103" t="s">
        <v>3047</v>
      </c>
      <c r="L230" s="11"/>
      <c r="M230" s="30" t="s">
        <v>5682</v>
      </c>
      <c r="N230" s="11"/>
      <c r="O230" s="102">
        <v>145</v>
      </c>
      <c r="P230" s="22" t="s">
        <v>26</v>
      </c>
      <c r="Q230" s="22" t="s">
        <v>120</v>
      </c>
      <c r="R230" s="29" t="s">
        <v>5786</v>
      </c>
    </row>
    <row r="231" spans="1:18" x14ac:dyDescent="0.2">
      <c r="A231" s="18">
        <v>215</v>
      </c>
      <c r="B231" s="19">
        <v>5700</v>
      </c>
      <c r="C231" s="100" t="s">
        <v>2143</v>
      </c>
      <c r="D231" s="102">
        <v>16</v>
      </c>
      <c r="E231" s="102">
        <v>3</v>
      </c>
      <c r="F231" s="102">
        <v>2012</v>
      </c>
      <c r="G231" s="102">
        <v>16</v>
      </c>
      <c r="H231" s="102">
        <v>3</v>
      </c>
      <c r="I231" s="102">
        <v>2012</v>
      </c>
      <c r="J231" s="102">
        <v>36</v>
      </c>
      <c r="K231" s="103" t="s">
        <v>3048</v>
      </c>
      <c r="L231" s="11"/>
      <c r="M231" s="30" t="s">
        <v>5682</v>
      </c>
      <c r="N231" s="11"/>
      <c r="O231" s="102">
        <v>187</v>
      </c>
      <c r="P231" s="22" t="s">
        <v>26</v>
      </c>
      <c r="Q231" s="22" t="s">
        <v>120</v>
      </c>
      <c r="R231" s="29" t="s">
        <v>5786</v>
      </c>
    </row>
    <row r="232" spans="1:18" x14ac:dyDescent="0.2">
      <c r="A232" s="18">
        <v>216</v>
      </c>
      <c r="B232" s="19">
        <v>5700</v>
      </c>
      <c r="C232" s="100" t="s">
        <v>2144</v>
      </c>
      <c r="D232" s="102">
        <v>16</v>
      </c>
      <c r="E232" s="102">
        <v>3</v>
      </c>
      <c r="F232" s="102">
        <v>2012</v>
      </c>
      <c r="G232" s="102">
        <v>16</v>
      </c>
      <c r="H232" s="102">
        <v>3</v>
      </c>
      <c r="I232" s="102">
        <v>2012</v>
      </c>
      <c r="J232" s="102">
        <v>36</v>
      </c>
      <c r="K232" s="103" t="s">
        <v>3049</v>
      </c>
      <c r="L232" s="11"/>
      <c r="M232" s="30" t="s">
        <v>5682</v>
      </c>
      <c r="N232" s="11"/>
      <c r="O232" s="102">
        <v>195</v>
      </c>
      <c r="P232" s="22" t="s">
        <v>26</v>
      </c>
      <c r="Q232" s="22" t="s">
        <v>120</v>
      </c>
      <c r="R232" s="29" t="s">
        <v>5786</v>
      </c>
    </row>
    <row r="233" spans="1:18" x14ac:dyDescent="0.2">
      <c r="A233" s="18">
        <v>217</v>
      </c>
      <c r="B233" s="19">
        <v>5700</v>
      </c>
      <c r="C233" s="100" t="s">
        <v>2145</v>
      </c>
      <c r="D233" s="102">
        <v>16</v>
      </c>
      <c r="E233" s="102">
        <v>3</v>
      </c>
      <c r="F233" s="102">
        <v>2012</v>
      </c>
      <c r="G233" s="102">
        <v>16</v>
      </c>
      <c r="H233" s="102">
        <v>3</v>
      </c>
      <c r="I233" s="102">
        <v>2012</v>
      </c>
      <c r="J233" s="102">
        <v>37</v>
      </c>
      <c r="K233" s="103" t="s">
        <v>3050</v>
      </c>
      <c r="L233" s="11"/>
      <c r="M233" s="30" t="s">
        <v>5682</v>
      </c>
      <c r="N233" s="11"/>
      <c r="O233" s="102">
        <v>194</v>
      </c>
      <c r="P233" s="22" t="s">
        <v>26</v>
      </c>
      <c r="Q233" s="22" t="s">
        <v>120</v>
      </c>
      <c r="R233" s="29" t="s">
        <v>5786</v>
      </c>
    </row>
    <row r="234" spans="1:18" x14ac:dyDescent="0.2">
      <c r="A234" s="18">
        <v>218</v>
      </c>
      <c r="B234" s="19">
        <v>5700</v>
      </c>
      <c r="C234" s="100" t="s">
        <v>2146</v>
      </c>
      <c r="D234" s="102">
        <v>16</v>
      </c>
      <c r="E234" s="102">
        <v>3</v>
      </c>
      <c r="F234" s="102">
        <v>2012</v>
      </c>
      <c r="G234" s="102">
        <v>16</v>
      </c>
      <c r="H234" s="102">
        <v>3</v>
      </c>
      <c r="I234" s="102">
        <v>2012</v>
      </c>
      <c r="J234" s="102">
        <v>37</v>
      </c>
      <c r="K234" s="103" t="s">
        <v>3051</v>
      </c>
      <c r="L234" s="11"/>
      <c r="M234" s="30" t="s">
        <v>5682</v>
      </c>
      <c r="N234" s="11"/>
      <c r="O234" s="102">
        <v>195</v>
      </c>
      <c r="P234" s="22" t="s">
        <v>26</v>
      </c>
      <c r="Q234" s="22" t="s">
        <v>120</v>
      </c>
      <c r="R234" s="29" t="s">
        <v>5786</v>
      </c>
    </row>
    <row r="235" spans="1:18" x14ac:dyDescent="0.2">
      <c r="A235" s="18">
        <v>219</v>
      </c>
      <c r="B235" s="19">
        <v>5700</v>
      </c>
      <c r="C235" s="100" t="s">
        <v>2147</v>
      </c>
      <c r="D235" s="102">
        <v>16</v>
      </c>
      <c r="E235" s="102">
        <v>3</v>
      </c>
      <c r="F235" s="102">
        <v>2012</v>
      </c>
      <c r="G235" s="102">
        <v>20</v>
      </c>
      <c r="H235" s="102">
        <v>3</v>
      </c>
      <c r="I235" s="102">
        <v>2012</v>
      </c>
      <c r="J235" s="102">
        <v>37</v>
      </c>
      <c r="K235" s="103" t="s">
        <v>3052</v>
      </c>
      <c r="L235" s="21"/>
      <c r="M235" s="30" t="s">
        <v>5682</v>
      </c>
      <c r="N235" s="30"/>
      <c r="O235" s="102">
        <v>192</v>
      </c>
      <c r="P235" s="22" t="s">
        <v>26</v>
      </c>
      <c r="Q235" s="22" t="s">
        <v>120</v>
      </c>
      <c r="R235" s="29" t="s">
        <v>5786</v>
      </c>
    </row>
    <row r="236" spans="1:18" x14ac:dyDescent="0.2">
      <c r="A236" s="18">
        <v>220</v>
      </c>
      <c r="B236" s="19">
        <v>5700</v>
      </c>
      <c r="C236" s="100" t="s">
        <v>2148</v>
      </c>
      <c r="D236" s="102">
        <v>20</v>
      </c>
      <c r="E236" s="102">
        <v>3</v>
      </c>
      <c r="F236" s="102">
        <v>2012</v>
      </c>
      <c r="G236" s="102">
        <v>20</v>
      </c>
      <c r="H236" s="102">
        <v>3</v>
      </c>
      <c r="I236" s="102">
        <v>2012</v>
      </c>
      <c r="J236" s="102">
        <v>37</v>
      </c>
      <c r="K236" s="103" t="s">
        <v>3053</v>
      </c>
      <c r="L236" s="21"/>
      <c r="M236" s="30" t="s">
        <v>5682</v>
      </c>
      <c r="N236" s="30"/>
      <c r="O236" s="102">
        <v>194</v>
      </c>
      <c r="P236" s="22" t="s">
        <v>26</v>
      </c>
      <c r="Q236" s="22" t="s">
        <v>120</v>
      </c>
      <c r="R236" s="29" t="s">
        <v>5786</v>
      </c>
    </row>
    <row r="237" spans="1:18" x14ac:dyDescent="0.2">
      <c r="A237" s="18">
        <v>221</v>
      </c>
      <c r="B237" s="19">
        <v>5700</v>
      </c>
      <c r="C237" s="100" t="s">
        <v>2149</v>
      </c>
      <c r="D237" s="102">
        <v>20</v>
      </c>
      <c r="E237" s="102">
        <v>3</v>
      </c>
      <c r="F237" s="102">
        <v>2012</v>
      </c>
      <c r="G237" s="102">
        <v>20</v>
      </c>
      <c r="H237" s="102">
        <v>3</v>
      </c>
      <c r="I237" s="102">
        <v>2012</v>
      </c>
      <c r="J237" s="102">
        <v>37</v>
      </c>
      <c r="K237" s="103" t="s">
        <v>3054</v>
      </c>
      <c r="L237" s="21"/>
      <c r="M237" s="30" t="s">
        <v>5682</v>
      </c>
      <c r="N237" s="30"/>
      <c r="O237" s="102">
        <v>192</v>
      </c>
      <c r="P237" s="22" t="s">
        <v>26</v>
      </c>
      <c r="Q237" s="22" t="s">
        <v>120</v>
      </c>
      <c r="R237" s="29" t="s">
        <v>5786</v>
      </c>
    </row>
    <row r="238" spans="1:18" x14ac:dyDescent="0.2">
      <c r="A238" s="18">
        <v>222</v>
      </c>
      <c r="B238" s="19">
        <v>5700</v>
      </c>
      <c r="C238" s="100" t="s">
        <v>2150</v>
      </c>
      <c r="D238" s="102">
        <v>20</v>
      </c>
      <c r="E238" s="102">
        <v>3</v>
      </c>
      <c r="F238" s="102">
        <v>2012</v>
      </c>
      <c r="G238" s="102">
        <v>20</v>
      </c>
      <c r="H238" s="102">
        <v>3</v>
      </c>
      <c r="I238" s="102">
        <v>2012</v>
      </c>
      <c r="J238" s="102">
        <v>37</v>
      </c>
      <c r="K238" s="103" t="s">
        <v>3055</v>
      </c>
      <c r="L238" s="22"/>
      <c r="M238" s="30" t="s">
        <v>5682</v>
      </c>
      <c r="N238" s="22"/>
      <c r="O238" s="102">
        <v>195</v>
      </c>
      <c r="P238" s="22" t="s">
        <v>26</v>
      </c>
      <c r="Q238" s="22" t="s">
        <v>120</v>
      </c>
      <c r="R238" s="29" t="s">
        <v>5786</v>
      </c>
    </row>
    <row r="239" spans="1:18" x14ac:dyDescent="0.2">
      <c r="A239" s="18">
        <v>223</v>
      </c>
      <c r="B239" s="19">
        <v>5700</v>
      </c>
      <c r="C239" s="100" t="s">
        <v>2151</v>
      </c>
      <c r="D239" s="102">
        <v>20</v>
      </c>
      <c r="E239" s="102">
        <v>3</v>
      </c>
      <c r="F239" s="102">
        <v>2012</v>
      </c>
      <c r="G239" s="102">
        <v>20</v>
      </c>
      <c r="H239" s="102">
        <v>3</v>
      </c>
      <c r="I239" s="102">
        <v>2012</v>
      </c>
      <c r="J239" s="102">
        <v>38</v>
      </c>
      <c r="K239" s="103" t="s">
        <v>3056</v>
      </c>
      <c r="L239" s="22"/>
      <c r="M239" s="30" t="s">
        <v>5682</v>
      </c>
      <c r="N239" s="30"/>
      <c r="O239" s="102">
        <v>184</v>
      </c>
      <c r="P239" s="22" t="s">
        <v>26</v>
      </c>
      <c r="Q239" s="22" t="s">
        <v>120</v>
      </c>
      <c r="R239" s="29" t="s">
        <v>5786</v>
      </c>
    </row>
    <row r="240" spans="1:18" x14ac:dyDescent="0.2">
      <c r="A240" s="18">
        <v>224</v>
      </c>
      <c r="B240" s="19">
        <v>5700</v>
      </c>
      <c r="C240" s="100" t="s">
        <v>2152</v>
      </c>
      <c r="D240" s="102">
        <v>20</v>
      </c>
      <c r="E240" s="102">
        <v>3</v>
      </c>
      <c r="F240" s="102">
        <v>2012</v>
      </c>
      <c r="G240" s="102">
        <v>20</v>
      </c>
      <c r="H240" s="102">
        <v>3</v>
      </c>
      <c r="I240" s="102">
        <v>2012</v>
      </c>
      <c r="J240" s="102">
        <v>38</v>
      </c>
      <c r="K240" s="103" t="s">
        <v>3057</v>
      </c>
      <c r="L240" s="22"/>
      <c r="M240" s="30" t="s">
        <v>5682</v>
      </c>
      <c r="N240" s="30"/>
      <c r="O240" s="102">
        <v>196</v>
      </c>
      <c r="P240" s="22" t="s">
        <v>26</v>
      </c>
      <c r="Q240" s="22" t="s">
        <v>120</v>
      </c>
      <c r="R240" s="29" t="s">
        <v>5786</v>
      </c>
    </row>
    <row r="241" spans="1:18" x14ac:dyDescent="0.2">
      <c r="A241" s="18">
        <v>225</v>
      </c>
      <c r="B241" s="19">
        <v>5700</v>
      </c>
      <c r="C241" s="100" t="s">
        <v>2153</v>
      </c>
      <c r="D241" s="102">
        <v>20</v>
      </c>
      <c r="E241" s="102">
        <v>3</v>
      </c>
      <c r="F241" s="102">
        <v>2012</v>
      </c>
      <c r="G241" s="102">
        <v>20</v>
      </c>
      <c r="H241" s="102">
        <v>3</v>
      </c>
      <c r="I241" s="102">
        <v>2012</v>
      </c>
      <c r="J241" s="102">
        <v>38</v>
      </c>
      <c r="K241" s="103" t="s">
        <v>3058</v>
      </c>
      <c r="L241" s="26"/>
      <c r="M241" s="30" t="s">
        <v>5682</v>
      </c>
      <c r="N241" s="30"/>
      <c r="O241" s="102">
        <v>185</v>
      </c>
      <c r="P241" s="22" t="s">
        <v>26</v>
      </c>
      <c r="Q241" s="22" t="s">
        <v>120</v>
      </c>
      <c r="R241" s="29" t="s">
        <v>5786</v>
      </c>
    </row>
    <row r="242" spans="1:18" x14ac:dyDescent="0.2">
      <c r="A242" s="18">
        <v>226</v>
      </c>
      <c r="B242" s="19">
        <v>5700</v>
      </c>
      <c r="C242" s="100" t="s">
        <v>2154</v>
      </c>
      <c r="D242" s="102">
        <v>20</v>
      </c>
      <c r="E242" s="102">
        <v>3</v>
      </c>
      <c r="F242" s="102">
        <v>2012</v>
      </c>
      <c r="G242" s="102">
        <v>20</v>
      </c>
      <c r="H242" s="102">
        <v>3</v>
      </c>
      <c r="I242" s="102">
        <v>2012</v>
      </c>
      <c r="J242" s="102">
        <v>38</v>
      </c>
      <c r="K242" s="103" t="s">
        <v>3059</v>
      </c>
      <c r="L242" s="27"/>
      <c r="M242" s="30" t="s">
        <v>5682</v>
      </c>
      <c r="N242" s="28"/>
      <c r="O242" s="102">
        <v>191</v>
      </c>
      <c r="P242" s="22" t="s">
        <v>26</v>
      </c>
      <c r="Q242" s="22" t="s">
        <v>120</v>
      </c>
      <c r="R242" s="29" t="s">
        <v>5786</v>
      </c>
    </row>
    <row r="243" spans="1:18" x14ac:dyDescent="0.2">
      <c r="A243" s="18">
        <v>227</v>
      </c>
      <c r="B243" s="19">
        <v>5700</v>
      </c>
      <c r="C243" s="100" t="s">
        <v>2155</v>
      </c>
      <c r="D243" s="102">
        <v>20</v>
      </c>
      <c r="E243" s="102">
        <v>3</v>
      </c>
      <c r="F243" s="102">
        <v>2012</v>
      </c>
      <c r="G243" s="102">
        <v>20</v>
      </c>
      <c r="H243" s="102">
        <v>3</v>
      </c>
      <c r="I243" s="102">
        <v>2012</v>
      </c>
      <c r="J243" s="102">
        <v>38</v>
      </c>
      <c r="K243" s="103" t="s">
        <v>3060</v>
      </c>
      <c r="L243" s="21"/>
      <c r="M243" s="30" t="s">
        <v>5682</v>
      </c>
      <c r="N243" s="30"/>
      <c r="O243" s="102">
        <v>181</v>
      </c>
      <c r="P243" s="22" t="s">
        <v>26</v>
      </c>
      <c r="Q243" s="22" t="s">
        <v>120</v>
      </c>
      <c r="R243" s="29" t="s">
        <v>5786</v>
      </c>
    </row>
    <row r="244" spans="1:18" x14ac:dyDescent="0.2">
      <c r="A244" s="18">
        <v>228</v>
      </c>
      <c r="B244" s="19">
        <v>5700</v>
      </c>
      <c r="C244" s="100" t="s">
        <v>2156</v>
      </c>
      <c r="D244" s="102">
        <v>20</v>
      </c>
      <c r="E244" s="102">
        <v>3</v>
      </c>
      <c r="F244" s="102">
        <v>2012</v>
      </c>
      <c r="G244" s="102">
        <v>20</v>
      </c>
      <c r="H244" s="102">
        <v>3</v>
      </c>
      <c r="I244" s="102">
        <v>2012</v>
      </c>
      <c r="J244" s="102">
        <v>38</v>
      </c>
      <c r="K244" s="103" t="s">
        <v>3061</v>
      </c>
      <c r="L244" s="21"/>
      <c r="M244" s="30" t="s">
        <v>5682</v>
      </c>
      <c r="N244" s="30"/>
      <c r="O244" s="102">
        <v>202</v>
      </c>
      <c r="P244" s="22" t="s">
        <v>26</v>
      </c>
      <c r="Q244" s="22" t="s">
        <v>120</v>
      </c>
      <c r="R244" s="29" t="s">
        <v>5786</v>
      </c>
    </row>
    <row r="245" spans="1:18" x14ac:dyDescent="0.2">
      <c r="A245" s="18">
        <v>229</v>
      </c>
      <c r="B245" s="19">
        <v>5700</v>
      </c>
      <c r="C245" s="100" t="s">
        <v>2157</v>
      </c>
      <c r="D245" s="102">
        <v>20</v>
      </c>
      <c r="E245" s="102">
        <v>3</v>
      </c>
      <c r="F245" s="102">
        <v>2012</v>
      </c>
      <c r="G245" s="102">
        <v>20</v>
      </c>
      <c r="H245" s="102">
        <v>3</v>
      </c>
      <c r="I245" s="102">
        <v>2012</v>
      </c>
      <c r="J245" s="102">
        <v>39</v>
      </c>
      <c r="K245" s="103" t="s">
        <v>3062</v>
      </c>
      <c r="L245" s="21"/>
      <c r="M245" s="30" t="s">
        <v>5682</v>
      </c>
      <c r="N245" s="30"/>
      <c r="O245" s="102">
        <v>188</v>
      </c>
      <c r="P245" s="22" t="s">
        <v>26</v>
      </c>
      <c r="Q245" s="22" t="s">
        <v>120</v>
      </c>
      <c r="R245" s="29" t="s">
        <v>5786</v>
      </c>
    </row>
    <row r="246" spans="1:18" x14ac:dyDescent="0.2">
      <c r="A246" s="18">
        <v>230</v>
      </c>
      <c r="B246" s="19">
        <v>5700</v>
      </c>
      <c r="C246" s="100" t="s">
        <v>2158</v>
      </c>
      <c r="D246" s="102">
        <v>20</v>
      </c>
      <c r="E246" s="102">
        <v>3</v>
      </c>
      <c r="F246" s="102">
        <v>2012</v>
      </c>
      <c r="G246" s="102">
        <v>20</v>
      </c>
      <c r="H246" s="102">
        <v>3</v>
      </c>
      <c r="I246" s="102">
        <v>2012</v>
      </c>
      <c r="J246" s="102">
        <v>39</v>
      </c>
      <c r="K246" s="103" t="s">
        <v>3063</v>
      </c>
      <c r="L246" s="22"/>
      <c r="M246" s="30" t="s">
        <v>5682</v>
      </c>
      <c r="N246" s="22"/>
      <c r="O246" s="102">
        <v>185</v>
      </c>
      <c r="P246" s="22" t="s">
        <v>26</v>
      </c>
      <c r="Q246" s="22" t="s">
        <v>120</v>
      </c>
      <c r="R246" s="29" t="s">
        <v>5786</v>
      </c>
    </row>
    <row r="247" spans="1:18" x14ac:dyDescent="0.2">
      <c r="A247" s="18">
        <v>231</v>
      </c>
      <c r="B247" s="19">
        <v>5700</v>
      </c>
      <c r="C247" s="100" t="s">
        <v>2159</v>
      </c>
      <c r="D247" s="102">
        <v>20</v>
      </c>
      <c r="E247" s="102">
        <v>3</v>
      </c>
      <c r="F247" s="102">
        <v>2012</v>
      </c>
      <c r="G247" s="102">
        <v>20</v>
      </c>
      <c r="H247" s="102">
        <v>3</v>
      </c>
      <c r="I247" s="102">
        <v>2012</v>
      </c>
      <c r="J247" s="102">
        <v>39</v>
      </c>
      <c r="K247" s="103" t="s">
        <v>3064</v>
      </c>
      <c r="L247" s="22"/>
      <c r="M247" s="30" t="s">
        <v>5682</v>
      </c>
      <c r="N247" s="30"/>
      <c r="O247" s="102">
        <v>199</v>
      </c>
      <c r="P247" s="22" t="s">
        <v>26</v>
      </c>
      <c r="Q247" s="22" t="s">
        <v>120</v>
      </c>
      <c r="R247" s="29" t="s">
        <v>5786</v>
      </c>
    </row>
    <row r="248" spans="1:18" x14ac:dyDescent="0.2">
      <c r="A248" s="18">
        <v>232</v>
      </c>
      <c r="B248" s="19">
        <v>5700</v>
      </c>
      <c r="C248" s="100" t="s">
        <v>2160</v>
      </c>
      <c r="D248" s="102">
        <v>20</v>
      </c>
      <c r="E248" s="102">
        <v>3</v>
      </c>
      <c r="F248" s="102">
        <v>2012</v>
      </c>
      <c r="G248" s="102">
        <v>20</v>
      </c>
      <c r="H248" s="102">
        <v>3</v>
      </c>
      <c r="I248" s="102">
        <v>2012</v>
      </c>
      <c r="J248" s="102">
        <v>39</v>
      </c>
      <c r="K248" s="103" t="s">
        <v>3065</v>
      </c>
      <c r="L248" s="22"/>
      <c r="M248" s="30" t="s">
        <v>5682</v>
      </c>
      <c r="N248" s="30"/>
      <c r="O248" s="102">
        <v>190</v>
      </c>
      <c r="P248" s="22" t="s">
        <v>26</v>
      </c>
      <c r="Q248" s="22" t="s">
        <v>120</v>
      </c>
      <c r="R248" s="29" t="s">
        <v>5786</v>
      </c>
    </row>
    <row r="249" spans="1:18" x14ac:dyDescent="0.2">
      <c r="A249" s="18">
        <v>233</v>
      </c>
      <c r="B249" s="19">
        <v>5700</v>
      </c>
      <c r="C249" s="100" t="s">
        <v>2161</v>
      </c>
      <c r="D249" s="102">
        <v>20</v>
      </c>
      <c r="E249" s="102">
        <v>3</v>
      </c>
      <c r="F249" s="102">
        <v>2012</v>
      </c>
      <c r="G249" s="102">
        <v>20</v>
      </c>
      <c r="H249" s="102">
        <v>3</v>
      </c>
      <c r="I249" s="102">
        <v>2012</v>
      </c>
      <c r="J249" s="102">
        <v>39</v>
      </c>
      <c r="K249" s="103" t="s">
        <v>3066</v>
      </c>
      <c r="L249" s="26"/>
      <c r="M249" s="30" t="s">
        <v>5682</v>
      </c>
      <c r="N249" s="30"/>
      <c r="O249" s="102">
        <v>175</v>
      </c>
      <c r="P249" s="22" t="s">
        <v>26</v>
      </c>
      <c r="Q249" s="22" t="s">
        <v>120</v>
      </c>
      <c r="R249" s="29" t="s">
        <v>5786</v>
      </c>
    </row>
    <row r="250" spans="1:18" x14ac:dyDescent="0.2">
      <c r="A250" s="18">
        <v>234</v>
      </c>
      <c r="B250" s="19">
        <v>5700</v>
      </c>
      <c r="C250" s="100" t="s">
        <v>2162</v>
      </c>
      <c r="D250" s="102">
        <v>20</v>
      </c>
      <c r="E250" s="102">
        <v>3</v>
      </c>
      <c r="F250" s="102">
        <v>2012</v>
      </c>
      <c r="G250" s="102">
        <v>20</v>
      </c>
      <c r="H250" s="102">
        <v>3</v>
      </c>
      <c r="I250" s="102">
        <v>2012</v>
      </c>
      <c r="J250" s="102">
        <v>39</v>
      </c>
      <c r="K250" s="103" t="s">
        <v>3067</v>
      </c>
      <c r="L250" s="27"/>
      <c r="M250" s="30" t="s">
        <v>5682</v>
      </c>
      <c r="N250" s="28"/>
      <c r="O250" s="102">
        <v>198</v>
      </c>
      <c r="P250" s="22" t="s">
        <v>26</v>
      </c>
      <c r="Q250" s="22" t="s">
        <v>120</v>
      </c>
      <c r="R250" s="29" t="s">
        <v>5786</v>
      </c>
    </row>
    <row r="251" spans="1:18" x14ac:dyDescent="0.2">
      <c r="A251" s="18">
        <v>235</v>
      </c>
      <c r="B251" s="19">
        <v>5700</v>
      </c>
      <c r="C251" s="100" t="s">
        <v>2163</v>
      </c>
      <c r="D251" s="102">
        <v>21</v>
      </c>
      <c r="E251" s="102">
        <v>3</v>
      </c>
      <c r="F251" s="102">
        <v>2012</v>
      </c>
      <c r="G251" s="102">
        <v>21</v>
      </c>
      <c r="H251" s="102">
        <v>3</v>
      </c>
      <c r="I251" s="102">
        <v>2012</v>
      </c>
      <c r="J251" s="102">
        <v>40</v>
      </c>
      <c r="K251" s="103" t="s">
        <v>3068</v>
      </c>
      <c r="L251" s="11"/>
      <c r="M251" s="30" t="s">
        <v>5682</v>
      </c>
      <c r="N251" s="11"/>
      <c r="O251" s="102">
        <v>190</v>
      </c>
      <c r="P251" s="22" t="s">
        <v>26</v>
      </c>
      <c r="Q251" s="22" t="s">
        <v>120</v>
      </c>
      <c r="R251" s="29" t="s">
        <v>5786</v>
      </c>
    </row>
    <row r="252" spans="1:18" x14ac:dyDescent="0.2">
      <c r="A252" s="18">
        <v>236</v>
      </c>
      <c r="B252" s="19">
        <v>5700</v>
      </c>
      <c r="C252" s="100" t="s">
        <v>2164</v>
      </c>
      <c r="D252" s="102">
        <v>21</v>
      </c>
      <c r="E252" s="102">
        <v>3</v>
      </c>
      <c r="F252" s="102">
        <v>2012</v>
      </c>
      <c r="G252" s="102">
        <v>21</v>
      </c>
      <c r="H252" s="102">
        <v>3</v>
      </c>
      <c r="I252" s="102">
        <v>2012</v>
      </c>
      <c r="J252" s="102">
        <v>40</v>
      </c>
      <c r="K252" s="103" t="s">
        <v>3069</v>
      </c>
      <c r="L252" s="11"/>
      <c r="M252" s="30" t="s">
        <v>5682</v>
      </c>
      <c r="N252" s="11"/>
      <c r="O252" s="102">
        <v>201</v>
      </c>
      <c r="P252" s="22" t="s">
        <v>26</v>
      </c>
      <c r="Q252" s="22" t="s">
        <v>120</v>
      </c>
      <c r="R252" s="29" t="s">
        <v>5786</v>
      </c>
    </row>
    <row r="253" spans="1:18" x14ac:dyDescent="0.2">
      <c r="A253" s="18">
        <v>237</v>
      </c>
      <c r="B253" s="19">
        <v>5700</v>
      </c>
      <c r="C253" s="100" t="s">
        <v>2165</v>
      </c>
      <c r="D253" s="102">
        <v>21</v>
      </c>
      <c r="E253" s="102">
        <v>3</v>
      </c>
      <c r="F253" s="102">
        <v>2012</v>
      </c>
      <c r="G253" s="102">
        <v>22</v>
      </c>
      <c r="H253" s="102">
        <v>3</v>
      </c>
      <c r="I253" s="102">
        <v>2012</v>
      </c>
      <c r="J253" s="102">
        <v>40</v>
      </c>
      <c r="K253" s="103" t="s">
        <v>3070</v>
      </c>
      <c r="L253" s="11"/>
      <c r="M253" s="30" t="s">
        <v>5682</v>
      </c>
      <c r="N253" s="11"/>
      <c r="O253" s="102">
        <v>188</v>
      </c>
      <c r="P253" s="22" t="s">
        <v>26</v>
      </c>
      <c r="Q253" s="22" t="s">
        <v>120</v>
      </c>
      <c r="R253" s="29" t="s">
        <v>5786</v>
      </c>
    </row>
    <row r="254" spans="1:18" x14ac:dyDescent="0.2">
      <c r="A254" s="18">
        <v>238</v>
      </c>
      <c r="B254" s="19">
        <v>5700</v>
      </c>
      <c r="C254" s="100" t="s">
        <v>2166</v>
      </c>
      <c r="D254" s="102">
        <v>22</v>
      </c>
      <c r="E254" s="102">
        <v>3</v>
      </c>
      <c r="F254" s="102">
        <v>2012</v>
      </c>
      <c r="G254" s="102">
        <v>22</v>
      </c>
      <c r="H254" s="102">
        <v>3</v>
      </c>
      <c r="I254" s="102">
        <v>2012</v>
      </c>
      <c r="J254" s="102">
        <v>40</v>
      </c>
      <c r="K254" s="103" t="s">
        <v>3071</v>
      </c>
      <c r="L254" s="11"/>
      <c r="M254" s="30" t="s">
        <v>5682</v>
      </c>
      <c r="N254" s="11"/>
      <c r="O254" s="102">
        <v>187</v>
      </c>
      <c r="P254" s="22" t="s">
        <v>26</v>
      </c>
      <c r="Q254" s="22" t="s">
        <v>120</v>
      </c>
      <c r="R254" s="29" t="s">
        <v>5786</v>
      </c>
    </row>
    <row r="255" spans="1:18" x14ac:dyDescent="0.2">
      <c r="A255" s="18">
        <v>239</v>
      </c>
      <c r="B255" s="19">
        <v>5700</v>
      </c>
      <c r="C255" s="100" t="s">
        <v>2167</v>
      </c>
      <c r="D255" s="102">
        <v>22</v>
      </c>
      <c r="E255" s="102">
        <v>3</v>
      </c>
      <c r="F255" s="102">
        <v>2012</v>
      </c>
      <c r="G255" s="102">
        <v>22</v>
      </c>
      <c r="H255" s="102">
        <v>3</v>
      </c>
      <c r="I255" s="102">
        <v>2012</v>
      </c>
      <c r="J255" s="102">
        <v>40</v>
      </c>
      <c r="K255" s="103" t="s">
        <v>3072</v>
      </c>
      <c r="L255" s="11"/>
      <c r="M255" s="30" t="s">
        <v>5682</v>
      </c>
      <c r="N255" s="11"/>
      <c r="O255" s="102">
        <v>194</v>
      </c>
      <c r="P255" s="22" t="s">
        <v>26</v>
      </c>
      <c r="Q255" s="22" t="s">
        <v>120</v>
      </c>
      <c r="R255" s="29" t="s">
        <v>5786</v>
      </c>
    </row>
    <row r="256" spans="1:18" x14ac:dyDescent="0.2">
      <c r="A256" s="18">
        <v>240</v>
      </c>
      <c r="B256" s="19">
        <v>5700</v>
      </c>
      <c r="C256" s="100" t="s">
        <v>2168</v>
      </c>
      <c r="D256" s="102">
        <v>22</v>
      </c>
      <c r="E256" s="102">
        <v>3</v>
      </c>
      <c r="F256" s="102">
        <v>2012</v>
      </c>
      <c r="G256" s="102">
        <v>22</v>
      </c>
      <c r="H256" s="102">
        <v>3</v>
      </c>
      <c r="I256" s="102">
        <v>2012</v>
      </c>
      <c r="J256" s="102">
        <v>40</v>
      </c>
      <c r="K256" s="103" t="s">
        <v>3073</v>
      </c>
      <c r="L256" s="11"/>
      <c r="M256" s="30" t="s">
        <v>5682</v>
      </c>
      <c r="N256" s="11"/>
      <c r="O256" s="102">
        <v>193</v>
      </c>
      <c r="P256" s="22" t="s">
        <v>26</v>
      </c>
      <c r="Q256" s="22" t="s">
        <v>120</v>
      </c>
      <c r="R256" s="29" t="s">
        <v>5786</v>
      </c>
    </row>
    <row r="257" spans="1:18" x14ac:dyDescent="0.2">
      <c r="A257" s="18">
        <v>241</v>
      </c>
      <c r="B257" s="19">
        <v>5700</v>
      </c>
      <c r="C257" s="100" t="s">
        <v>2169</v>
      </c>
      <c r="D257" s="102">
        <v>22</v>
      </c>
      <c r="E257" s="102">
        <v>3</v>
      </c>
      <c r="F257" s="102">
        <v>2012</v>
      </c>
      <c r="G257" s="102">
        <v>22</v>
      </c>
      <c r="H257" s="102">
        <v>3</v>
      </c>
      <c r="I257" s="102">
        <v>2012</v>
      </c>
      <c r="J257" s="102">
        <v>41</v>
      </c>
      <c r="K257" s="103" t="s">
        <v>3074</v>
      </c>
      <c r="L257" s="11"/>
      <c r="M257" s="30" t="s">
        <v>5682</v>
      </c>
      <c r="N257" s="11"/>
      <c r="O257" s="102">
        <v>186</v>
      </c>
      <c r="P257" s="22" t="s">
        <v>26</v>
      </c>
      <c r="Q257" s="22" t="s">
        <v>120</v>
      </c>
      <c r="R257" s="29" t="s">
        <v>5786</v>
      </c>
    </row>
    <row r="258" spans="1:18" x14ac:dyDescent="0.2">
      <c r="A258" s="18">
        <v>242</v>
      </c>
      <c r="B258" s="19">
        <v>5700</v>
      </c>
      <c r="C258" s="100" t="s">
        <v>2170</v>
      </c>
      <c r="D258" s="102">
        <v>22</v>
      </c>
      <c r="E258" s="102">
        <v>3</v>
      </c>
      <c r="F258" s="102">
        <v>2012</v>
      </c>
      <c r="G258" s="102">
        <v>22</v>
      </c>
      <c r="H258" s="102">
        <v>3</v>
      </c>
      <c r="I258" s="102">
        <v>2012</v>
      </c>
      <c r="J258" s="102">
        <v>41</v>
      </c>
      <c r="K258" s="103" t="s">
        <v>3075</v>
      </c>
      <c r="L258" s="21"/>
      <c r="M258" s="30" t="s">
        <v>5682</v>
      </c>
      <c r="N258" s="30"/>
      <c r="O258" s="102">
        <v>200</v>
      </c>
      <c r="P258" s="22" t="s">
        <v>26</v>
      </c>
      <c r="Q258" s="22" t="s">
        <v>120</v>
      </c>
      <c r="R258" s="29" t="s">
        <v>5786</v>
      </c>
    </row>
    <row r="259" spans="1:18" x14ac:dyDescent="0.2">
      <c r="A259" s="18">
        <v>243</v>
      </c>
      <c r="B259" s="19">
        <v>5700</v>
      </c>
      <c r="C259" s="100" t="s">
        <v>2171</v>
      </c>
      <c r="D259" s="102">
        <v>22</v>
      </c>
      <c r="E259" s="102">
        <v>3</v>
      </c>
      <c r="F259" s="102">
        <v>2012</v>
      </c>
      <c r="G259" s="102">
        <v>22</v>
      </c>
      <c r="H259" s="102">
        <v>3</v>
      </c>
      <c r="I259" s="102">
        <v>2012</v>
      </c>
      <c r="J259" s="102">
        <v>41</v>
      </c>
      <c r="K259" s="103" t="s">
        <v>3076</v>
      </c>
      <c r="L259" s="21"/>
      <c r="M259" s="30" t="s">
        <v>5682</v>
      </c>
      <c r="N259" s="30"/>
      <c r="O259" s="102">
        <v>193</v>
      </c>
      <c r="P259" s="22" t="s">
        <v>26</v>
      </c>
      <c r="Q259" s="22" t="s">
        <v>120</v>
      </c>
      <c r="R259" s="29" t="s">
        <v>5786</v>
      </c>
    </row>
    <row r="260" spans="1:18" x14ac:dyDescent="0.2">
      <c r="A260" s="18">
        <v>244</v>
      </c>
      <c r="B260" s="19">
        <v>5700</v>
      </c>
      <c r="C260" s="100" t="s">
        <v>2172</v>
      </c>
      <c r="D260" s="102">
        <v>22</v>
      </c>
      <c r="E260" s="102">
        <v>3</v>
      </c>
      <c r="F260" s="102">
        <v>2012</v>
      </c>
      <c r="G260" s="102">
        <v>22</v>
      </c>
      <c r="H260" s="102">
        <v>3</v>
      </c>
      <c r="I260" s="102">
        <v>2012</v>
      </c>
      <c r="J260" s="102">
        <v>41</v>
      </c>
      <c r="K260" s="103" t="s">
        <v>3077</v>
      </c>
      <c r="L260" s="21"/>
      <c r="M260" s="30" t="s">
        <v>5682</v>
      </c>
      <c r="N260" s="30"/>
      <c r="O260" s="102">
        <v>188</v>
      </c>
      <c r="P260" s="22" t="s">
        <v>26</v>
      </c>
      <c r="Q260" s="22" t="s">
        <v>120</v>
      </c>
      <c r="R260" s="29" t="s">
        <v>5786</v>
      </c>
    </row>
    <row r="261" spans="1:18" x14ac:dyDescent="0.2">
      <c r="A261" s="18">
        <v>245</v>
      </c>
      <c r="B261" s="19">
        <v>5700</v>
      </c>
      <c r="C261" s="100" t="s">
        <v>2173</v>
      </c>
      <c r="D261" s="102">
        <v>22</v>
      </c>
      <c r="E261" s="102">
        <v>3</v>
      </c>
      <c r="F261" s="102">
        <v>2012</v>
      </c>
      <c r="G261" s="102">
        <v>22</v>
      </c>
      <c r="H261" s="102">
        <v>3</v>
      </c>
      <c r="I261" s="102">
        <v>2012</v>
      </c>
      <c r="J261" s="102">
        <v>41</v>
      </c>
      <c r="K261" s="103" t="s">
        <v>3078</v>
      </c>
      <c r="L261" s="22"/>
      <c r="M261" s="30" t="s">
        <v>5682</v>
      </c>
      <c r="N261" s="22"/>
      <c r="O261" s="102">
        <v>201</v>
      </c>
      <c r="P261" s="22" t="s">
        <v>26</v>
      </c>
      <c r="Q261" s="22" t="s">
        <v>120</v>
      </c>
      <c r="R261" s="29" t="s">
        <v>5786</v>
      </c>
    </row>
    <row r="262" spans="1:18" x14ac:dyDescent="0.2">
      <c r="A262" s="18">
        <v>246</v>
      </c>
      <c r="B262" s="19">
        <v>5700</v>
      </c>
      <c r="C262" s="100" t="s">
        <v>2174</v>
      </c>
      <c r="D262" s="102">
        <v>22</v>
      </c>
      <c r="E262" s="102">
        <v>3</v>
      </c>
      <c r="F262" s="102">
        <v>2012</v>
      </c>
      <c r="G262" s="102">
        <v>22</v>
      </c>
      <c r="H262" s="102">
        <v>3</v>
      </c>
      <c r="I262" s="102">
        <v>2012</v>
      </c>
      <c r="J262" s="102">
        <v>41</v>
      </c>
      <c r="K262" s="103" t="s">
        <v>3079</v>
      </c>
      <c r="L262" s="22"/>
      <c r="M262" s="30" t="s">
        <v>5682</v>
      </c>
      <c r="N262" s="30"/>
      <c r="O262" s="102">
        <v>188</v>
      </c>
      <c r="P262" s="22" t="s">
        <v>26</v>
      </c>
      <c r="Q262" s="22" t="s">
        <v>120</v>
      </c>
      <c r="R262" s="29" t="s">
        <v>5786</v>
      </c>
    </row>
    <row r="263" spans="1:18" x14ac:dyDescent="0.2">
      <c r="A263" s="18">
        <v>247</v>
      </c>
      <c r="B263" s="19">
        <v>5700</v>
      </c>
      <c r="C263" s="100" t="s">
        <v>2175</v>
      </c>
      <c r="D263" s="102">
        <v>22</v>
      </c>
      <c r="E263" s="102">
        <v>3</v>
      </c>
      <c r="F263" s="102">
        <v>2012</v>
      </c>
      <c r="G263" s="102">
        <v>22</v>
      </c>
      <c r="H263" s="102">
        <v>3</v>
      </c>
      <c r="I263" s="102">
        <v>2012</v>
      </c>
      <c r="J263" s="102">
        <v>42</v>
      </c>
      <c r="K263" s="103" t="s">
        <v>3080</v>
      </c>
      <c r="L263" s="22"/>
      <c r="M263" s="30" t="s">
        <v>5682</v>
      </c>
      <c r="N263" s="30"/>
      <c r="O263" s="102">
        <v>190</v>
      </c>
      <c r="P263" s="22" t="s">
        <v>26</v>
      </c>
      <c r="Q263" s="22" t="s">
        <v>120</v>
      </c>
      <c r="R263" s="29" t="s">
        <v>5786</v>
      </c>
    </row>
    <row r="264" spans="1:18" x14ac:dyDescent="0.2">
      <c r="A264" s="18">
        <v>248</v>
      </c>
      <c r="B264" s="19">
        <v>5700</v>
      </c>
      <c r="C264" s="100" t="s">
        <v>2176</v>
      </c>
      <c r="D264" s="102">
        <v>22</v>
      </c>
      <c r="E264" s="102">
        <v>3</v>
      </c>
      <c r="F264" s="102">
        <v>2012</v>
      </c>
      <c r="G264" s="102">
        <v>23</v>
      </c>
      <c r="H264" s="102">
        <v>3</v>
      </c>
      <c r="I264" s="102">
        <v>2012</v>
      </c>
      <c r="J264" s="102">
        <v>42</v>
      </c>
      <c r="K264" s="103" t="s">
        <v>3081</v>
      </c>
      <c r="L264" s="26"/>
      <c r="M264" s="30" t="s">
        <v>5682</v>
      </c>
      <c r="N264" s="30"/>
      <c r="O264" s="102">
        <v>189</v>
      </c>
      <c r="P264" s="22" t="s">
        <v>26</v>
      </c>
      <c r="Q264" s="22" t="s">
        <v>120</v>
      </c>
      <c r="R264" s="29" t="s">
        <v>5786</v>
      </c>
    </row>
    <row r="265" spans="1:18" x14ac:dyDescent="0.2">
      <c r="A265" s="18">
        <v>249</v>
      </c>
      <c r="B265" s="19">
        <v>5700</v>
      </c>
      <c r="C265" s="100" t="s">
        <v>2177</v>
      </c>
      <c r="D265" s="102">
        <v>23</v>
      </c>
      <c r="E265" s="102">
        <v>3</v>
      </c>
      <c r="F265" s="102">
        <v>2012</v>
      </c>
      <c r="G265" s="102">
        <v>23</v>
      </c>
      <c r="H265" s="102">
        <v>3</v>
      </c>
      <c r="I265" s="102">
        <v>2012</v>
      </c>
      <c r="J265" s="102">
        <v>42</v>
      </c>
      <c r="K265" s="103" t="s">
        <v>3082</v>
      </c>
      <c r="L265" s="27"/>
      <c r="M265" s="30" t="s">
        <v>5682</v>
      </c>
      <c r="N265" s="28"/>
      <c r="O265" s="102">
        <v>200</v>
      </c>
      <c r="P265" s="22" t="s">
        <v>26</v>
      </c>
      <c r="Q265" s="22" t="s">
        <v>120</v>
      </c>
      <c r="R265" s="29" t="s">
        <v>5786</v>
      </c>
    </row>
    <row r="266" spans="1:18" x14ac:dyDescent="0.2">
      <c r="A266" s="18">
        <v>250</v>
      </c>
      <c r="B266" s="19">
        <v>5700</v>
      </c>
      <c r="C266" s="100" t="s">
        <v>2178</v>
      </c>
      <c r="D266" s="102">
        <v>23</v>
      </c>
      <c r="E266" s="102">
        <v>3</v>
      </c>
      <c r="F266" s="102">
        <v>2012</v>
      </c>
      <c r="G266" s="102">
        <v>23</v>
      </c>
      <c r="H266" s="102">
        <v>3</v>
      </c>
      <c r="I266" s="102">
        <v>2012</v>
      </c>
      <c r="J266" s="102">
        <v>42</v>
      </c>
      <c r="K266" s="103" t="s">
        <v>3083</v>
      </c>
      <c r="L266" s="11"/>
      <c r="M266" s="30" t="s">
        <v>5682</v>
      </c>
      <c r="N266" s="11"/>
      <c r="O266" s="102">
        <v>186</v>
      </c>
      <c r="P266" s="22" t="s">
        <v>26</v>
      </c>
      <c r="Q266" s="22" t="s">
        <v>120</v>
      </c>
      <c r="R266" s="29" t="s">
        <v>5786</v>
      </c>
    </row>
    <row r="267" spans="1:18" x14ac:dyDescent="0.2">
      <c r="A267" s="18">
        <v>251</v>
      </c>
      <c r="B267" s="19">
        <v>5700</v>
      </c>
      <c r="C267" s="100" t="s">
        <v>2179</v>
      </c>
      <c r="D267" s="102">
        <v>23</v>
      </c>
      <c r="E267" s="102">
        <v>3</v>
      </c>
      <c r="F267" s="102">
        <v>2012</v>
      </c>
      <c r="G267" s="102">
        <v>23</v>
      </c>
      <c r="H267" s="102">
        <v>3</v>
      </c>
      <c r="I267" s="102">
        <v>2012</v>
      </c>
      <c r="J267" s="102">
        <v>42</v>
      </c>
      <c r="K267" s="103" t="s">
        <v>3084</v>
      </c>
      <c r="L267" s="11"/>
      <c r="M267" s="30" t="s">
        <v>5682</v>
      </c>
      <c r="N267" s="11"/>
      <c r="O267" s="102">
        <v>195</v>
      </c>
      <c r="P267" s="22" t="s">
        <v>26</v>
      </c>
      <c r="Q267" s="22" t="s">
        <v>120</v>
      </c>
      <c r="R267" s="29" t="s">
        <v>5786</v>
      </c>
    </row>
    <row r="268" spans="1:18" x14ac:dyDescent="0.2">
      <c r="A268" s="18">
        <v>252</v>
      </c>
      <c r="B268" s="19">
        <v>5700</v>
      </c>
      <c r="C268" s="100" t="s">
        <v>2180</v>
      </c>
      <c r="D268" s="102">
        <v>23</v>
      </c>
      <c r="E268" s="102">
        <v>3</v>
      </c>
      <c r="F268" s="102">
        <v>2012</v>
      </c>
      <c r="G268" s="102">
        <v>23</v>
      </c>
      <c r="H268" s="102">
        <v>3</v>
      </c>
      <c r="I268" s="102">
        <v>2012</v>
      </c>
      <c r="J268" s="102">
        <v>42</v>
      </c>
      <c r="K268" s="103" t="s">
        <v>3085</v>
      </c>
      <c r="L268" s="11"/>
      <c r="M268" s="30" t="s">
        <v>5682</v>
      </c>
      <c r="N268" s="11"/>
      <c r="O268" s="102">
        <v>200</v>
      </c>
      <c r="P268" s="22" t="s">
        <v>26</v>
      </c>
      <c r="Q268" s="22" t="s">
        <v>120</v>
      </c>
      <c r="R268" s="29" t="s">
        <v>5786</v>
      </c>
    </row>
    <row r="269" spans="1:18" x14ac:dyDescent="0.2">
      <c r="A269" s="18">
        <v>253</v>
      </c>
      <c r="B269" s="19">
        <v>5700</v>
      </c>
      <c r="C269" s="100" t="s">
        <v>2181</v>
      </c>
      <c r="D269" s="102">
        <v>26</v>
      </c>
      <c r="E269" s="102">
        <v>3</v>
      </c>
      <c r="F269" s="102">
        <v>2012</v>
      </c>
      <c r="G269" s="102">
        <v>26</v>
      </c>
      <c r="H269" s="102">
        <v>3</v>
      </c>
      <c r="I269" s="102">
        <v>2012</v>
      </c>
      <c r="J269" s="102">
        <v>43</v>
      </c>
      <c r="K269" s="103" t="s">
        <v>3086</v>
      </c>
      <c r="L269" s="11"/>
      <c r="M269" s="30" t="s">
        <v>5682</v>
      </c>
      <c r="N269" s="11"/>
      <c r="O269" s="102">
        <v>204</v>
      </c>
      <c r="P269" s="22" t="s">
        <v>26</v>
      </c>
      <c r="Q269" s="22" t="s">
        <v>120</v>
      </c>
      <c r="R269" s="29" t="s">
        <v>5786</v>
      </c>
    </row>
    <row r="270" spans="1:18" x14ac:dyDescent="0.2">
      <c r="A270" s="18">
        <v>254</v>
      </c>
      <c r="B270" s="19">
        <v>5700</v>
      </c>
      <c r="C270" s="100" t="s">
        <v>2182</v>
      </c>
      <c r="D270" s="102">
        <v>26</v>
      </c>
      <c r="E270" s="102">
        <v>3</v>
      </c>
      <c r="F270" s="102">
        <v>2012</v>
      </c>
      <c r="G270" s="102">
        <v>26</v>
      </c>
      <c r="H270" s="102">
        <v>3</v>
      </c>
      <c r="I270" s="102">
        <v>2012</v>
      </c>
      <c r="J270" s="102">
        <v>43</v>
      </c>
      <c r="K270" s="103" t="s">
        <v>3087</v>
      </c>
      <c r="L270" s="11"/>
      <c r="M270" s="30" t="s">
        <v>5682</v>
      </c>
      <c r="N270" s="11"/>
      <c r="O270" s="102">
        <v>199</v>
      </c>
      <c r="P270" s="22" t="s">
        <v>26</v>
      </c>
      <c r="Q270" s="22" t="s">
        <v>120</v>
      </c>
      <c r="R270" s="29" t="s">
        <v>5786</v>
      </c>
    </row>
    <row r="271" spans="1:18" x14ac:dyDescent="0.2">
      <c r="A271" s="18">
        <v>255</v>
      </c>
      <c r="B271" s="19">
        <v>5700</v>
      </c>
      <c r="C271" s="100" t="s">
        <v>2183</v>
      </c>
      <c r="D271" s="102">
        <v>26</v>
      </c>
      <c r="E271" s="102">
        <v>3</v>
      </c>
      <c r="F271" s="102">
        <v>2012</v>
      </c>
      <c r="G271" s="102">
        <v>26</v>
      </c>
      <c r="H271" s="102">
        <v>3</v>
      </c>
      <c r="I271" s="102">
        <v>2012</v>
      </c>
      <c r="J271" s="102">
        <v>43</v>
      </c>
      <c r="K271" s="103" t="s">
        <v>3088</v>
      </c>
      <c r="L271" s="11"/>
      <c r="M271" s="30" t="s">
        <v>5682</v>
      </c>
      <c r="N271" s="11"/>
      <c r="O271" s="102">
        <v>187</v>
      </c>
      <c r="P271" s="22" t="s">
        <v>26</v>
      </c>
      <c r="Q271" s="22" t="s">
        <v>120</v>
      </c>
      <c r="R271" s="29" t="s">
        <v>5786</v>
      </c>
    </row>
    <row r="272" spans="1:18" x14ac:dyDescent="0.2">
      <c r="A272" s="18">
        <v>256</v>
      </c>
      <c r="B272" s="19">
        <v>5700</v>
      </c>
      <c r="C272" s="100" t="s">
        <v>2184</v>
      </c>
      <c r="D272" s="102">
        <v>26</v>
      </c>
      <c r="E272" s="102">
        <v>3</v>
      </c>
      <c r="F272" s="102">
        <v>2012</v>
      </c>
      <c r="G272" s="102">
        <v>26</v>
      </c>
      <c r="H272" s="102">
        <v>3</v>
      </c>
      <c r="I272" s="102">
        <v>2012</v>
      </c>
      <c r="J272" s="102">
        <v>43</v>
      </c>
      <c r="K272" s="103" t="s">
        <v>3089</v>
      </c>
      <c r="L272" s="11"/>
      <c r="M272" s="30" t="s">
        <v>5682</v>
      </c>
      <c r="N272" s="11"/>
      <c r="O272" s="102">
        <v>195</v>
      </c>
      <c r="P272" s="22" t="s">
        <v>26</v>
      </c>
      <c r="Q272" s="22" t="s">
        <v>120</v>
      </c>
      <c r="R272" s="29" t="s">
        <v>5786</v>
      </c>
    </row>
    <row r="273" spans="1:18" x14ac:dyDescent="0.2">
      <c r="A273" s="18">
        <v>257</v>
      </c>
      <c r="B273" s="19">
        <v>5700</v>
      </c>
      <c r="C273" s="100" t="s">
        <v>2185</v>
      </c>
      <c r="D273" s="102">
        <v>26</v>
      </c>
      <c r="E273" s="102">
        <v>3</v>
      </c>
      <c r="F273" s="102">
        <v>2012</v>
      </c>
      <c r="G273" s="102">
        <v>26</v>
      </c>
      <c r="H273" s="102">
        <v>3</v>
      </c>
      <c r="I273" s="102">
        <v>2012</v>
      </c>
      <c r="J273" s="102">
        <v>43</v>
      </c>
      <c r="K273" s="103" t="s">
        <v>3090</v>
      </c>
      <c r="L273" s="21"/>
      <c r="M273" s="30" t="s">
        <v>5682</v>
      </c>
      <c r="N273" s="30"/>
      <c r="O273" s="102">
        <v>195</v>
      </c>
      <c r="P273" s="22" t="s">
        <v>26</v>
      </c>
      <c r="Q273" s="22" t="s">
        <v>120</v>
      </c>
      <c r="R273" s="29" t="s">
        <v>5786</v>
      </c>
    </row>
    <row r="274" spans="1:18" x14ac:dyDescent="0.2">
      <c r="A274" s="18">
        <v>258</v>
      </c>
      <c r="B274" s="19">
        <v>5700</v>
      </c>
      <c r="C274" s="100" t="s">
        <v>2186</v>
      </c>
      <c r="D274" s="102">
        <v>26</v>
      </c>
      <c r="E274" s="102">
        <v>3</v>
      </c>
      <c r="F274" s="102">
        <v>2012</v>
      </c>
      <c r="G274" s="102">
        <v>26</v>
      </c>
      <c r="H274" s="102">
        <v>3</v>
      </c>
      <c r="I274" s="102">
        <v>2012</v>
      </c>
      <c r="J274" s="102">
        <v>43</v>
      </c>
      <c r="K274" s="103" t="s">
        <v>3091</v>
      </c>
      <c r="L274" s="21"/>
      <c r="M274" s="30" t="s">
        <v>5682</v>
      </c>
      <c r="N274" s="30"/>
      <c r="O274" s="102">
        <v>191</v>
      </c>
      <c r="P274" s="22" t="s">
        <v>26</v>
      </c>
      <c r="Q274" s="22" t="s">
        <v>120</v>
      </c>
      <c r="R274" s="29" t="s">
        <v>5786</v>
      </c>
    </row>
    <row r="275" spans="1:18" x14ac:dyDescent="0.2">
      <c r="A275" s="18">
        <v>259</v>
      </c>
      <c r="B275" s="19">
        <v>5700</v>
      </c>
      <c r="C275" s="100" t="s">
        <v>2187</v>
      </c>
      <c r="D275" s="102">
        <v>26</v>
      </c>
      <c r="E275" s="102">
        <v>3</v>
      </c>
      <c r="F275" s="102">
        <v>2012</v>
      </c>
      <c r="G275" s="102">
        <v>26</v>
      </c>
      <c r="H275" s="102">
        <v>3</v>
      </c>
      <c r="I275" s="102">
        <v>2012</v>
      </c>
      <c r="J275" s="102">
        <v>44</v>
      </c>
      <c r="K275" s="103" t="s">
        <v>3092</v>
      </c>
      <c r="L275" s="21"/>
      <c r="M275" s="30" t="s">
        <v>5682</v>
      </c>
      <c r="N275" s="30"/>
      <c r="O275" s="102">
        <v>188</v>
      </c>
      <c r="P275" s="22" t="s">
        <v>26</v>
      </c>
      <c r="Q275" s="22" t="s">
        <v>120</v>
      </c>
      <c r="R275" s="29" t="s">
        <v>5786</v>
      </c>
    </row>
    <row r="276" spans="1:18" x14ac:dyDescent="0.2">
      <c r="A276" s="18">
        <v>260</v>
      </c>
      <c r="B276" s="19">
        <v>5700</v>
      </c>
      <c r="C276" s="100" t="s">
        <v>2188</v>
      </c>
      <c r="D276" s="102">
        <v>26</v>
      </c>
      <c r="E276" s="102">
        <v>3</v>
      </c>
      <c r="F276" s="102">
        <v>2012</v>
      </c>
      <c r="G276" s="102">
        <v>26</v>
      </c>
      <c r="H276" s="102">
        <v>3</v>
      </c>
      <c r="I276" s="102">
        <v>2012</v>
      </c>
      <c r="J276" s="102">
        <v>44</v>
      </c>
      <c r="K276" s="103" t="s">
        <v>3093</v>
      </c>
      <c r="L276" s="22"/>
      <c r="M276" s="30" t="s">
        <v>5682</v>
      </c>
      <c r="N276" s="22"/>
      <c r="O276" s="102">
        <v>190</v>
      </c>
      <c r="P276" s="22" t="s">
        <v>26</v>
      </c>
      <c r="Q276" s="22" t="s">
        <v>120</v>
      </c>
      <c r="R276" s="29" t="s">
        <v>5786</v>
      </c>
    </row>
    <row r="277" spans="1:18" x14ac:dyDescent="0.2">
      <c r="A277" s="18">
        <v>261</v>
      </c>
      <c r="B277" s="19">
        <v>5700</v>
      </c>
      <c r="C277" s="100" t="s">
        <v>2189</v>
      </c>
      <c r="D277" s="102">
        <v>26</v>
      </c>
      <c r="E277" s="102">
        <v>3</v>
      </c>
      <c r="F277" s="102">
        <v>2012</v>
      </c>
      <c r="G277" s="102">
        <v>26</v>
      </c>
      <c r="H277" s="102">
        <v>3</v>
      </c>
      <c r="I277" s="102">
        <v>2012</v>
      </c>
      <c r="J277" s="102">
        <v>44</v>
      </c>
      <c r="K277" s="103" t="s">
        <v>3094</v>
      </c>
      <c r="L277" s="22"/>
      <c r="M277" s="30" t="s">
        <v>5682</v>
      </c>
      <c r="N277" s="30"/>
      <c r="O277" s="102">
        <v>190</v>
      </c>
      <c r="P277" s="22" t="s">
        <v>26</v>
      </c>
      <c r="Q277" s="22" t="s">
        <v>120</v>
      </c>
      <c r="R277" s="29" t="s">
        <v>5786</v>
      </c>
    </row>
    <row r="278" spans="1:18" x14ac:dyDescent="0.2">
      <c r="A278" s="18">
        <v>262</v>
      </c>
      <c r="B278" s="19">
        <v>5700</v>
      </c>
      <c r="C278" s="100" t="s">
        <v>2190</v>
      </c>
      <c r="D278" s="102">
        <v>26</v>
      </c>
      <c r="E278" s="102">
        <v>3</v>
      </c>
      <c r="F278" s="102">
        <v>2012</v>
      </c>
      <c r="G278" s="102">
        <v>27</v>
      </c>
      <c r="H278" s="102">
        <v>3</v>
      </c>
      <c r="I278" s="102">
        <v>2012</v>
      </c>
      <c r="J278" s="102">
        <v>44</v>
      </c>
      <c r="K278" s="103" t="s">
        <v>3095</v>
      </c>
      <c r="L278" s="22"/>
      <c r="M278" s="30" t="s">
        <v>5682</v>
      </c>
      <c r="N278" s="30"/>
      <c r="O278" s="102">
        <v>175</v>
      </c>
      <c r="P278" s="22" t="s">
        <v>26</v>
      </c>
      <c r="Q278" s="22" t="s">
        <v>120</v>
      </c>
      <c r="R278" s="29" t="s">
        <v>5786</v>
      </c>
    </row>
    <row r="279" spans="1:18" x14ac:dyDescent="0.2">
      <c r="A279" s="18">
        <v>263</v>
      </c>
      <c r="B279" s="19">
        <v>5700</v>
      </c>
      <c r="C279" s="100" t="s">
        <v>2191</v>
      </c>
      <c r="D279" s="102">
        <v>27</v>
      </c>
      <c r="E279" s="102">
        <v>3</v>
      </c>
      <c r="F279" s="102">
        <v>2012</v>
      </c>
      <c r="G279" s="102">
        <v>27</v>
      </c>
      <c r="H279" s="102">
        <v>3</v>
      </c>
      <c r="I279" s="102">
        <v>2012</v>
      </c>
      <c r="J279" s="102">
        <v>44</v>
      </c>
      <c r="K279" s="103" t="s">
        <v>3096</v>
      </c>
      <c r="L279" s="26"/>
      <c r="M279" s="30" t="s">
        <v>5682</v>
      </c>
      <c r="N279" s="30"/>
      <c r="O279" s="102">
        <v>202</v>
      </c>
      <c r="P279" s="22" t="s">
        <v>26</v>
      </c>
      <c r="Q279" s="22" t="s">
        <v>120</v>
      </c>
      <c r="R279" s="29" t="s">
        <v>5786</v>
      </c>
    </row>
    <row r="280" spans="1:18" x14ac:dyDescent="0.2">
      <c r="A280" s="18">
        <v>264</v>
      </c>
      <c r="B280" s="19">
        <v>5700</v>
      </c>
      <c r="C280" s="100" t="s">
        <v>2192</v>
      </c>
      <c r="D280" s="102">
        <v>29</v>
      </c>
      <c r="E280" s="102">
        <v>3</v>
      </c>
      <c r="F280" s="102">
        <v>2012</v>
      </c>
      <c r="G280" s="102">
        <v>27</v>
      </c>
      <c r="H280" s="102">
        <v>3</v>
      </c>
      <c r="I280" s="102">
        <v>2012</v>
      </c>
      <c r="J280" s="102">
        <v>44</v>
      </c>
      <c r="K280" s="103" t="s">
        <v>3097</v>
      </c>
      <c r="L280" s="27"/>
      <c r="M280" s="30" t="s">
        <v>5682</v>
      </c>
      <c r="N280" s="28"/>
      <c r="O280" s="102">
        <v>205</v>
      </c>
      <c r="P280" s="22" t="s">
        <v>26</v>
      </c>
      <c r="Q280" s="22" t="s">
        <v>120</v>
      </c>
      <c r="R280" s="29" t="s">
        <v>5786</v>
      </c>
    </row>
    <row r="281" spans="1:18" x14ac:dyDescent="0.2">
      <c r="A281" s="18">
        <v>265</v>
      </c>
      <c r="B281" s="19">
        <v>5700</v>
      </c>
      <c r="C281" s="100" t="s">
        <v>2193</v>
      </c>
      <c r="D281" s="102">
        <v>29</v>
      </c>
      <c r="E281" s="102">
        <v>3</v>
      </c>
      <c r="F281" s="102">
        <v>2012</v>
      </c>
      <c r="G281" s="102">
        <v>30</v>
      </c>
      <c r="H281" s="102">
        <v>3</v>
      </c>
      <c r="I281" s="102">
        <v>2012</v>
      </c>
      <c r="J281" s="102">
        <v>45</v>
      </c>
      <c r="K281" s="103" t="s">
        <v>3098</v>
      </c>
      <c r="L281" s="11"/>
      <c r="M281" s="30" t="s">
        <v>5682</v>
      </c>
      <c r="N281" s="11"/>
      <c r="O281" s="102">
        <v>214</v>
      </c>
      <c r="P281" s="22" t="s">
        <v>26</v>
      </c>
      <c r="Q281" s="22" t="s">
        <v>120</v>
      </c>
      <c r="R281" s="29" t="s">
        <v>5786</v>
      </c>
    </row>
    <row r="282" spans="1:18" x14ac:dyDescent="0.2">
      <c r="A282" s="18">
        <v>266</v>
      </c>
      <c r="B282" s="19">
        <v>5700</v>
      </c>
      <c r="C282" s="100" t="s">
        <v>2194</v>
      </c>
      <c r="D282" s="102">
        <v>5</v>
      </c>
      <c r="E282" s="102">
        <v>3</v>
      </c>
      <c r="F282" s="102">
        <v>2012</v>
      </c>
      <c r="G282" s="102">
        <v>5</v>
      </c>
      <c r="H282" s="102">
        <v>3</v>
      </c>
      <c r="I282" s="102">
        <v>2012</v>
      </c>
      <c r="J282" s="102">
        <v>45</v>
      </c>
      <c r="K282" s="103" t="s">
        <v>3099</v>
      </c>
      <c r="L282" s="11"/>
      <c r="M282" s="30" t="s">
        <v>5682</v>
      </c>
      <c r="N282" s="11"/>
      <c r="O282" s="102">
        <v>189</v>
      </c>
      <c r="P282" s="22" t="s">
        <v>26</v>
      </c>
      <c r="Q282" s="22" t="s">
        <v>120</v>
      </c>
      <c r="R282" s="29" t="s">
        <v>5786</v>
      </c>
    </row>
    <row r="283" spans="1:18" x14ac:dyDescent="0.2">
      <c r="A283" s="18">
        <v>267</v>
      </c>
      <c r="B283" s="19">
        <v>5700</v>
      </c>
      <c r="C283" s="100" t="s">
        <v>2194</v>
      </c>
      <c r="D283" s="102">
        <v>5</v>
      </c>
      <c r="E283" s="102">
        <v>3</v>
      </c>
      <c r="F283" s="102">
        <v>2012</v>
      </c>
      <c r="G283" s="102">
        <v>5</v>
      </c>
      <c r="H283" s="102">
        <v>3</v>
      </c>
      <c r="I283" s="102">
        <v>2012</v>
      </c>
      <c r="J283" s="102">
        <v>45</v>
      </c>
      <c r="K283" s="103" t="s">
        <v>3100</v>
      </c>
      <c r="L283" s="11"/>
      <c r="M283" s="30" t="s">
        <v>5682</v>
      </c>
      <c r="N283" s="11"/>
      <c r="O283" s="102">
        <v>206</v>
      </c>
      <c r="P283" s="22" t="s">
        <v>26</v>
      </c>
      <c r="Q283" s="22" t="s">
        <v>120</v>
      </c>
      <c r="R283" s="29" t="s">
        <v>5786</v>
      </c>
    </row>
    <row r="284" spans="1:18" ht="22.5" x14ac:dyDescent="0.2">
      <c r="A284" s="18">
        <v>268</v>
      </c>
      <c r="B284" s="19">
        <v>5700</v>
      </c>
      <c r="C284" s="100" t="s">
        <v>2195</v>
      </c>
      <c r="D284" s="102">
        <v>1</v>
      </c>
      <c r="E284" s="102">
        <v>3</v>
      </c>
      <c r="F284" s="102">
        <v>2012</v>
      </c>
      <c r="G284" s="102">
        <v>1</v>
      </c>
      <c r="H284" s="102">
        <v>3</v>
      </c>
      <c r="I284" s="102">
        <v>2012</v>
      </c>
      <c r="J284" s="102">
        <v>45</v>
      </c>
      <c r="K284" s="103" t="s">
        <v>3101</v>
      </c>
      <c r="L284" s="11"/>
      <c r="M284" s="30" t="s">
        <v>5682</v>
      </c>
      <c r="N284" s="11"/>
      <c r="O284" s="102">
        <v>156</v>
      </c>
      <c r="P284" s="22" t="s">
        <v>26</v>
      </c>
      <c r="Q284" s="22" t="s">
        <v>120</v>
      </c>
      <c r="R284" s="29" t="s">
        <v>5786</v>
      </c>
    </row>
    <row r="285" spans="1:18" ht="22.5" x14ac:dyDescent="0.2">
      <c r="A285" s="18">
        <v>269</v>
      </c>
      <c r="B285" s="19">
        <v>5700</v>
      </c>
      <c r="C285" s="100" t="s">
        <v>2195</v>
      </c>
      <c r="D285" s="102">
        <v>1</v>
      </c>
      <c r="E285" s="102">
        <v>3</v>
      </c>
      <c r="F285" s="102">
        <v>2012</v>
      </c>
      <c r="G285" s="102">
        <v>1</v>
      </c>
      <c r="H285" s="102">
        <v>3</v>
      </c>
      <c r="I285" s="102">
        <v>2012</v>
      </c>
      <c r="J285" s="102">
        <v>45</v>
      </c>
      <c r="K285" s="103" t="s">
        <v>3102</v>
      </c>
      <c r="L285" s="11"/>
      <c r="M285" s="30" t="s">
        <v>5682</v>
      </c>
      <c r="N285" s="11"/>
      <c r="O285" s="102">
        <v>185</v>
      </c>
      <c r="P285" s="22" t="s">
        <v>26</v>
      </c>
      <c r="Q285" s="22" t="s">
        <v>120</v>
      </c>
      <c r="R285" s="29" t="s">
        <v>5786</v>
      </c>
    </row>
    <row r="286" spans="1:18" ht="22.5" x14ac:dyDescent="0.2">
      <c r="A286" s="18">
        <v>270</v>
      </c>
      <c r="B286" s="19">
        <v>5700</v>
      </c>
      <c r="C286" s="100" t="s">
        <v>2196</v>
      </c>
      <c r="D286" s="102">
        <v>27</v>
      </c>
      <c r="E286" s="102">
        <v>3</v>
      </c>
      <c r="F286" s="102">
        <v>2012</v>
      </c>
      <c r="G286" s="102">
        <v>27</v>
      </c>
      <c r="H286" s="102">
        <v>3</v>
      </c>
      <c r="I286" s="102">
        <v>2012</v>
      </c>
      <c r="J286" s="102">
        <v>45</v>
      </c>
      <c r="K286" s="103" t="s">
        <v>3103</v>
      </c>
      <c r="L286" s="11"/>
      <c r="M286" s="30" t="s">
        <v>5682</v>
      </c>
      <c r="N286" s="11"/>
      <c r="O286" s="102">
        <v>162</v>
      </c>
      <c r="P286" s="22" t="s">
        <v>26</v>
      </c>
      <c r="Q286" s="22" t="s">
        <v>120</v>
      </c>
      <c r="R286" s="29" t="s">
        <v>5786</v>
      </c>
    </row>
    <row r="287" spans="1:18" ht="22.5" x14ac:dyDescent="0.2">
      <c r="A287" s="18">
        <v>271</v>
      </c>
      <c r="B287" s="19">
        <v>5700</v>
      </c>
      <c r="C287" s="100" t="s">
        <v>2196</v>
      </c>
      <c r="D287" s="102">
        <v>27</v>
      </c>
      <c r="E287" s="102">
        <v>3</v>
      </c>
      <c r="F287" s="102">
        <v>2012</v>
      </c>
      <c r="G287" s="102">
        <v>27</v>
      </c>
      <c r="H287" s="102">
        <v>3</v>
      </c>
      <c r="I287" s="102">
        <v>2012</v>
      </c>
      <c r="J287" s="102">
        <v>45</v>
      </c>
      <c r="K287" s="103" t="s">
        <v>3104</v>
      </c>
      <c r="L287" s="11"/>
      <c r="M287" s="30" t="s">
        <v>5682</v>
      </c>
      <c r="N287" s="11"/>
      <c r="O287" s="102">
        <v>134</v>
      </c>
      <c r="P287" s="22" t="s">
        <v>26</v>
      </c>
      <c r="Q287" s="22" t="s">
        <v>120</v>
      </c>
      <c r="R287" s="29" t="s">
        <v>5786</v>
      </c>
    </row>
    <row r="288" spans="1:18" x14ac:dyDescent="0.2">
      <c r="A288" s="18">
        <v>272</v>
      </c>
      <c r="B288" s="19">
        <v>5700</v>
      </c>
      <c r="C288" s="101" t="s">
        <v>2197</v>
      </c>
      <c r="D288" s="104">
        <v>2</v>
      </c>
      <c r="E288" s="104">
        <v>4</v>
      </c>
      <c r="F288" s="104">
        <v>2012</v>
      </c>
      <c r="G288" s="104">
        <v>2</v>
      </c>
      <c r="H288" s="104">
        <v>4</v>
      </c>
      <c r="I288" s="104">
        <v>2012</v>
      </c>
      <c r="J288" s="104">
        <v>46</v>
      </c>
      <c r="K288" s="105" t="s">
        <v>116</v>
      </c>
      <c r="L288" s="21"/>
      <c r="M288" s="30" t="s">
        <v>5682</v>
      </c>
      <c r="N288" s="30"/>
      <c r="O288" s="104">
        <v>193</v>
      </c>
      <c r="P288" s="22" t="s">
        <v>26</v>
      </c>
      <c r="Q288" s="22" t="s">
        <v>120</v>
      </c>
      <c r="R288" s="29" t="s">
        <v>5786</v>
      </c>
    </row>
    <row r="289" spans="1:18" x14ac:dyDescent="0.2">
      <c r="A289" s="18">
        <v>273</v>
      </c>
      <c r="B289" s="19">
        <v>5700</v>
      </c>
      <c r="C289" s="100" t="s">
        <v>2198</v>
      </c>
      <c r="D289" s="102">
        <v>2</v>
      </c>
      <c r="E289" s="102">
        <v>4</v>
      </c>
      <c r="F289" s="102">
        <v>2012</v>
      </c>
      <c r="G289" s="102">
        <v>2</v>
      </c>
      <c r="H289" s="102">
        <v>4</v>
      </c>
      <c r="I289" s="102">
        <v>2012</v>
      </c>
      <c r="J289" s="102">
        <v>46</v>
      </c>
      <c r="K289" s="103" t="s">
        <v>117</v>
      </c>
      <c r="L289" s="21"/>
      <c r="M289" s="30" t="s">
        <v>5682</v>
      </c>
      <c r="N289" s="30"/>
      <c r="O289" s="102">
        <v>200</v>
      </c>
      <c r="P289" s="22" t="s">
        <v>26</v>
      </c>
      <c r="Q289" s="22" t="s">
        <v>120</v>
      </c>
      <c r="R289" s="29" t="s">
        <v>5786</v>
      </c>
    </row>
    <row r="290" spans="1:18" x14ac:dyDescent="0.2">
      <c r="A290" s="18">
        <v>274</v>
      </c>
      <c r="B290" s="19">
        <v>5700</v>
      </c>
      <c r="C290" s="100" t="s">
        <v>2199</v>
      </c>
      <c r="D290" s="102">
        <v>2</v>
      </c>
      <c r="E290" s="102">
        <v>4</v>
      </c>
      <c r="F290" s="102">
        <v>2012</v>
      </c>
      <c r="G290" s="102">
        <v>3</v>
      </c>
      <c r="H290" s="102">
        <v>4</v>
      </c>
      <c r="I290" s="102">
        <v>2012</v>
      </c>
      <c r="J290" s="102">
        <v>46</v>
      </c>
      <c r="K290" s="103" t="s">
        <v>119</v>
      </c>
      <c r="L290" s="21"/>
      <c r="M290" s="30" t="s">
        <v>5682</v>
      </c>
      <c r="N290" s="30"/>
      <c r="O290" s="102">
        <v>195</v>
      </c>
      <c r="P290" s="22" t="s">
        <v>26</v>
      </c>
      <c r="Q290" s="22" t="s">
        <v>120</v>
      </c>
      <c r="R290" s="29" t="s">
        <v>5786</v>
      </c>
    </row>
    <row r="291" spans="1:18" x14ac:dyDescent="0.2">
      <c r="A291" s="18">
        <v>275</v>
      </c>
      <c r="B291" s="19">
        <v>5700</v>
      </c>
      <c r="C291" s="100" t="s">
        <v>2200</v>
      </c>
      <c r="D291" s="102">
        <v>3</v>
      </c>
      <c r="E291" s="102">
        <v>4</v>
      </c>
      <c r="F291" s="102">
        <v>2012</v>
      </c>
      <c r="G291" s="102">
        <v>3</v>
      </c>
      <c r="H291" s="102">
        <v>4</v>
      </c>
      <c r="I291" s="102">
        <v>2012</v>
      </c>
      <c r="J291" s="102">
        <v>46</v>
      </c>
      <c r="K291" s="103" t="s">
        <v>554</v>
      </c>
      <c r="L291" s="22"/>
      <c r="M291" s="30" t="s">
        <v>5682</v>
      </c>
      <c r="N291" s="22"/>
      <c r="O291" s="102">
        <v>195</v>
      </c>
      <c r="P291" s="22" t="s">
        <v>26</v>
      </c>
      <c r="Q291" s="22" t="s">
        <v>120</v>
      </c>
      <c r="R291" s="29" t="s">
        <v>5786</v>
      </c>
    </row>
    <row r="292" spans="1:18" x14ac:dyDescent="0.2">
      <c r="A292" s="18">
        <v>276</v>
      </c>
      <c r="B292" s="19">
        <v>5700</v>
      </c>
      <c r="C292" s="100" t="s">
        <v>2201</v>
      </c>
      <c r="D292" s="102">
        <v>3</v>
      </c>
      <c r="E292" s="102">
        <v>4</v>
      </c>
      <c r="F292" s="102">
        <v>2012</v>
      </c>
      <c r="G292" s="102">
        <v>3</v>
      </c>
      <c r="H292" s="102">
        <v>4</v>
      </c>
      <c r="I292" s="102">
        <v>2012</v>
      </c>
      <c r="J292" s="102">
        <v>46</v>
      </c>
      <c r="K292" s="103" t="s">
        <v>552</v>
      </c>
      <c r="L292" s="22"/>
      <c r="M292" s="30" t="s">
        <v>5682</v>
      </c>
      <c r="N292" s="30"/>
      <c r="O292" s="102">
        <v>186</v>
      </c>
      <c r="P292" s="22" t="s">
        <v>26</v>
      </c>
      <c r="Q292" s="22" t="s">
        <v>120</v>
      </c>
      <c r="R292" s="29" t="s">
        <v>5786</v>
      </c>
    </row>
    <row r="293" spans="1:18" x14ac:dyDescent="0.2">
      <c r="A293" s="18">
        <v>277</v>
      </c>
      <c r="B293" s="19">
        <v>5700</v>
      </c>
      <c r="C293" s="100" t="s">
        <v>2202</v>
      </c>
      <c r="D293" s="102">
        <v>3</v>
      </c>
      <c r="E293" s="102">
        <v>4</v>
      </c>
      <c r="F293" s="102">
        <v>2012</v>
      </c>
      <c r="G293" s="102">
        <v>3</v>
      </c>
      <c r="H293" s="102">
        <v>4</v>
      </c>
      <c r="I293" s="102">
        <v>2012</v>
      </c>
      <c r="J293" s="102">
        <v>46</v>
      </c>
      <c r="K293" s="103" t="s">
        <v>553</v>
      </c>
      <c r="L293" s="22"/>
      <c r="M293" s="30" t="s">
        <v>5682</v>
      </c>
      <c r="N293" s="30"/>
      <c r="O293" s="102">
        <v>201</v>
      </c>
      <c r="P293" s="22" t="s">
        <v>26</v>
      </c>
      <c r="Q293" s="22" t="s">
        <v>120</v>
      </c>
      <c r="R293" s="29" t="s">
        <v>5786</v>
      </c>
    </row>
    <row r="294" spans="1:18" x14ac:dyDescent="0.2">
      <c r="A294" s="18">
        <v>278</v>
      </c>
      <c r="B294" s="19">
        <v>5700</v>
      </c>
      <c r="C294" s="100" t="s">
        <v>2203</v>
      </c>
      <c r="D294" s="102">
        <v>3</v>
      </c>
      <c r="E294" s="102">
        <v>4</v>
      </c>
      <c r="F294" s="102">
        <v>2012</v>
      </c>
      <c r="G294" s="102">
        <v>3</v>
      </c>
      <c r="H294" s="102">
        <v>4</v>
      </c>
      <c r="I294" s="102">
        <v>2012</v>
      </c>
      <c r="J294" s="102">
        <v>47</v>
      </c>
      <c r="K294" s="103" t="s">
        <v>557</v>
      </c>
      <c r="L294" s="26"/>
      <c r="M294" s="30" t="s">
        <v>5682</v>
      </c>
      <c r="N294" s="30"/>
      <c r="O294" s="102">
        <v>198</v>
      </c>
      <c r="P294" s="22" t="s">
        <v>26</v>
      </c>
      <c r="Q294" s="22" t="s">
        <v>120</v>
      </c>
      <c r="R294" s="29" t="s">
        <v>5786</v>
      </c>
    </row>
    <row r="295" spans="1:18" x14ac:dyDescent="0.2">
      <c r="A295" s="18">
        <v>279</v>
      </c>
      <c r="B295" s="19">
        <v>5700</v>
      </c>
      <c r="C295" s="100" t="s">
        <v>2204</v>
      </c>
      <c r="D295" s="102">
        <v>3</v>
      </c>
      <c r="E295" s="102">
        <v>4</v>
      </c>
      <c r="F295" s="102">
        <v>2012</v>
      </c>
      <c r="G295" s="102">
        <v>3</v>
      </c>
      <c r="H295" s="102">
        <v>4</v>
      </c>
      <c r="I295" s="102">
        <v>2012</v>
      </c>
      <c r="J295" s="102">
        <v>47</v>
      </c>
      <c r="K295" s="103" t="s">
        <v>558</v>
      </c>
      <c r="L295" s="27"/>
      <c r="M295" s="30" t="s">
        <v>5682</v>
      </c>
      <c r="N295" s="28"/>
      <c r="O295" s="102">
        <v>197</v>
      </c>
      <c r="P295" s="22" t="s">
        <v>26</v>
      </c>
      <c r="Q295" s="22" t="s">
        <v>120</v>
      </c>
      <c r="R295" s="29" t="s">
        <v>5786</v>
      </c>
    </row>
    <row r="296" spans="1:18" x14ac:dyDescent="0.2">
      <c r="A296" s="18">
        <v>280</v>
      </c>
      <c r="B296" s="19">
        <v>5700</v>
      </c>
      <c r="C296" s="100" t="s">
        <v>2205</v>
      </c>
      <c r="D296" s="102">
        <v>3</v>
      </c>
      <c r="E296" s="102">
        <v>4</v>
      </c>
      <c r="F296" s="102">
        <v>2012</v>
      </c>
      <c r="G296" s="102">
        <v>3</v>
      </c>
      <c r="H296" s="102">
        <v>4</v>
      </c>
      <c r="I296" s="102">
        <v>2012</v>
      </c>
      <c r="J296" s="102">
        <v>47</v>
      </c>
      <c r="K296" s="103" t="s">
        <v>551</v>
      </c>
      <c r="L296" s="11"/>
      <c r="M296" s="30" t="s">
        <v>5682</v>
      </c>
      <c r="N296" s="11"/>
      <c r="O296" s="102">
        <v>197</v>
      </c>
      <c r="P296" s="22" t="s">
        <v>26</v>
      </c>
      <c r="Q296" s="22" t="s">
        <v>120</v>
      </c>
      <c r="R296" s="29" t="s">
        <v>5786</v>
      </c>
    </row>
    <row r="297" spans="1:18" x14ac:dyDescent="0.2">
      <c r="A297" s="18">
        <v>281</v>
      </c>
      <c r="B297" s="19">
        <v>5700</v>
      </c>
      <c r="C297" s="100" t="s">
        <v>2206</v>
      </c>
      <c r="D297" s="102">
        <v>3</v>
      </c>
      <c r="E297" s="102">
        <v>4</v>
      </c>
      <c r="F297" s="102">
        <v>2012</v>
      </c>
      <c r="G297" s="102">
        <v>3</v>
      </c>
      <c r="H297" s="102">
        <v>4</v>
      </c>
      <c r="I297" s="102">
        <v>2012</v>
      </c>
      <c r="J297" s="102">
        <v>47</v>
      </c>
      <c r="K297" s="103" t="s">
        <v>559</v>
      </c>
      <c r="L297" s="11"/>
      <c r="M297" s="30" t="s">
        <v>5682</v>
      </c>
      <c r="N297" s="11"/>
      <c r="O297" s="102">
        <v>205</v>
      </c>
      <c r="P297" s="22" t="s">
        <v>26</v>
      </c>
      <c r="Q297" s="22" t="s">
        <v>120</v>
      </c>
      <c r="R297" s="29" t="s">
        <v>5786</v>
      </c>
    </row>
    <row r="298" spans="1:18" x14ac:dyDescent="0.2">
      <c r="A298" s="18">
        <v>282</v>
      </c>
      <c r="B298" s="19">
        <v>5700</v>
      </c>
      <c r="C298" s="100" t="s">
        <v>2207</v>
      </c>
      <c r="D298" s="102">
        <v>3</v>
      </c>
      <c r="E298" s="102">
        <v>4</v>
      </c>
      <c r="F298" s="102">
        <v>2012</v>
      </c>
      <c r="G298" s="102">
        <v>3</v>
      </c>
      <c r="H298" s="102">
        <v>4</v>
      </c>
      <c r="I298" s="102">
        <v>2012</v>
      </c>
      <c r="J298" s="102">
        <v>47</v>
      </c>
      <c r="K298" s="103" t="s">
        <v>555</v>
      </c>
      <c r="L298" s="11"/>
      <c r="M298" s="30" t="s">
        <v>5682</v>
      </c>
      <c r="N298" s="11"/>
      <c r="O298" s="102">
        <v>205</v>
      </c>
      <c r="P298" s="22" t="s">
        <v>26</v>
      </c>
      <c r="Q298" s="22" t="s">
        <v>120</v>
      </c>
      <c r="R298" s="29" t="s">
        <v>5786</v>
      </c>
    </row>
    <row r="299" spans="1:18" x14ac:dyDescent="0.2">
      <c r="A299" s="18">
        <v>283</v>
      </c>
      <c r="B299" s="19">
        <v>5700</v>
      </c>
      <c r="C299" s="100" t="s">
        <v>2208</v>
      </c>
      <c r="D299" s="102">
        <v>3</v>
      </c>
      <c r="E299" s="102">
        <v>4</v>
      </c>
      <c r="F299" s="102">
        <v>2012</v>
      </c>
      <c r="G299" s="102">
        <v>3</v>
      </c>
      <c r="H299" s="102">
        <v>4</v>
      </c>
      <c r="I299" s="102">
        <v>2012</v>
      </c>
      <c r="J299" s="102">
        <v>47</v>
      </c>
      <c r="K299" s="103" t="s">
        <v>560</v>
      </c>
      <c r="L299" s="11"/>
      <c r="M299" s="30" t="s">
        <v>5682</v>
      </c>
      <c r="N299" s="11"/>
      <c r="O299" s="102">
        <v>193</v>
      </c>
      <c r="P299" s="22" t="s">
        <v>26</v>
      </c>
      <c r="Q299" s="22" t="s">
        <v>120</v>
      </c>
      <c r="R299" s="29" t="s">
        <v>5786</v>
      </c>
    </row>
    <row r="300" spans="1:18" x14ac:dyDescent="0.2">
      <c r="A300" s="18">
        <v>284</v>
      </c>
      <c r="B300" s="19">
        <v>5700</v>
      </c>
      <c r="C300" s="100" t="s">
        <v>2209</v>
      </c>
      <c r="D300" s="102">
        <v>3</v>
      </c>
      <c r="E300" s="102">
        <v>4</v>
      </c>
      <c r="F300" s="102">
        <v>2012</v>
      </c>
      <c r="G300" s="102">
        <v>3</v>
      </c>
      <c r="H300" s="102">
        <v>4</v>
      </c>
      <c r="I300" s="102">
        <v>2012</v>
      </c>
      <c r="J300" s="102">
        <v>48</v>
      </c>
      <c r="K300" s="103" t="s">
        <v>561</v>
      </c>
      <c r="L300" s="11"/>
      <c r="M300" s="30" t="s">
        <v>5682</v>
      </c>
      <c r="N300" s="11"/>
      <c r="O300" s="102">
        <v>199</v>
      </c>
      <c r="P300" s="22" t="s">
        <v>26</v>
      </c>
      <c r="Q300" s="22" t="s">
        <v>120</v>
      </c>
      <c r="R300" s="29" t="s">
        <v>5786</v>
      </c>
    </row>
    <row r="301" spans="1:18" x14ac:dyDescent="0.2">
      <c r="A301" s="18">
        <v>285</v>
      </c>
      <c r="B301" s="19">
        <v>5700</v>
      </c>
      <c r="C301" s="100" t="s">
        <v>2210</v>
      </c>
      <c r="D301" s="102">
        <v>3</v>
      </c>
      <c r="E301" s="102">
        <v>4</v>
      </c>
      <c r="F301" s="102">
        <v>2012</v>
      </c>
      <c r="G301" s="102">
        <v>3</v>
      </c>
      <c r="H301" s="102">
        <v>4</v>
      </c>
      <c r="I301" s="102">
        <v>2012</v>
      </c>
      <c r="J301" s="102">
        <v>48</v>
      </c>
      <c r="K301" s="103" t="s">
        <v>562</v>
      </c>
      <c r="L301" s="11"/>
      <c r="M301" s="30" t="s">
        <v>5682</v>
      </c>
      <c r="N301" s="11"/>
      <c r="O301" s="102">
        <v>203</v>
      </c>
      <c r="P301" s="22" t="s">
        <v>26</v>
      </c>
      <c r="Q301" s="22" t="s">
        <v>120</v>
      </c>
      <c r="R301" s="29" t="s">
        <v>5786</v>
      </c>
    </row>
    <row r="302" spans="1:18" x14ac:dyDescent="0.2">
      <c r="A302" s="18">
        <v>286</v>
      </c>
      <c r="B302" s="19">
        <v>5700</v>
      </c>
      <c r="C302" s="100" t="s">
        <v>2211</v>
      </c>
      <c r="D302" s="102">
        <v>3</v>
      </c>
      <c r="E302" s="102">
        <v>4</v>
      </c>
      <c r="F302" s="102">
        <v>2012</v>
      </c>
      <c r="G302" s="102">
        <v>3</v>
      </c>
      <c r="H302" s="102">
        <v>4</v>
      </c>
      <c r="I302" s="102">
        <v>2012</v>
      </c>
      <c r="J302" s="102">
        <v>48</v>
      </c>
      <c r="K302" s="103" t="s">
        <v>563</v>
      </c>
      <c r="L302" s="11"/>
      <c r="M302" s="30" t="s">
        <v>5682</v>
      </c>
      <c r="N302" s="11"/>
      <c r="O302" s="102">
        <v>192</v>
      </c>
      <c r="P302" s="22" t="s">
        <v>26</v>
      </c>
      <c r="Q302" s="22" t="s">
        <v>120</v>
      </c>
      <c r="R302" s="29" t="s">
        <v>5786</v>
      </c>
    </row>
    <row r="303" spans="1:18" x14ac:dyDescent="0.2">
      <c r="A303" s="18">
        <v>287</v>
      </c>
      <c r="B303" s="19">
        <v>5700</v>
      </c>
      <c r="C303" s="100" t="s">
        <v>2212</v>
      </c>
      <c r="D303" s="102">
        <v>3</v>
      </c>
      <c r="E303" s="102">
        <v>4</v>
      </c>
      <c r="F303" s="102">
        <v>2012</v>
      </c>
      <c r="G303" s="102">
        <v>3</v>
      </c>
      <c r="H303" s="102">
        <v>4</v>
      </c>
      <c r="I303" s="102">
        <v>2012</v>
      </c>
      <c r="J303" s="102">
        <v>48</v>
      </c>
      <c r="K303" s="103" t="s">
        <v>118</v>
      </c>
      <c r="L303" s="21"/>
      <c r="M303" s="30" t="s">
        <v>5682</v>
      </c>
      <c r="N303" s="30"/>
      <c r="O303" s="102">
        <v>197</v>
      </c>
      <c r="P303" s="22" t="s">
        <v>26</v>
      </c>
      <c r="Q303" s="22" t="s">
        <v>120</v>
      </c>
      <c r="R303" s="29" t="s">
        <v>5786</v>
      </c>
    </row>
    <row r="304" spans="1:18" x14ac:dyDescent="0.2">
      <c r="A304" s="18">
        <v>288</v>
      </c>
      <c r="B304" s="19">
        <v>5700</v>
      </c>
      <c r="C304" s="100" t="s">
        <v>2213</v>
      </c>
      <c r="D304" s="102">
        <v>3</v>
      </c>
      <c r="E304" s="102">
        <v>4</v>
      </c>
      <c r="F304" s="102">
        <v>2012</v>
      </c>
      <c r="G304" s="102">
        <v>3</v>
      </c>
      <c r="H304" s="102">
        <v>4</v>
      </c>
      <c r="I304" s="102">
        <v>2012</v>
      </c>
      <c r="J304" s="102">
        <v>48</v>
      </c>
      <c r="K304" s="103" t="s">
        <v>564</v>
      </c>
      <c r="L304" s="21"/>
      <c r="M304" s="30" t="s">
        <v>5682</v>
      </c>
      <c r="N304" s="30"/>
      <c r="O304" s="102">
        <v>197</v>
      </c>
      <c r="P304" s="22" t="s">
        <v>26</v>
      </c>
      <c r="Q304" s="22" t="s">
        <v>120</v>
      </c>
      <c r="R304" s="29" t="s">
        <v>5786</v>
      </c>
    </row>
    <row r="305" spans="1:18" x14ac:dyDescent="0.2">
      <c r="A305" s="18">
        <v>289</v>
      </c>
      <c r="B305" s="19">
        <v>5700</v>
      </c>
      <c r="C305" s="100" t="s">
        <v>2214</v>
      </c>
      <c r="D305" s="102">
        <v>3</v>
      </c>
      <c r="E305" s="102">
        <v>4</v>
      </c>
      <c r="F305" s="102">
        <v>2012</v>
      </c>
      <c r="G305" s="102">
        <v>3</v>
      </c>
      <c r="H305" s="102">
        <v>4</v>
      </c>
      <c r="I305" s="102">
        <v>2012</v>
      </c>
      <c r="J305" s="102">
        <v>48</v>
      </c>
      <c r="K305" s="103" t="s">
        <v>565</v>
      </c>
      <c r="L305" s="21"/>
      <c r="M305" s="30" t="s">
        <v>5682</v>
      </c>
      <c r="N305" s="30"/>
      <c r="O305" s="102">
        <v>189</v>
      </c>
      <c r="P305" s="22" t="s">
        <v>26</v>
      </c>
      <c r="Q305" s="22" t="s">
        <v>120</v>
      </c>
      <c r="R305" s="29" t="s">
        <v>5786</v>
      </c>
    </row>
    <row r="306" spans="1:18" x14ac:dyDescent="0.2">
      <c r="A306" s="18">
        <v>290</v>
      </c>
      <c r="B306" s="19">
        <v>5700</v>
      </c>
      <c r="C306" s="100" t="s">
        <v>2215</v>
      </c>
      <c r="D306" s="102">
        <v>3</v>
      </c>
      <c r="E306" s="102">
        <v>4</v>
      </c>
      <c r="F306" s="102">
        <v>2012</v>
      </c>
      <c r="G306" s="102">
        <v>3</v>
      </c>
      <c r="H306" s="102">
        <v>4</v>
      </c>
      <c r="I306" s="102">
        <v>2012</v>
      </c>
      <c r="J306" s="102">
        <v>49</v>
      </c>
      <c r="K306" s="103" t="s">
        <v>556</v>
      </c>
      <c r="L306" s="22"/>
      <c r="M306" s="30" t="s">
        <v>5682</v>
      </c>
      <c r="N306" s="22"/>
      <c r="O306" s="102">
        <v>107</v>
      </c>
      <c r="P306" s="22" t="s">
        <v>26</v>
      </c>
      <c r="Q306" s="22" t="s">
        <v>120</v>
      </c>
      <c r="R306" s="29" t="s">
        <v>5786</v>
      </c>
    </row>
    <row r="307" spans="1:18" x14ac:dyDescent="0.2">
      <c r="A307" s="18">
        <v>291</v>
      </c>
      <c r="B307" s="19">
        <v>5700</v>
      </c>
      <c r="C307" s="100" t="s">
        <v>2216</v>
      </c>
      <c r="D307" s="102">
        <v>3</v>
      </c>
      <c r="E307" s="102">
        <v>4</v>
      </c>
      <c r="F307" s="102">
        <v>2012</v>
      </c>
      <c r="G307" s="102">
        <v>3</v>
      </c>
      <c r="H307" s="102">
        <v>4</v>
      </c>
      <c r="I307" s="102">
        <v>2012</v>
      </c>
      <c r="J307" s="102">
        <v>49</v>
      </c>
      <c r="K307" s="103" t="s">
        <v>566</v>
      </c>
      <c r="L307" s="22"/>
      <c r="M307" s="30" t="s">
        <v>5682</v>
      </c>
      <c r="N307" s="30"/>
      <c r="O307" s="102">
        <v>197</v>
      </c>
      <c r="P307" s="22" t="s">
        <v>26</v>
      </c>
      <c r="Q307" s="22" t="s">
        <v>120</v>
      </c>
      <c r="R307" s="29" t="s">
        <v>5786</v>
      </c>
    </row>
    <row r="308" spans="1:18" x14ac:dyDescent="0.2">
      <c r="A308" s="18">
        <v>292</v>
      </c>
      <c r="B308" s="19">
        <v>5700</v>
      </c>
      <c r="C308" s="100" t="s">
        <v>2217</v>
      </c>
      <c r="D308" s="102">
        <v>3</v>
      </c>
      <c r="E308" s="102">
        <v>4</v>
      </c>
      <c r="F308" s="102">
        <v>2012</v>
      </c>
      <c r="G308" s="102">
        <v>3</v>
      </c>
      <c r="H308" s="102">
        <v>4</v>
      </c>
      <c r="I308" s="102">
        <v>2012</v>
      </c>
      <c r="J308" s="102">
        <v>49</v>
      </c>
      <c r="K308" s="103" t="s">
        <v>567</v>
      </c>
      <c r="L308" s="22"/>
      <c r="M308" s="30" t="s">
        <v>5682</v>
      </c>
      <c r="N308" s="30"/>
      <c r="O308" s="102">
        <v>200</v>
      </c>
      <c r="P308" s="22" t="s">
        <v>26</v>
      </c>
      <c r="Q308" s="22" t="s">
        <v>120</v>
      </c>
      <c r="R308" s="29" t="s">
        <v>5786</v>
      </c>
    </row>
    <row r="309" spans="1:18" x14ac:dyDescent="0.2">
      <c r="A309" s="18">
        <v>293</v>
      </c>
      <c r="B309" s="19">
        <v>5700</v>
      </c>
      <c r="C309" s="100" t="s">
        <v>2218</v>
      </c>
      <c r="D309" s="102">
        <v>3</v>
      </c>
      <c r="E309" s="102">
        <v>4</v>
      </c>
      <c r="F309" s="102">
        <v>2012</v>
      </c>
      <c r="G309" s="102">
        <v>4</v>
      </c>
      <c r="H309" s="102">
        <v>4</v>
      </c>
      <c r="I309" s="102">
        <v>2012</v>
      </c>
      <c r="J309" s="102">
        <v>49</v>
      </c>
      <c r="K309" s="103" t="s">
        <v>568</v>
      </c>
      <c r="L309" s="26"/>
      <c r="M309" s="30" t="s">
        <v>5682</v>
      </c>
      <c r="N309" s="30"/>
      <c r="O309" s="102">
        <v>200</v>
      </c>
      <c r="P309" s="22" t="s">
        <v>26</v>
      </c>
      <c r="Q309" s="22" t="s">
        <v>120</v>
      </c>
      <c r="R309" s="29" t="s">
        <v>5786</v>
      </c>
    </row>
    <row r="310" spans="1:18" x14ac:dyDescent="0.2">
      <c r="A310" s="18">
        <v>294</v>
      </c>
      <c r="B310" s="19">
        <v>5700</v>
      </c>
      <c r="C310" s="100" t="s">
        <v>2219</v>
      </c>
      <c r="D310" s="102">
        <v>4</v>
      </c>
      <c r="E310" s="102">
        <v>4</v>
      </c>
      <c r="F310" s="102">
        <v>2012</v>
      </c>
      <c r="G310" s="102">
        <v>4</v>
      </c>
      <c r="H310" s="102">
        <v>4</v>
      </c>
      <c r="I310" s="102">
        <v>2012</v>
      </c>
      <c r="J310" s="102">
        <v>49</v>
      </c>
      <c r="K310" s="103" t="s">
        <v>569</v>
      </c>
      <c r="L310" s="27"/>
      <c r="M310" s="30" t="s">
        <v>5682</v>
      </c>
      <c r="N310" s="28"/>
      <c r="O310" s="102">
        <v>191</v>
      </c>
      <c r="P310" s="22" t="s">
        <v>26</v>
      </c>
      <c r="Q310" s="22" t="s">
        <v>120</v>
      </c>
      <c r="R310" s="29" t="s">
        <v>5786</v>
      </c>
    </row>
    <row r="311" spans="1:18" x14ac:dyDescent="0.2">
      <c r="A311" s="18">
        <v>295</v>
      </c>
      <c r="B311" s="19">
        <v>5700</v>
      </c>
      <c r="C311" s="100" t="s">
        <v>2220</v>
      </c>
      <c r="D311" s="102">
        <v>4</v>
      </c>
      <c r="E311" s="102">
        <v>4</v>
      </c>
      <c r="F311" s="102">
        <v>2012</v>
      </c>
      <c r="G311" s="102">
        <v>4</v>
      </c>
      <c r="H311" s="102">
        <v>4</v>
      </c>
      <c r="I311" s="102">
        <v>2012</v>
      </c>
      <c r="J311" s="102">
        <v>49</v>
      </c>
      <c r="K311" s="103" t="s">
        <v>570</v>
      </c>
      <c r="L311" s="11"/>
      <c r="M311" s="30" t="s">
        <v>5682</v>
      </c>
      <c r="N311" s="11"/>
      <c r="O311" s="102">
        <v>203</v>
      </c>
      <c r="P311" s="22" t="s">
        <v>26</v>
      </c>
      <c r="Q311" s="22" t="s">
        <v>120</v>
      </c>
      <c r="R311" s="29" t="s">
        <v>5786</v>
      </c>
    </row>
    <row r="312" spans="1:18" x14ac:dyDescent="0.2">
      <c r="A312" s="18">
        <v>296</v>
      </c>
      <c r="B312" s="19">
        <v>5700</v>
      </c>
      <c r="C312" s="100" t="s">
        <v>2221</v>
      </c>
      <c r="D312" s="102">
        <v>4</v>
      </c>
      <c r="E312" s="102">
        <v>4</v>
      </c>
      <c r="F312" s="102">
        <v>2012</v>
      </c>
      <c r="G312" s="102">
        <v>4</v>
      </c>
      <c r="H312" s="102">
        <v>4</v>
      </c>
      <c r="I312" s="102">
        <v>2012</v>
      </c>
      <c r="J312" s="102">
        <v>50</v>
      </c>
      <c r="K312" s="103" t="s">
        <v>571</v>
      </c>
      <c r="L312" s="11"/>
      <c r="M312" s="30" t="s">
        <v>5682</v>
      </c>
      <c r="N312" s="11"/>
      <c r="O312" s="102">
        <v>191</v>
      </c>
      <c r="P312" s="22" t="s">
        <v>26</v>
      </c>
      <c r="Q312" s="22" t="s">
        <v>120</v>
      </c>
      <c r="R312" s="29" t="s">
        <v>5786</v>
      </c>
    </row>
    <row r="313" spans="1:18" x14ac:dyDescent="0.2">
      <c r="A313" s="18">
        <v>297</v>
      </c>
      <c r="B313" s="19">
        <v>5700</v>
      </c>
      <c r="C313" s="100" t="s">
        <v>2222</v>
      </c>
      <c r="D313" s="102">
        <v>4</v>
      </c>
      <c r="E313" s="102">
        <v>4</v>
      </c>
      <c r="F313" s="102">
        <v>2012</v>
      </c>
      <c r="G313" s="102">
        <v>4</v>
      </c>
      <c r="H313" s="102">
        <v>4</v>
      </c>
      <c r="I313" s="102">
        <v>2012</v>
      </c>
      <c r="J313" s="102">
        <v>50</v>
      </c>
      <c r="K313" s="103" t="s">
        <v>572</v>
      </c>
      <c r="L313" s="11"/>
      <c r="M313" s="30" t="s">
        <v>5682</v>
      </c>
      <c r="N313" s="11"/>
      <c r="O313" s="102">
        <v>201</v>
      </c>
      <c r="P313" s="22" t="s">
        <v>26</v>
      </c>
      <c r="Q313" s="22" t="s">
        <v>120</v>
      </c>
      <c r="R313" s="29" t="s">
        <v>5786</v>
      </c>
    </row>
    <row r="314" spans="1:18" x14ac:dyDescent="0.2">
      <c r="A314" s="18">
        <v>298</v>
      </c>
      <c r="B314" s="19">
        <v>5700</v>
      </c>
      <c r="C314" s="100" t="s">
        <v>2223</v>
      </c>
      <c r="D314" s="102">
        <v>4</v>
      </c>
      <c r="E314" s="102">
        <v>4</v>
      </c>
      <c r="F314" s="102">
        <v>2012</v>
      </c>
      <c r="G314" s="102">
        <v>4</v>
      </c>
      <c r="H314" s="102">
        <v>4</v>
      </c>
      <c r="I314" s="102">
        <v>2012</v>
      </c>
      <c r="J314" s="102">
        <v>50</v>
      </c>
      <c r="K314" s="103" t="s">
        <v>573</v>
      </c>
      <c r="L314" s="11"/>
      <c r="M314" s="30" t="s">
        <v>5682</v>
      </c>
      <c r="N314" s="11"/>
      <c r="O314" s="102">
        <v>187</v>
      </c>
      <c r="P314" s="22" t="s">
        <v>26</v>
      </c>
      <c r="Q314" s="22" t="s">
        <v>120</v>
      </c>
      <c r="R314" s="29" t="s">
        <v>5786</v>
      </c>
    </row>
    <row r="315" spans="1:18" x14ac:dyDescent="0.2">
      <c r="A315" s="18">
        <v>299</v>
      </c>
      <c r="B315" s="19">
        <v>5700</v>
      </c>
      <c r="C315" s="100" t="s">
        <v>2224</v>
      </c>
      <c r="D315" s="102">
        <v>4</v>
      </c>
      <c r="E315" s="102">
        <v>4</v>
      </c>
      <c r="F315" s="102">
        <v>2012</v>
      </c>
      <c r="G315" s="102">
        <v>4</v>
      </c>
      <c r="H315" s="102">
        <v>4</v>
      </c>
      <c r="I315" s="102">
        <v>2012</v>
      </c>
      <c r="J315" s="102">
        <v>50</v>
      </c>
      <c r="K315" s="103" t="s">
        <v>574</v>
      </c>
      <c r="L315" s="11"/>
      <c r="M315" s="30" t="s">
        <v>5682</v>
      </c>
      <c r="N315" s="11"/>
      <c r="O315" s="102">
        <v>199</v>
      </c>
      <c r="P315" s="22" t="s">
        <v>26</v>
      </c>
      <c r="Q315" s="22" t="s">
        <v>120</v>
      </c>
      <c r="R315" s="29" t="s">
        <v>5786</v>
      </c>
    </row>
    <row r="316" spans="1:18" x14ac:dyDescent="0.2">
      <c r="A316" s="18">
        <v>300</v>
      </c>
      <c r="B316" s="19">
        <v>5700</v>
      </c>
      <c r="C316" s="100" t="s">
        <v>2225</v>
      </c>
      <c r="D316" s="102">
        <v>4</v>
      </c>
      <c r="E316" s="102">
        <v>4</v>
      </c>
      <c r="F316" s="102">
        <v>2012</v>
      </c>
      <c r="G316" s="102">
        <v>4</v>
      </c>
      <c r="H316" s="102">
        <v>4</v>
      </c>
      <c r="I316" s="102">
        <v>2012</v>
      </c>
      <c r="J316" s="102">
        <v>50</v>
      </c>
      <c r="K316" s="103" t="s">
        <v>575</v>
      </c>
      <c r="L316" s="11"/>
      <c r="M316" s="30" t="s">
        <v>5682</v>
      </c>
      <c r="N316" s="11"/>
      <c r="O316" s="102">
        <v>201</v>
      </c>
      <c r="P316" s="22" t="s">
        <v>26</v>
      </c>
      <c r="Q316" s="22" t="s">
        <v>120</v>
      </c>
      <c r="R316" s="29" t="s">
        <v>5786</v>
      </c>
    </row>
    <row r="317" spans="1:18" x14ac:dyDescent="0.2">
      <c r="A317" s="18">
        <v>301</v>
      </c>
      <c r="B317" s="19">
        <v>5700</v>
      </c>
      <c r="C317" s="100" t="s">
        <v>2226</v>
      </c>
      <c r="D317" s="102">
        <v>4</v>
      </c>
      <c r="E317" s="102">
        <v>4</v>
      </c>
      <c r="F317" s="102">
        <v>2012</v>
      </c>
      <c r="G317" s="102">
        <v>4</v>
      </c>
      <c r="H317" s="102">
        <v>4</v>
      </c>
      <c r="I317" s="102">
        <v>2012</v>
      </c>
      <c r="J317" s="102">
        <v>50</v>
      </c>
      <c r="K317" s="103" t="s">
        <v>576</v>
      </c>
      <c r="L317" s="11"/>
      <c r="M317" s="30" t="s">
        <v>5682</v>
      </c>
      <c r="N317" s="11"/>
      <c r="O317" s="102">
        <v>200</v>
      </c>
      <c r="P317" s="22" t="s">
        <v>26</v>
      </c>
      <c r="Q317" s="22" t="s">
        <v>120</v>
      </c>
      <c r="R317" s="29" t="s">
        <v>5786</v>
      </c>
    </row>
    <row r="318" spans="1:18" x14ac:dyDescent="0.2">
      <c r="A318" s="18">
        <v>302</v>
      </c>
      <c r="B318" s="19">
        <v>5700</v>
      </c>
      <c r="C318" s="100" t="s">
        <v>2227</v>
      </c>
      <c r="D318" s="102">
        <v>4</v>
      </c>
      <c r="E318" s="102">
        <v>4</v>
      </c>
      <c r="F318" s="102">
        <v>2012</v>
      </c>
      <c r="G318" s="102">
        <v>4</v>
      </c>
      <c r="H318" s="102">
        <v>4</v>
      </c>
      <c r="I318" s="102">
        <v>2012</v>
      </c>
      <c r="J318" s="102">
        <v>51</v>
      </c>
      <c r="K318" s="103" t="s">
        <v>577</v>
      </c>
      <c r="L318" s="21"/>
      <c r="M318" s="30" t="s">
        <v>5682</v>
      </c>
      <c r="N318" s="30"/>
      <c r="O318" s="102">
        <v>188</v>
      </c>
      <c r="P318" s="22" t="s">
        <v>26</v>
      </c>
      <c r="Q318" s="22" t="s">
        <v>120</v>
      </c>
      <c r="R318" s="29" t="s">
        <v>5786</v>
      </c>
    </row>
    <row r="319" spans="1:18" x14ac:dyDescent="0.2">
      <c r="A319" s="18">
        <v>303</v>
      </c>
      <c r="B319" s="19">
        <v>5700</v>
      </c>
      <c r="C319" s="100" t="s">
        <v>2228</v>
      </c>
      <c r="D319" s="102">
        <v>4</v>
      </c>
      <c r="E319" s="102">
        <v>4</v>
      </c>
      <c r="F319" s="102">
        <v>2012</v>
      </c>
      <c r="G319" s="102">
        <v>4</v>
      </c>
      <c r="H319" s="102">
        <v>4</v>
      </c>
      <c r="I319" s="102">
        <v>2012</v>
      </c>
      <c r="J319" s="102">
        <v>51</v>
      </c>
      <c r="K319" s="103" t="s">
        <v>578</v>
      </c>
      <c r="L319" s="21"/>
      <c r="M319" s="30" t="s">
        <v>5682</v>
      </c>
      <c r="N319" s="30"/>
      <c r="O319" s="102">
        <v>189</v>
      </c>
      <c r="P319" s="22" t="s">
        <v>26</v>
      </c>
      <c r="Q319" s="22" t="s">
        <v>120</v>
      </c>
      <c r="R319" s="29" t="s">
        <v>5786</v>
      </c>
    </row>
    <row r="320" spans="1:18" x14ac:dyDescent="0.2">
      <c r="A320" s="18">
        <v>304</v>
      </c>
      <c r="B320" s="19">
        <v>5700</v>
      </c>
      <c r="C320" s="100" t="s">
        <v>2229</v>
      </c>
      <c r="D320" s="102">
        <v>4</v>
      </c>
      <c r="E320" s="102">
        <v>4</v>
      </c>
      <c r="F320" s="102">
        <v>2012</v>
      </c>
      <c r="G320" s="102">
        <v>4</v>
      </c>
      <c r="H320" s="102">
        <v>4</v>
      </c>
      <c r="I320" s="102">
        <v>2012</v>
      </c>
      <c r="J320" s="102">
        <v>51</v>
      </c>
      <c r="K320" s="103" t="s">
        <v>579</v>
      </c>
      <c r="L320" s="21"/>
      <c r="M320" s="30" t="s">
        <v>5682</v>
      </c>
      <c r="N320" s="30"/>
      <c r="O320" s="102">
        <v>184</v>
      </c>
      <c r="P320" s="22" t="s">
        <v>26</v>
      </c>
      <c r="Q320" s="22" t="s">
        <v>120</v>
      </c>
      <c r="R320" s="29" t="s">
        <v>5786</v>
      </c>
    </row>
    <row r="321" spans="1:18" x14ac:dyDescent="0.2">
      <c r="A321" s="18">
        <v>305</v>
      </c>
      <c r="B321" s="19">
        <v>5700</v>
      </c>
      <c r="C321" s="100" t="s">
        <v>2230</v>
      </c>
      <c r="D321" s="102">
        <v>4</v>
      </c>
      <c r="E321" s="102">
        <v>4</v>
      </c>
      <c r="F321" s="102">
        <v>2012</v>
      </c>
      <c r="G321" s="102">
        <v>4</v>
      </c>
      <c r="H321" s="102">
        <v>4</v>
      </c>
      <c r="I321" s="102">
        <v>2012</v>
      </c>
      <c r="J321" s="102">
        <v>51</v>
      </c>
      <c r="K321" s="103" t="s">
        <v>580</v>
      </c>
      <c r="L321" s="22"/>
      <c r="M321" s="30" t="s">
        <v>5682</v>
      </c>
      <c r="N321" s="22"/>
      <c r="O321" s="102">
        <v>203</v>
      </c>
      <c r="P321" s="22" t="s">
        <v>26</v>
      </c>
      <c r="Q321" s="22" t="s">
        <v>120</v>
      </c>
      <c r="R321" s="29" t="s">
        <v>5786</v>
      </c>
    </row>
    <row r="322" spans="1:18" x14ac:dyDescent="0.2">
      <c r="A322" s="18">
        <v>306</v>
      </c>
      <c r="B322" s="19">
        <v>5700</v>
      </c>
      <c r="C322" s="100" t="s">
        <v>2231</v>
      </c>
      <c r="D322" s="102">
        <v>4</v>
      </c>
      <c r="E322" s="102">
        <v>4</v>
      </c>
      <c r="F322" s="102">
        <v>2012</v>
      </c>
      <c r="G322" s="102">
        <v>4</v>
      </c>
      <c r="H322" s="102">
        <v>4</v>
      </c>
      <c r="I322" s="102">
        <v>2012</v>
      </c>
      <c r="J322" s="102">
        <v>51</v>
      </c>
      <c r="K322" s="103" t="s">
        <v>581</v>
      </c>
      <c r="L322" s="22"/>
      <c r="M322" s="30" t="s">
        <v>5682</v>
      </c>
      <c r="N322" s="30"/>
      <c r="O322" s="102">
        <v>197</v>
      </c>
      <c r="P322" s="22" t="s">
        <v>26</v>
      </c>
      <c r="Q322" s="22" t="s">
        <v>120</v>
      </c>
      <c r="R322" s="29" t="s">
        <v>5786</v>
      </c>
    </row>
    <row r="323" spans="1:18" x14ac:dyDescent="0.2">
      <c r="A323" s="18">
        <v>307</v>
      </c>
      <c r="B323" s="19">
        <v>5700</v>
      </c>
      <c r="C323" s="100" t="s">
        <v>2232</v>
      </c>
      <c r="D323" s="102">
        <v>4</v>
      </c>
      <c r="E323" s="102">
        <v>4</v>
      </c>
      <c r="F323" s="102">
        <v>2012</v>
      </c>
      <c r="G323" s="102">
        <v>4</v>
      </c>
      <c r="H323" s="102">
        <v>4</v>
      </c>
      <c r="I323" s="102">
        <v>2012</v>
      </c>
      <c r="J323" s="102">
        <v>51</v>
      </c>
      <c r="K323" s="103" t="s">
        <v>582</v>
      </c>
      <c r="L323" s="22"/>
      <c r="M323" s="30" t="s">
        <v>5682</v>
      </c>
      <c r="N323" s="30"/>
      <c r="O323" s="102">
        <v>193</v>
      </c>
      <c r="P323" s="22" t="s">
        <v>26</v>
      </c>
      <c r="Q323" s="22" t="s">
        <v>120</v>
      </c>
      <c r="R323" s="29" t="s">
        <v>5786</v>
      </c>
    </row>
    <row r="324" spans="1:18" x14ac:dyDescent="0.2">
      <c r="A324" s="18">
        <v>308</v>
      </c>
      <c r="B324" s="19">
        <v>5700</v>
      </c>
      <c r="C324" s="100" t="s">
        <v>2233</v>
      </c>
      <c r="D324" s="102">
        <v>4</v>
      </c>
      <c r="E324" s="102">
        <v>4</v>
      </c>
      <c r="F324" s="102">
        <v>2012</v>
      </c>
      <c r="G324" s="102">
        <v>4</v>
      </c>
      <c r="H324" s="102">
        <v>4</v>
      </c>
      <c r="I324" s="102">
        <v>2012</v>
      </c>
      <c r="J324" s="102">
        <v>52</v>
      </c>
      <c r="K324" s="103" t="s">
        <v>583</v>
      </c>
      <c r="L324" s="26"/>
      <c r="M324" s="30" t="s">
        <v>5682</v>
      </c>
      <c r="N324" s="30"/>
      <c r="O324" s="102">
        <v>197</v>
      </c>
      <c r="P324" s="22" t="s">
        <v>26</v>
      </c>
      <c r="Q324" s="22" t="s">
        <v>120</v>
      </c>
      <c r="R324" s="29" t="s">
        <v>5786</v>
      </c>
    </row>
    <row r="325" spans="1:18" x14ac:dyDescent="0.2">
      <c r="A325" s="18">
        <v>309</v>
      </c>
      <c r="B325" s="19">
        <v>5700</v>
      </c>
      <c r="C325" s="100" t="s">
        <v>2234</v>
      </c>
      <c r="D325" s="102">
        <v>4</v>
      </c>
      <c r="E325" s="102">
        <v>4</v>
      </c>
      <c r="F325" s="102">
        <v>2012</v>
      </c>
      <c r="G325" s="102">
        <v>4</v>
      </c>
      <c r="H325" s="102">
        <v>4</v>
      </c>
      <c r="I325" s="102">
        <v>2012</v>
      </c>
      <c r="J325" s="102">
        <v>52</v>
      </c>
      <c r="K325" s="103" t="s">
        <v>584</v>
      </c>
      <c r="L325" s="27"/>
      <c r="M325" s="30" t="s">
        <v>5682</v>
      </c>
      <c r="N325" s="28"/>
      <c r="O325" s="102">
        <v>193</v>
      </c>
      <c r="P325" s="22" t="s">
        <v>26</v>
      </c>
      <c r="Q325" s="22" t="s">
        <v>120</v>
      </c>
      <c r="R325" s="29" t="s">
        <v>5786</v>
      </c>
    </row>
    <row r="326" spans="1:18" x14ac:dyDescent="0.2">
      <c r="A326" s="18">
        <v>310</v>
      </c>
      <c r="B326" s="19">
        <v>5700</v>
      </c>
      <c r="C326" s="100" t="s">
        <v>2235</v>
      </c>
      <c r="D326" s="102">
        <v>4</v>
      </c>
      <c r="E326" s="102">
        <v>4</v>
      </c>
      <c r="F326" s="102">
        <v>2012</v>
      </c>
      <c r="G326" s="102">
        <v>4</v>
      </c>
      <c r="H326" s="102">
        <v>4</v>
      </c>
      <c r="I326" s="102">
        <v>2012</v>
      </c>
      <c r="J326" s="102">
        <v>52</v>
      </c>
      <c r="K326" s="103" t="s">
        <v>585</v>
      </c>
      <c r="L326" s="11"/>
      <c r="M326" s="30" t="s">
        <v>5682</v>
      </c>
      <c r="N326" s="11"/>
      <c r="O326" s="102">
        <v>175</v>
      </c>
      <c r="P326" s="22" t="s">
        <v>26</v>
      </c>
      <c r="Q326" s="22" t="s">
        <v>120</v>
      </c>
      <c r="R326" s="29" t="s">
        <v>5786</v>
      </c>
    </row>
    <row r="327" spans="1:18" x14ac:dyDescent="0.2">
      <c r="A327" s="18">
        <v>311</v>
      </c>
      <c r="B327" s="19">
        <v>5700</v>
      </c>
      <c r="C327" s="100" t="s">
        <v>2236</v>
      </c>
      <c r="D327" s="102">
        <v>4</v>
      </c>
      <c r="E327" s="102">
        <v>4</v>
      </c>
      <c r="F327" s="102">
        <v>2012</v>
      </c>
      <c r="G327" s="102">
        <v>4</v>
      </c>
      <c r="H327" s="102">
        <v>4</v>
      </c>
      <c r="I327" s="102">
        <v>2012</v>
      </c>
      <c r="J327" s="102">
        <v>52</v>
      </c>
      <c r="K327" s="103" t="s">
        <v>586</v>
      </c>
      <c r="L327" s="11"/>
      <c r="M327" s="30" t="s">
        <v>5682</v>
      </c>
      <c r="N327" s="11"/>
      <c r="O327" s="102">
        <v>193</v>
      </c>
      <c r="P327" s="22" t="s">
        <v>26</v>
      </c>
      <c r="Q327" s="22" t="s">
        <v>120</v>
      </c>
      <c r="R327" s="29" t="s">
        <v>5786</v>
      </c>
    </row>
    <row r="328" spans="1:18" x14ac:dyDescent="0.2">
      <c r="A328" s="18">
        <v>312</v>
      </c>
      <c r="B328" s="19">
        <v>5700</v>
      </c>
      <c r="C328" s="100" t="s">
        <v>2237</v>
      </c>
      <c r="D328" s="102">
        <v>4</v>
      </c>
      <c r="E328" s="102">
        <v>4</v>
      </c>
      <c r="F328" s="102">
        <v>2012</v>
      </c>
      <c r="G328" s="102">
        <v>4</v>
      </c>
      <c r="H328" s="102">
        <v>4</v>
      </c>
      <c r="I328" s="102">
        <v>2012</v>
      </c>
      <c r="J328" s="102">
        <v>52</v>
      </c>
      <c r="K328" s="103" t="s">
        <v>587</v>
      </c>
      <c r="L328" s="11"/>
      <c r="M328" s="30" t="s">
        <v>5682</v>
      </c>
      <c r="N328" s="11"/>
      <c r="O328" s="102">
        <v>194</v>
      </c>
      <c r="P328" s="22" t="s">
        <v>26</v>
      </c>
      <c r="Q328" s="22" t="s">
        <v>120</v>
      </c>
      <c r="R328" s="29" t="s">
        <v>5786</v>
      </c>
    </row>
    <row r="329" spans="1:18" x14ac:dyDescent="0.2">
      <c r="A329" s="18">
        <v>313</v>
      </c>
      <c r="B329" s="19">
        <v>5700</v>
      </c>
      <c r="C329" s="100" t="s">
        <v>2238</v>
      </c>
      <c r="D329" s="102">
        <v>4</v>
      </c>
      <c r="E329" s="102">
        <v>4</v>
      </c>
      <c r="F329" s="102">
        <v>2012</v>
      </c>
      <c r="G329" s="102">
        <v>4</v>
      </c>
      <c r="H329" s="102">
        <v>4</v>
      </c>
      <c r="I329" s="102">
        <v>2012</v>
      </c>
      <c r="J329" s="102">
        <v>52</v>
      </c>
      <c r="K329" s="103" t="s">
        <v>588</v>
      </c>
      <c r="L329" s="11"/>
      <c r="M329" s="30" t="s">
        <v>5682</v>
      </c>
      <c r="N329" s="11"/>
      <c r="O329" s="102">
        <v>193</v>
      </c>
      <c r="P329" s="22" t="s">
        <v>26</v>
      </c>
      <c r="Q329" s="22" t="s">
        <v>120</v>
      </c>
      <c r="R329" s="29" t="s">
        <v>5786</v>
      </c>
    </row>
    <row r="330" spans="1:18" x14ac:dyDescent="0.2">
      <c r="A330" s="18">
        <v>314</v>
      </c>
      <c r="B330" s="19">
        <v>5700</v>
      </c>
      <c r="C330" s="100" t="s">
        <v>2239</v>
      </c>
      <c r="D330" s="102">
        <v>4</v>
      </c>
      <c r="E330" s="102">
        <v>4</v>
      </c>
      <c r="F330" s="102">
        <v>2012</v>
      </c>
      <c r="G330" s="102">
        <v>4</v>
      </c>
      <c r="H330" s="102">
        <v>4</v>
      </c>
      <c r="I330" s="102">
        <v>2012</v>
      </c>
      <c r="J330" s="102">
        <v>53</v>
      </c>
      <c r="K330" s="103" t="s">
        <v>589</v>
      </c>
      <c r="L330" s="11"/>
      <c r="M330" s="30" t="s">
        <v>5682</v>
      </c>
      <c r="N330" s="11"/>
      <c r="O330" s="102">
        <v>194</v>
      </c>
      <c r="P330" s="22" t="s">
        <v>26</v>
      </c>
      <c r="Q330" s="22" t="s">
        <v>120</v>
      </c>
      <c r="R330" s="29" t="s">
        <v>5786</v>
      </c>
    </row>
    <row r="331" spans="1:18" x14ac:dyDescent="0.2">
      <c r="A331" s="18">
        <v>315</v>
      </c>
      <c r="B331" s="19">
        <v>5700</v>
      </c>
      <c r="C331" s="100" t="s">
        <v>2240</v>
      </c>
      <c r="D331" s="102">
        <v>4</v>
      </c>
      <c r="E331" s="102">
        <v>4</v>
      </c>
      <c r="F331" s="102">
        <v>2012</v>
      </c>
      <c r="G331" s="102">
        <v>4</v>
      </c>
      <c r="H331" s="102">
        <v>4</v>
      </c>
      <c r="I331" s="102">
        <v>2012</v>
      </c>
      <c r="J331" s="102">
        <v>53</v>
      </c>
      <c r="K331" s="103" t="s">
        <v>590</v>
      </c>
      <c r="L331" s="11"/>
      <c r="M331" s="30" t="s">
        <v>5682</v>
      </c>
      <c r="N331" s="11"/>
      <c r="O331" s="102">
        <v>186</v>
      </c>
      <c r="P331" s="22" t="s">
        <v>26</v>
      </c>
      <c r="Q331" s="22" t="s">
        <v>120</v>
      </c>
      <c r="R331" s="29" t="s">
        <v>5786</v>
      </c>
    </row>
    <row r="332" spans="1:18" x14ac:dyDescent="0.2">
      <c r="A332" s="18">
        <v>316</v>
      </c>
      <c r="B332" s="19">
        <v>5700</v>
      </c>
      <c r="C332" s="100" t="s">
        <v>2241</v>
      </c>
      <c r="D332" s="102">
        <v>4</v>
      </c>
      <c r="E332" s="102">
        <v>4</v>
      </c>
      <c r="F332" s="102">
        <v>2012</v>
      </c>
      <c r="G332" s="102">
        <v>4</v>
      </c>
      <c r="H332" s="102">
        <v>4</v>
      </c>
      <c r="I332" s="102">
        <v>2012</v>
      </c>
      <c r="J332" s="102">
        <v>53</v>
      </c>
      <c r="K332" s="103" t="s">
        <v>591</v>
      </c>
      <c r="L332" s="11"/>
      <c r="M332" s="30" t="s">
        <v>5682</v>
      </c>
      <c r="N332" s="11"/>
      <c r="O332" s="102">
        <v>205</v>
      </c>
      <c r="P332" s="22" t="s">
        <v>26</v>
      </c>
      <c r="Q332" s="22" t="s">
        <v>120</v>
      </c>
      <c r="R332" s="29" t="s">
        <v>5786</v>
      </c>
    </row>
    <row r="333" spans="1:18" x14ac:dyDescent="0.2">
      <c r="A333" s="18">
        <v>317</v>
      </c>
      <c r="B333" s="19">
        <v>5700</v>
      </c>
      <c r="C333" s="100" t="s">
        <v>2242</v>
      </c>
      <c r="D333" s="102">
        <v>4</v>
      </c>
      <c r="E333" s="102">
        <v>4</v>
      </c>
      <c r="F333" s="102">
        <v>2012</v>
      </c>
      <c r="G333" s="102">
        <v>4</v>
      </c>
      <c r="H333" s="102">
        <v>4</v>
      </c>
      <c r="I333" s="102">
        <v>2012</v>
      </c>
      <c r="J333" s="102">
        <v>53</v>
      </c>
      <c r="K333" s="103" t="s">
        <v>592</v>
      </c>
      <c r="L333" s="21"/>
      <c r="M333" s="30" t="s">
        <v>5682</v>
      </c>
      <c r="N333" s="30"/>
      <c r="O333" s="102">
        <v>191</v>
      </c>
      <c r="P333" s="22" t="s">
        <v>26</v>
      </c>
      <c r="Q333" s="22" t="s">
        <v>120</v>
      </c>
      <c r="R333" s="29" t="s">
        <v>5786</v>
      </c>
    </row>
    <row r="334" spans="1:18" x14ac:dyDescent="0.2">
      <c r="A334" s="18">
        <v>318</v>
      </c>
      <c r="B334" s="19">
        <v>5700</v>
      </c>
      <c r="C334" s="100" t="s">
        <v>2243</v>
      </c>
      <c r="D334" s="102">
        <v>4</v>
      </c>
      <c r="E334" s="102">
        <v>4</v>
      </c>
      <c r="F334" s="102">
        <v>2012</v>
      </c>
      <c r="G334" s="102">
        <v>4</v>
      </c>
      <c r="H334" s="102">
        <v>4</v>
      </c>
      <c r="I334" s="102">
        <v>2012</v>
      </c>
      <c r="J334" s="102">
        <v>53</v>
      </c>
      <c r="K334" s="103" t="s">
        <v>593</v>
      </c>
      <c r="L334" s="21"/>
      <c r="M334" s="30" t="s">
        <v>5682</v>
      </c>
      <c r="N334" s="30"/>
      <c r="O334" s="102">
        <v>201</v>
      </c>
      <c r="P334" s="22" t="s">
        <v>26</v>
      </c>
      <c r="Q334" s="22" t="s">
        <v>120</v>
      </c>
      <c r="R334" s="29" t="s">
        <v>5786</v>
      </c>
    </row>
    <row r="335" spans="1:18" x14ac:dyDescent="0.2">
      <c r="A335" s="18">
        <v>319</v>
      </c>
      <c r="B335" s="19">
        <v>5700</v>
      </c>
      <c r="C335" s="100" t="s">
        <v>2244</v>
      </c>
      <c r="D335" s="102">
        <v>4</v>
      </c>
      <c r="E335" s="102">
        <v>4</v>
      </c>
      <c r="F335" s="102">
        <v>2012</v>
      </c>
      <c r="G335" s="102">
        <v>4</v>
      </c>
      <c r="H335" s="102">
        <v>4</v>
      </c>
      <c r="I335" s="102">
        <v>2012</v>
      </c>
      <c r="J335" s="102">
        <v>53</v>
      </c>
      <c r="K335" s="103" t="s">
        <v>594</v>
      </c>
      <c r="L335" s="21"/>
      <c r="M335" s="30" t="s">
        <v>5682</v>
      </c>
      <c r="N335" s="30"/>
      <c r="O335" s="102">
        <v>190</v>
      </c>
      <c r="P335" s="22" t="s">
        <v>26</v>
      </c>
      <c r="Q335" s="22" t="s">
        <v>120</v>
      </c>
      <c r="R335" s="29" t="s">
        <v>5786</v>
      </c>
    </row>
    <row r="336" spans="1:18" x14ac:dyDescent="0.2">
      <c r="A336" s="18">
        <v>320</v>
      </c>
      <c r="B336" s="19">
        <v>5700</v>
      </c>
      <c r="C336" s="100" t="s">
        <v>2245</v>
      </c>
      <c r="D336" s="102">
        <v>4</v>
      </c>
      <c r="E336" s="102">
        <v>4</v>
      </c>
      <c r="F336" s="102">
        <v>2012</v>
      </c>
      <c r="G336" s="102">
        <v>4</v>
      </c>
      <c r="H336" s="102">
        <v>4</v>
      </c>
      <c r="I336" s="102">
        <v>2012</v>
      </c>
      <c r="J336" s="102">
        <v>54</v>
      </c>
      <c r="K336" s="103" t="s">
        <v>595</v>
      </c>
      <c r="L336" s="22"/>
      <c r="M336" s="30" t="s">
        <v>5682</v>
      </c>
      <c r="N336" s="22"/>
      <c r="O336" s="102">
        <v>190</v>
      </c>
      <c r="P336" s="22" t="s">
        <v>26</v>
      </c>
      <c r="Q336" s="22" t="s">
        <v>120</v>
      </c>
      <c r="R336" s="29" t="s">
        <v>5786</v>
      </c>
    </row>
    <row r="337" spans="1:18" x14ac:dyDescent="0.2">
      <c r="A337" s="18">
        <v>321</v>
      </c>
      <c r="B337" s="19">
        <v>5700</v>
      </c>
      <c r="C337" s="100" t="s">
        <v>2246</v>
      </c>
      <c r="D337" s="102">
        <v>4</v>
      </c>
      <c r="E337" s="102">
        <v>4</v>
      </c>
      <c r="F337" s="102">
        <v>2012</v>
      </c>
      <c r="G337" s="102">
        <v>9</v>
      </c>
      <c r="H337" s="102">
        <v>4</v>
      </c>
      <c r="I337" s="102">
        <v>2012</v>
      </c>
      <c r="J337" s="102">
        <v>54</v>
      </c>
      <c r="K337" s="103" t="s">
        <v>596</v>
      </c>
      <c r="L337" s="22"/>
      <c r="M337" s="30" t="s">
        <v>5682</v>
      </c>
      <c r="N337" s="30"/>
      <c r="O337" s="102">
        <v>185</v>
      </c>
      <c r="P337" s="22" t="s">
        <v>26</v>
      </c>
      <c r="Q337" s="22" t="s">
        <v>120</v>
      </c>
      <c r="R337" s="29" t="s">
        <v>5786</v>
      </c>
    </row>
    <row r="338" spans="1:18" x14ac:dyDescent="0.2">
      <c r="A338" s="18">
        <v>322</v>
      </c>
      <c r="B338" s="19">
        <v>5700</v>
      </c>
      <c r="C338" s="100" t="s">
        <v>2247</v>
      </c>
      <c r="D338" s="102">
        <v>9</v>
      </c>
      <c r="E338" s="102">
        <v>4</v>
      </c>
      <c r="F338" s="102">
        <v>2012</v>
      </c>
      <c r="G338" s="102">
        <v>9</v>
      </c>
      <c r="H338" s="102">
        <v>4</v>
      </c>
      <c r="I338" s="102">
        <v>2012</v>
      </c>
      <c r="J338" s="102">
        <v>54</v>
      </c>
      <c r="K338" s="103" t="s">
        <v>597</v>
      </c>
      <c r="L338" s="22"/>
      <c r="M338" s="30" t="s">
        <v>5682</v>
      </c>
      <c r="N338" s="30"/>
      <c r="O338" s="102">
        <v>196</v>
      </c>
      <c r="P338" s="22" t="s">
        <v>26</v>
      </c>
      <c r="Q338" s="22" t="s">
        <v>120</v>
      </c>
      <c r="R338" s="29" t="s">
        <v>5786</v>
      </c>
    </row>
    <row r="339" spans="1:18" x14ac:dyDescent="0.2">
      <c r="A339" s="18">
        <v>323</v>
      </c>
      <c r="B339" s="19">
        <v>5700</v>
      </c>
      <c r="C339" s="100" t="s">
        <v>2248</v>
      </c>
      <c r="D339" s="102">
        <v>9</v>
      </c>
      <c r="E339" s="102">
        <v>4</v>
      </c>
      <c r="F339" s="102">
        <v>2012</v>
      </c>
      <c r="G339" s="102">
        <v>9</v>
      </c>
      <c r="H339" s="102">
        <v>4</v>
      </c>
      <c r="I339" s="102">
        <v>2012</v>
      </c>
      <c r="J339" s="102">
        <v>54</v>
      </c>
      <c r="K339" s="103" t="s">
        <v>598</v>
      </c>
      <c r="L339" s="26"/>
      <c r="M339" s="30" t="s">
        <v>5682</v>
      </c>
      <c r="N339" s="30"/>
      <c r="O339" s="102">
        <v>189</v>
      </c>
      <c r="P339" s="22" t="s">
        <v>26</v>
      </c>
      <c r="Q339" s="22" t="s">
        <v>120</v>
      </c>
      <c r="R339" s="29" t="s">
        <v>5786</v>
      </c>
    </row>
    <row r="340" spans="1:18" x14ac:dyDescent="0.2">
      <c r="A340" s="18">
        <v>324</v>
      </c>
      <c r="B340" s="19">
        <v>5700</v>
      </c>
      <c r="C340" s="100" t="s">
        <v>2249</v>
      </c>
      <c r="D340" s="102">
        <v>9</v>
      </c>
      <c r="E340" s="102">
        <v>4</v>
      </c>
      <c r="F340" s="102">
        <v>2012</v>
      </c>
      <c r="G340" s="102">
        <v>9</v>
      </c>
      <c r="H340" s="102">
        <v>4</v>
      </c>
      <c r="I340" s="102">
        <v>2012</v>
      </c>
      <c r="J340" s="102">
        <v>54</v>
      </c>
      <c r="K340" s="103" t="s">
        <v>599</v>
      </c>
      <c r="L340" s="27"/>
      <c r="M340" s="30" t="s">
        <v>5682</v>
      </c>
      <c r="N340" s="28"/>
      <c r="O340" s="102">
        <v>188</v>
      </c>
      <c r="P340" s="22" t="s">
        <v>26</v>
      </c>
      <c r="Q340" s="22" t="s">
        <v>120</v>
      </c>
      <c r="R340" s="29" t="s">
        <v>5786</v>
      </c>
    </row>
    <row r="341" spans="1:18" x14ac:dyDescent="0.2">
      <c r="A341" s="18">
        <v>325</v>
      </c>
      <c r="B341" s="19">
        <v>5700</v>
      </c>
      <c r="C341" s="100" t="s">
        <v>2250</v>
      </c>
      <c r="D341" s="102">
        <v>9</v>
      </c>
      <c r="E341" s="102">
        <v>4</v>
      </c>
      <c r="F341" s="102">
        <v>2012</v>
      </c>
      <c r="G341" s="102">
        <v>9</v>
      </c>
      <c r="H341" s="102">
        <v>4</v>
      </c>
      <c r="I341" s="102">
        <v>2012</v>
      </c>
      <c r="J341" s="102">
        <v>54</v>
      </c>
      <c r="K341" s="103" t="s">
        <v>600</v>
      </c>
      <c r="L341" s="11"/>
      <c r="M341" s="30" t="s">
        <v>5682</v>
      </c>
      <c r="N341" s="11"/>
      <c r="O341" s="102">
        <v>192</v>
      </c>
      <c r="P341" s="22" t="s">
        <v>26</v>
      </c>
      <c r="Q341" s="22" t="s">
        <v>120</v>
      </c>
      <c r="R341" s="29" t="s">
        <v>5786</v>
      </c>
    </row>
    <row r="342" spans="1:18" x14ac:dyDescent="0.2">
      <c r="A342" s="18">
        <v>326</v>
      </c>
      <c r="B342" s="19">
        <v>5700</v>
      </c>
      <c r="C342" s="100" t="s">
        <v>2251</v>
      </c>
      <c r="D342" s="102">
        <v>9</v>
      </c>
      <c r="E342" s="102">
        <v>4</v>
      </c>
      <c r="F342" s="102">
        <v>2012</v>
      </c>
      <c r="G342" s="102">
        <v>9</v>
      </c>
      <c r="H342" s="102">
        <v>4</v>
      </c>
      <c r="I342" s="102">
        <v>2012</v>
      </c>
      <c r="J342" s="102">
        <v>55</v>
      </c>
      <c r="K342" s="103" t="s">
        <v>601</v>
      </c>
      <c r="L342" s="11"/>
      <c r="M342" s="30" t="s">
        <v>5682</v>
      </c>
      <c r="N342" s="11"/>
      <c r="O342" s="102">
        <v>189</v>
      </c>
      <c r="P342" s="22" t="s">
        <v>26</v>
      </c>
      <c r="Q342" s="22" t="s">
        <v>120</v>
      </c>
      <c r="R342" s="29" t="s">
        <v>5786</v>
      </c>
    </row>
    <row r="343" spans="1:18" x14ac:dyDescent="0.2">
      <c r="A343" s="18">
        <v>327</v>
      </c>
      <c r="B343" s="19">
        <v>5700</v>
      </c>
      <c r="C343" s="100" t="s">
        <v>2252</v>
      </c>
      <c r="D343" s="102">
        <v>9</v>
      </c>
      <c r="E343" s="102">
        <v>4</v>
      </c>
      <c r="F343" s="102">
        <v>2012</v>
      </c>
      <c r="G343" s="102">
        <v>9</v>
      </c>
      <c r="H343" s="102">
        <v>4</v>
      </c>
      <c r="I343" s="102">
        <v>2012</v>
      </c>
      <c r="J343" s="102">
        <v>55</v>
      </c>
      <c r="K343" s="103" t="s">
        <v>602</v>
      </c>
      <c r="L343" s="11"/>
      <c r="M343" s="30" t="s">
        <v>5682</v>
      </c>
      <c r="N343" s="11"/>
      <c r="O343" s="102">
        <v>205</v>
      </c>
      <c r="P343" s="22" t="s">
        <v>26</v>
      </c>
      <c r="Q343" s="22" t="s">
        <v>120</v>
      </c>
      <c r="R343" s="29" t="s">
        <v>5786</v>
      </c>
    </row>
    <row r="344" spans="1:18" x14ac:dyDescent="0.2">
      <c r="A344" s="18">
        <v>328</v>
      </c>
      <c r="B344" s="19">
        <v>5700</v>
      </c>
      <c r="C344" s="100" t="s">
        <v>2253</v>
      </c>
      <c r="D344" s="102">
        <v>9</v>
      </c>
      <c r="E344" s="102">
        <v>4</v>
      </c>
      <c r="F344" s="102">
        <v>2012</v>
      </c>
      <c r="G344" s="102">
        <v>9</v>
      </c>
      <c r="H344" s="102">
        <v>4</v>
      </c>
      <c r="I344" s="102">
        <v>2012</v>
      </c>
      <c r="J344" s="102">
        <v>55</v>
      </c>
      <c r="K344" s="103" t="s">
        <v>603</v>
      </c>
      <c r="L344" s="11"/>
      <c r="M344" s="30" t="s">
        <v>5682</v>
      </c>
      <c r="N344" s="11"/>
      <c r="O344" s="102">
        <v>190</v>
      </c>
      <c r="P344" s="22" t="s">
        <v>26</v>
      </c>
      <c r="Q344" s="22" t="s">
        <v>120</v>
      </c>
      <c r="R344" s="29" t="s">
        <v>5786</v>
      </c>
    </row>
    <row r="345" spans="1:18" x14ac:dyDescent="0.2">
      <c r="A345" s="18">
        <v>329</v>
      </c>
      <c r="B345" s="19">
        <v>5700</v>
      </c>
      <c r="C345" s="100" t="s">
        <v>2254</v>
      </c>
      <c r="D345" s="102">
        <v>9</v>
      </c>
      <c r="E345" s="102">
        <v>4</v>
      </c>
      <c r="F345" s="102">
        <v>2012</v>
      </c>
      <c r="G345" s="102">
        <v>9</v>
      </c>
      <c r="H345" s="102">
        <v>4</v>
      </c>
      <c r="I345" s="102">
        <v>2012</v>
      </c>
      <c r="J345" s="102">
        <v>55</v>
      </c>
      <c r="K345" s="103" t="s">
        <v>604</v>
      </c>
      <c r="L345" s="11"/>
      <c r="M345" s="30" t="s">
        <v>5682</v>
      </c>
      <c r="N345" s="11"/>
      <c r="O345" s="102">
        <v>191</v>
      </c>
      <c r="P345" s="22" t="s">
        <v>26</v>
      </c>
      <c r="Q345" s="22" t="s">
        <v>120</v>
      </c>
      <c r="R345" s="29" t="s">
        <v>5786</v>
      </c>
    </row>
    <row r="346" spans="1:18" x14ac:dyDescent="0.2">
      <c r="A346" s="18">
        <v>330</v>
      </c>
      <c r="B346" s="19">
        <v>5700</v>
      </c>
      <c r="C346" s="100" t="s">
        <v>2255</v>
      </c>
      <c r="D346" s="102">
        <v>11</v>
      </c>
      <c r="E346" s="102">
        <v>4</v>
      </c>
      <c r="F346" s="102">
        <v>2012</v>
      </c>
      <c r="G346" s="102">
        <v>11</v>
      </c>
      <c r="H346" s="102">
        <v>4</v>
      </c>
      <c r="I346" s="102">
        <v>2012</v>
      </c>
      <c r="J346" s="102">
        <v>55</v>
      </c>
      <c r="K346" s="103" t="s">
        <v>605</v>
      </c>
      <c r="L346" s="11"/>
      <c r="M346" s="30" t="s">
        <v>5682</v>
      </c>
      <c r="N346" s="11"/>
      <c r="O346" s="102">
        <v>201</v>
      </c>
      <c r="P346" s="22" t="s">
        <v>26</v>
      </c>
      <c r="Q346" s="22" t="s">
        <v>120</v>
      </c>
      <c r="R346" s="29" t="s">
        <v>5786</v>
      </c>
    </row>
    <row r="347" spans="1:18" x14ac:dyDescent="0.2">
      <c r="A347" s="18">
        <v>331</v>
      </c>
      <c r="B347" s="19">
        <v>5700</v>
      </c>
      <c r="C347" s="100" t="s">
        <v>2256</v>
      </c>
      <c r="D347" s="102">
        <v>11</v>
      </c>
      <c r="E347" s="102">
        <v>4</v>
      </c>
      <c r="F347" s="102">
        <v>2012</v>
      </c>
      <c r="G347" s="102">
        <v>11</v>
      </c>
      <c r="H347" s="102">
        <v>4</v>
      </c>
      <c r="I347" s="102">
        <v>2012</v>
      </c>
      <c r="J347" s="102">
        <v>55</v>
      </c>
      <c r="K347" s="103" t="s">
        <v>606</v>
      </c>
      <c r="L347" s="11"/>
      <c r="M347" s="30" t="s">
        <v>5682</v>
      </c>
      <c r="N347" s="11"/>
      <c r="O347" s="102">
        <v>256</v>
      </c>
      <c r="P347" s="22" t="s">
        <v>26</v>
      </c>
      <c r="Q347" s="22" t="s">
        <v>120</v>
      </c>
      <c r="R347" s="29" t="s">
        <v>5786</v>
      </c>
    </row>
    <row r="348" spans="1:18" x14ac:dyDescent="0.2">
      <c r="A348" s="18">
        <v>332</v>
      </c>
      <c r="B348" s="19">
        <v>5700</v>
      </c>
      <c r="C348" s="100" t="s">
        <v>2257</v>
      </c>
      <c r="D348" s="102">
        <v>11</v>
      </c>
      <c r="E348" s="102">
        <v>4</v>
      </c>
      <c r="F348" s="102">
        <v>2012</v>
      </c>
      <c r="G348" s="102">
        <v>11</v>
      </c>
      <c r="H348" s="102">
        <v>4</v>
      </c>
      <c r="I348" s="102">
        <v>2012</v>
      </c>
      <c r="J348" s="102">
        <v>56</v>
      </c>
      <c r="K348" s="103" t="s">
        <v>607</v>
      </c>
      <c r="L348" s="21"/>
      <c r="M348" s="30" t="s">
        <v>5682</v>
      </c>
      <c r="N348" s="30"/>
      <c r="O348" s="102">
        <v>192</v>
      </c>
      <c r="P348" s="22" t="s">
        <v>26</v>
      </c>
      <c r="Q348" s="22" t="s">
        <v>120</v>
      </c>
      <c r="R348" s="29" t="s">
        <v>5786</v>
      </c>
    </row>
    <row r="349" spans="1:18" x14ac:dyDescent="0.2">
      <c r="A349" s="18">
        <v>333</v>
      </c>
      <c r="B349" s="19">
        <v>5700</v>
      </c>
      <c r="C349" s="100" t="s">
        <v>2258</v>
      </c>
      <c r="D349" s="102">
        <v>11</v>
      </c>
      <c r="E349" s="102">
        <v>4</v>
      </c>
      <c r="F349" s="102">
        <v>2012</v>
      </c>
      <c r="G349" s="102">
        <v>11</v>
      </c>
      <c r="H349" s="102">
        <v>4</v>
      </c>
      <c r="I349" s="102">
        <v>2012</v>
      </c>
      <c r="J349" s="102">
        <v>56</v>
      </c>
      <c r="K349" s="103" t="s">
        <v>608</v>
      </c>
      <c r="L349" s="21"/>
      <c r="M349" s="30" t="s">
        <v>5682</v>
      </c>
      <c r="N349" s="30"/>
      <c r="O349" s="102">
        <v>175</v>
      </c>
      <c r="P349" s="22" t="s">
        <v>26</v>
      </c>
      <c r="Q349" s="22" t="s">
        <v>120</v>
      </c>
      <c r="R349" s="29" t="s">
        <v>5786</v>
      </c>
    </row>
    <row r="350" spans="1:18" x14ac:dyDescent="0.2">
      <c r="A350" s="18">
        <v>334</v>
      </c>
      <c r="B350" s="19">
        <v>5700</v>
      </c>
      <c r="C350" s="100" t="s">
        <v>2259</v>
      </c>
      <c r="D350" s="102">
        <v>11</v>
      </c>
      <c r="E350" s="102">
        <v>4</v>
      </c>
      <c r="F350" s="102">
        <v>2012</v>
      </c>
      <c r="G350" s="102">
        <v>11</v>
      </c>
      <c r="H350" s="102">
        <v>4</v>
      </c>
      <c r="I350" s="102">
        <v>2012</v>
      </c>
      <c r="J350" s="102">
        <v>56</v>
      </c>
      <c r="K350" s="103" t="s">
        <v>609</v>
      </c>
      <c r="L350" s="21"/>
      <c r="M350" s="30" t="s">
        <v>5682</v>
      </c>
      <c r="N350" s="30"/>
      <c r="O350" s="102">
        <v>202</v>
      </c>
      <c r="P350" s="22" t="s">
        <v>26</v>
      </c>
      <c r="Q350" s="22" t="s">
        <v>120</v>
      </c>
      <c r="R350" s="29" t="s">
        <v>5786</v>
      </c>
    </row>
    <row r="351" spans="1:18" x14ac:dyDescent="0.2">
      <c r="A351" s="18">
        <v>335</v>
      </c>
      <c r="B351" s="19">
        <v>5700</v>
      </c>
      <c r="C351" s="100" t="s">
        <v>2260</v>
      </c>
      <c r="D351" s="102">
        <v>11</v>
      </c>
      <c r="E351" s="102">
        <v>4</v>
      </c>
      <c r="F351" s="102">
        <v>2012</v>
      </c>
      <c r="G351" s="102">
        <v>11</v>
      </c>
      <c r="H351" s="102">
        <v>4</v>
      </c>
      <c r="I351" s="102">
        <v>2012</v>
      </c>
      <c r="J351" s="102">
        <v>56</v>
      </c>
      <c r="K351" s="103" t="s">
        <v>610</v>
      </c>
      <c r="L351" s="22"/>
      <c r="M351" s="30" t="s">
        <v>5682</v>
      </c>
      <c r="N351" s="22"/>
      <c r="O351" s="102">
        <v>187</v>
      </c>
      <c r="P351" s="22" t="s">
        <v>26</v>
      </c>
      <c r="Q351" s="22" t="s">
        <v>120</v>
      </c>
      <c r="R351" s="29" t="s">
        <v>5786</v>
      </c>
    </row>
    <row r="352" spans="1:18" x14ac:dyDescent="0.2">
      <c r="A352" s="18">
        <v>336</v>
      </c>
      <c r="B352" s="19">
        <v>5700</v>
      </c>
      <c r="C352" s="100" t="s">
        <v>2261</v>
      </c>
      <c r="D352" s="102">
        <v>11</v>
      </c>
      <c r="E352" s="102">
        <v>4</v>
      </c>
      <c r="F352" s="102">
        <v>2012</v>
      </c>
      <c r="G352" s="102">
        <v>11</v>
      </c>
      <c r="H352" s="102">
        <v>4</v>
      </c>
      <c r="I352" s="102">
        <v>2012</v>
      </c>
      <c r="J352" s="102">
        <v>56</v>
      </c>
      <c r="K352" s="103" t="s">
        <v>3030</v>
      </c>
      <c r="L352" s="22"/>
      <c r="M352" s="30" t="s">
        <v>5682</v>
      </c>
      <c r="N352" s="30"/>
      <c r="O352" s="102">
        <v>181</v>
      </c>
      <c r="P352" s="22" t="s">
        <v>26</v>
      </c>
      <c r="Q352" s="22" t="s">
        <v>120</v>
      </c>
      <c r="R352" s="29" t="s">
        <v>5786</v>
      </c>
    </row>
    <row r="353" spans="1:18" x14ac:dyDescent="0.2">
      <c r="A353" s="18">
        <v>337</v>
      </c>
      <c r="B353" s="19">
        <v>5700</v>
      </c>
      <c r="C353" s="100" t="s">
        <v>2262</v>
      </c>
      <c r="D353" s="102">
        <v>11</v>
      </c>
      <c r="E353" s="102">
        <v>4</v>
      </c>
      <c r="F353" s="102">
        <v>2012</v>
      </c>
      <c r="G353" s="102">
        <v>12</v>
      </c>
      <c r="H353" s="102">
        <v>4</v>
      </c>
      <c r="I353" s="102">
        <v>2012</v>
      </c>
      <c r="J353" s="102">
        <v>56</v>
      </c>
      <c r="K353" s="103" t="s">
        <v>3031</v>
      </c>
      <c r="L353" s="22"/>
      <c r="M353" s="30" t="s">
        <v>5682</v>
      </c>
      <c r="N353" s="30"/>
      <c r="O353" s="102">
        <v>197</v>
      </c>
      <c r="P353" s="22" t="s">
        <v>26</v>
      </c>
      <c r="Q353" s="22" t="s">
        <v>120</v>
      </c>
      <c r="R353" s="29" t="s">
        <v>5786</v>
      </c>
    </row>
    <row r="354" spans="1:18" x14ac:dyDescent="0.2">
      <c r="A354" s="18">
        <v>338</v>
      </c>
      <c r="B354" s="19">
        <v>5700</v>
      </c>
      <c r="C354" s="100" t="s">
        <v>2263</v>
      </c>
      <c r="D354" s="102">
        <v>12</v>
      </c>
      <c r="E354" s="102">
        <v>4</v>
      </c>
      <c r="F354" s="102">
        <v>2012</v>
      </c>
      <c r="G354" s="102">
        <v>13</v>
      </c>
      <c r="H354" s="102">
        <v>4</v>
      </c>
      <c r="I354" s="102">
        <v>2012</v>
      </c>
      <c r="J354" s="102">
        <v>57</v>
      </c>
      <c r="K354" s="103" t="s">
        <v>3032</v>
      </c>
      <c r="L354" s="26"/>
      <c r="M354" s="30" t="s">
        <v>5682</v>
      </c>
      <c r="N354" s="30"/>
      <c r="O354" s="102">
        <v>200</v>
      </c>
      <c r="P354" s="22" t="s">
        <v>26</v>
      </c>
      <c r="Q354" s="22" t="s">
        <v>120</v>
      </c>
      <c r="R354" s="29" t="s">
        <v>5786</v>
      </c>
    </row>
    <row r="355" spans="1:18" x14ac:dyDescent="0.2">
      <c r="A355" s="18">
        <v>339</v>
      </c>
      <c r="B355" s="19">
        <v>5700</v>
      </c>
      <c r="C355" s="100" t="s">
        <v>2264</v>
      </c>
      <c r="D355" s="102">
        <v>13</v>
      </c>
      <c r="E355" s="102">
        <v>4</v>
      </c>
      <c r="F355" s="102">
        <v>2012</v>
      </c>
      <c r="G355" s="102">
        <v>13</v>
      </c>
      <c r="H355" s="102">
        <v>4</v>
      </c>
      <c r="I355" s="102">
        <v>2012</v>
      </c>
      <c r="J355" s="102">
        <v>57</v>
      </c>
      <c r="K355" s="103" t="s">
        <v>3033</v>
      </c>
      <c r="L355" s="27"/>
      <c r="M355" s="30" t="s">
        <v>5682</v>
      </c>
      <c r="N355" s="28"/>
      <c r="O355" s="102">
        <v>196</v>
      </c>
      <c r="P355" s="22" t="s">
        <v>26</v>
      </c>
      <c r="Q355" s="22" t="s">
        <v>120</v>
      </c>
      <c r="R355" s="29" t="s">
        <v>5786</v>
      </c>
    </row>
    <row r="356" spans="1:18" x14ac:dyDescent="0.2">
      <c r="A356" s="18">
        <v>340</v>
      </c>
      <c r="B356" s="19">
        <v>5700</v>
      </c>
      <c r="C356" s="100" t="s">
        <v>2265</v>
      </c>
      <c r="D356" s="102">
        <v>13</v>
      </c>
      <c r="E356" s="102">
        <v>4</v>
      </c>
      <c r="F356" s="102">
        <v>2012</v>
      </c>
      <c r="G356" s="102">
        <v>13</v>
      </c>
      <c r="H356" s="102">
        <v>4</v>
      </c>
      <c r="I356" s="102">
        <v>2012</v>
      </c>
      <c r="J356" s="102">
        <v>57</v>
      </c>
      <c r="K356" s="103" t="s">
        <v>3034</v>
      </c>
      <c r="L356" s="21"/>
      <c r="M356" s="30" t="s">
        <v>5682</v>
      </c>
      <c r="N356" s="30"/>
      <c r="O356" s="102">
        <v>212</v>
      </c>
      <c r="P356" s="22" t="s">
        <v>26</v>
      </c>
      <c r="Q356" s="22" t="s">
        <v>120</v>
      </c>
      <c r="R356" s="29" t="s">
        <v>5786</v>
      </c>
    </row>
    <row r="357" spans="1:18" x14ac:dyDescent="0.2">
      <c r="A357" s="18">
        <v>341</v>
      </c>
      <c r="B357" s="19">
        <v>5700</v>
      </c>
      <c r="C357" s="100" t="s">
        <v>2266</v>
      </c>
      <c r="D357" s="102">
        <v>13</v>
      </c>
      <c r="E357" s="102">
        <v>4</v>
      </c>
      <c r="F357" s="102">
        <v>2012</v>
      </c>
      <c r="G357" s="102">
        <v>13</v>
      </c>
      <c r="H357" s="102">
        <v>4</v>
      </c>
      <c r="I357" s="102">
        <v>2012</v>
      </c>
      <c r="J357" s="102">
        <v>57</v>
      </c>
      <c r="K357" s="103" t="s">
        <v>3035</v>
      </c>
      <c r="L357" s="21"/>
      <c r="M357" s="30" t="s">
        <v>5682</v>
      </c>
      <c r="N357" s="30"/>
      <c r="O357" s="102">
        <v>209</v>
      </c>
      <c r="P357" s="22" t="s">
        <v>26</v>
      </c>
      <c r="Q357" s="22" t="s">
        <v>120</v>
      </c>
      <c r="R357" s="29" t="s">
        <v>5786</v>
      </c>
    </row>
    <row r="358" spans="1:18" x14ac:dyDescent="0.2">
      <c r="A358" s="18">
        <v>342</v>
      </c>
      <c r="B358" s="19">
        <v>5700</v>
      </c>
      <c r="C358" s="100" t="s">
        <v>2267</v>
      </c>
      <c r="D358" s="102">
        <v>13</v>
      </c>
      <c r="E358" s="102">
        <v>4</v>
      </c>
      <c r="F358" s="102">
        <v>2012</v>
      </c>
      <c r="G358" s="102">
        <v>13</v>
      </c>
      <c r="H358" s="102">
        <v>4</v>
      </c>
      <c r="I358" s="102">
        <v>2012</v>
      </c>
      <c r="J358" s="102">
        <v>57</v>
      </c>
      <c r="K358" s="103" t="s">
        <v>3036</v>
      </c>
      <c r="L358" s="21"/>
      <c r="M358" s="30" t="s">
        <v>5682</v>
      </c>
      <c r="N358" s="30"/>
      <c r="O358" s="102">
        <v>198</v>
      </c>
      <c r="P358" s="22" t="s">
        <v>26</v>
      </c>
      <c r="Q358" s="22" t="s">
        <v>120</v>
      </c>
      <c r="R358" s="29" t="s">
        <v>5786</v>
      </c>
    </row>
    <row r="359" spans="1:18" x14ac:dyDescent="0.2">
      <c r="A359" s="18">
        <v>343</v>
      </c>
      <c r="B359" s="19">
        <v>5700</v>
      </c>
      <c r="C359" s="100" t="s">
        <v>2268</v>
      </c>
      <c r="D359" s="102">
        <v>13</v>
      </c>
      <c r="E359" s="102">
        <v>4</v>
      </c>
      <c r="F359" s="102">
        <v>2012</v>
      </c>
      <c r="G359" s="102">
        <v>13</v>
      </c>
      <c r="H359" s="102">
        <v>4</v>
      </c>
      <c r="I359" s="102">
        <v>2012</v>
      </c>
      <c r="J359" s="102">
        <v>57</v>
      </c>
      <c r="K359" s="103" t="s">
        <v>3037</v>
      </c>
      <c r="L359" s="22"/>
      <c r="M359" s="30" t="s">
        <v>5682</v>
      </c>
      <c r="N359" s="22"/>
      <c r="O359" s="102">
        <v>223</v>
      </c>
      <c r="P359" s="22" t="s">
        <v>26</v>
      </c>
      <c r="Q359" s="22" t="s">
        <v>120</v>
      </c>
      <c r="R359" s="29" t="s">
        <v>5786</v>
      </c>
    </row>
    <row r="360" spans="1:18" x14ac:dyDescent="0.2">
      <c r="A360" s="18">
        <v>344</v>
      </c>
      <c r="B360" s="19">
        <v>5700</v>
      </c>
      <c r="C360" s="100" t="s">
        <v>2269</v>
      </c>
      <c r="D360" s="102">
        <v>13</v>
      </c>
      <c r="E360" s="102">
        <v>4</v>
      </c>
      <c r="F360" s="102">
        <v>2012</v>
      </c>
      <c r="G360" s="102">
        <v>13</v>
      </c>
      <c r="H360" s="102">
        <v>4</v>
      </c>
      <c r="I360" s="102">
        <v>2012</v>
      </c>
      <c r="J360" s="102">
        <v>58</v>
      </c>
      <c r="K360" s="103" t="s">
        <v>3038</v>
      </c>
      <c r="L360" s="22"/>
      <c r="M360" s="30" t="s">
        <v>5682</v>
      </c>
      <c r="N360" s="30"/>
      <c r="O360" s="102">
        <v>199</v>
      </c>
      <c r="P360" s="22" t="s">
        <v>26</v>
      </c>
      <c r="Q360" s="22" t="s">
        <v>120</v>
      </c>
      <c r="R360" s="29" t="s">
        <v>5786</v>
      </c>
    </row>
    <row r="361" spans="1:18" x14ac:dyDescent="0.2">
      <c r="A361" s="18">
        <v>345</v>
      </c>
      <c r="B361" s="19">
        <v>5700</v>
      </c>
      <c r="C361" s="100" t="s">
        <v>2270</v>
      </c>
      <c r="D361" s="102">
        <v>13</v>
      </c>
      <c r="E361" s="102">
        <v>4</v>
      </c>
      <c r="F361" s="102">
        <v>2012</v>
      </c>
      <c r="G361" s="102">
        <v>13</v>
      </c>
      <c r="H361" s="102">
        <v>4</v>
      </c>
      <c r="I361" s="102">
        <v>2012</v>
      </c>
      <c r="J361" s="102">
        <v>58</v>
      </c>
      <c r="K361" s="103" t="s">
        <v>3039</v>
      </c>
      <c r="L361" s="22"/>
      <c r="M361" s="30" t="s">
        <v>5682</v>
      </c>
      <c r="N361" s="30"/>
      <c r="O361" s="102">
        <v>194</v>
      </c>
      <c r="P361" s="22" t="s">
        <v>26</v>
      </c>
      <c r="Q361" s="22" t="s">
        <v>120</v>
      </c>
      <c r="R361" s="29" t="s">
        <v>5786</v>
      </c>
    </row>
    <row r="362" spans="1:18" x14ac:dyDescent="0.2">
      <c r="A362" s="18">
        <v>346</v>
      </c>
      <c r="B362" s="19">
        <v>5700</v>
      </c>
      <c r="C362" s="100" t="s">
        <v>2271</v>
      </c>
      <c r="D362" s="102">
        <v>13</v>
      </c>
      <c r="E362" s="102">
        <v>4</v>
      </c>
      <c r="F362" s="102">
        <v>2012</v>
      </c>
      <c r="G362" s="102">
        <v>13</v>
      </c>
      <c r="H362" s="102">
        <v>4</v>
      </c>
      <c r="I362" s="102">
        <v>2012</v>
      </c>
      <c r="J362" s="102">
        <v>58</v>
      </c>
      <c r="K362" s="103" t="s">
        <v>3040</v>
      </c>
      <c r="L362" s="26"/>
      <c r="M362" s="30" t="s">
        <v>5682</v>
      </c>
      <c r="N362" s="30"/>
      <c r="O362" s="102">
        <v>200</v>
      </c>
      <c r="P362" s="22" t="s">
        <v>26</v>
      </c>
      <c r="Q362" s="22" t="s">
        <v>120</v>
      </c>
      <c r="R362" s="29" t="s">
        <v>5786</v>
      </c>
    </row>
    <row r="363" spans="1:18" x14ac:dyDescent="0.2">
      <c r="A363" s="18">
        <v>347</v>
      </c>
      <c r="B363" s="19">
        <v>5700</v>
      </c>
      <c r="C363" s="100" t="s">
        <v>2272</v>
      </c>
      <c r="D363" s="102">
        <v>13</v>
      </c>
      <c r="E363" s="102">
        <v>4</v>
      </c>
      <c r="F363" s="102">
        <v>2012</v>
      </c>
      <c r="G363" s="102">
        <v>13</v>
      </c>
      <c r="H363" s="102">
        <v>4</v>
      </c>
      <c r="I363" s="102">
        <v>2012</v>
      </c>
      <c r="J363" s="102">
        <v>58</v>
      </c>
      <c r="K363" s="103" t="s">
        <v>3041</v>
      </c>
      <c r="L363" s="27"/>
      <c r="M363" s="30" t="s">
        <v>5682</v>
      </c>
      <c r="N363" s="28"/>
      <c r="O363" s="102">
        <v>195</v>
      </c>
      <c r="P363" s="22" t="s">
        <v>26</v>
      </c>
      <c r="Q363" s="22" t="s">
        <v>120</v>
      </c>
      <c r="R363" s="29" t="s">
        <v>5786</v>
      </c>
    </row>
    <row r="364" spans="1:18" x14ac:dyDescent="0.2">
      <c r="A364" s="18">
        <v>348</v>
      </c>
      <c r="B364" s="19">
        <v>5700</v>
      </c>
      <c r="C364" s="100" t="s">
        <v>2273</v>
      </c>
      <c r="D364" s="102">
        <v>13</v>
      </c>
      <c r="E364" s="102">
        <v>4</v>
      </c>
      <c r="F364" s="102">
        <v>2012</v>
      </c>
      <c r="G364" s="102">
        <v>13</v>
      </c>
      <c r="H364" s="102">
        <v>4</v>
      </c>
      <c r="I364" s="102">
        <v>2012</v>
      </c>
      <c r="J364" s="102">
        <v>58</v>
      </c>
      <c r="K364" s="103" t="s">
        <v>3042</v>
      </c>
      <c r="L364" s="11"/>
      <c r="M364" s="30" t="s">
        <v>5682</v>
      </c>
      <c r="N364" s="11"/>
      <c r="O364" s="102">
        <v>201</v>
      </c>
      <c r="P364" s="22" t="s">
        <v>26</v>
      </c>
      <c r="Q364" s="22" t="s">
        <v>120</v>
      </c>
      <c r="R364" s="29" t="s">
        <v>5786</v>
      </c>
    </row>
    <row r="365" spans="1:18" x14ac:dyDescent="0.2">
      <c r="A365" s="18">
        <v>349</v>
      </c>
      <c r="B365" s="19">
        <v>5700</v>
      </c>
      <c r="C365" s="100" t="s">
        <v>2274</v>
      </c>
      <c r="D365" s="102">
        <v>13</v>
      </c>
      <c r="E365" s="102">
        <v>4</v>
      </c>
      <c r="F365" s="102">
        <v>2012</v>
      </c>
      <c r="G365" s="102">
        <v>13</v>
      </c>
      <c r="H365" s="102">
        <v>4</v>
      </c>
      <c r="I365" s="102">
        <v>2012</v>
      </c>
      <c r="J365" s="102">
        <v>58</v>
      </c>
      <c r="K365" s="103" t="s">
        <v>3043</v>
      </c>
      <c r="L365" s="11"/>
      <c r="M365" s="30" t="s">
        <v>5682</v>
      </c>
      <c r="N365" s="11"/>
      <c r="O365" s="102">
        <v>204</v>
      </c>
      <c r="P365" s="22" t="s">
        <v>26</v>
      </c>
      <c r="Q365" s="22" t="s">
        <v>120</v>
      </c>
      <c r="R365" s="29" t="s">
        <v>5786</v>
      </c>
    </row>
    <row r="366" spans="1:18" x14ac:dyDescent="0.2">
      <c r="A366" s="18">
        <v>350</v>
      </c>
      <c r="B366" s="19">
        <v>5700</v>
      </c>
      <c r="C366" s="100" t="s">
        <v>2275</v>
      </c>
      <c r="D366" s="102">
        <v>13</v>
      </c>
      <c r="E366" s="102">
        <v>4</v>
      </c>
      <c r="F366" s="102">
        <v>2012</v>
      </c>
      <c r="G366" s="102">
        <v>13</v>
      </c>
      <c r="H366" s="102">
        <v>4</v>
      </c>
      <c r="I366" s="102">
        <v>2012</v>
      </c>
      <c r="J366" s="102">
        <v>59</v>
      </c>
      <c r="K366" s="103" t="s">
        <v>3044</v>
      </c>
      <c r="L366" s="11"/>
      <c r="M366" s="30" t="s">
        <v>5682</v>
      </c>
      <c r="N366" s="11"/>
      <c r="O366" s="102">
        <v>221</v>
      </c>
      <c r="P366" s="22" t="s">
        <v>26</v>
      </c>
      <c r="Q366" s="22" t="s">
        <v>120</v>
      </c>
      <c r="R366" s="29" t="s">
        <v>5786</v>
      </c>
    </row>
    <row r="367" spans="1:18" x14ac:dyDescent="0.2">
      <c r="A367" s="18">
        <v>351</v>
      </c>
      <c r="B367" s="19">
        <v>5700</v>
      </c>
      <c r="C367" s="100" t="s">
        <v>2276</v>
      </c>
      <c r="D367" s="102">
        <v>13</v>
      </c>
      <c r="E367" s="102">
        <v>4</v>
      </c>
      <c r="F367" s="102">
        <v>2012</v>
      </c>
      <c r="G367" s="102">
        <v>16</v>
      </c>
      <c r="H367" s="102">
        <v>4</v>
      </c>
      <c r="I367" s="102">
        <v>2012</v>
      </c>
      <c r="J367" s="102">
        <v>59</v>
      </c>
      <c r="K367" s="103" t="s">
        <v>3045</v>
      </c>
      <c r="L367" s="11"/>
      <c r="M367" s="30" t="s">
        <v>5682</v>
      </c>
      <c r="N367" s="11"/>
      <c r="O367" s="102">
        <v>199</v>
      </c>
      <c r="P367" s="22" t="s">
        <v>26</v>
      </c>
      <c r="Q367" s="22" t="s">
        <v>120</v>
      </c>
      <c r="R367" s="29" t="s">
        <v>5786</v>
      </c>
    </row>
    <row r="368" spans="1:18" x14ac:dyDescent="0.2">
      <c r="A368" s="18">
        <v>352</v>
      </c>
      <c r="B368" s="19">
        <v>5700</v>
      </c>
      <c r="C368" s="100" t="s">
        <v>2277</v>
      </c>
      <c r="D368" s="102">
        <v>16</v>
      </c>
      <c r="E368" s="102">
        <v>4</v>
      </c>
      <c r="F368" s="102">
        <v>2012</v>
      </c>
      <c r="G368" s="102">
        <v>16</v>
      </c>
      <c r="H368" s="102">
        <v>4</v>
      </c>
      <c r="I368" s="102">
        <v>2012</v>
      </c>
      <c r="J368" s="102">
        <v>59</v>
      </c>
      <c r="K368" s="103" t="s">
        <v>3046</v>
      </c>
      <c r="L368" s="11"/>
      <c r="M368" s="30" t="s">
        <v>5682</v>
      </c>
      <c r="N368" s="11"/>
      <c r="O368" s="102">
        <v>199</v>
      </c>
      <c r="P368" s="22" t="s">
        <v>26</v>
      </c>
      <c r="Q368" s="22" t="s">
        <v>120</v>
      </c>
      <c r="R368" s="29" t="s">
        <v>5786</v>
      </c>
    </row>
    <row r="369" spans="1:18" x14ac:dyDescent="0.2">
      <c r="A369" s="18">
        <v>353</v>
      </c>
      <c r="B369" s="19">
        <v>5700</v>
      </c>
      <c r="C369" s="100" t="s">
        <v>2278</v>
      </c>
      <c r="D369" s="102">
        <v>16</v>
      </c>
      <c r="E369" s="102">
        <v>4</v>
      </c>
      <c r="F369" s="102">
        <v>2012</v>
      </c>
      <c r="G369" s="102">
        <v>16</v>
      </c>
      <c r="H369" s="102">
        <v>4</v>
      </c>
      <c r="I369" s="102">
        <v>2012</v>
      </c>
      <c r="J369" s="102">
        <v>59</v>
      </c>
      <c r="K369" s="103" t="s">
        <v>3047</v>
      </c>
      <c r="L369" s="11"/>
      <c r="M369" s="30" t="s">
        <v>5682</v>
      </c>
      <c r="N369" s="11"/>
      <c r="O369" s="102">
        <v>163</v>
      </c>
      <c r="P369" s="22" t="s">
        <v>26</v>
      </c>
      <c r="Q369" s="22" t="s">
        <v>120</v>
      </c>
      <c r="R369" s="29" t="s">
        <v>5786</v>
      </c>
    </row>
    <row r="370" spans="1:18" x14ac:dyDescent="0.2">
      <c r="A370" s="18">
        <v>354</v>
      </c>
      <c r="B370" s="19">
        <v>5700</v>
      </c>
      <c r="C370" s="100" t="s">
        <v>2279</v>
      </c>
      <c r="D370" s="102">
        <v>16</v>
      </c>
      <c r="E370" s="102">
        <v>4</v>
      </c>
      <c r="F370" s="102">
        <v>2012</v>
      </c>
      <c r="G370" s="102">
        <v>16</v>
      </c>
      <c r="H370" s="102">
        <v>4</v>
      </c>
      <c r="I370" s="102">
        <v>2012</v>
      </c>
      <c r="J370" s="102">
        <v>59</v>
      </c>
      <c r="K370" s="103" t="s">
        <v>3048</v>
      </c>
      <c r="L370" s="11"/>
      <c r="M370" s="30" t="s">
        <v>5682</v>
      </c>
      <c r="N370" s="11"/>
      <c r="O370" s="102">
        <v>184</v>
      </c>
      <c r="P370" s="22" t="s">
        <v>26</v>
      </c>
      <c r="Q370" s="22" t="s">
        <v>120</v>
      </c>
      <c r="R370" s="29" t="s">
        <v>5786</v>
      </c>
    </row>
    <row r="371" spans="1:18" x14ac:dyDescent="0.2">
      <c r="A371" s="18">
        <v>355</v>
      </c>
      <c r="B371" s="19">
        <v>5700</v>
      </c>
      <c r="C371" s="100" t="s">
        <v>2280</v>
      </c>
      <c r="D371" s="102">
        <v>16</v>
      </c>
      <c r="E371" s="102">
        <v>4</v>
      </c>
      <c r="F371" s="102">
        <v>2012</v>
      </c>
      <c r="G371" s="102">
        <v>16</v>
      </c>
      <c r="H371" s="102">
        <v>4</v>
      </c>
      <c r="I371" s="102">
        <v>2012</v>
      </c>
      <c r="J371" s="102">
        <v>59</v>
      </c>
      <c r="K371" s="103" t="s">
        <v>3049</v>
      </c>
      <c r="L371" s="21"/>
      <c r="M371" s="30" t="s">
        <v>5682</v>
      </c>
      <c r="N371" s="30"/>
      <c r="O371" s="102">
        <v>195</v>
      </c>
      <c r="P371" s="22" t="s">
        <v>26</v>
      </c>
      <c r="Q371" s="22" t="s">
        <v>120</v>
      </c>
      <c r="R371" s="29" t="s">
        <v>5786</v>
      </c>
    </row>
    <row r="372" spans="1:18" x14ac:dyDescent="0.2">
      <c r="A372" s="18">
        <v>356</v>
      </c>
      <c r="B372" s="19">
        <v>5700</v>
      </c>
      <c r="C372" s="100" t="s">
        <v>2281</v>
      </c>
      <c r="D372" s="102">
        <v>16</v>
      </c>
      <c r="E372" s="102">
        <v>4</v>
      </c>
      <c r="F372" s="102">
        <v>2012</v>
      </c>
      <c r="G372" s="102">
        <v>16</v>
      </c>
      <c r="H372" s="102">
        <v>4</v>
      </c>
      <c r="I372" s="102">
        <v>2012</v>
      </c>
      <c r="J372" s="102">
        <v>60</v>
      </c>
      <c r="K372" s="103" t="s">
        <v>3050</v>
      </c>
      <c r="L372" s="21"/>
      <c r="M372" s="30" t="s">
        <v>5682</v>
      </c>
      <c r="N372" s="30"/>
      <c r="O372" s="102">
        <v>180</v>
      </c>
      <c r="P372" s="22" t="s">
        <v>26</v>
      </c>
      <c r="Q372" s="22" t="s">
        <v>120</v>
      </c>
      <c r="R372" s="29" t="s">
        <v>5786</v>
      </c>
    </row>
    <row r="373" spans="1:18" x14ac:dyDescent="0.2">
      <c r="A373" s="18">
        <v>357</v>
      </c>
      <c r="B373" s="19">
        <v>5700</v>
      </c>
      <c r="C373" s="100" t="s">
        <v>2282</v>
      </c>
      <c r="D373" s="102">
        <v>16</v>
      </c>
      <c r="E373" s="102">
        <v>4</v>
      </c>
      <c r="F373" s="102">
        <v>2012</v>
      </c>
      <c r="G373" s="102">
        <v>16</v>
      </c>
      <c r="H373" s="102">
        <v>4</v>
      </c>
      <c r="I373" s="102">
        <v>2012</v>
      </c>
      <c r="J373" s="102">
        <v>60</v>
      </c>
      <c r="K373" s="103" t="s">
        <v>3051</v>
      </c>
      <c r="L373" s="21"/>
      <c r="M373" s="30" t="s">
        <v>5682</v>
      </c>
      <c r="N373" s="30"/>
      <c r="O373" s="102">
        <v>208</v>
      </c>
      <c r="P373" s="22" t="s">
        <v>26</v>
      </c>
      <c r="Q373" s="22" t="s">
        <v>120</v>
      </c>
      <c r="R373" s="29" t="s">
        <v>5786</v>
      </c>
    </row>
    <row r="374" spans="1:18" x14ac:dyDescent="0.2">
      <c r="A374" s="18">
        <v>358</v>
      </c>
      <c r="B374" s="19">
        <v>5700</v>
      </c>
      <c r="C374" s="100" t="s">
        <v>2283</v>
      </c>
      <c r="D374" s="102">
        <v>16</v>
      </c>
      <c r="E374" s="102">
        <v>4</v>
      </c>
      <c r="F374" s="102">
        <v>2012</v>
      </c>
      <c r="G374" s="102">
        <v>16</v>
      </c>
      <c r="H374" s="102">
        <v>4</v>
      </c>
      <c r="I374" s="102">
        <v>2012</v>
      </c>
      <c r="J374" s="102">
        <v>60</v>
      </c>
      <c r="K374" s="103" t="s">
        <v>3052</v>
      </c>
      <c r="L374" s="22"/>
      <c r="M374" s="30" t="s">
        <v>5682</v>
      </c>
      <c r="N374" s="22"/>
      <c r="O374" s="102">
        <v>190</v>
      </c>
      <c r="P374" s="22" t="s">
        <v>26</v>
      </c>
      <c r="Q374" s="22" t="s">
        <v>120</v>
      </c>
      <c r="R374" s="29" t="s">
        <v>5786</v>
      </c>
    </row>
    <row r="375" spans="1:18" x14ac:dyDescent="0.2">
      <c r="A375" s="18">
        <v>359</v>
      </c>
      <c r="B375" s="19">
        <v>5700</v>
      </c>
      <c r="C375" s="100" t="s">
        <v>2284</v>
      </c>
      <c r="D375" s="102">
        <v>16</v>
      </c>
      <c r="E375" s="102">
        <v>4</v>
      </c>
      <c r="F375" s="102">
        <v>2012</v>
      </c>
      <c r="G375" s="102">
        <v>17</v>
      </c>
      <c r="H375" s="102">
        <v>4</v>
      </c>
      <c r="I375" s="102">
        <v>2012</v>
      </c>
      <c r="J375" s="102">
        <v>60</v>
      </c>
      <c r="K375" s="103" t="s">
        <v>3053</v>
      </c>
      <c r="L375" s="22"/>
      <c r="M375" s="30" t="s">
        <v>5682</v>
      </c>
      <c r="N375" s="30"/>
      <c r="O375" s="102">
        <v>228</v>
      </c>
      <c r="P375" s="22" t="s">
        <v>26</v>
      </c>
      <c r="Q375" s="22" t="s">
        <v>120</v>
      </c>
      <c r="R375" s="29" t="s">
        <v>5786</v>
      </c>
    </row>
    <row r="376" spans="1:18" x14ac:dyDescent="0.2">
      <c r="A376" s="18">
        <v>360</v>
      </c>
      <c r="B376" s="19">
        <v>5700</v>
      </c>
      <c r="C376" s="100" t="s">
        <v>2285</v>
      </c>
      <c r="D376" s="102">
        <v>17</v>
      </c>
      <c r="E376" s="102">
        <v>4</v>
      </c>
      <c r="F376" s="102">
        <v>2012</v>
      </c>
      <c r="G376" s="102">
        <v>17</v>
      </c>
      <c r="H376" s="102">
        <v>4</v>
      </c>
      <c r="I376" s="102">
        <v>2012</v>
      </c>
      <c r="J376" s="102">
        <v>60</v>
      </c>
      <c r="K376" s="103" t="s">
        <v>3054</v>
      </c>
      <c r="L376" s="22"/>
      <c r="M376" s="30" t="s">
        <v>5682</v>
      </c>
      <c r="N376" s="30"/>
      <c r="O376" s="102">
        <v>207</v>
      </c>
      <c r="P376" s="22" t="s">
        <v>26</v>
      </c>
      <c r="Q376" s="22" t="s">
        <v>120</v>
      </c>
      <c r="R376" s="29" t="s">
        <v>5786</v>
      </c>
    </row>
    <row r="377" spans="1:18" x14ac:dyDescent="0.2">
      <c r="A377" s="18">
        <v>361</v>
      </c>
      <c r="B377" s="19">
        <v>5700</v>
      </c>
      <c r="C377" s="100" t="s">
        <v>2286</v>
      </c>
      <c r="D377" s="102">
        <v>17</v>
      </c>
      <c r="E377" s="102">
        <v>4</v>
      </c>
      <c r="F377" s="102">
        <v>2012</v>
      </c>
      <c r="G377" s="102">
        <v>17</v>
      </c>
      <c r="H377" s="102">
        <v>4</v>
      </c>
      <c r="I377" s="102">
        <v>2012</v>
      </c>
      <c r="J377" s="102">
        <v>60</v>
      </c>
      <c r="K377" s="103" t="s">
        <v>3055</v>
      </c>
      <c r="L377" s="26"/>
      <c r="M377" s="30" t="s">
        <v>5682</v>
      </c>
      <c r="N377" s="30"/>
      <c r="O377" s="102">
        <v>199</v>
      </c>
      <c r="P377" s="22" t="s">
        <v>26</v>
      </c>
      <c r="Q377" s="22" t="s">
        <v>120</v>
      </c>
      <c r="R377" s="29" t="s">
        <v>5786</v>
      </c>
    </row>
    <row r="378" spans="1:18" x14ac:dyDescent="0.2">
      <c r="A378" s="18">
        <v>362</v>
      </c>
      <c r="B378" s="19">
        <v>5700</v>
      </c>
      <c r="C378" s="100" t="s">
        <v>2287</v>
      </c>
      <c r="D378" s="102">
        <v>17</v>
      </c>
      <c r="E378" s="102">
        <v>4</v>
      </c>
      <c r="F378" s="102">
        <v>2012</v>
      </c>
      <c r="G378" s="102">
        <v>17</v>
      </c>
      <c r="H378" s="102">
        <v>4</v>
      </c>
      <c r="I378" s="102">
        <v>2012</v>
      </c>
      <c r="J378" s="102">
        <v>61</v>
      </c>
      <c r="K378" s="103" t="s">
        <v>3056</v>
      </c>
      <c r="L378" s="27"/>
      <c r="M378" s="30" t="s">
        <v>5682</v>
      </c>
      <c r="N378" s="28"/>
      <c r="O378" s="102">
        <v>200</v>
      </c>
      <c r="P378" s="22" t="s">
        <v>26</v>
      </c>
      <c r="Q378" s="22" t="s">
        <v>120</v>
      </c>
      <c r="R378" s="29" t="s">
        <v>5786</v>
      </c>
    </row>
    <row r="379" spans="1:18" x14ac:dyDescent="0.2">
      <c r="A379" s="18">
        <v>363</v>
      </c>
      <c r="B379" s="19">
        <v>5700</v>
      </c>
      <c r="C379" s="100" t="s">
        <v>2288</v>
      </c>
      <c r="D379" s="102">
        <v>17</v>
      </c>
      <c r="E379" s="102">
        <v>4</v>
      </c>
      <c r="F379" s="102">
        <v>2012</v>
      </c>
      <c r="G379" s="102">
        <v>17</v>
      </c>
      <c r="H379" s="102">
        <v>4</v>
      </c>
      <c r="I379" s="102">
        <v>2012</v>
      </c>
      <c r="J379" s="102">
        <v>61</v>
      </c>
      <c r="K379" s="103" t="s">
        <v>3057</v>
      </c>
      <c r="L379" s="11"/>
      <c r="M379" s="30" t="s">
        <v>5682</v>
      </c>
      <c r="N379" s="11"/>
      <c r="O379" s="102">
        <v>198</v>
      </c>
      <c r="P379" s="22" t="s">
        <v>26</v>
      </c>
      <c r="Q379" s="22" t="s">
        <v>120</v>
      </c>
      <c r="R379" s="29" t="s">
        <v>5786</v>
      </c>
    </row>
    <row r="380" spans="1:18" x14ac:dyDescent="0.2">
      <c r="A380" s="18">
        <v>364</v>
      </c>
      <c r="B380" s="19">
        <v>5700</v>
      </c>
      <c r="C380" s="100" t="s">
        <v>2289</v>
      </c>
      <c r="D380" s="102">
        <v>17</v>
      </c>
      <c r="E380" s="102">
        <v>4</v>
      </c>
      <c r="F380" s="102">
        <v>2012</v>
      </c>
      <c r="G380" s="102">
        <v>17</v>
      </c>
      <c r="H380" s="102">
        <v>4</v>
      </c>
      <c r="I380" s="102">
        <v>2012</v>
      </c>
      <c r="J380" s="102">
        <v>61</v>
      </c>
      <c r="K380" s="103" t="s">
        <v>3058</v>
      </c>
      <c r="L380" s="11"/>
      <c r="M380" s="30" t="s">
        <v>5682</v>
      </c>
      <c r="N380" s="11"/>
      <c r="O380" s="102">
        <v>192</v>
      </c>
      <c r="P380" s="22" t="s">
        <v>26</v>
      </c>
      <c r="Q380" s="22" t="s">
        <v>120</v>
      </c>
      <c r="R380" s="29" t="s">
        <v>5786</v>
      </c>
    </row>
    <row r="381" spans="1:18" x14ac:dyDescent="0.2">
      <c r="A381" s="18">
        <v>365</v>
      </c>
      <c r="B381" s="19">
        <v>5700</v>
      </c>
      <c r="C381" s="100" t="s">
        <v>2290</v>
      </c>
      <c r="D381" s="102">
        <v>17</v>
      </c>
      <c r="E381" s="102">
        <v>4</v>
      </c>
      <c r="F381" s="102">
        <v>2012</v>
      </c>
      <c r="G381" s="102">
        <v>17</v>
      </c>
      <c r="H381" s="102">
        <v>4</v>
      </c>
      <c r="I381" s="102">
        <v>2012</v>
      </c>
      <c r="J381" s="102">
        <v>61</v>
      </c>
      <c r="K381" s="103" t="s">
        <v>3059</v>
      </c>
      <c r="L381" s="11"/>
      <c r="M381" s="30" t="s">
        <v>5682</v>
      </c>
      <c r="N381" s="11"/>
      <c r="O381" s="102">
        <v>200</v>
      </c>
      <c r="P381" s="22" t="s">
        <v>26</v>
      </c>
      <c r="Q381" s="22" t="s">
        <v>120</v>
      </c>
      <c r="R381" s="29" t="s">
        <v>5786</v>
      </c>
    </row>
    <row r="382" spans="1:18" x14ac:dyDescent="0.2">
      <c r="A382" s="18">
        <v>366</v>
      </c>
      <c r="B382" s="19">
        <v>5700</v>
      </c>
      <c r="C382" s="100" t="s">
        <v>2291</v>
      </c>
      <c r="D382" s="102">
        <v>17</v>
      </c>
      <c r="E382" s="102">
        <v>4</v>
      </c>
      <c r="F382" s="102">
        <v>2012</v>
      </c>
      <c r="G382" s="102">
        <v>17</v>
      </c>
      <c r="H382" s="102">
        <v>4</v>
      </c>
      <c r="I382" s="102">
        <v>2012</v>
      </c>
      <c r="J382" s="102">
        <v>61</v>
      </c>
      <c r="K382" s="103" t="s">
        <v>3060</v>
      </c>
      <c r="L382" s="11"/>
      <c r="M382" s="30" t="s">
        <v>5682</v>
      </c>
      <c r="N382" s="11"/>
      <c r="O382" s="102">
        <v>255</v>
      </c>
      <c r="P382" s="22" t="s">
        <v>26</v>
      </c>
      <c r="Q382" s="22" t="s">
        <v>120</v>
      </c>
      <c r="R382" s="29" t="s">
        <v>5786</v>
      </c>
    </row>
    <row r="383" spans="1:18" x14ac:dyDescent="0.2">
      <c r="A383" s="18">
        <v>367</v>
      </c>
      <c r="B383" s="19">
        <v>5700</v>
      </c>
      <c r="C383" s="100" t="s">
        <v>2292</v>
      </c>
      <c r="D383" s="102">
        <v>17</v>
      </c>
      <c r="E383" s="102">
        <v>4</v>
      </c>
      <c r="F383" s="102">
        <v>2012</v>
      </c>
      <c r="G383" s="102">
        <v>17</v>
      </c>
      <c r="H383" s="102">
        <v>4</v>
      </c>
      <c r="I383" s="102">
        <v>2012</v>
      </c>
      <c r="J383" s="102">
        <v>61</v>
      </c>
      <c r="K383" s="103" t="s">
        <v>3061</v>
      </c>
      <c r="L383" s="11"/>
      <c r="M383" s="30" t="s">
        <v>5682</v>
      </c>
      <c r="N383" s="11"/>
      <c r="O383" s="102">
        <v>186</v>
      </c>
      <c r="P383" s="22" t="s">
        <v>26</v>
      </c>
      <c r="Q383" s="22" t="s">
        <v>120</v>
      </c>
      <c r="R383" s="29" t="s">
        <v>5786</v>
      </c>
    </row>
    <row r="384" spans="1:18" x14ac:dyDescent="0.2">
      <c r="A384" s="18">
        <v>368</v>
      </c>
      <c r="B384" s="19">
        <v>5700</v>
      </c>
      <c r="C384" s="100" t="s">
        <v>2293</v>
      </c>
      <c r="D384" s="102">
        <v>17</v>
      </c>
      <c r="E384" s="102">
        <v>4</v>
      </c>
      <c r="F384" s="102">
        <v>2012</v>
      </c>
      <c r="G384" s="102">
        <v>17</v>
      </c>
      <c r="H384" s="102">
        <v>4</v>
      </c>
      <c r="I384" s="102">
        <v>2012</v>
      </c>
      <c r="J384" s="102">
        <v>62</v>
      </c>
      <c r="K384" s="103" t="s">
        <v>3062</v>
      </c>
      <c r="L384" s="11"/>
      <c r="M384" s="30" t="s">
        <v>5682</v>
      </c>
      <c r="N384" s="11"/>
      <c r="O384" s="102">
        <v>201</v>
      </c>
      <c r="P384" s="22" t="s">
        <v>26</v>
      </c>
      <c r="Q384" s="22" t="s">
        <v>120</v>
      </c>
      <c r="R384" s="29" t="s">
        <v>5786</v>
      </c>
    </row>
    <row r="385" spans="1:18" x14ac:dyDescent="0.2">
      <c r="A385" s="18">
        <v>369</v>
      </c>
      <c r="B385" s="19">
        <v>5700</v>
      </c>
      <c r="C385" s="100" t="s">
        <v>2294</v>
      </c>
      <c r="D385" s="102">
        <v>17</v>
      </c>
      <c r="E385" s="102">
        <v>4</v>
      </c>
      <c r="F385" s="102">
        <v>2012</v>
      </c>
      <c r="G385" s="102">
        <v>18</v>
      </c>
      <c r="H385" s="102">
        <v>4</v>
      </c>
      <c r="I385" s="102">
        <v>2012</v>
      </c>
      <c r="J385" s="102">
        <v>62</v>
      </c>
      <c r="K385" s="103" t="s">
        <v>3063</v>
      </c>
      <c r="L385" s="11"/>
      <c r="M385" s="30" t="s">
        <v>5682</v>
      </c>
      <c r="N385" s="11"/>
      <c r="O385" s="102">
        <v>189</v>
      </c>
      <c r="P385" s="22" t="s">
        <v>26</v>
      </c>
      <c r="Q385" s="22" t="s">
        <v>120</v>
      </c>
      <c r="R385" s="29" t="s">
        <v>5786</v>
      </c>
    </row>
    <row r="386" spans="1:18" x14ac:dyDescent="0.2">
      <c r="A386" s="18">
        <v>370</v>
      </c>
      <c r="B386" s="19">
        <v>5700</v>
      </c>
      <c r="C386" s="100" t="s">
        <v>2295</v>
      </c>
      <c r="D386" s="102">
        <v>18</v>
      </c>
      <c r="E386" s="102">
        <v>4</v>
      </c>
      <c r="F386" s="102">
        <v>2012</v>
      </c>
      <c r="G386" s="102">
        <v>18</v>
      </c>
      <c r="H386" s="102">
        <v>4</v>
      </c>
      <c r="I386" s="102">
        <v>2012</v>
      </c>
      <c r="J386" s="102">
        <v>62</v>
      </c>
      <c r="K386" s="103" t="s">
        <v>3064</v>
      </c>
      <c r="L386" s="21"/>
      <c r="M386" s="30" t="s">
        <v>5682</v>
      </c>
      <c r="N386" s="30"/>
      <c r="O386" s="102">
        <v>196</v>
      </c>
      <c r="P386" s="22" t="s">
        <v>26</v>
      </c>
      <c r="Q386" s="22" t="s">
        <v>120</v>
      </c>
      <c r="R386" s="29" t="s">
        <v>5786</v>
      </c>
    </row>
    <row r="387" spans="1:18" x14ac:dyDescent="0.2">
      <c r="A387" s="18">
        <v>371</v>
      </c>
      <c r="B387" s="19">
        <v>5700</v>
      </c>
      <c r="C387" s="100" t="s">
        <v>2296</v>
      </c>
      <c r="D387" s="102">
        <v>18</v>
      </c>
      <c r="E387" s="102">
        <v>4</v>
      </c>
      <c r="F387" s="102">
        <v>2012</v>
      </c>
      <c r="G387" s="102">
        <v>18</v>
      </c>
      <c r="H387" s="102">
        <v>4</v>
      </c>
      <c r="I387" s="102">
        <v>2012</v>
      </c>
      <c r="J387" s="102">
        <v>62</v>
      </c>
      <c r="K387" s="103" t="s">
        <v>3065</v>
      </c>
      <c r="L387" s="21"/>
      <c r="M387" s="30" t="s">
        <v>5682</v>
      </c>
      <c r="N387" s="30"/>
      <c r="O387" s="102">
        <v>208</v>
      </c>
      <c r="P387" s="22" t="s">
        <v>26</v>
      </c>
      <c r="Q387" s="22" t="s">
        <v>120</v>
      </c>
      <c r="R387" s="29" t="s">
        <v>5786</v>
      </c>
    </row>
    <row r="388" spans="1:18" x14ac:dyDescent="0.2">
      <c r="A388" s="18">
        <v>372</v>
      </c>
      <c r="B388" s="19">
        <v>5700</v>
      </c>
      <c r="C388" s="100" t="s">
        <v>2297</v>
      </c>
      <c r="D388" s="102">
        <v>18</v>
      </c>
      <c r="E388" s="102">
        <v>4</v>
      </c>
      <c r="F388" s="102">
        <v>2012</v>
      </c>
      <c r="G388" s="102">
        <v>19</v>
      </c>
      <c r="H388" s="102">
        <v>4</v>
      </c>
      <c r="I388" s="102">
        <v>2012</v>
      </c>
      <c r="J388" s="102">
        <v>62</v>
      </c>
      <c r="K388" s="103" t="s">
        <v>3066</v>
      </c>
      <c r="L388" s="21"/>
      <c r="M388" s="30" t="s">
        <v>5682</v>
      </c>
      <c r="N388" s="30"/>
      <c r="O388" s="102">
        <v>185</v>
      </c>
      <c r="P388" s="22" t="s">
        <v>26</v>
      </c>
      <c r="Q388" s="22" t="s">
        <v>120</v>
      </c>
      <c r="R388" s="29" t="s">
        <v>5786</v>
      </c>
    </row>
    <row r="389" spans="1:18" x14ac:dyDescent="0.2">
      <c r="A389" s="18">
        <v>373</v>
      </c>
      <c r="B389" s="19">
        <v>5700</v>
      </c>
      <c r="C389" s="100" t="s">
        <v>2298</v>
      </c>
      <c r="D389" s="102">
        <v>19</v>
      </c>
      <c r="E389" s="102">
        <v>4</v>
      </c>
      <c r="F389" s="102">
        <v>2012</v>
      </c>
      <c r="G389" s="102">
        <v>20</v>
      </c>
      <c r="H389" s="102">
        <v>4</v>
      </c>
      <c r="I389" s="102">
        <v>2012</v>
      </c>
      <c r="J389" s="102">
        <v>62</v>
      </c>
      <c r="K389" s="103" t="s">
        <v>3067</v>
      </c>
      <c r="L389" s="22"/>
      <c r="M389" s="30" t="s">
        <v>5682</v>
      </c>
      <c r="N389" s="22"/>
      <c r="O389" s="102">
        <v>189</v>
      </c>
      <c r="P389" s="22" t="s">
        <v>26</v>
      </c>
      <c r="Q389" s="22" t="s">
        <v>120</v>
      </c>
      <c r="R389" s="29" t="s">
        <v>5786</v>
      </c>
    </row>
    <row r="390" spans="1:18" x14ac:dyDescent="0.2">
      <c r="A390" s="18">
        <v>374</v>
      </c>
      <c r="B390" s="19">
        <v>5700</v>
      </c>
      <c r="C390" s="100" t="s">
        <v>2299</v>
      </c>
      <c r="D390" s="102">
        <v>20</v>
      </c>
      <c r="E390" s="102">
        <v>4</v>
      </c>
      <c r="F390" s="102">
        <v>2012</v>
      </c>
      <c r="G390" s="102">
        <v>20</v>
      </c>
      <c r="H390" s="102">
        <v>4</v>
      </c>
      <c r="I390" s="102">
        <v>2012</v>
      </c>
      <c r="J390" s="102">
        <v>63</v>
      </c>
      <c r="K390" s="103" t="s">
        <v>3068</v>
      </c>
      <c r="L390" s="22"/>
      <c r="M390" s="30" t="s">
        <v>5682</v>
      </c>
      <c r="N390" s="30"/>
      <c r="O390" s="102">
        <v>220</v>
      </c>
      <c r="P390" s="22" t="s">
        <v>26</v>
      </c>
      <c r="Q390" s="22" t="s">
        <v>120</v>
      </c>
      <c r="R390" s="29" t="s">
        <v>5786</v>
      </c>
    </row>
    <row r="391" spans="1:18" x14ac:dyDescent="0.2">
      <c r="A391" s="18">
        <v>375</v>
      </c>
      <c r="B391" s="19">
        <v>5700</v>
      </c>
      <c r="C391" s="100" t="s">
        <v>2300</v>
      </c>
      <c r="D391" s="102">
        <v>20</v>
      </c>
      <c r="E391" s="102">
        <v>4</v>
      </c>
      <c r="F391" s="102">
        <v>2012</v>
      </c>
      <c r="G391" s="102">
        <v>23</v>
      </c>
      <c r="H391" s="102">
        <v>4</v>
      </c>
      <c r="I391" s="102">
        <v>2012</v>
      </c>
      <c r="J391" s="102">
        <v>63</v>
      </c>
      <c r="K391" s="103" t="s">
        <v>3069</v>
      </c>
      <c r="L391" s="22"/>
      <c r="M391" s="30" t="s">
        <v>5682</v>
      </c>
      <c r="N391" s="30"/>
      <c r="O391" s="102">
        <v>217</v>
      </c>
      <c r="P391" s="22" t="s">
        <v>26</v>
      </c>
      <c r="Q391" s="22" t="s">
        <v>120</v>
      </c>
      <c r="R391" s="29" t="s">
        <v>5786</v>
      </c>
    </row>
    <row r="392" spans="1:18" x14ac:dyDescent="0.2">
      <c r="A392" s="18">
        <v>376</v>
      </c>
      <c r="B392" s="19">
        <v>5700</v>
      </c>
      <c r="C392" s="100" t="s">
        <v>2301</v>
      </c>
      <c r="D392" s="102">
        <v>23</v>
      </c>
      <c r="E392" s="102">
        <v>4</v>
      </c>
      <c r="F392" s="102">
        <v>2012</v>
      </c>
      <c r="G392" s="102">
        <v>23</v>
      </c>
      <c r="H392" s="102">
        <v>4</v>
      </c>
      <c r="I392" s="102">
        <v>2012</v>
      </c>
      <c r="J392" s="102">
        <v>63</v>
      </c>
      <c r="K392" s="103" t="s">
        <v>3070</v>
      </c>
      <c r="L392" s="26"/>
      <c r="M392" s="30" t="s">
        <v>5682</v>
      </c>
      <c r="N392" s="30"/>
      <c r="O392" s="102">
        <v>183</v>
      </c>
      <c r="P392" s="22" t="s">
        <v>26</v>
      </c>
      <c r="Q392" s="22" t="s">
        <v>120</v>
      </c>
      <c r="R392" s="29" t="s">
        <v>5786</v>
      </c>
    </row>
    <row r="393" spans="1:18" x14ac:dyDescent="0.2">
      <c r="A393" s="18">
        <v>377</v>
      </c>
      <c r="B393" s="19">
        <v>5700</v>
      </c>
      <c r="C393" s="100" t="s">
        <v>2302</v>
      </c>
      <c r="D393" s="102">
        <v>23</v>
      </c>
      <c r="E393" s="102">
        <v>4</v>
      </c>
      <c r="F393" s="102">
        <v>2012</v>
      </c>
      <c r="G393" s="102">
        <v>23</v>
      </c>
      <c r="H393" s="102">
        <v>4</v>
      </c>
      <c r="I393" s="102">
        <v>2012</v>
      </c>
      <c r="J393" s="102">
        <v>63</v>
      </c>
      <c r="K393" s="103" t="s">
        <v>3071</v>
      </c>
      <c r="L393" s="27"/>
      <c r="M393" s="30" t="s">
        <v>5682</v>
      </c>
      <c r="N393" s="28"/>
      <c r="O393" s="102">
        <v>167</v>
      </c>
      <c r="P393" s="22" t="s">
        <v>26</v>
      </c>
      <c r="Q393" s="22" t="s">
        <v>120</v>
      </c>
      <c r="R393" s="29" t="s">
        <v>5786</v>
      </c>
    </row>
    <row r="394" spans="1:18" x14ac:dyDescent="0.2">
      <c r="A394" s="18">
        <v>378</v>
      </c>
      <c r="B394" s="19">
        <v>5700</v>
      </c>
      <c r="C394" s="100" t="s">
        <v>2303</v>
      </c>
      <c r="D394" s="102">
        <v>23</v>
      </c>
      <c r="E394" s="102">
        <v>4</v>
      </c>
      <c r="F394" s="102">
        <v>2012</v>
      </c>
      <c r="G394" s="102">
        <v>23</v>
      </c>
      <c r="H394" s="102">
        <v>4</v>
      </c>
      <c r="I394" s="102">
        <v>2012</v>
      </c>
      <c r="J394" s="102">
        <v>63</v>
      </c>
      <c r="K394" s="103" t="s">
        <v>3072</v>
      </c>
      <c r="L394" s="11"/>
      <c r="M394" s="30" t="s">
        <v>5682</v>
      </c>
      <c r="N394" s="11"/>
      <c r="O394" s="102">
        <v>201</v>
      </c>
      <c r="P394" s="22" t="s">
        <v>26</v>
      </c>
      <c r="Q394" s="22" t="s">
        <v>120</v>
      </c>
      <c r="R394" s="29" t="s">
        <v>5786</v>
      </c>
    </row>
    <row r="395" spans="1:18" x14ac:dyDescent="0.2">
      <c r="A395" s="18">
        <v>379</v>
      </c>
      <c r="B395" s="19">
        <v>5700</v>
      </c>
      <c r="C395" s="100" t="s">
        <v>2304</v>
      </c>
      <c r="D395" s="102">
        <v>23</v>
      </c>
      <c r="E395" s="102">
        <v>4</v>
      </c>
      <c r="F395" s="102">
        <v>2012</v>
      </c>
      <c r="G395" s="102">
        <v>24</v>
      </c>
      <c r="H395" s="102">
        <v>4</v>
      </c>
      <c r="I395" s="102">
        <v>2012</v>
      </c>
      <c r="J395" s="102">
        <v>63</v>
      </c>
      <c r="K395" s="103" t="s">
        <v>3073</v>
      </c>
      <c r="L395" s="11"/>
      <c r="M395" s="30" t="s">
        <v>5682</v>
      </c>
      <c r="N395" s="11"/>
      <c r="O395" s="102">
        <v>171</v>
      </c>
      <c r="P395" s="22" t="s">
        <v>26</v>
      </c>
      <c r="Q395" s="22" t="s">
        <v>120</v>
      </c>
      <c r="R395" s="29" t="s">
        <v>5786</v>
      </c>
    </row>
    <row r="396" spans="1:18" x14ac:dyDescent="0.2">
      <c r="A396" s="18">
        <v>380</v>
      </c>
      <c r="B396" s="19">
        <v>5700</v>
      </c>
      <c r="C396" s="100" t="s">
        <v>2305</v>
      </c>
      <c r="D396" s="102">
        <v>24</v>
      </c>
      <c r="E396" s="102">
        <v>4</v>
      </c>
      <c r="F396" s="102">
        <v>2012</v>
      </c>
      <c r="G396" s="102">
        <v>24</v>
      </c>
      <c r="H396" s="102">
        <v>4</v>
      </c>
      <c r="I396" s="102">
        <v>2012</v>
      </c>
      <c r="J396" s="102">
        <v>64</v>
      </c>
      <c r="K396" s="103" t="s">
        <v>3074</v>
      </c>
      <c r="L396" s="11"/>
      <c r="M396" s="30" t="s">
        <v>5682</v>
      </c>
      <c r="N396" s="11"/>
      <c r="O396" s="102">
        <v>174</v>
      </c>
      <c r="P396" s="22" t="s">
        <v>26</v>
      </c>
      <c r="Q396" s="22" t="s">
        <v>120</v>
      </c>
      <c r="R396" s="29" t="s">
        <v>5786</v>
      </c>
    </row>
    <row r="397" spans="1:18" x14ac:dyDescent="0.2">
      <c r="A397" s="18">
        <v>381</v>
      </c>
      <c r="B397" s="19">
        <v>5700</v>
      </c>
      <c r="C397" s="100" t="s">
        <v>2306</v>
      </c>
      <c r="D397" s="102">
        <v>24</v>
      </c>
      <c r="E397" s="102">
        <v>4</v>
      </c>
      <c r="F397" s="102">
        <v>2012</v>
      </c>
      <c r="G397" s="102">
        <v>27</v>
      </c>
      <c r="H397" s="102">
        <v>4</v>
      </c>
      <c r="I397" s="102">
        <v>2012</v>
      </c>
      <c r="J397" s="102">
        <v>64</v>
      </c>
      <c r="K397" s="103" t="s">
        <v>3075</v>
      </c>
      <c r="L397" s="11"/>
      <c r="M397" s="30" t="s">
        <v>5682</v>
      </c>
      <c r="N397" s="11"/>
      <c r="O397" s="102">
        <v>170</v>
      </c>
      <c r="P397" s="22" t="s">
        <v>26</v>
      </c>
      <c r="Q397" s="22" t="s">
        <v>120</v>
      </c>
      <c r="R397" s="29" t="s">
        <v>5786</v>
      </c>
    </row>
    <row r="398" spans="1:18" x14ac:dyDescent="0.2">
      <c r="A398" s="18">
        <v>382</v>
      </c>
      <c r="B398" s="19">
        <v>5700</v>
      </c>
      <c r="C398" s="100" t="s">
        <v>2307</v>
      </c>
      <c r="D398" s="102">
        <v>13</v>
      </c>
      <c r="E398" s="102">
        <v>4</v>
      </c>
      <c r="F398" s="102">
        <v>2012</v>
      </c>
      <c r="G398" s="102">
        <v>13</v>
      </c>
      <c r="H398" s="102">
        <v>4</v>
      </c>
      <c r="I398" s="102">
        <v>2012</v>
      </c>
      <c r="J398" s="102">
        <v>64</v>
      </c>
      <c r="K398" s="103" t="s">
        <v>3076</v>
      </c>
      <c r="L398" s="11"/>
      <c r="M398" s="30" t="s">
        <v>5682</v>
      </c>
      <c r="N398" s="11"/>
      <c r="O398" s="102">
        <v>195</v>
      </c>
      <c r="P398" s="22" t="s">
        <v>26</v>
      </c>
      <c r="Q398" s="22" t="s">
        <v>120</v>
      </c>
      <c r="R398" s="29" t="s">
        <v>5786</v>
      </c>
    </row>
    <row r="399" spans="1:18" ht="22.5" x14ac:dyDescent="0.2">
      <c r="A399" s="18">
        <v>383</v>
      </c>
      <c r="B399" s="19">
        <v>5700</v>
      </c>
      <c r="C399" s="100" t="s">
        <v>2308</v>
      </c>
      <c r="D399" s="102">
        <v>13</v>
      </c>
      <c r="E399" s="102">
        <v>4</v>
      </c>
      <c r="F399" s="102">
        <v>2012</v>
      </c>
      <c r="G399" s="102">
        <v>13</v>
      </c>
      <c r="H399" s="102">
        <v>4</v>
      </c>
      <c r="I399" s="102">
        <v>2012</v>
      </c>
      <c r="J399" s="102">
        <v>64</v>
      </c>
      <c r="K399" s="103" t="s">
        <v>3077</v>
      </c>
      <c r="L399" s="11"/>
      <c r="M399" s="30" t="s">
        <v>5682</v>
      </c>
      <c r="N399" s="11"/>
      <c r="O399" s="102">
        <v>130</v>
      </c>
      <c r="P399" s="22" t="s">
        <v>26</v>
      </c>
      <c r="Q399" s="22" t="s">
        <v>120</v>
      </c>
      <c r="R399" s="29" t="s">
        <v>5786</v>
      </c>
    </row>
    <row r="400" spans="1:18" x14ac:dyDescent="0.2">
      <c r="A400" s="18">
        <v>384</v>
      </c>
      <c r="B400" s="19">
        <v>5700</v>
      </c>
      <c r="C400" s="100" t="s">
        <v>2309</v>
      </c>
      <c r="D400" s="102">
        <v>24</v>
      </c>
      <c r="E400" s="102">
        <v>4</v>
      </c>
      <c r="F400" s="102">
        <v>2012</v>
      </c>
      <c r="G400" s="102">
        <v>24</v>
      </c>
      <c r="H400" s="102">
        <v>4</v>
      </c>
      <c r="I400" s="102">
        <v>2012</v>
      </c>
      <c r="J400" s="102">
        <v>64</v>
      </c>
      <c r="K400" s="103" t="s">
        <v>3078</v>
      </c>
      <c r="L400" s="11"/>
      <c r="M400" s="30" t="s">
        <v>5682</v>
      </c>
      <c r="N400" s="11"/>
      <c r="O400" s="102">
        <v>129</v>
      </c>
      <c r="P400" s="22" t="s">
        <v>26</v>
      </c>
      <c r="Q400" s="22" t="s">
        <v>120</v>
      </c>
      <c r="R400" s="29" t="s">
        <v>5786</v>
      </c>
    </row>
    <row r="401" spans="1:18" ht="22.5" x14ac:dyDescent="0.2">
      <c r="A401" s="18">
        <v>385</v>
      </c>
      <c r="B401" s="19">
        <v>5700</v>
      </c>
      <c r="C401" s="100" t="s">
        <v>2310</v>
      </c>
      <c r="D401" s="102">
        <v>24</v>
      </c>
      <c r="E401" s="102">
        <v>4</v>
      </c>
      <c r="F401" s="102">
        <v>2012</v>
      </c>
      <c r="G401" s="102">
        <v>24</v>
      </c>
      <c r="H401" s="102">
        <v>4</v>
      </c>
      <c r="I401" s="102">
        <v>2012</v>
      </c>
      <c r="J401" s="102">
        <v>64</v>
      </c>
      <c r="K401" s="103" t="s">
        <v>3079</v>
      </c>
      <c r="L401" s="21"/>
      <c r="M401" s="30" t="s">
        <v>5682</v>
      </c>
      <c r="N401" s="30"/>
      <c r="O401" s="102">
        <v>157</v>
      </c>
      <c r="P401" s="22" t="s">
        <v>26</v>
      </c>
      <c r="Q401" s="22" t="s">
        <v>120</v>
      </c>
      <c r="R401" s="29" t="s">
        <v>5786</v>
      </c>
    </row>
    <row r="402" spans="1:18" x14ac:dyDescent="0.2">
      <c r="A402" s="18">
        <v>386</v>
      </c>
      <c r="B402" s="19">
        <v>5700</v>
      </c>
      <c r="C402" s="101" t="s">
        <v>2311</v>
      </c>
      <c r="D402" s="104">
        <v>2</v>
      </c>
      <c r="E402" s="104">
        <v>5</v>
      </c>
      <c r="F402" s="104">
        <v>2012</v>
      </c>
      <c r="G402" s="104">
        <v>2</v>
      </c>
      <c r="H402" s="104">
        <v>5</v>
      </c>
      <c r="I402" s="104">
        <v>2012</v>
      </c>
      <c r="J402" s="104">
        <v>65</v>
      </c>
      <c r="K402" s="105" t="s">
        <v>116</v>
      </c>
      <c r="L402" s="21"/>
      <c r="M402" s="30" t="s">
        <v>5682</v>
      </c>
      <c r="N402" s="30"/>
      <c r="O402" s="104">
        <v>182</v>
      </c>
      <c r="P402" s="22" t="s">
        <v>26</v>
      </c>
      <c r="Q402" s="22" t="s">
        <v>120</v>
      </c>
      <c r="R402" s="29" t="s">
        <v>5786</v>
      </c>
    </row>
    <row r="403" spans="1:18" x14ac:dyDescent="0.2">
      <c r="A403" s="18">
        <v>387</v>
      </c>
      <c r="B403" s="19">
        <v>5700</v>
      </c>
      <c r="C403" s="100" t="s">
        <v>2312</v>
      </c>
      <c r="D403" s="102">
        <v>2</v>
      </c>
      <c r="E403" s="102">
        <v>5</v>
      </c>
      <c r="F403" s="102">
        <v>2012</v>
      </c>
      <c r="G403" s="102">
        <v>2</v>
      </c>
      <c r="H403" s="102">
        <v>5</v>
      </c>
      <c r="I403" s="102">
        <v>2012</v>
      </c>
      <c r="J403" s="102">
        <v>65</v>
      </c>
      <c r="K403" s="103" t="s">
        <v>117</v>
      </c>
      <c r="L403" s="21"/>
      <c r="M403" s="30" t="s">
        <v>5682</v>
      </c>
      <c r="N403" s="30"/>
      <c r="O403" s="102">
        <v>186</v>
      </c>
      <c r="P403" s="22" t="s">
        <v>26</v>
      </c>
      <c r="Q403" s="22" t="s">
        <v>120</v>
      </c>
      <c r="R403" s="29" t="s">
        <v>5786</v>
      </c>
    </row>
    <row r="404" spans="1:18" x14ac:dyDescent="0.2">
      <c r="A404" s="18">
        <v>388</v>
      </c>
      <c r="B404" s="19">
        <v>5700</v>
      </c>
      <c r="C404" s="100" t="s">
        <v>2313</v>
      </c>
      <c r="D404" s="102">
        <v>2</v>
      </c>
      <c r="E404" s="102">
        <v>5</v>
      </c>
      <c r="F404" s="102">
        <v>2012</v>
      </c>
      <c r="G404" s="102">
        <v>2</v>
      </c>
      <c r="H404" s="102">
        <v>5</v>
      </c>
      <c r="I404" s="102">
        <v>2012</v>
      </c>
      <c r="J404" s="102">
        <v>65</v>
      </c>
      <c r="K404" s="103" t="s">
        <v>119</v>
      </c>
      <c r="L404" s="22"/>
      <c r="M404" s="30" t="s">
        <v>5682</v>
      </c>
      <c r="N404" s="22"/>
      <c r="O404" s="102">
        <v>184</v>
      </c>
      <c r="P404" s="22" t="s">
        <v>26</v>
      </c>
      <c r="Q404" s="22" t="s">
        <v>120</v>
      </c>
      <c r="R404" s="29" t="s">
        <v>5786</v>
      </c>
    </row>
    <row r="405" spans="1:18" x14ac:dyDescent="0.2">
      <c r="A405" s="18">
        <v>389</v>
      </c>
      <c r="B405" s="19">
        <v>5700</v>
      </c>
      <c r="C405" s="100" t="s">
        <v>2314</v>
      </c>
      <c r="D405" s="102">
        <v>2</v>
      </c>
      <c r="E405" s="102">
        <v>5</v>
      </c>
      <c r="F405" s="102">
        <v>2012</v>
      </c>
      <c r="G405" s="102"/>
      <c r="H405" s="102">
        <v>5</v>
      </c>
      <c r="I405" s="102">
        <v>2012</v>
      </c>
      <c r="J405" s="102">
        <v>65</v>
      </c>
      <c r="K405" s="103" t="s">
        <v>554</v>
      </c>
      <c r="L405" s="22"/>
      <c r="M405" s="30" t="s">
        <v>5682</v>
      </c>
      <c r="N405" s="30"/>
      <c r="O405" s="102">
        <v>190</v>
      </c>
      <c r="P405" s="22" t="s">
        <v>26</v>
      </c>
      <c r="Q405" s="22" t="s">
        <v>120</v>
      </c>
      <c r="R405" s="29" t="s">
        <v>5786</v>
      </c>
    </row>
    <row r="406" spans="1:18" x14ac:dyDescent="0.2">
      <c r="A406" s="18">
        <v>390</v>
      </c>
      <c r="B406" s="19">
        <v>5700</v>
      </c>
      <c r="C406" s="100" t="s">
        <v>2315</v>
      </c>
      <c r="D406" s="102">
        <v>4</v>
      </c>
      <c r="E406" s="102">
        <v>5</v>
      </c>
      <c r="F406" s="102">
        <v>2012</v>
      </c>
      <c r="G406" s="102">
        <v>4</v>
      </c>
      <c r="H406" s="102">
        <v>5</v>
      </c>
      <c r="I406" s="102">
        <v>2012</v>
      </c>
      <c r="J406" s="102">
        <v>65</v>
      </c>
      <c r="K406" s="103" t="s">
        <v>552</v>
      </c>
      <c r="L406" s="22"/>
      <c r="M406" s="30" t="s">
        <v>5682</v>
      </c>
      <c r="N406" s="30"/>
      <c r="O406" s="102">
        <v>184</v>
      </c>
      <c r="P406" s="22" t="s">
        <v>26</v>
      </c>
      <c r="Q406" s="22" t="s">
        <v>120</v>
      </c>
      <c r="R406" s="29" t="s">
        <v>5786</v>
      </c>
    </row>
    <row r="407" spans="1:18" x14ac:dyDescent="0.2">
      <c r="A407" s="18">
        <v>391</v>
      </c>
      <c r="B407" s="19">
        <v>5700</v>
      </c>
      <c r="C407" s="100" t="s">
        <v>2316</v>
      </c>
      <c r="D407" s="102">
        <v>4</v>
      </c>
      <c r="E407" s="102">
        <v>5</v>
      </c>
      <c r="F407" s="102">
        <v>2012</v>
      </c>
      <c r="G407" s="102">
        <v>4</v>
      </c>
      <c r="H407" s="102">
        <v>5</v>
      </c>
      <c r="I407" s="102">
        <v>2012</v>
      </c>
      <c r="J407" s="102">
        <v>65</v>
      </c>
      <c r="K407" s="103" t="s">
        <v>553</v>
      </c>
      <c r="L407" s="26"/>
      <c r="M407" s="30" t="s">
        <v>5682</v>
      </c>
      <c r="N407" s="30"/>
      <c r="O407" s="102">
        <v>196</v>
      </c>
      <c r="P407" s="22" t="s">
        <v>26</v>
      </c>
      <c r="Q407" s="22" t="s">
        <v>120</v>
      </c>
      <c r="R407" s="29" t="s">
        <v>5786</v>
      </c>
    </row>
    <row r="408" spans="1:18" x14ac:dyDescent="0.2">
      <c r="A408" s="18">
        <v>392</v>
      </c>
      <c r="B408" s="19">
        <v>5700</v>
      </c>
      <c r="C408" s="100" t="s">
        <v>2317</v>
      </c>
      <c r="D408" s="102">
        <v>4</v>
      </c>
      <c r="E408" s="102">
        <v>5</v>
      </c>
      <c r="F408" s="102">
        <v>2012</v>
      </c>
      <c r="G408" s="102">
        <v>4</v>
      </c>
      <c r="H408" s="102">
        <v>5</v>
      </c>
      <c r="I408" s="102">
        <v>2012</v>
      </c>
      <c r="J408" s="102">
        <v>66</v>
      </c>
      <c r="K408" s="103" t="s">
        <v>557</v>
      </c>
      <c r="L408" s="27"/>
      <c r="M408" s="30" t="s">
        <v>5682</v>
      </c>
      <c r="N408" s="28"/>
      <c r="O408" s="102">
        <v>191</v>
      </c>
      <c r="P408" s="22" t="s">
        <v>26</v>
      </c>
      <c r="Q408" s="22" t="s">
        <v>120</v>
      </c>
      <c r="R408" s="29" t="s">
        <v>5786</v>
      </c>
    </row>
    <row r="409" spans="1:18" x14ac:dyDescent="0.2">
      <c r="A409" s="18">
        <v>393</v>
      </c>
      <c r="B409" s="19">
        <v>5700</v>
      </c>
      <c r="C409" s="100" t="s">
        <v>2318</v>
      </c>
      <c r="D409" s="102">
        <v>4</v>
      </c>
      <c r="E409" s="102">
        <v>5</v>
      </c>
      <c r="F409" s="102">
        <v>2012</v>
      </c>
      <c r="G409" s="102">
        <v>4</v>
      </c>
      <c r="H409" s="102">
        <v>5</v>
      </c>
      <c r="I409" s="102">
        <v>2012</v>
      </c>
      <c r="J409" s="102">
        <v>66</v>
      </c>
      <c r="K409" s="103" t="s">
        <v>558</v>
      </c>
      <c r="L409" s="11"/>
      <c r="M409" s="30" t="s">
        <v>5682</v>
      </c>
      <c r="N409" s="11"/>
      <c r="O409" s="102">
        <v>197</v>
      </c>
      <c r="P409" s="22" t="s">
        <v>26</v>
      </c>
      <c r="Q409" s="22" t="s">
        <v>120</v>
      </c>
      <c r="R409" s="29" t="s">
        <v>5786</v>
      </c>
    </row>
    <row r="410" spans="1:18" x14ac:dyDescent="0.2">
      <c r="A410" s="18">
        <v>394</v>
      </c>
      <c r="B410" s="19">
        <v>5700</v>
      </c>
      <c r="C410" s="100" t="s">
        <v>2319</v>
      </c>
      <c r="D410" s="102">
        <v>4</v>
      </c>
      <c r="E410" s="102">
        <v>5</v>
      </c>
      <c r="F410" s="102">
        <v>2012</v>
      </c>
      <c r="G410" s="102">
        <v>4</v>
      </c>
      <c r="H410" s="102">
        <v>5</v>
      </c>
      <c r="I410" s="102">
        <v>2012</v>
      </c>
      <c r="J410" s="102">
        <v>66</v>
      </c>
      <c r="K410" s="103" t="s">
        <v>551</v>
      </c>
      <c r="L410" s="11"/>
      <c r="M410" s="30" t="s">
        <v>5682</v>
      </c>
      <c r="N410" s="11"/>
      <c r="O410" s="102">
        <v>200</v>
      </c>
      <c r="P410" s="22" t="s">
        <v>26</v>
      </c>
      <c r="Q410" s="22" t="s">
        <v>120</v>
      </c>
      <c r="R410" s="29" t="s">
        <v>5786</v>
      </c>
    </row>
    <row r="411" spans="1:18" x14ac:dyDescent="0.2">
      <c r="A411" s="18">
        <v>395</v>
      </c>
      <c r="B411" s="19">
        <v>5700</v>
      </c>
      <c r="C411" s="100" t="s">
        <v>2320</v>
      </c>
      <c r="D411" s="102">
        <v>4</v>
      </c>
      <c r="E411" s="102">
        <v>5</v>
      </c>
      <c r="F411" s="102">
        <v>2012</v>
      </c>
      <c r="G411" s="102">
        <v>4</v>
      </c>
      <c r="H411" s="102">
        <v>5</v>
      </c>
      <c r="I411" s="102">
        <v>2012</v>
      </c>
      <c r="J411" s="102">
        <v>66</v>
      </c>
      <c r="K411" s="103" t="s">
        <v>559</v>
      </c>
      <c r="L411" s="11"/>
      <c r="M411" s="30" t="s">
        <v>5682</v>
      </c>
      <c r="N411" s="11"/>
      <c r="O411" s="102">
        <v>187</v>
      </c>
      <c r="P411" s="22" t="s">
        <v>26</v>
      </c>
      <c r="Q411" s="22" t="s">
        <v>120</v>
      </c>
      <c r="R411" s="29" t="s">
        <v>5786</v>
      </c>
    </row>
    <row r="412" spans="1:18" x14ac:dyDescent="0.2">
      <c r="A412" s="18">
        <v>396</v>
      </c>
      <c r="B412" s="19">
        <v>5700</v>
      </c>
      <c r="C412" s="100" t="s">
        <v>2321</v>
      </c>
      <c r="D412" s="102">
        <v>4</v>
      </c>
      <c r="E412" s="102">
        <v>5</v>
      </c>
      <c r="F412" s="102">
        <v>2012</v>
      </c>
      <c r="G412" s="102">
        <v>4</v>
      </c>
      <c r="H412" s="102">
        <v>5</v>
      </c>
      <c r="I412" s="102">
        <v>2012</v>
      </c>
      <c r="J412" s="102">
        <v>66</v>
      </c>
      <c r="K412" s="103" t="s">
        <v>555</v>
      </c>
      <c r="L412" s="11"/>
      <c r="M412" s="30" t="s">
        <v>5682</v>
      </c>
      <c r="N412" s="11"/>
      <c r="O412" s="102">
        <v>192</v>
      </c>
      <c r="P412" s="22" t="s">
        <v>26</v>
      </c>
      <c r="Q412" s="22" t="s">
        <v>120</v>
      </c>
      <c r="R412" s="29" t="s">
        <v>5786</v>
      </c>
    </row>
    <row r="413" spans="1:18" x14ac:dyDescent="0.2">
      <c r="A413" s="18">
        <v>397</v>
      </c>
      <c r="B413" s="19">
        <v>5700</v>
      </c>
      <c r="C413" s="100" t="s">
        <v>2322</v>
      </c>
      <c r="D413" s="102">
        <v>4</v>
      </c>
      <c r="E413" s="102">
        <v>5</v>
      </c>
      <c r="F413" s="102">
        <v>2012</v>
      </c>
      <c r="G413" s="102">
        <v>4</v>
      </c>
      <c r="H413" s="102">
        <v>5</v>
      </c>
      <c r="I413" s="102">
        <v>2012</v>
      </c>
      <c r="J413" s="102">
        <v>66</v>
      </c>
      <c r="K413" s="103" t="s">
        <v>560</v>
      </c>
      <c r="L413" s="11"/>
      <c r="M413" s="30" t="s">
        <v>5682</v>
      </c>
      <c r="N413" s="11"/>
      <c r="O413" s="102">
        <v>190</v>
      </c>
      <c r="P413" s="22" t="s">
        <v>26</v>
      </c>
      <c r="Q413" s="22" t="s">
        <v>120</v>
      </c>
      <c r="R413" s="29" t="s">
        <v>5786</v>
      </c>
    </row>
    <row r="414" spans="1:18" x14ac:dyDescent="0.2">
      <c r="A414" s="18">
        <v>398</v>
      </c>
      <c r="B414" s="19">
        <v>5700</v>
      </c>
      <c r="C414" s="100" t="s">
        <v>2323</v>
      </c>
      <c r="D414" s="102">
        <v>4</v>
      </c>
      <c r="E414" s="102">
        <v>5</v>
      </c>
      <c r="F414" s="102">
        <v>2012</v>
      </c>
      <c r="G414" s="102">
        <v>4</v>
      </c>
      <c r="H414" s="102">
        <v>5</v>
      </c>
      <c r="I414" s="102">
        <v>2012</v>
      </c>
      <c r="J414" s="102">
        <v>67</v>
      </c>
      <c r="K414" s="103" t="s">
        <v>561</v>
      </c>
      <c r="L414" s="11"/>
      <c r="M414" s="30" t="s">
        <v>5682</v>
      </c>
      <c r="N414" s="11"/>
      <c r="O414" s="102">
        <v>189</v>
      </c>
      <c r="P414" s="22" t="s">
        <v>26</v>
      </c>
      <c r="Q414" s="22" t="s">
        <v>120</v>
      </c>
      <c r="R414" s="29" t="s">
        <v>5786</v>
      </c>
    </row>
    <row r="415" spans="1:18" x14ac:dyDescent="0.2">
      <c r="A415" s="18">
        <v>399</v>
      </c>
      <c r="B415" s="19">
        <v>5700</v>
      </c>
      <c r="C415" s="100" t="s">
        <v>2324</v>
      </c>
      <c r="D415" s="102">
        <v>4</v>
      </c>
      <c r="E415" s="102">
        <v>5</v>
      </c>
      <c r="F415" s="102">
        <v>2012</v>
      </c>
      <c r="G415" s="102">
        <v>4</v>
      </c>
      <c r="H415" s="102">
        <v>5</v>
      </c>
      <c r="I415" s="102">
        <v>2012</v>
      </c>
      <c r="J415" s="102">
        <v>67</v>
      </c>
      <c r="K415" s="103" t="s">
        <v>562</v>
      </c>
      <c r="L415" s="11"/>
      <c r="M415" s="30" t="s">
        <v>5682</v>
      </c>
      <c r="N415" s="11"/>
      <c r="O415" s="102">
        <v>192</v>
      </c>
      <c r="P415" s="22" t="s">
        <v>26</v>
      </c>
      <c r="Q415" s="22" t="s">
        <v>120</v>
      </c>
      <c r="R415" s="29" t="s">
        <v>5786</v>
      </c>
    </row>
    <row r="416" spans="1:18" x14ac:dyDescent="0.2">
      <c r="A416" s="18">
        <v>400</v>
      </c>
      <c r="B416" s="19">
        <v>5700</v>
      </c>
      <c r="C416" s="100" t="s">
        <v>2325</v>
      </c>
      <c r="D416" s="102">
        <v>4</v>
      </c>
      <c r="E416" s="102">
        <v>5</v>
      </c>
      <c r="F416" s="102">
        <v>2012</v>
      </c>
      <c r="G416" s="102">
        <v>4</v>
      </c>
      <c r="H416" s="102">
        <v>5</v>
      </c>
      <c r="I416" s="102">
        <v>2012</v>
      </c>
      <c r="J416" s="102">
        <v>67</v>
      </c>
      <c r="K416" s="103" t="s">
        <v>563</v>
      </c>
      <c r="L416" s="21"/>
      <c r="M416" s="30" t="s">
        <v>5682</v>
      </c>
      <c r="N416" s="30"/>
      <c r="O416" s="102">
        <v>195</v>
      </c>
      <c r="P416" s="22" t="s">
        <v>26</v>
      </c>
      <c r="Q416" s="22" t="s">
        <v>120</v>
      </c>
      <c r="R416" s="29" t="s">
        <v>5786</v>
      </c>
    </row>
    <row r="417" spans="1:18" x14ac:dyDescent="0.2">
      <c r="A417" s="18">
        <v>401</v>
      </c>
      <c r="B417" s="19">
        <v>5700</v>
      </c>
      <c r="C417" s="100" t="s">
        <v>2326</v>
      </c>
      <c r="D417" s="102">
        <v>4</v>
      </c>
      <c r="E417" s="102">
        <v>5</v>
      </c>
      <c r="F417" s="102">
        <v>2012</v>
      </c>
      <c r="G417" s="102">
        <v>4</v>
      </c>
      <c r="H417" s="102">
        <v>5</v>
      </c>
      <c r="I417" s="102">
        <v>2012</v>
      </c>
      <c r="J417" s="102">
        <v>67</v>
      </c>
      <c r="K417" s="103" t="s">
        <v>118</v>
      </c>
      <c r="L417" s="21"/>
      <c r="M417" s="30" t="s">
        <v>5682</v>
      </c>
      <c r="N417" s="30"/>
      <c r="O417" s="102">
        <v>197</v>
      </c>
      <c r="P417" s="22" t="s">
        <v>26</v>
      </c>
      <c r="Q417" s="22" t="s">
        <v>120</v>
      </c>
      <c r="R417" s="29" t="s">
        <v>5786</v>
      </c>
    </row>
    <row r="418" spans="1:18" x14ac:dyDescent="0.2">
      <c r="A418" s="18">
        <v>402</v>
      </c>
      <c r="B418" s="19">
        <v>5700</v>
      </c>
      <c r="C418" s="100" t="s">
        <v>2327</v>
      </c>
      <c r="D418" s="102">
        <v>4</v>
      </c>
      <c r="E418" s="102">
        <v>5</v>
      </c>
      <c r="F418" s="102">
        <v>2012</v>
      </c>
      <c r="G418" s="102">
        <v>4</v>
      </c>
      <c r="H418" s="102">
        <v>5</v>
      </c>
      <c r="I418" s="102">
        <v>2012</v>
      </c>
      <c r="J418" s="102">
        <v>67</v>
      </c>
      <c r="K418" s="103" t="s">
        <v>564</v>
      </c>
      <c r="L418" s="21"/>
      <c r="M418" s="30" t="s">
        <v>5682</v>
      </c>
      <c r="N418" s="30"/>
      <c r="O418" s="102">
        <v>185</v>
      </c>
      <c r="P418" s="22" t="s">
        <v>26</v>
      </c>
      <c r="Q418" s="22" t="s">
        <v>120</v>
      </c>
      <c r="R418" s="29" t="s">
        <v>5786</v>
      </c>
    </row>
    <row r="419" spans="1:18" x14ac:dyDescent="0.2">
      <c r="A419" s="18">
        <v>403</v>
      </c>
      <c r="B419" s="19">
        <v>5700</v>
      </c>
      <c r="C419" s="100" t="s">
        <v>2328</v>
      </c>
      <c r="D419" s="102">
        <v>4</v>
      </c>
      <c r="E419" s="102">
        <v>5</v>
      </c>
      <c r="F419" s="102">
        <v>2012</v>
      </c>
      <c r="G419" s="102">
        <v>4</v>
      </c>
      <c r="H419" s="102">
        <v>5</v>
      </c>
      <c r="I419" s="102">
        <v>2012</v>
      </c>
      <c r="J419" s="102">
        <v>67</v>
      </c>
      <c r="K419" s="103" t="s">
        <v>565</v>
      </c>
      <c r="L419" s="22"/>
      <c r="M419" s="30" t="s">
        <v>5682</v>
      </c>
      <c r="N419" s="22"/>
      <c r="O419" s="102">
        <v>200</v>
      </c>
      <c r="P419" s="22" t="s">
        <v>26</v>
      </c>
      <c r="Q419" s="22" t="s">
        <v>120</v>
      </c>
      <c r="R419" s="29" t="s">
        <v>5786</v>
      </c>
    </row>
    <row r="420" spans="1:18" x14ac:dyDescent="0.2">
      <c r="A420" s="18">
        <v>404</v>
      </c>
      <c r="B420" s="19">
        <v>5700</v>
      </c>
      <c r="C420" s="100" t="s">
        <v>2329</v>
      </c>
      <c r="D420" s="102">
        <v>4</v>
      </c>
      <c r="E420" s="102">
        <v>5</v>
      </c>
      <c r="F420" s="102">
        <v>2012</v>
      </c>
      <c r="G420" s="102">
        <v>4</v>
      </c>
      <c r="H420" s="102">
        <v>5</v>
      </c>
      <c r="I420" s="102">
        <v>2012</v>
      </c>
      <c r="J420" s="102">
        <v>68</v>
      </c>
      <c r="K420" s="103" t="s">
        <v>556</v>
      </c>
      <c r="L420" s="22"/>
      <c r="M420" s="30" t="s">
        <v>5682</v>
      </c>
      <c r="N420" s="30"/>
      <c r="O420" s="102">
        <v>193</v>
      </c>
      <c r="P420" s="22" t="s">
        <v>26</v>
      </c>
      <c r="Q420" s="22" t="s">
        <v>120</v>
      </c>
      <c r="R420" s="29" t="s">
        <v>5786</v>
      </c>
    </row>
    <row r="421" spans="1:18" x14ac:dyDescent="0.2">
      <c r="A421" s="18">
        <v>405</v>
      </c>
      <c r="B421" s="19">
        <v>5700</v>
      </c>
      <c r="C421" s="100" t="s">
        <v>2330</v>
      </c>
      <c r="D421" s="102">
        <v>4</v>
      </c>
      <c r="E421" s="102">
        <v>5</v>
      </c>
      <c r="F421" s="102">
        <v>2012</v>
      </c>
      <c r="G421" s="102">
        <v>4</v>
      </c>
      <c r="H421" s="102">
        <v>5</v>
      </c>
      <c r="I421" s="102">
        <v>2012</v>
      </c>
      <c r="J421" s="102">
        <v>68</v>
      </c>
      <c r="K421" s="103" t="s">
        <v>566</v>
      </c>
      <c r="L421" s="22"/>
      <c r="M421" s="30" t="s">
        <v>5682</v>
      </c>
      <c r="N421" s="30"/>
      <c r="O421" s="102">
        <v>194</v>
      </c>
      <c r="P421" s="22" t="s">
        <v>26</v>
      </c>
      <c r="Q421" s="22" t="s">
        <v>120</v>
      </c>
      <c r="R421" s="29" t="s">
        <v>5786</v>
      </c>
    </row>
    <row r="422" spans="1:18" x14ac:dyDescent="0.2">
      <c r="A422" s="18">
        <v>406</v>
      </c>
      <c r="B422" s="19">
        <v>5700</v>
      </c>
      <c r="C422" s="100" t="s">
        <v>2331</v>
      </c>
      <c r="D422" s="102">
        <v>4</v>
      </c>
      <c r="E422" s="102">
        <v>5</v>
      </c>
      <c r="F422" s="102">
        <v>2012</v>
      </c>
      <c r="G422" s="102">
        <v>4</v>
      </c>
      <c r="H422" s="102">
        <v>5</v>
      </c>
      <c r="I422" s="102">
        <v>2012</v>
      </c>
      <c r="J422" s="102">
        <v>68</v>
      </c>
      <c r="K422" s="103" t="s">
        <v>567</v>
      </c>
      <c r="L422" s="26"/>
      <c r="M422" s="30" t="s">
        <v>5682</v>
      </c>
      <c r="N422" s="30"/>
      <c r="O422" s="102">
        <v>185</v>
      </c>
      <c r="P422" s="22" t="s">
        <v>26</v>
      </c>
      <c r="Q422" s="22" t="s">
        <v>120</v>
      </c>
      <c r="R422" s="29" t="s">
        <v>5786</v>
      </c>
    </row>
    <row r="423" spans="1:18" x14ac:dyDescent="0.2">
      <c r="A423" s="18">
        <v>407</v>
      </c>
      <c r="B423" s="19">
        <v>5700</v>
      </c>
      <c r="C423" s="100" t="s">
        <v>2332</v>
      </c>
      <c r="D423" s="102">
        <v>4</v>
      </c>
      <c r="E423" s="102">
        <v>5</v>
      </c>
      <c r="F423" s="102">
        <v>2012</v>
      </c>
      <c r="G423" s="102">
        <v>4</v>
      </c>
      <c r="H423" s="102">
        <v>5</v>
      </c>
      <c r="I423" s="102">
        <v>2012</v>
      </c>
      <c r="J423" s="102">
        <v>68</v>
      </c>
      <c r="K423" s="103" t="s">
        <v>568</v>
      </c>
      <c r="L423" s="27"/>
      <c r="M423" s="30" t="s">
        <v>5682</v>
      </c>
      <c r="N423" s="28"/>
      <c r="O423" s="102">
        <v>175</v>
      </c>
      <c r="P423" s="22" t="s">
        <v>26</v>
      </c>
      <c r="Q423" s="22" t="s">
        <v>120</v>
      </c>
      <c r="R423" s="29" t="s">
        <v>5786</v>
      </c>
    </row>
    <row r="424" spans="1:18" x14ac:dyDescent="0.2">
      <c r="A424" s="18">
        <v>408</v>
      </c>
      <c r="B424" s="19">
        <v>5700</v>
      </c>
      <c r="C424" s="100" t="s">
        <v>2333</v>
      </c>
      <c r="D424" s="102">
        <v>4</v>
      </c>
      <c r="E424" s="102">
        <v>5</v>
      </c>
      <c r="F424" s="102">
        <v>2012</v>
      </c>
      <c r="G424" s="102">
        <v>4</v>
      </c>
      <c r="H424" s="102">
        <v>5</v>
      </c>
      <c r="I424" s="102">
        <v>2012</v>
      </c>
      <c r="J424" s="102">
        <v>68</v>
      </c>
      <c r="K424" s="103" t="s">
        <v>569</v>
      </c>
      <c r="L424" s="11"/>
      <c r="M424" s="30" t="s">
        <v>5682</v>
      </c>
      <c r="N424" s="11"/>
      <c r="O424" s="102">
        <v>193</v>
      </c>
      <c r="P424" s="22" t="s">
        <v>26</v>
      </c>
      <c r="Q424" s="22" t="s">
        <v>120</v>
      </c>
      <c r="R424" s="29" t="s">
        <v>5786</v>
      </c>
    </row>
    <row r="425" spans="1:18" x14ac:dyDescent="0.2">
      <c r="A425" s="18">
        <v>409</v>
      </c>
      <c r="B425" s="19">
        <v>5700</v>
      </c>
      <c r="C425" s="100" t="s">
        <v>2334</v>
      </c>
      <c r="D425" s="102">
        <v>4</v>
      </c>
      <c r="E425" s="102">
        <v>5</v>
      </c>
      <c r="F425" s="102">
        <v>2012</v>
      </c>
      <c r="G425" s="102">
        <v>4</v>
      </c>
      <c r="H425" s="102">
        <v>5</v>
      </c>
      <c r="I425" s="102">
        <v>2012</v>
      </c>
      <c r="J425" s="102">
        <v>68</v>
      </c>
      <c r="K425" s="103" t="s">
        <v>570</v>
      </c>
      <c r="L425" s="11"/>
      <c r="M425" s="30" t="s">
        <v>5682</v>
      </c>
      <c r="N425" s="11"/>
      <c r="O425" s="102">
        <v>201</v>
      </c>
      <c r="P425" s="22" t="s">
        <v>26</v>
      </c>
      <c r="Q425" s="22" t="s">
        <v>120</v>
      </c>
      <c r="R425" s="29" t="s">
        <v>5786</v>
      </c>
    </row>
    <row r="426" spans="1:18" x14ac:dyDescent="0.2">
      <c r="A426" s="18">
        <v>410</v>
      </c>
      <c r="B426" s="19">
        <v>5700</v>
      </c>
      <c r="C426" s="100" t="s">
        <v>2335</v>
      </c>
      <c r="D426" s="102">
        <v>4</v>
      </c>
      <c r="E426" s="102">
        <v>5</v>
      </c>
      <c r="F426" s="102">
        <v>2012</v>
      </c>
      <c r="G426" s="102">
        <v>4</v>
      </c>
      <c r="H426" s="102">
        <v>5</v>
      </c>
      <c r="I426" s="102">
        <v>2012</v>
      </c>
      <c r="J426" s="102">
        <v>69</v>
      </c>
      <c r="K426" s="103" t="s">
        <v>571</v>
      </c>
      <c r="L426" s="11"/>
      <c r="M426" s="30" t="s">
        <v>5682</v>
      </c>
      <c r="N426" s="11"/>
      <c r="O426" s="102">
        <v>175</v>
      </c>
      <c r="P426" s="22" t="s">
        <v>26</v>
      </c>
      <c r="Q426" s="22" t="s">
        <v>120</v>
      </c>
      <c r="R426" s="29" t="s">
        <v>5786</v>
      </c>
    </row>
    <row r="427" spans="1:18" x14ac:dyDescent="0.2">
      <c r="A427" s="18">
        <v>411</v>
      </c>
      <c r="B427" s="19">
        <v>5700</v>
      </c>
      <c r="C427" s="100" t="s">
        <v>2336</v>
      </c>
      <c r="D427" s="102">
        <v>4</v>
      </c>
      <c r="E427" s="102">
        <v>5</v>
      </c>
      <c r="F427" s="102">
        <v>2012</v>
      </c>
      <c r="G427" s="102">
        <v>4</v>
      </c>
      <c r="H427" s="102">
        <v>5</v>
      </c>
      <c r="I427" s="102">
        <v>2012</v>
      </c>
      <c r="J427" s="102">
        <v>69</v>
      </c>
      <c r="K427" s="103" t="s">
        <v>572</v>
      </c>
      <c r="L427" s="11"/>
      <c r="M427" s="30" t="s">
        <v>5682</v>
      </c>
      <c r="N427" s="11"/>
      <c r="O427" s="102">
        <v>194</v>
      </c>
      <c r="P427" s="22" t="s">
        <v>26</v>
      </c>
      <c r="Q427" s="22" t="s">
        <v>120</v>
      </c>
      <c r="R427" s="29" t="s">
        <v>5786</v>
      </c>
    </row>
    <row r="428" spans="1:18" x14ac:dyDescent="0.2">
      <c r="A428" s="18">
        <v>412</v>
      </c>
      <c r="B428" s="19">
        <v>5700</v>
      </c>
      <c r="C428" s="100" t="s">
        <v>2337</v>
      </c>
      <c r="D428" s="102">
        <v>4</v>
      </c>
      <c r="E428" s="102">
        <v>5</v>
      </c>
      <c r="F428" s="102">
        <v>2012</v>
      </c>
      <c r="G428" s="102">
        <v>4</v>
      </c>
      <c r="H428" s="102">
        <v>5</v>
      </c>
      <c r="I428" s="102">
        <v>2012</v>
      </c>
      <c r="J428" s="102">
        <v>69</v>
      </c>
      <c r="K428" s="103" t="s">
        <v>573</v>
      </c>
      <c r="L428" s="11"/>
      <c r="M428" s="30" t="s">
        <v>5682</v>
      </c>
      <c r="N428" s="11"/>
      <c r="O428" s="102">
        <v>193</v>
      </c>
      <c r="P428" s="22" t="s">
        <v>26</v>
      </c>
      <c r="Q428" s="22" t="s">
        <v>120</v>
      </c>
      <c r="R428" s="29" t="s">
        <v>5786</v>
      </c>
    </row>
    <row r="429" spans="1:18" x14ac:dyDescent="0.2">
      <c r="A429" s="18">
        <v>413</v>
      </c>
      <c r="B429" s="19">
        <v>5700</v>
      </c>
      <c r="C429" s="100" t="s">
        <v>2338</v>
      </c>
      <c r="D429" s="102">
        <v>4</v>
      </c>
      <c r="E429" s="102">
        <v>5</v>
      </c>
      <c r="F429" s="102">
        <v>2012</v>
      </c>
      <c r="G429" s="102">
        <v>4</v>
      </c>
      <c r="H429" s="102">
        <v>5</v>
      </c>
      <c r="I429" s="102">
        <v>2012</v>
      </c>
      <c r="J429" s="102">
        <v>69</v>
      </c>
      <c r="K429" s="103" t="s">
        <v>574</v>
      </c>
      <c r="L429" s="11"/>
      <c r="M429" s="30" t="s">
        <v>5682</v>
      </c>
      <c r="N429" s="11"/>
      <c r="O429" s="102">
        <v>191</v>
      </c>
      <c r="P429" s="22" t="s">
        <v>26</v>
      </c>
      <c r="Q429" s="22" t="s">
        <v>120</v>
      </c>
      <c r="R429" s="29" t="s">
        <v>5786</v>
      </c>
    </row>
    <row r="430" spans="1:18" x14ac:dyDescent="0.2">
      <c r="A430" s="18">
        <v>414</v>
      </c>
      <c r="B430" s="19">
        <v>5700</v>
      </c>
      <c r="C430" s="100" t="s">
        <v>2339</v>
      </c>
      <c r="D430" s="102">
        <v>4</v>
      </c>
      <c r="E430" s="102">
        <v>5</v>
      </c>
      <c r="F430" s="102">
        <v>2012</v>
      </c>
      <c r="G430" s="102">
        <v>4</v>
      </c>
      <c r="H430" s="102">
        <v>5</v>
      </c>
      <c r="I430" s="102">
        <v>2012</v>
      </c>
      <c r="J430" s="102">
        <v>69</v>
      </c>
      <c r="K430" s="103" t="s">
        <v>575</v>
      </c>
      <c r="L430" s="11"/>
      <c r="M430" s="30" t="s">
        <v>5682</v>
      </c>
      <c r="N430" s="11"/>
      <c r="O430" s="102">
        <v>193</v>
      </c>
      <c r="P430" s="22" t="s">
        <v>26</v>
      </c>
      <c r="Q430" s="22" t="s">
        <v>120</v>
      </c>
      <c r="R430" s="29" t="s">
        <v>5786</v>
      </c>
    </row>
    <row r="431" spans="1:18" x14ac:dyDescent="0.2">
      <c r="A431" s="18">
        <v>415</v>
      </c>
      <c r="B431" s="19">
        <v>5700</v>
      </c>
      <c r="C431" s="100" t="s">
        <v>2340</v>
      </c>
      <c r="D431" s="102">
        <v>4</v>
      </c>
      <c r="E431" s="102">
        <v>5</v>
      </c>
      <c r="F431" s="102">
        <v>2012</v>
      </c>
      <c r="G431" s="102">
        <v>4</v>
      </c>
      <c r="H431" s="102">
        <v>5</v>
      </c>
      <c r="I431" s="102">
        <v>2012</v>
      </c>
      <c r="J431" s="102">
        <v>69</v>
      </c>
      <c r="K431" s="103" t="s">
        <v>576</v>
      </c>
      <c r="L431" s="21"/>
      <c r="M431" s="30" t="s">
        <v>5682</v>
      </c>
      <c r="N431" s="30"/>
      <c r="O431" s="102">
        <v>194</v>
      </c>
      <c r="P431" s="22" t="s">
        <v>26</v>
      </c>
      <c r="Q431" s="22" t="s">
        <v>120</v>
      </c>
      <c r="R431" s="29" t="s">
        <v>5786</v>
      </c>
    </row>
    <row r="432" spans="1:18" x14ac:dyDescent="0.2">
      <c r="A432" s="18">
        <v>416</v>
      </c>
      <c r="B432" s="19">
        <v>5700</v>
      </c>
      <c r="C432" s="100" t="s">
        <v>2341</v>
      </c>
      <c r="D432" s="102">
        <v>4</v>
      </c>
      <c r="E432" s="102">
        <v>5</v>
      </c>
      <c r="F432" s="102">
        <v>2012</v>
      </c>
      <c r="G432" s="102">
        <v>4</v>
      </c>
      <c r="H432" s="102">
        <v>5</v>
      </c>
      <c r="I432" s="102">
        <v>2012</v>
      </c>
      <c r="J432" s="102">
        <v>70</v>
      </c>
      <c r="K432" s="103" t="s">
        <v>577</v>
      </c>
      <c r="L432" s="21"/>
      <c r="M432" s="30" t="s">
        <v>5682</v>
      </c>
      <c r="N432" s="30"/>
      <c r="O432" s="102">
        <v>195</v>
      </c>
      <c r="P432" s="22" t="s">
        <v>26</v>
      </c>
      <c r="Q432" s="22" t="s">
        <v>120</v>
      </c>
      <c r="R432" s="29" t="s">
        <v>5786</v>
      </c>
    </row>
    <row r="433" spans="1:18" x14ac:dyDescent="0.2">
      <c r="A433" s="18">
        <v>417</v>
      </c>
      <c r="B433" s="19">
        <v>5700</v>
      </c>
      <c r="C433" s="100" t="s">
        <v>2342</v>
      </c>
      <c r="D433" s="102">
        <v>4</v>
      </c>
      <c r="E433" s="102">
        <v>5</v>
      </c>
      <c r="F433" s="102">
        <v>2012</v>
      </c>
      <c r="G433" s="102">
        <v>4</v>
      </c>
      <c r="H433" s="102">
        <v>5</v>
      </c>
      <c r="I433" s="102">
        <v>2012</v>
      </c>
      <c r="J433" s="102">
        <v>70</v>
      </c>
      <c r="K433" s="103" t="s">
        <v>578</v>
      </c>
      <c r="L433" s="21"/>
      <c r="M433" s="30" t="s">
        <v>5682</v>
      </c>
      <c r="N433" s="30"/>
      <c r="O433" s="102">
        <v>194</v>
      </c>
      <c r="P433" s="22" t="s">
        <v>26</v>
      </c>
      <c r="Q433" s="22" t="s">
        <v>120</v>
      </c>
      <c r="R433" s="29" t="s">
        <v>5786</v>
      </c>
    </row>
    <row r="434" spans="1:18" x14ac:dyDescent="0.2">
      <c r="A434" s="18">
        <v>418</v>
      </c>
      <c r="B434" s="19">
        <v>5700</v>
      </c>
      <c r="C434" s="100" t="s">
        <v>2343</v>
      </c>
      <c r="D434" s="102">
        <v>4</v>
      </c>
      <c r="E434" s="102">
        <v>5</v>
      </c>
      <c r="F434" s="102">
        <v>2012</v>
      </c>
      <c r="G434" s="102">
        <v>4</v>
      </c>
      <c r="H434" s="102">
        <v>5</v>
      </c>
      <c r="I434" s="102">
        <v>2012</v>
      </c>
      <c r="J434" s="102">
        <v>70</v>
      </c>
      <c r="K434" s="103" t="s">
        <v>579</v>
      </c>
      <c r="L434" s="22"/>
      <c r="M434" s="30" t="s">
        <v>5682</v>
      </c>
      <c r="N434" s="22"/>
      <c r="O434" s="102">
        <v>190</v>
      </c>
      <c r="P434" s="22" t="s">
        <v>26</v>
      </c>
      <c r="Q434" s="22" t="s">
        <v>120</v>
      </c>
      <c r="R434" s="29" t="s">
        <v>5786</v>
      </c>
    </row>
    <row r="435" spans="1:18" x14ac:dyDescent="0.2">
      <c r="A435" s="18">
        <v>419</v>
      </c>
      <c r="B435" s="19">
        <v>5700</v>
      </c>
      <c r="C435" s="100" t="s">
        <v>2344</v>
      </c>
      <c r="D435" s="102">
        <v>4</v>
      </c>
      <c r="E435" s="102">
        <v>5</v>
      </c>
      <c r="F435" s="102">
        <v>2012</v>
      </c>
      <c r="G435" s="102">
        <v>4</v>
      </c>
      <c r="H435" s="102">
        <v>5</v>
      </c>
      <c r="I435" s="102">
        <v>2012</v>
      </c>
      <c r="J435" s="102">
        <v>70</v>
      </c>
      <c r="K435" s="103" t="s">
        <v>580</v>
      </c>
      <c r="L435" s="22"/>
      <c r="M435" s="30" t="s">
        <v>5682</v>
      </c>
      <c r="N435" s="30"/>
      <c r="O435" s="102">
        <v>188</v>
      </c>
      <c r="P435" s="22" t="s">
        <v>26</v>
      </c>
      <c r="Q435" s="22" t="s">
        <v>120</v>
      </c>
      <c r="R435" s="29" t="s">
        <v>5786</v>
      </c>
    </row>
    <row r="436" spans="1:18" x14ac:dyDescent="0.2">
      <c r="A436" s="18">
        <v>420</v>
      </c>
      <c r="B436" s="19">
        <v>5700</v>
      </c>
      <c r="C436" s="100" t="s">
        <v>2345</v>
      </c>
      <c r="D436" s="102">
        <v>4</v>
      </c>
      <c r="E436" s="102">
        <v>5</v>
      </c>
      <c r="F436" s="102">
        <v>2012</v>
      </c>
      <c r="G436" s="102">
        <v>4</v>
      </c>
      <c r="H436" s="102">
        <v>5</v>
      </c>
      <c r="I436" s="102">
        <v>2012</v>
      </c>
      <c r="J436" s="102">
        <v>70</v>
      </c>
      <c r="K436" s="103" t="s">
        <v>581</v>
      </c>
      <c r="L436" s="22"/>
      <c r="M436" s="30" t="s">
        <v>5682</v>
      </c>
      <c r="N436" s="30"/>
      <c r="O436" s="102">
        <v>194</v>
      </c>
      <c r="P436" s="22" t="s">
        <v>26</v>
      </c>
      <c r="Q436" s="22" t="s">
        <v>120</v>
      </c>
      <c r="R436" s="29" t="s">
        <v>5786</v>
      </c>
    </row>
    <row r="437" spans="1:18" x14ac:dyDescent="0.2">
      <c r="A437" s="18">
        <v>421</v>
      </c>
      <c r="B437" s="19">
        <v>5700</v>
      </c>
      <c r="C437" s="100" t="s">
        <v>2346</v>
      </c>
      <c r="D437" s="102">
        <v>4</v>
      </c>
      <c r="E437" s="102">
        <v>5</v>
      </c>
      <c r="F437" s="102">
        <v>2012</v>
      </c>
      <c r="G437" s="102">
        <v>4</v>
      </c>
      <c r="H437" s="102">
        <v>5</v>
      </c>
      <c r="I437" s="102">
        <v>2012</v>
      </c>
      <c r="J437" s="102">
        <v>70</v>
      </c>
      <c r="K437" s="103" t="s">
        <v>582</v>
      </c>
      <c r="L437" s="26"/>
      <c r="M437" s="30" t="s">
        <v>5682</v>
      </c>
      <c r="N437" s="30"/>
      <c r="O437" s="102">
        <v>199</v>
      </c>
      <c r="P437" s="22" t="s">
        <v>26</v>
      </c>
      <c r="Q437" s="22" t="s">
        <v>120</v>
      </c>
      <c r="R437" s="29" t="s">
        <v>5786</v>
      </c>
    </row>
    <row r="438" spans="1:18" x14ac:dyDescent="0.2">
      <c r="A438" s="18">
        <v>422</v>
      </c>
      <c r="B438" s="19">
        <v>5700</v>
      </c>
      <c r="C438" s="100" t="s">
        <v>2347</v>
      </c>
      <c r="D438" s="102">
        <v>4</v>
      </c>
      <c r="E438" s="102">
        <v>5</v>
      </c>
      <c r="F438" s="102">
        <v>2012</v>
      </c>
      <c r="G438" s="102">
        <v>4</v>
      </c>
      <c r="H438" s="102">
        <v>5</v>
      </c>
      <c r="I438" s="102">
        <v>2012</v>
      </c>
      <c r="J438" s="102">
        <v>71</v>
      </c>
      <c r="K438" s="103" t="s">
        <v>583</v>
      </c>
      <c r="L438" s="27"/>
      <c r="M438" s="30" t="s">
        <v>5682</v>
      </c>
      <c r="N438" s="28"/>
      <c r="O438" s="102">
        <v>194</v>
      </c>
      <c r="P438" s="22" t="s">
        <v>26</v>
      </c>
      <c r="Q438" s="22" t="s">
        <v>120</v>
      </c>
      <c r="R438" s="29" t="s">
        <v>5786</v>
      </c>
    </row>
    <row r="439" spans="1:18" x14ac:dyDescent="0.2">
      <c r="A439" s="18">
        <v>423</v>
      </c>
      <c r="B439" s="19">
        <v>5700</v>
      </c>
      <c r="C439" s="100" t="s">
        <v>2348</v>
      </c>
      <c r="D439" s="102">
        <v>4</v>
      </c>
      <c r="E439" s="102">
        <v>5</v>
      </c>
      <c r="F439" s="102">
        <v>2012</v>
      </c>
      <c r="G439" s="102">
        <v>4</v>
      </c>
      <c r="H439" s="102">
        <v>5</v>
      </c>
      <c r="I439" s="102">
        <v>2012</v>
      </c>
      <c r="J439" s="102">
        <v>71</v>
      </c>
      <c r="K439" s="103" t="s">
        <v>584</v>
      </c>
      <c r="L439" s="11"/>
      <c r="M439" s="30" t="s">
        <v>5682</v>
      </c>
      <c r="N439" s="11"/>
      <c r="O439" s="102">
        <v>196</v>
      </c>
      <c r="P439" s="22" t="s">
        <v>26</v>
      </c>
      <c r="Q439" s="22" t="s">
        <v>120</v>
      </c>
      <c r="R439" s="29" t="s">
        <v>5786</v>
      </c>
    </row>
    <row r="440" spans="1:18" x14ac:dyDescent="0.2">
      <c r="A440" s="18">
        <v>424</v>
      </c>
      <c r="B440" s="19">
        <v>5700</v>
      </c>
      <c r="C440" s="100" t="s">
        <v>2349</v>
      </c>
      <c r="D440" s="102">
        <v>4</v>
      </c>
      <c r="E440" s="102">
        <v>5</v>
      </c>
      <c r="F440" s="102">
        <v>2012</v>
      </c>
      <c r="G440" s="102">
        <v>4</v>
      </c>
      <c r="H440" s="102">
        <v>5</v>
      </c>
      <c r="I440" s="102">
        <v>2012</v>
      </c>
      <c r="J440" s="102">
        <v>71</v>
      </c>
      <c r="K440" s="103" t="s">
        <v>585</v>
      </c>
      <c r="L440" s="11"/>
      <c r="M440" s="30" t="s">
        <v>5682</v>
      </c>
      <c r="N440" s="11"/>
      <c r="O440" s="102">
        <v>195</v>
      </c>
      <c r="P440" s="22" t="s">
        <v>26</v>
      </c>
      <c r="Q440" s="22" t="s">
        <v>120</v>
      </c>
      <c r="R440" s="29" t="s">
        <v>5786</v>
      </c>
    </row>
    <row r="441" spans="1:18" x14ac:dyDescent="0.2">
      <c r="A441" s="18">
        <v>425</v>
      </c>
      <c r="B441" s="19">
        <v>5700</v>
      </c>
      <c r="C441" s="100" t="s">
        <v>2350</v>
      </c>
      <c r="D441" s="102">
        <v>4</v>
      </c>
      <c r="E441" s="102">
        <v>5</v>
      </c>
      <c r="F441" s="102">
        <v>2012</v>
      </c>
      <c r="G441" s="102">
        <v>4</v>
      </c>
      <c r="H441" s="102">
        <v>5</v>
      </c>
      <c r="I441" s="102">
        <v>2012</v>
      </c>
      <c r="J441" s="102">
        <v>71</v>
      </c>
      <c r="K441" s="103" t="s">
        <v>586</v>
      </c>
      <c r="L441" s="11"/>
      <c r="M441" s="30" t="s">
        <v>5682</v>
      </c>
      <c r="N441" s="11"/>
      <c r="O441" s="102">
        <v>191</v>
      </c>
      <c r="P441" s="22" t="s">
        <v>26</v>
      </c>
      <c r="Q441" s="22" t="s">
        <v>120</v>
      </c>
      <c r="R441" s="29" t="s">
        <v>5786</v>
      </c>
    </row>
    <row r="442" spans="1:18" x14ac:dyDescent="0.2">
      <c r="A442" s="18">
        <v>426</v>
      </c>
      <c r="B442" s="19">
        <v>5700</v>
      </c>
      <c r="C442" s="100" t="s">
        <v>2351</v>
      </c>
      <c r="D442" s="102">
        <v>4</v>
      </c>
      <c r="E442" s="102">
        <v>5</v>
      </c>
      <c r="F442" s="102">
        <v>2012</v>
      </c>
      <c r="G442" s="102">
        <v>4</v>
      </c>
      <c r="H442" s="102">
        <v>5</v>
      </c>
      <c r="I442" s="102">
        <v>2012</v>
      </c>
      <c r="J442" s="102">
        <v>71</v>
      </c>
      <c r="K442" s="103" t="s">
        <v>587</v>
      </c>
      <c r="L442" s="11"/>
      <c r="M442" s="30" t="s">
        <v>5682</v>
      </c>
      <c r="N442" s="11"/>
      <c r="O442" s="102">
        <v>201</v>
      </c>
      <c r="P442" s="22" t="s">
        <v>26</v>
      </c>
      <c r="Q442" s="22" t="s">
        <v>120</v>
      </c>
      <c r="R442" s="29" t="s">
        <v>5786</v>
      </c>
    </row>
    <row r="443" spans="1:18" x14ac:dyDescent="0.2">
      <c r="A443" s="18">
        <v>427</v>
      </c>
      <c r="B443" s="19">
        <v>5700</v>
      </c>
      <c r="C443" s="100" t="s">
        <v>2352</v>
      </c>
      <c r="D443" s="102">
        <v>4</v>
      </c>
      <c r="E443" s="102">
        <v>5</v>
      </c>
      <c r="F443" s="102">
        <v>2012</v>
      </c>
      <c r="G443" s="102">
        <v>4</v>
      </c>
      <c r="H443" s="102">
        <v>5</v>
      </c>
      <c r="I443" s="102">
        <v>2012</v>
      </c>
      <c r="J443" s="102">
        <v>71</v>
      </c>
      <c r="K443" s="103" t="s">
        <v>588</v>
      </c>
      <c r="L443" s="11"/>
      <c r="M443" s="30" t="s">
        <v>5682</v>
      </c>
      <c r="N443" s="11"/>
      <c r="O443" s="102">
        <v>187</v>
      </c>
      <c r="P443" s="22" t="s">
        <v>26</v>
      </c>
      <c r="Q443" s="22" t="s">
        <v>120</v>
      </c>
      <c r="R443" s="29" t="s">
        <v>5786</v>
      </c>
    </row>
    <row r="444" spans="1:18" x14ac:dyDescent="0.2">
      <c r="A444" s="18">
        <v>428</v>
      </c>
      <c r="B444" s="19">
        <v>5700</v>
      </c>
      <c r="C444" s="100" t="s">
        <v>2353</v>
      </c>
      <c r="D444" s="102">
        <v>4</v>
      </c>
      <c r="E444" s="102">
        <v>5</v>
      </c>
      <c r="F444" s="102">
        <v>2012</v>
      </c>
      <c r="G444" s="102">
        <v>4</v>
      </c>
      <c r="H444" s="102">
        <v>5</v>
      </c>
      <c r="I444" s="102">
        <v>2012</v>
      </c>
      <c r="J444" s="102">
        <v>72</v>
      </c>
      <c r="K444" s="103" t="s">
        <v>589</v>
      </c>
      <c r="L444" s="11"/>
      <c r="M444" s="30" t="s">
        <v>5682</v>
      </c>
      <c r="N444" s="11"/>
      <c r="O444" s="102">
        <v>188</v>
      </c>
      <c r="P444" s="22" t="s">
        <v>26</v>
      </c>
      <c r="Q444" s="22" t="s">
        <v>120</v>
      </c>
      <c r="R444" s="29" t="s">
        <v>5786</v>
      </c>
    </row>
    <row r="445" spans="1:18" x14ac:dyDescent="0.2">
      <c r="A445" s="18">
        <v>429</v>
      </c>
      <c r="B445" s="19">
        <v>5700</v>
      </c>
      <c r="C445" s="100" t="s">
        <v>2354</v>
      </c>
      <c r="D445" s="102">
        <v>4</v>
      </c>
      <c r="E445" s="102">
        <v>5</v>
      </c>
      <c r="F445" s="102">
        <v>2012</v>
      </c>
      <c r="G445" s="102">
        <v>4</v>
      </c>
      <c r="H445" s="102">
        <v>5</v>
      </c>
      <c r="I445" s="102">
        <v>2012</v>
      </c>
      <c r="J445" s="102">
        <v>72</v>
      </c>
      <c r="K445" s="103" t="s">
        <v>590</v>
      </c>
      <c r="L445" s="11"/>
      <c r="M445" s="30" t="s">
        <v>5682</v>
      </c>
      <c r="N445" s="11"/>
      <c r="O445" s="102">
        <v>189</v>
      </c>
      <c r="P445" s="22" t="s">
        <v>26</v>
      </c>
      <c r="Q445" s="22" t="s">
        <v>120</v>
      </c>
      <c r="R445" s="29" t="s">
        <v>5786</v>
      </c>
    </row>
    <row r="446" spans="1:18" x14ac:dyDescent="0.2">
      <c r="A446" s="18">
        <v>430</v>
      </c>
      <c r="B446" s="19">
        <v>5700</v>
      </c>
      <c r="C446" s="100" t="s">
        <v>2355</v>
      </c>
      <c r="D446" s="102">
        <v>4</v>
      </c>
      <c r="E446" s="102">
        <v>5</v>
      </c>
      <c r="F446" s="102">
        <v>2012</v>
      </c>
      <c r="G446" s="102">
        <v>4</v>
      </c>
      <c r="H446" s="102">
        <v>5</v>
      </c>
      <c r="I446" s="102">
        <v>2012</v>
      </c>
      <c r="J446" s="102">
        <v>72</v>
      </c>
      <c r="K446" s="103" t="s">
        <v>591</v>
      </c>
      <c r="L446" s="21"/>
      <c r="M446" s="30" t="s">
        <v>5682</v>
      </c>
      <c r="N446" s="30"/>
      <c r="O446" s="102">
        <v>188</v>
      </c>
      <c r="P446" s="22" t="s">
        <v>26</v>
      </c>
      <c r="Q446" s="22" t="s">
        <v>120</v>
      </c>
      <c r="R446" s="29" t="s">
        <v>5786</v>
      </c>
    </row>
    <row r="447" spans="1:18" x14ac:dyDescent="0.2">
      <c r="A447" s="18">
        <v>431</v>
      </c>
      <c r="B447" s="19">
        <v>5700</v>
      </c>
      <c r="C447" s="100" t="s">
        <v>2356</v>
      </c>
      <c r="D447" s="102">
        <v>4</v>
      </c>
      <c r="E447" s="102">
        <v>5</v>
      </c>
      <c r="F447" s="102">
        <v>2012</v>
      </c>
      <c r="G447" s="102">
        <v>4</v>
      </c>
      <c r="H447" s="102">
        <v>5</v>
      </c>
      <c r="I447" s="102">
        <v>2012</v>
      </c>
      <c r="J447" s="102">
        <v>72</v>
      </c>
      <c r="K447" s="103" t="s">
        <v>592</v>
      </c>
      <c r="L447" s="21"/>
      <c r="M447" s="30" t="s">
        <v>5682</v>
      </c>
      <c r="N447" s="30"/>
      <c r="O447" s="102">
        <v>210</v>
      </c>
      <c r="P447" s="22" t="s">
        <v>26</v>
      </c>
      <c r="Q447" s="22" t="s">
        <v>120</v>
      </c>
      <c r="R447" s="29" t="s">
        <v>5786</v>
      </c>
    </row>
    <row r="448" spans="1:18" x14ac:dyDescent="0.2">
      <c r="A448" s="18">
        <v>432</v>
      </c>
      <c r="B448" s="19">
        <v>5700</v>
      </c>
      <c r="C448" s="100" t="s">
        <v>2357</v>
      </c>
      <c r="D448" s="102">
        <v>4</v>
      </c>
      <c r="E448" s="102">
        <v>5</v>
      </c>
      <c r="F448" s="102">
        <v>2012</v>
      </c>
      <c r="G448" s="102">
        <v>4</v>
      </c>
      <c r="H448" s="102">
        <v>5</v>
      </c>
      <c r="I448" s="102">
        <v>2012</v>
      </c>
      <c r="J448" s="102">
        <v>72</v>
      </c>
      <c r="K448" s="103" t="s">
        <v>593</v>
      </c>
      <c r="L448" s="21"/>
      <c r="M448" s="30" t="s">
        <v>5682</v>
      </c>
      <c r="N448" s="30"/>
      <c r="O448" s="102">
        <v>191</v>
      </c>
      <c r="P448" s="22" t="s">
        <v>26</v>
      </c>
      <c r="Q448" s="22" t="s">
        <v>120</v>
      </c>
      <c r="R448" s="29" t="s">
        <v>5786</v>
      </c>
    </row>
    <row r="449" spans="1:18" x14ac:dyDescent="0.2">
      <c r="A449" s="18">
        <v>433</v>
      </c>
      <c r="B449" s="19">
        <v>5700</v>
      </c>
      <c r="C449" s="100" t="s">
        <v>2358</v>
      </c>
      <c r="D449" s="102">
        <v>4</v>
      </c>
      <c r="E449" s="102">
        <v>5</v>
      </c>
      <c r="F449" s="102">
        <v>2012</v>
      </c>
      <c r="G449" s="102">
        <v>4</v>
      </c>
      <c r="H449" s="102">
        <v>5</v>
      </c>
      <c r="I449" s="102">
        <v>2012</v>
      </c>
      <c r="J449" s="102">
        <v>72</v>
      </c>
      <c r="K449" s="103" t="s">
        <v>594</v>
      </c>
      <c r="L449" s="22"/>
      <c r="M449" s="30" t="s">
        <v>5682</v>
      </c>
      <c r="N449" s="22"/>
      <c r="O449" s="102">
        <v>187</v>
      </c>
      <c r="P449" s="22" t="s">
        <v>26</v>
      </c>
      <c r="Q449" s="22" t="s">
        <v>120</v>
      </c>
      <c r="R449" s="29" t="s">
        <v>5786</v>
      </c>
    </row>
    <row r="450" spans="1:18" x14ac:dyDescent="0.2">
      <c r="A450" s="18">
        <v>434</v>
      </c>
      <c r="B450" s="19">
        <v>5700</v>
      </c>
      <c r="C450" s="100" t="s">
        <v>2359</v>
      </c>
      <c r="D450" s="102">
        <v>7</v>
      </c>
      <c r="E450" s="102">
        <v>5</v>
      </c>
      <c r="F450" s="102">
        <v>2012</v>
      </c>
      <c r="G450" s="102">
        <v>7</v>
      </c>
      <c r="H450" s="102">
        <v>5</v>
      </c>
      <c r="I450" s="102">
        <v>2012</v>
      </c>
      <c r="J450" s="102">
        <v>73</v>
      </c>
      <c r="K450" s="103" t="s">
        <v>595</v>
      </c>
      <c r="L450" s="22"/>
      <c r="M450" s="30" t="s">
        <v>5682</v>
      </c>
      <c r="N450" s="30"/>
      <c r="O450" s="102">
        <v>193</v>
      </c>
      <c r="P450" s="22" t="s">
        <v>26</v>
      </c>
      <c r="Q450" s="22" t="s">
        <v>120</v>
      </c>
      <c r="R450" s="29" t="s">
        <v>5786</v>
      </c>
    </row>
    <row r="451" spans="1:18" x14ac:dyDescent="0.2">
      <c r="A451" s="18">
        <v>435</v>
      </c>
      <c r="B451" s="19">
        <v>5700</v>
      </c>
      <c r="C451" s="100" t="s">
        <v>2360</v>
      </c>
      <c r="D451" s="102">
        <v>7</v>
      </c>
      <c r="E451" s="102">
        <v>5</v>
      </c>
      <c r="F451" s="102">
        <v>2012</v>
      </c>
      <c r="G451" s="102">
        <v>7</v>
      </c>
      <c r="H451" s="102">
        <v>5</v>
      </c>
      <c r="I451" s="102">
        <v>2012</v>
      </c>
      <c r="J451" s="102">
        <v>73</v>
      </c>
      <c r="K451" s="103" t="s">
        <v>596</v>
      </c>
      <c r="L451" s="22"/>
      <c r="M451" s="30" t="s">
        <v>5682</v>
      </c>
      <c r="N451" s="30"/>
      <c r="O451" s="102">
        <v>197</v>
      </c>
      <c r="P451" s="22" t="s">
        <v>26</v>
      </c>
      <c r="Q451" s="22" t="s">
        <v>120</v>
      </c>
      <c r="R451" s="29" t="s">
        <v>5786</v>
      </c>
    </row>
    <row r="452" spans="1:18" x14ac:dyDescent="0.2">
      <c r="A452" s="18">
        <v>436</v>
      </c>
      <c r="B452" s="19">
        <v>5700</v>
      </c>
      <c r="C452" s="100" t="s">
        <v>2361</v>
      </c>
      <c r="D452" s="102">
        <v>7</v>
      </c>
      <c r="E452" s="102">
        <v>5</v>
      </c>
      <c r="F452" s="102">
        <v>2012</v>
      </c>
      <c r="G452" s="102">
        <v>9</v>
      </c>
      <c r="H452" s="102">
        <v>5</v>
      </c>
      <c r="I452" s="102">
        <v>2012</v>
      </c>
      <c r="J452" s="102">
        <v>73</v>
      </c>
      <c r="K452" s="103" t="s">
        <v>597</v>
      </c>
      <c r="L452" s="26"/>
      <c r="M452" s="30" t="s">
        <v>5682</v>
      </c>
      <c r="N452" s="30"/>
      <c r="O452" s="102">
        <v>223</v>
      </c>
      <c r="P452" s="22" t="s">
        <v>26</v>
      </c>
      <c r="Q452" s="22" t="s">
        <v>120</v>
      </c>
      <c r="R452" s="29" t="s">
        <v>5786</v>
      </c>
    </row>
    <row r="453" spans="1:18" x14ac:dyDescent="0.2">
      <c r="A453" s="18">
        <v>437</v>
      </c>
      <c r="B453" s="19">
        <v>5700</v>
      </c>
      <c r="C453" s="100" t="s">
        <v>2362</v>
      </c>
      <c r="D453" s="102">
        <v>9</v>
      </c>
      <c r="E453" s="102">
        <v>5</v>
      </c>
      <c r="F453" s="102">
        <v>2012</v>
      </c>
      <c r="G453" s="102">
        <v>9</v>
      </c>
      <c r="H453" s="102">
        <v>5</v>
      </c>
      <c r="I453" s="102">
        <v>2012</v>
      </c>
      <c r="J453" s="102">
        <v>73</v>
      </c>
      <c r="K453" s="103" t="s">
        <v>598</v>
      </c>
      <c r="L453" s="27"/>
      <c r="M453" s="30" t="s">
        <v>5682</v>
      </c>
      <c r="N453" s="28"/>
      <c r="O453" s="102">
        <v>187</v>
      </c>
      <c r="P453" s="22" t="s">
        <v>26</v>
      </c>
      <c r="Q453" s="22" t="s">
        <v>120</v>
      </c>
      <c r="R453" s="29" t="s">
        <v>5786</v>
      </c>
    </row>
    <row r="454" spans="1:18" x14ac:dyDescent="0.2">
      <c r="A454" s="18">
        <v>438</v>
      </c>
      <c r="B454" s="19">
        <v>5700</v>
      </c>
      <c r="C454" s="100" t="s">
        <v>2363</v>
      </c>
      <c r="D454" s="102">
        <v>9</v>
      </c>
      <c r="E454" s="102">
        <v>5</v>
      </c>
      <c r="F454" s="102">
        <v>2012</v>
      </c>
      <c r="G454" s="102">
        <v>9</v>
      </c>
      <c r="H454" s="102">
        <v>5</v>
      </c>
      <c r="I454" s="102">
        <v>2012</v>
      </c>
      <c r="J454" s="102">
        <v>73</v>
      </c>
      <c r="K454" s="103" t="s">
        <v>599</v>
      </c>
      <c r="L454" s="11"/>
      <c r="M454" s="30" t="s">
        <v>5682</v>
      </c>
      <c r="N454" s="11"/>
      <c r="O454" s="102">
        <v>204</v>
      </c>
      <c r="P454" s="22" t="s">
        <v>26</v>
      </c>
      <c r="Q454" s="22" t="s">
        <v>120</v>
      </c>
      <c r="R454" s="29" t="s">
        <v>5786</v>
      </c>
    </row>
    <row r="455" spans="1:18" x14ac:dyDescent="0.2">
      <c r="A455" s="18">
        <v>439</v>
      </c>
      <c r="B455" s="19">
        <v>5700</v>
      </c>
      <c r="C455" s="100" t="s">
        <v>2364</v>
      </c>
      <c r="D455" s="102">
        <v>9</v>
      </c>
      <c r="E455" s="102">
        <v>5</v>
      </c>
      <c r="F455" s="102">
        <v>2012</v>
      </c>
      <c r="G455" s="102">
        <v>9</v>
      </c>
      <c r="H455" s="102">
        <v>5</v>
      </c>
      <c r="I455" s="102">
        <v>2012</v>
      </c>
      <c r="J455" s="102">
        <v>73</v>
      </c>
      <c r="K455" s="103" t="s">
        <v>600</v>
      </c>
      <c r="L455" s="11"/>
      <c r="M455" s="30" t="s">
        <v>5682</v>
      </c>
      <c r="N455" s="11"/>
      <c r="O455" s="102">
        <v>197</v>
      </c>
      <c r="P455" s="22" t="s">
        <v>26</v>
      </c>
      <c r="Q455" s="22" t="s">
        <v>120</v>
      </c>
      <c r="R455" s="29" t="s">
        <v>5786</v>
      </c>
    </row>
    <row r="456" spans="1:18" x14ac:dyDescent="0.2">
      <c r="A456" s="18">
        <v>440</v>
      </c>
      <c r="B456" s="19">
        <v>5700</v>
      </c>
      <c r="C456" s="100" t="s">
        <v>2365</v>
      </c>
      <c r="D456" s="102">
        <v>9</v>
      </c>
      <c r="E456" s="102">
        <v>5</v>
      </c>
      <c r="F456" s="102">
        <v>2012</v>
      </c>
      <c r="G456" s="102">
        <v>9</v>
      </c>
      <c r="H456" s="102">
        <v>5</v>
      </c>
      <c r="I456" s="102">
        <v>2012</v>
      </c>
      <c r="J456" s="102">
        <v>74</v>
      </c>
      <c r="K456" s="103" t="s">
        <v>601</v>
      </c>
      <c r="L456" s="11"/>
      <c r="M456" s="30" t="s">
        <v>5682</v>
      </c>
      <c r="N456" s="11"/>
      <c r="O456" s="102">
        <v>187</v>
      </c>
      <c r="P456" s="22" t="s">
        <v>26</v>
      </c>
      <c r="Q456" s="22" t="s">
        <v>120</v>
      </c>
      <c r="R456" s="29" t="s">
        <v>5786</v>
      </c>
    </row>
    <row r="457" spans="1:18" x14ac:dyDescent="0.2">
      <c r="A457" s="18">
        <v>441</v>
      </c>
      <c r="B457" s="19">
        <v>5700</v>
      </c>
      <c r="C457" s="100" t="s">
        <v>2366</v>
      </c>
      <c r="D457" s="102">
        <v>9</v>
      </c>
      <c r="E457" s="102">
        <v>5</v>
      </c>
      <c r="F457" s="102">
        <v>2012</v>
      </c>
      <c r="G457" s="102">
        <v>9</v>
      </c>
      <c r="H457" s="102">
        <v>5</v>
      </c>
      <c r="I457" s="102">
        <v>2012</v>
      </c>
      <c r="J457" s="102">
        <v>74</v>
      </c>
      <c r="K457" s="103" t="s">
        <v>602</v>
      </c>
      <c r="L457" s="11"/>
      <c r="M457" s="30" t="s">
        <v>5682</v>
      </c>
      <c r="N457" s="11"/>
      <c r="O457" s="102">
        <v>185</v>
      </c>
      <c r="P457" s="22" t="s">
        <v>26</v>
      </c>
      <c r="Q457" s="22" t="s">
        <v>120</v>
      </c>
      <c r="R457" s="29" t="s">
        <v>5786</v>
      </c>
    </row>
    <row r="458" spans="1:18" x14ac:dyDescent="0.2">
      <c r="A458" s="18">
        <v>442</v>
      </c>
      <c r="B458" s="19">
        <v>5700</v>
      </c>
      <c r="C458" s="100" t="s">
        <v>2367</v>
      </c>
      <c r="D458" s="102">
        <v>9</v>
      </c>
      <c r="E458" s="102">
        <v>5</v>
      </c>
      <c r="F458" s="102">
        <v>2012</v>
      </c>
      <c r="G458" s="102">
        <v>9</v>
      </c>
      <c r="H458" s="102">
        <v>5</v>
      </c>
      <c r="I458" s="102">
        <v>2012</v>
      </c>
      <c r="J458" s="102">
        <v>74</v>
      </c>
      <c r="K458" s="103" t="s">
        <v>603</v>
      </c>
      <c r="L458" s="11"/>
      <c r="M458" s="30" t="s">
        <v>5682</v>
      </c>
      <c r="N458" s="11"/>
      <c r="O458" s="102">
        <v>193</v>
      </c>
      <c r="P458" s="22" t="s">
        <v>26</v>
      </c>
      <c r="Q458" s="22" t="s">
        <v>120</v>
      </c>
      <c r="R458" s="29" t="s">
        <v>5786</v>
      </c>
    </row>
    <row r="459" spans="1:18" x14ac:dyDescent="0.2">
      <c r="A459" s="18">
        <v>443</v>
      </c>
      <c r="B459" s="19">
        <v>5700</v>
      </c>
      <c r="C459" s="100" t="s">
        <v>2368</v>
      </c>
      <c r="D459" s="102">
        <v>9</v>
      </c>
      <c r="E459" s="102">
        <v>5</v>
      </c>
      <c r="F459" s="102">
        <v>2012</v>
      </c>
      <c r="G459" s="102">
        <v>9</v>
      </c>
      <c r="H459" s="102">
        <v>5</v>
      </c>
      <c r="I459" s="102">
        <v>2012</v>
      </c>
      <c r="J459" s="102">
        <v>74</v>
      </c>
      <c r="K459" s="103" t="s">
        <v>604</v>
      </c>
      <c r="L459" s="11"/>
      <c r="M459" s="30" t="s">
        <v>5682</v>
      </c>
      <c r="N459" s="11"/>
      <c r="O459" s="102">
        <v>188</v>
      </c>
      <c r="P459" s="22" t="s">
        <v>26</v>
      </c>
      <c r="Q459" s="22" t="s">
        <v>120</v>
      </c>
      <c r="R459" s="29" t="s">
        <v>5786</v>
      </c>
    </row>
    <row r="460" spans="1:18" x14ac:dyDescent="0.2">
      <c r="A460" s="18">
        <v>444</v>
      </c>
      <c r="B460" s="19">
        <v>5700</v>
      </c>
      <c r="C460" s="100" t="s">
        <v>2369</v>
      </c>
      <c r="D460" s="102">
        <v>9</v>
      </c>
      <c r="E460" s="102">
        <v>5</v>
      </c>
      <c r="F460" s="102">
        <v>2012</v>
      </c>
      <c r="G460" s="102">
        <v>9</v>
      </c>
      <c r="H460" s="102">
        <v>5</v>
      </c>
      <c r="I460" s="102">
        <v>2012</v>
      </c>
      <c r="J460" s="102">
        <v>74</v>
      </c>
      <c r="K460" s="103" t="s">
        <v>605</v>
      </c>
      <c r="L460" s="11"/>
      <c r="M460" s="30" t="s">
        <v>5682</v>
      </c>
      <c r="N460" s="11"/>
      <c r="O460" s="102">
        <v>186</v>
      </c>
      <c r="P460" s="22" t="s">
        <v>26</v>
      </c>
      <c r="Q460" s="22" t="s">
        <v>120</v>
      </c>
      <c r="R460" s="29" t="s">
        <v>5786</v>
      </c>
    </row>
    <row r="461" spans="1:18" x14ac:dyDescent="0.2">
      <c r="A461" s="18">
        <v>445</v>
      </c>
      <c r="B461" s="19">
        <v>5700</v>
      </c>
      <c r="C461" s="100" t="s">
        <v>2370</v>
      </c>
      <c r="D461" s="102">
        <v>9</v>
      </c>
      <c r="E461" s="102">
        <v>5</v>
      </c>
      <c r="F461" s="102">
        <v>2012</v>
      </c>
      <c r="G461" s="102">
        <v>9</v>
      </c>
      <c r="H461" s="102">
        <v>5</v>
      </c>
      <c r="I461" s="102">
        <v>2012</v>
      </c>
      <c r="J461" s="102">
        <v>74</v>
      </c>
      <c r="K461" s="103" t="s">
        <v>606</v>
      </c>
      <c r="L461" s="21"/>
      <c r="M461" s="30" t="s">
        <v>5682</v>
      </c>
      <c r="N461" s="30"/>
      <c r="O461" s="102">
        <v>184</v>
      </c>
      <c r="P461" s="22" t="s">
        <v>26</v>
      </c>
      <c r="Q461" s="22" t="s">
        <v>120</v>
      </c>
      <c r="R461" s="29" t="s">
        <v>5786</v>
      </c>
    </row>
    <row r="462" spans="1:18" x14ac:dyDescent="0.2">
      <c r="A462" s="18">
        <v>446</v>
      </c>
      <c r="B462" s="19">
        <v>5700</v>
      </c>
      <c r="C462" s="100" t="s">
        <v>2371</v>
      </c>
      <c r="D462" s="102">
        <v>9</v>
      </c>
      <c r="E462" s="102">
        <v>5</v>
      </c>
      <c r="F462" s="102">
        <v>2012</v>
      </c>
      <c r="G462" s="102">
        <v>9</v>
      </c>
      <c r="H462" s="102">
        <v>5</v>
      </c>
      <c r="I462" s="102">
        <v>2012</v>
      </c>
      <c r="J462" s="102">
        <v>75</v>
      </c>
      <c r="K462" s="103" t="s">
        <v>607</v>
      </c>
      <c r="L462" s="21"/>
      <c r="M462" s="30" t="s">
        <v>5682</v>
      </c>
      <c r="N462" s="30"/>
      <c r="O462" s="102">
        <v>190</v>
      </c>
      <c r="P462" s="22" t="s">
        <v>26</v>
      </c>
      <c r="Q462" s="22" t="s">
        <v>120</v>
      </c>
      <c r="R462" s="29" t="s">
        <v>5786</v>
      </c>
    </row>
    <row r="463" spans="1:18" x14ac:dyDescent="0.2">
      <c r="A463" s="18">
        <v>447</v>
      </c>
      <c r="B463" s="19">
        <v>5700</v>
      </c>
      <c r="C463" s="100" t="s">
        <v>2372</v>
      </c>
      <c r="D463" s="102">
        <v>9</v>
      </c>
      <c r="E463" s="102">
        <v>5</v>
      </c>
      <c r="F463" s="102">
        <v>2012</v>
      </c>
      <c r="G463" s="102">
        <v>9</v>
      </c>
      <c r="H463" s="102">
        <v>5</v>
      </c>
      <c r="I463" s="102">
        <v>2012</v>
      </c>
      <c r="J463" s="102">
        <v>75</v>
      </c>
      <c r="K463" s="103" t="s">
        <v>608</v>
      </c>
      <c r="L463" s="21"/>
      <c r="M463" s="30" t="s">
        <v>5682</v>
      </c>
      <c r="N463" s="30"/>
      <c r="O463" s="102">
        <v>197</v>
      </c>
      <c r="P463" s="22" t="s">
        <v>26</v>
      </c>
      <c r="Q463" s="22" t="s">
        <v>120</v>
      </c>
      <c r="R463" s="29" t="s">
        <v>5786</v>
      </c>
    </row>
    <row r="464" spans="1:18" x14ac:dyDescent="0.2">
      <c r="A464" s="18">
        <v>448</v>
      </c>
      <c r="B464" s="19">
        <v>5700</v>
      </c>
      <c r="C464" s="100" t="s">
        <v>2373</v>
      </c>
      <c r="D464" s="102">
        <v>9</v>
      </c>
      <c r="E464" s="102">
        <v>5</v>
      </c>
      <c r="F464" s="102">
        <v>2012</v>
      </c>
      <c r="G464" s="102">
        <v>9</v>
      </c>
      <c r="H464" s="102">
        <v>5</v>
      </c>
      <c r="I464" s="102">
        <v>2012</v>
      </c>
      <c r="J464" s="102">
        <v>75</v>
      </c>
      <c r="K464" s="103" t="s">
        <v>609</v>
      </c>
      <c r="L464" s="22"/>
      <c r="M464" s="30" t="s">
        <v>5682</v>
      </c>
      <c r="N464" s="22"/>
      <c r="O464" s="102">
        <v>193</v>
      </c>
      <c r="P464" s="22" t="s">
        <v>26</v>
      </c>
      <c r="Q464" s="22" t="s">
        <v>120</v>
      </c>
      <c r="R464" s="29" t="s">
        <v>5786</v>
      </c>
    </row>
    <row r="465" spans="1:18" x14ac:dyDescent="0.2">
      <c r="A465" s="18">
        <v>449</v>
      </c>
      <c r="B465" s="19">
        <v>5700</v>
      </c>
      <c r="C465" s="100" t="s">
        <v>2374</v>
      </c>
      <c r="D465" s="102">
        <v>9</v>
      </c>
      <c r="E465" s="102">
        <v>5</v>
      </c>
      <c r="F465" s="102">
        <v>2012</v>
      </c>
      <c r="G465" s="102">
        <v>9</v>
      </c>
      <c r="H465" s="102">
        <v>5</v>
      </c>
      <c r="I465" s="102">
        <v>2012</v>
      </c>
      <c r="J465" s="102">
        <v>75</v>
      </c>
      <c r="K465" s="103" t="s">
        <v>610</v>
      </c>
      <c r="L465" s="22"/>
      <c r="M465" s="30" t="s">
        <v>5682</v>
      </c>
      <c r="N465" s="30"/>
      <c r="O465" s="102">
        <v>196</v>
      </c>
      <c r="P465" s="22" t="s">
        <v>26</v>
      </c>
      <c r="Q465" s="22" t="s">
        <v>120</v>
      </c>
      <c r="R465" s="29" t="s">
        <v>5786</v>
      </c>
    </row>
    <row r="466" spans="1:18" x14ac:dyDescent="0.2">
      <c r="A466" s="18">
        <v>450</v>
      </c>
      <c r="B466" s="19">
        <v>5700</v>
      </c>
      <c r="C466" s="100" t="s">
        <v>2375</v>
      </c>
      <c r="D466" s="102">
        <v>9</v>
      </c>
      <c r="E466" s="102">
        <v>5</v>
      </c>
      <c r="F466" s="102">
        <v>2012</v>
      </c>
      <c r="G466" s="102">
        <v>9</v>
      </c>
      <c r="H466" s="102">
        <v>5</v>
      </c>
      <c r="I466" s="102">
        <v>2012</v>
      </c>
      <c r="J466" s="102">
        <v>75</v>
      </c>
      <c r="K466" s="103" t="s">
        <v>3030</v>
      </c>
      <c r="L466" s="22"/>
      <c r="M466" s="30" t="s">
        <v>5682</v>
      </c>
      <c r="N466" s="30"/>
      <c r="O466" s="102">
        <v>173</v>
      </c>
      <c r="P466" s="22" t="s">
        <v>26</v>
      </c>
      <c r="Q466" s="22" t="s">
        <v>120</v>
      </c>
      <c r="R466" s="29" t="s">
        <v>5786</v>
      </c>
    </row>
    <row r="467" spans="1:18" x14ac:dyDescent="0.2">
      <c r="A467" s="18">
        <v>451</v>
      </c>
      <c r="B467" s="19">
        <v>5700</v>
      </c>
      <c r="C467" s="100" t="s">
        <v>2376</v>
      </c>
      <c r="D467" s="102">
        <v>9</v>
      </c>
      <c r="E467" s="102">
        <v>5</v>
      </c>
      <c r="F467" s="102">
        <v>2012</v>
      </c>
      <c r="G467" s="102">
        <v>9</v>
      </c>
      <c r="H467" s="102">
        <v>5</v>
      </c>
      <c r="I467" s="102">
        <v>2012</v>
      </c>
      <c r="J467" s="102">
        <v>75</v>
      </c>
      <c r="K467" s="103" t="s">
        <v>3031</v>
      </c>
      <c r="L467" s="26"/>
      <c r="M467" s="30" t="s">
        <v>5682</v>
      </c>
      <c r="N467" s="30"/>
      <c r="O467" s="102">
        <v>192</v>
      </c>
      <c r="P467" s="22" t="s">
        <v>26</v>
      </c>
      <c r="Q467" s="22" t="s">
        <v>120</v>
      </c>
      <c r="R467" s="29" t="s">
        <v>5786</v>
      </c>
    </row>
    <row r="468" spans="1:18" x14ac:dyDescent="0.2">
      <c r="A468" s="18">
        <v>452</v>
      </c>
      <c r="B468" s="19">
        <v>5700</v>
      </c>
      <c r="C468" s="100" t="s">
        <v>2377</v>
      </c>
      <c r="D468" s="102">
        <v>9</v>
      </c>
      <c r="E468" s="102">
        <v>5</v>
      </c>
      <c r="F468" s="102">
        <v>2012</v>
      </c>
      <c r="G468" s="102">
        <v>9</v>
      </c>
      <c r="H468" s="102">
        <v>5</v>
      </c>
      <c r="I468" s="102">
        <v>2012</v>
      </c>
      <c r="J468" s="102">
        <v>76</v>
      </c>
      <c r="K468" s="103" t="s">
        <v>3032</v>
      </c>
      <c r="L468" s="27"/>
      <c r="M468" s="30" t="s">
        <v>5682</v>
      </c>
      <c r="N468" s="28"/>
      <c r="O468" s="102">
        <v>193</v>
      </c>
      <c r="P468" s="22" t="s">
        <v>26</v>
      </c>
      <c r="Q468" s="22" t="s">
        <v>120</v>
      </c>
      <c r="R468" s="29" t="s">
        <v>5786</v>
      </c>
    </row>
    <row r="469" spans="1:18" x14ac:dyDescent="0.2">
      <c r="A469" s="18">
        <v>453</v>
      </c>
      <c r="B469" s="19">
        <v>5700</v>
      </c>
      <c r="C469" s="100" t="s">
        <v>2378</v>
      </c>
      <c r="D469" s="102">
        <v>9</v>
      </c>
      <c r="E469" s="102">
        <v>5</v>
      </c>
      <c r="F469" s="102">
        <v>2012</v>
      </c>
      <c r="G469" s="102">
        <v>9</v>
      </c>
      <c r="H469" s="102">
        <v>5</v>
      </c>
      <c r="I469" s="102">
        <v>2012</v>
      </c>
      <c r="J469" s="102">
        <v>76</v>
      </c>
      <c r="K469" s="103" t="s">
        <v>3033</v>
      </c>
      <c r="L469" s="21"/>
      <c r="M469" s="30" t="s">
        <v>5682</v>
      </c>
      <c r="N469" s="30"/>
      <c r="O469" s="102">
        <v>190</v>
      </c>
      <c r="P469" s="22" t="s">
        <v>26</v>
      </c>
      <c r="Q469" s="22" t="s">
        <v>120</v>
      </c>
      <c r="R469" s="29" t="s">
        <v>5786</v>
      </c>
    </row>
    <row r="470" spans="1:18" x14ac:dyDescent="0.2">
      <c r="A470" s="18">
        <v>454</v>
      </c>
      <c r="B470" s="19">
        <v>5700</v>
      </c>
      <c r="C470" s="100" t="s">
        <v>2379</v>
      </c>
      <c r="D470" s="102">
        <v>9</v>
      </c>
      <c r="E470" s="102">
        <v>5</v>
      </c>
      <c r="F470" s="102">
        <v>2012</v>
      </c>
      <c r="G470" s="102">
        <v>9</v>
      </c>
      <c r="H470" s="102">
        <v>5</v>
      </c>
      <c r="I470" s="102">
        <v>2012</v>
      </c>
      <c r="J470" s="102">
        <v>76</v>
      </c>
      <c r="K470" s="103" t="s">
        <v>3034</v>
      </c>
      <c r="L470" s="21"/>
      <c r="M470" s="30" t="s">
        <v>5682</v>
      </c>
      <c r="N470" s="30"/>
      <c r="O470" s="102">
        <v>194</v>
      </c>
      <c r="P470" s="22" t="s">
        <v>26</v>
      </c>
      <c r="Q470" s="22" t="s">
        <v>120</v>
      </c>
      <c r="R470" s="29" t="s">
        <v>5786</v>
      </c>
    </row>
    <row r="471" spans="1:18" x14ac:dyDescent="0.2">
      <c r="A471" s="18">
        <v>455</v>
      </c>
      <c r="B471" s="19">
        <v>5700</v>
      </c>
      <c r="C471" s="100" t="s">
        <v>2380</v>
      </c>
      <c r="D471" s="102">
        <v>9</v>
      </c>
      <c r="E471" s="102">
        <v>5</v>
      </c>
      <c r="F471" s="102">
        <v>2012</v>
      </c>
      <c r="G471" s="102">
        <v>9</v>
      </c>
      <c r="H471" s="102">
        <v>5</v>
      </c>
      <c r="I471" s="102">
        <v>2012</v>
      </c>
      <c r="J471" s="102">
        <v>76</v>
      </c>
      <c r="K471" s="103" t="s">
        <v>3035</v>
      </c>
      <c r="L471" s="21"/>
      <c r="M471" s="30" t="s">
        <v>5682</v>
      </c>
      <c r="N471" s="30"/>
      <c r="O471" s="102">
        <v>207</v>
      </c>
      <c r="P471" s="22" t="s">
        <v>26</v>
      </c>
      <c r="Q471" s="22" t="s">
        <v>120</v>
      </c>
      <c r="R471" s="29" t="s">
        <v>5786</v>
      </c>
    </row>
    <row r="472" spans="1:18" x14ac:dyDescent="0.2">
      <c r="A472" s="18">
        <v>456</v>
      </c>
      <c r="B472" s="19">
        <v>5700</v>
      </c>
      <c r="C472" s="100" t="s">
        <v>2381</v>
      </c>
      <c r="D472" s="102">
        <v>9</v>
      </c>
      <c r="E472" s="102">
        <v>5</v>
      </c>
      <c r="F472" s="102">
        <v>2012</v>
      </c>
      <c r="G472" s="102">
        <v>9</v>
      </c>
      <c r="H472" s="102">
        <v>5</v>
      </c>
      <c r="I472" s="102">
        <v>2012</v>
      </c>
      <c r="J472" s="102">
        <v>76</v>
      </c>
      <c r="K472" s="103" t="s">
        <v>3036</v>
      </c>
      <c r="L472" s="22"/>
      <c r="M472" s="30" t="s">
        <v>5682</v>
      </c>
      <c r="N472" s="22"/>
      <c r="O472" s="102">
        <v>191</v>
      </c>
      <c r="P472" s="22" t="s">
        <v>26</v>
      </c>
      <c r="Q472" s="22" t="s">
        <v>120</v>
      </c>
      <c r="R472" s="29" t="s">
        <v>5786</v>
      </c>
    </row>
    <row r="473" spans="1:18" x14ac:dyDescent="0.2">
      <c r="A473" s="18">
        <v>457</v>
      </c>
      <c r="B473" s="19">
        <v>5700</v>
      </c>
      <c r="C473" s="100" t="s">
        <v>2382</v>
      </c>
      <c r="D473" s="102">
        <v>9</v>
      </c>
      <c r="E473" s="102">
        <v>5</v>
      </c>
      <c r="F473" s="102">
        <v>2012</v>
      </c>
      <c r="G473" s="102">
        <v>9</v>
      </c>
      <c r="H473" s="102">
        <v>5</v>
      </c>
      <c r="I473" s="102">
        <v>2012</v>
      </c>
      <c r="J473" s="102">
        <v>76</v>
      </c>
      <c r="K473" s="103" t="s">
        <v>3037</v>
      </c>
      <c r="L473" s="22"/>
      <c r="M473" s="30" t="s">
        <v>5682</v>
      </c>
      <c r="N473" s="30"/>
      <c r="O473" s="102">
        <v>194</v>
      </c>
      <c r="P473" s="22" t="s">
        <v>26</v>
      </c>
      <c r="Q473" s="22" t="s">
        <v>120</v>
      </c>
      <c r="R473" s="29" t="s">
        <v>5786</v>
      </c>
    </row>
    <row r="474" spans="1:18" x14ac:dyDescent="0.2">
      <c r="A474" s="18">
        <v>458</v>
      </c>
      <c r="B474" s="19">
        <v>5700</v>
      </c>
      <c r="C474" s="100" t="s">
        <v>2383</v>
      </c>
      <c r="D474" s="102">
        <v>9</v>
      </c>
      <c r="E474" s="102">
        <v>5</v>
      </c>
      <c r="F474" s="102">
        <v>2012</v>
      </c>
      <c r="G474" s="102">
        <v>9</v>
      </c>
      <c r="H474" s="102">
        <v>5</v>
      </c>
      <c r="I474" s="102">
        <v>2012</v>
      </c>
      <c r="J474" s="102">
        <v>77</v>
      </c>
      <c r="K474" s="103" t="s">
        <v>3038</v>
      </c>
      <c r="L474" s="22"/>
      <c r="M474" s="30" t="s">
        <v>5682</v>
      </c>
      <c r="N474" s="30"/>
      <c r="O474" s="102">
        <v>190</v>
      </c>
      <c r="P474" s="22" t="s">
        <v>26</v>
      </c>
      <c r="Q474" s="22" t="s">
        <v>120</v>
      </c>
      <c r="R474" s="29" t="s">
        <v>5786</v>
      </c>
    </row>
    <row r="475" spans="1:18" x14ac:dyDescent="0.2">
      <c r="A475" s="18">
        <v>459</v>
      </c>
      <c r="B475" s="19">
        <v>5700</v>
      </c>
      <c r="C475" s="100" t="s">
        <v>2384</v>
      </c>
      <c r="D475" s="102">
        <v>9</v>
      </c>
      <c r="E475" s="102">
        <v>5</v>
      </c>
      <c r="F475" s="102">
        <v>2012</v>
      </c>
      <c r="G475" s="102">
        <v>9</v>
      </c>
      <c r="H475" s="102">
        <v>5</v>
      </c>
      <c r="I475" s="102">
        <v>2012</v>
      </c>
      <c r="J475" s="102">
        <v>77</v>
      </c>
      <c r="K475" s="103" t="s">
        <v>3039</v>
      </c>
      <c r="L475" s="26"/>
      <c r="M475" s="30" t="s">
        <v>5682</v>
      </c>
      <c r="N475" s="30"/>
      <c r="O475" s="102">
        <v>183</v>
      </c>
      <c r="P475" s="22" t="s">
        <v>26</v>
      </c>
      <c r="Q475" s="22" t="s">
        <v>120</v>
      </c>
      <c r="R475" s="29" t="s">
        <v>5786</v>
      </c>
    </row>
    <row r="476" spans="1:18" x14ac:dyDescent="0.2">
      <c r="A476" s="18">
        <v>460</v>
      </c>
      <c r="B476" s="19">
        <v>5700</v>
      </c>
      <c r="C476" s="100" t="s">
        <v>2385</v>
      </c>
      <c r="D476" s="102">
        <v>9</v>
      </c>
      <c r="E476" s="102">
        <v>5</v>
      </c>
      <c r="F476" s="102">
        <v>2012</v>
      </c>
      <c r="G476" s="102">
        <v>9</v>
      </c>
      <c r="H476" s="102">
        <v>5</v>
      </c>
      <c r="I476" s="102">
        <v>2012</v>
      </c>
      <c r="J476" s="102">
        <v>77</v>
      </c>
      <c r="K476" s="103" t="s">
        <v>3040</v>
      </c>
      <c r="L476" s="27"/>
      <c r="M476" s="30" t="s">
        <v>5682</v>
      </c>
      <c r="N476" s="28"/>
      <c r="O476" s="102">
        <v>202</v>
      </c>
      <c r="P476" s="22" t="s">
        <v>26</v>
      </c>
      <c r="Q476" s="22" t="s">
        <v>120</v>
      </c>
      <c r="R476" s="29" t="s">
        <v>5786</v>
      </c>
    </row>
    <row r="477" spans="1:18" ht="22.5" x14ac:dyDescent="0.2">
      <c r="A477" s="18">
        <v>461</v>
      </c>
      <c r="B477" s="19">
        <v>5700</v>
      </c>
      <c r="C477" s="100" t="s">
        <v>2386</v>
      </c>
      <c r="D477" s="102">
        <v>9</v>
      </c>
      <c r="E477" s="102">
        <v>5</v>
      </c>
      <c r="F477" s="102">
        <v>2012</v>
      </c>
      <c r="G477" s="102">
        <v>9</v>
      </c>
      <c r="H477" s="102">
        <v>5</v>
      </c>
      <c r="I477" s="102">
        <v>2012</v>
      </c>
      <c r="J477" s="102">
        <v>77</v>
      </c>
      <c r="K477" s="103" t="s">
        <v>3041</v>
      </c>
      <c r="L477" s="11"/>
      <c r="M477" s="30" t="s">
        <v>5682</v>
      </c>
      <c r="N477" s="11"/>
      <c r="O477" s="102">
        <v>180</v>
      </c>
      <c r="P477" s="22" t="s">
        <v>26</v>
      </c>
      <c r="Q477" s="22" t="s">
        <v>120</v>
      </c>
      <c r="R477" s="29" t="s">
        <v>5786</v>
      </c>
    </row>
    <row r="478" spans="1:18" x14ac:dyDescent="0.2">
      <c r="A478" s="18">
        <v>462</v>
      </c>
      <c r="B478" s="19">
        <v>5700</v>
      </c>
      <c r="C478" s="100" t="s">
        <v>2387</v>
      </c>
      <c r="D478" s="102">
        <v>9</v>
      </c>
      <c r="E478" s="102">
        <v>5</v>
      </c>
      <c r="F478" s="102">
        <v>2012</v>
      </c>
      <c r="G478" s="102">
        <v>9</v>
      </c>
      <c r="H478" s="102">
        <v>5</v>
      </c>
      <c r="I478" s="102">
        <v>2012</v>
      </c>
      <c r="J478" s="102">
        <v>77</v>
      </c>
      <c r="K478" s="103" t="s">
        <v>3042</v>
      </c>
      <c r="L478" s="11"/>
      <c r="M478" s="30" t="s">
        <v>5682</v>
      </c>
      <c r="N478" s="11"/>
      <c r="O478" s="102">
        <v>197</v>
      </c>
      <c r="P478" s="22" t="s">
        <v>26</v>
      </c>
      <c r="Q478" s="22" t="s">
        <v>120</v>
      </c>
      <c r="R478" s="29" t="s">
        <v>5786</v>
      </c>
    </row>
    <row r="479" spans="1:18" x14ac:dyDescent="0.2">
      <c r="A479" s="18">
        <v>463</v>
      </c>
      <c r="B479" s="19">
        <v>5700</v>
      </c>
      <c r="C479" s="100" t="s">
        <v>2388</v>
      </c>
      <c r="D479" s="102">
        <v>9</v>
      </c>
      <c r="E479" s="102">
        <v>5</v>
      </c>
      <c r="F479" s="102">
        <v>2012</v>
      </c>
      <c r="G479" s="102">
        <v>9</v>
      </c>
      <c r="H479" s="102">
        <v>5</v>
      </c>
      <c r="I479" s="102">
        <v>2012</v>
      </c>
      <c r="J479" s="102">
        <v>77</v>
      </c>
      <c r="K479" s="103" t="s">
        <v>3043</v>
      </c>
      <c r="L479" s="11"/>
      <c r="M479" s="30" t="s">
        <v>5682</v>
      </c>
      <c r="N479" s="11"/>
      <c r="O479" s="102">
        <v>188</v>
      </c>
      <c r="P479" s="22" t="s">
        <v>26</v>
      </c>
      <c r="Q479" s="22" t="s">
        <v>120</v>
      </c>
      <c r="R479" s="29" t="s">
        <v>5786</v>
      </c>
    </row>
    <row r="480" spans="1:18" x14ac:dyDescent="0.2">
      <c r="A480" s="18">
        <v>464</v>
      </c>
      <c r="B480" s="19">
        <v>5700</v>
      </c>
      <c r="C480" s="100" t="s">
        <v>2389</v>
      </c>
      <c r="D480" s="102">
        <v>9</v>
      </c>
      <c r="E480" s="102">
        <v>5</v>
      </c>
      <c r="F480" s="102">
        <v>2012</v>
      </c>
      <c r="G480" s="102">
        <v>11</v>
      </c>
      <c r="H480" s="102">
        <v>5</v>
      </c>
      <c r="I480" s="102">
        <v>2012</v>
      </c>
      <c r="J480" s="102">
        <v>78</v>
      </c>
      <c r="K480" s="103" t="s">
        <v>3044</v>
      </c>
      <c r="L480" s="11"/>
      <c r="M480" s="30" t="s">
        <v>5682</v>
      </c>
      <c r="N480" s="11"/>
      <c r="O480" s="102">
        <v>192</v>
      </c>
      <c r="P480" s="22" t="s">
        <v>26</v>
      </c>
      <c r="Q480" s="22" t="s">
        <v>120</v>
      </c>
      <c r="R480" s="29" t="s">
        <v>5786</v>
      </c>
    </row>
    <row r="481" spans="1:18" x14ac:dyDescent="0.2">
      <c r="A481" s="18">
        <v>465</v>
      </c>
      <c r="B481" s="19">
        <v>5700</v>
      </c>
      <c r="C481" s="100" t="s">
        <v>2390</v>
      </c>
      <c r="D481" s="102">
        <v>11</v>
      </c>
      <c r="E481" s="102">
        <v>5</v>
      </c>
      <c r="F481" s="102">
        <v>2012</v>
      </c>
      <c r="G481" s="102">
        <v>11</v>
      </c>
      <c r="H481" s="102">
        <v>5</v>
      </c>
      <c r="I481" s="102">
        <v>2012</v>
      </c>
      <c r="J481" s="102">
        <v>78</v>
      </c>
      <c r="K481" s="103" t="s">
        <v>3045</v>
      </c>
      <c r="L481" s="11"/>
      <c r="M481" s="30" t="s">
        <v>5682</v>
      </c>
      <c r="N481" s="11"/>
      <c r="O481" s="102">
        <v>197</v>
      </c>
      <c r="P481" s="22" t="s">
        <v>26</v>
      </c>
      <c r="Q481" s="22" t="s">
        <v>120</v>
      </c>
      <c r="R481" s="29" t="s">
        <v>5786</v>
      </c>
    </row>
    <row r="482" spans="1:18" x14ac:dyDescent="0.2">
      <c r="A482" s="18">
        <v>466</v>
      </c>
      <c r="B482" s="19">
        <v>5700</v>
      </c>
      <c r="C482" s="100" t="s">
        <v>2391</v>
      </c>
      <c r="D482" s="102">
        <v>11</v>
      </c>
      <c r="E482" s="102">
        <v>5</v>
      </c>
      <c r="F482" s="102">
        <v>2012</v>
      </c>
      <c r="G482" s="102">
        <v>22</v>
      </c>
      <c r="H482" s="102">
        <v>5</v>
      </c>
      <c r="I482" s="102">
        <v>2012</v>
      </c>
      <c r="J482" s="102">
        <v>78</v>
      </c>
      <c r="K482" s="103" t="s">
        <v>3046</v>
      </c>
      <c r="L482" s="11"/>
      <c r="M482" s="30" t="s">
        <v>5682</v>
      </c>
      <c r="N482" s="11"/>
      <c r="O482" s="102">
        <v>185</v>
      </c>
      <c r="P482" s="22" t="s">
        <v>26</v>
      </c>
      <c r="Q482" s="22" t="s">
        <v>120</v>
      </c>
      <c r="R482" s="29" t="s">
        <v>5786</v>
      </c>
    </row>
    <row r="483" spans="1:18" x14ac:dyDescent="0.2">
      <c r="A483" s="18">
        <v>467</v>
      </c>
      <c r="B483" s="19">
        <v>5700</v>
      </c>
      <c r="C483" s="100" t="s">
        <v>2392</v>
      </c>
      <c r="D483" s="102">
        <v>23</v>
      </c>
      <c r="E483" s="102">
        <v>5</v>
      </c>
      <c r="F483" s="102">
        <v>2012</v>
      </c>
      <c r="G483" s="102">
        <v>24</v>
      </c>
      <c r="H483" s="102">
        <v>5</v>
      </c>
      <c r="I483" s="102">
        <v>2012</v>
      </c>
      <c r="J483" s="102">
        <v>78</v>
      </c>
      <c r="K483" s="103" t="s">
        <v>3047</v>
      </c>
      <c r="L483" s="11"/>
      <c r="M483" s="30" t="s">
        <v>5682</v>
      </c>
      <c r="N483" s="11"/>
      <c r="O483" s="102">
        <v>189</v>
      </c>
      <c r="P483" s="22" t="s">
        <v>26</v>
      </c>
      <c r="Q483" s="22" t="s">
        <v>120</v>
      </c>
      <c r="R483" s="29" t="s">
        <v>5786</v>
      </c>
    </row>
    <row r="484" spans="1:18" x14ac:dyDescent="0.2">
      <c r="A484" s="18">
        <v>468</v>
      </c>
      <c r="B484" s="19">
        <v>5700</v>
      </c>
      <c r="C484" s="100" t="s">
        <v>2393</v>
      </c>
      <c r="D484" s="102">
        <v>24</v>
      </c>
      <c r="E484" s="102">
        <v>5</v>
      </c>
      <c r="F484" s="102">
        <v>2012</v>
      </c>
      <c r="G484" s="102">
        <v>24</v>
      </c>
      <c r="H484" s="102">
        <v>5</v>
      </c>
      <c r="I484" s="102">
        <v>2012</v>
      </c>
      <c r="J484" s="102">
        <v>78</v>
      </c>
      <c r="K484" s="103" t="s">
        <v>3048</v>
      </c>
      <c r="L484" s="21"/>
      <c r="M484" s="30" t="s">
        <v>5682</v>
      </c>
      <c r="N484" s="30"/>
      <c r="O484" s="102">
        <v>189</v>
      </c>
      <c r="P484" s="22" t="s">
        <v>26</v>
      </c>
      <c r="Q484" s="22" t="s">
        <v>120</v>
      </c>
      <c r="R484" s="29" t="s">
        <v>5786</v>
      </c>
    </row>
    <row r="485" spans="1:18" x14ac:dyDescent="0.2">
      <c r="A485" s="18">
        <v>469</v>
      </c>
      <c r="B485" s="19">
        <v>5700</v>
      </c>
      <c r="C485" s="100" t="s">
        <v>2394</v>
      </c>
      <c r="D485" s="102">
        <v>24</v>
      </c>
      <c r="E485" s="102">
        <v>5</v>
      </c>
      <c r="F485" s="102">
        <v>2012</v>
      </c>
      <c r="G485" s="102">
        <v>24</v>
      </c>
      <c r="H485" s="102">
        <v>5</v>
      </c>
      <c r="I485" s="102">
        <v>2012</v>
      </c>
      <c r="J485" s="102">
        <v>78</v>
      </c>
      <c r="K485" s="103" t="s">
        <v>3049</v>
      </c>
      <c r="L485" s="21"/>
      <c r="M485" s="30" t="s">
        <v>5682</v>
      </c>
      <c r="N485" s="30"/>
      <c r="O485" s="102">
        <v>204</v>
      </c>
      <c r="P485" s="22" t="s">
        <v>26</v>
      </c>
      <c r="Q485" s="22" t="s">
        <v>120</v>
      </c>
      <c r="R485" s="29" t="s">
        <v>5786</v>
      </c>
    </row>
    <row r="486" spans="1:18" x14ac:dyDescent="0.2">
      <c r="A486" s="18">
        <v>470</v>
      </c>
      <c r="B486" s="19">
        <v>5700</v>
      </c>
      <c r="C486" s="100" t="s">
        <v>2395</v>
      </c>
      <c r="D486" s="102">
        <v>24</v>
      </c>
      <c r="E486" s="102">
        <v>5</v>
      </c>
      <c r="F486" s="102">
        <v>2012</v>
      </c>
      <c r="G486" s="102">
        <v>24</v>
      </c>
      <c r="H486" s="102">
        <v>5</v>
      </c>
      <c r="I486" s="102">
        <v>2012</v>
      </c>
      <c r="J486" s="102">
        <v>79</v>
      </c>
      <c r="K486" s="103" t="s">
        <v>3050</v>
      </c>
      <c r="L486" s="21"/>
      <c r="M486" s="30" t="s">
        <v>5682</v>
      </c>
      <c r="N486" s="30"/>
      <c r="O486" s="102">
        <v>189</v>
      </c>
      <c r="P486" s="22" t="s">
        <v>26</v>
      </c>
      <c r="Q486" s="22" t="s">
        <v>120</v>
      </c>
      <c r="R486" s="29" t="s">
        <v>5786</v>
      </c>
    </row>
    <row r="487" spans="1:18" x14ac:dyDescent="0.2">
      <c r="A487" s="18">
        <v>471</v>
      </c>
      <c r="B487" s="19">
        <v>5700</v>
      </c>
      <c r="C487" s="100" t="s">
        <v>2396</v>
      </c>
      <c r="D487" s="102">
        <v>24</v>
      </c>
      <c r="E487" s="102">
        <v>5</v>
      </c>
      <c r="F487" s="102">
        <v>2012</v>
      </c>
      <c r="G487" s="102">
        <v>24</v>
      </c>
      <c r="H487" s="102">
        <v>5</v>
      </c>
      <c r="I487" s="102">
        <v>2012</v>
      </c>
      <c r="J487" s="102">
        <v>79</v>
      </c>
      <c r="K487" s="103" t="s">
        <v>3051</v>
      </c>
      <c r="L487" s="22"/>
      <c r="M487" s="30" t="s">
        <v>5682</v>
      </c>
      <c r="N487" s="22"/>
      <c r="O487" s="102">
        <v>165</v>
      </c>
      <c r="P487" s="22" t="s">
        <v>26</v>
      </c>
      <c r="Q487" s="22" t="s">
        <v>120</v>
      </c>
      <c r="R487" s="29" t="s">
        <v>5786</v>
      </c>
    </row>
    <row r="488" spans="1:18" x14ac:dyDescent="0.2">
      <c r="A488" s="18">
        <v>472</v>
      </c>
      <c r="B488" s="19">
        <v>5700</v>
      </c>
      <c r="C488" s="100" t="s">
        <v>2397</v>
      </c>
      <c r="D488" s="102">
        <v>24</v>
      </c>
      <c r="E488" s="102">
        <v>5</v>
      </c>
      <c r="F488" s="102">
        <v>2012</v>
      </c>
      <c r="G488" s="102">
        <v>24</v>
      </c>
      <c r="H488" s="102">
        <v>5</v>
      </c>
      <c r="I488" s="102">
        <v>2012</v>
      </c>
      <c r="J488" s="102">
        <v>79</v>
      </c>
      <c r="K488" s="103" t="s">
        <v>3052</v>
      </c>
      <c r="L488" s="22"/>
      <c r="M488" s="30" t="s">
        <v>5682</v>
      </c>
      <c r="N488" s="30"/>
      <c r="O488" s="102">
        <v>200</v>
      </c>
      <c r="P488" s="22" t="s">
        <v>26</v>
      </c>
      <c r="Q488" s="22" t="s">
        <v>120</v>
      </c>
      <c r="R488" s="29" t="s">
        <v>5786</v>
      </c>
    </row>
    <row r="489" spans="1:18" ht="22.5" x14ac:dyDescent="0.2">
      <c r="A489" s="18">
        <v>473</v>
      </c>
      <c r="B489" s="19">
        <v>5700</v>
      </c>
      <c r="C489" s="100" t="s">
        <v>2398</v>
      </c>
      <c r="D489" s="102">
        <v>24</v>
      </c>
      <c r="E489" s="102">
        <v>5</v>
      </c>
      <c r="F489" s="102">
        <v>2012</v>
      </c>
      <c r="G489" s="102">
        <v>24</v>
      </c>
      <c r="H489" s="102">
        <v>5</v>
      </c>
      <c r="I489" s="102">
        <v>2012</v>
      </c>
      <c r="J489" s="102">
        <v>79</v>
      </c>
      <c r="K489" s="103" t="s">
        <v>3053</v>
      </c>
      <c r="L489" s="22"/>
      <c r="M489" s="30" t="s">
        <v>5682</v>
      </c>
      <c r="N489" s="30"/>
      <c r="O489" s="102">
        <v>185</v>
      </c>
      <c r="P489" s="22" t="s">
        <v>26</v>
      </c>
      <c r="Q489" s="22" t="s">
        <v>120</v>
      </c>
      <c r="R489" s="29" t="s">
        <v>5786</v>
      </c>
    </row>
    <row r="490" spans="1:18" x14ac:dyDescent="0.2">
      <c r="A490" s="18">
        <v>474</v>
      </c>
      <c r="B490" s="19">
        <v>5700</v>
      </c>
      <c r="C490" s="100" t="s">
        <v>2399</v>
      </c>
      <c r="D490" s="102">
        <v>24</v>
      </c>
      <c r="E490" s="102">
        <v>5</v>
      </c>
      <c r="F490" s="102">
        <v>2012</v>
      </c>
      <c r="G490" s="102">
        <v>25</v>
      </c>
      <c r="H490" s="102">
        <v>5</v>
      </c>
      <c r="I490" s="102">
        <v>2012</v>
      </c>
      <c r="J490" s="102">
        <v>79</v>
      </c>
      <c r="K490" s="103" t="s">
        <v>3054</v>
      </c>
      <c r="L490" s="26"/>
      <c r="M490" s="30" t="s">
        <v>5682</v>
      </c>
      <c r="N490" s="30"/>
      <c r="O490" s="102">
        <v>190</v>
      </c>
      <c r="P490" s="22" t="s">
        <v>26</v>
      </c>
      <c r="Q490" s="22" t="s">
        <v>120</v>
      </c>
      <c r="R490" s="29" t="s">
        <v>5786</v>
      </c>
    </row>
    <row r="491" spans="1:18" x14ac:dyDescent="0.2">
      <c r="A491" s="18">
        <v>475</v>
      </c>
      <c r="B491" s="19">
        <v>5700</v>
      </c>
      <c r="C491" s="100" t="s">
        <v>2400</v>
      </c>
      <c r="D491" s="102">
        <v>25</v>
      </c>
      <c r="E491" s="102">
        <v>5</v>
      </c>
      <c r="F491" s="102">
        <v>2012</v>
      </c>
      <c r="G491" s="102">
        <v>25</v>
      </c>
      <c r="H491" s="102">
        <v>5</v>
      </c>
      <c r="I491" s="102">
        <v>2012</v>
      </c>
      <c r="J491" s="102">
        <v>79</v>
      </c>
      <c r="K491" s="103" t="s">
        <v>3055</v>
      </c>
      <c r="L491" s="27"/>
      <c r="M491" s="30" t="s">
        <v>5682</v>
      </c>
      <c r="N491" s="28"/>
      <c r="O491" s="102">
        <v>195</v>
      </c>
      <c r="P491" s="22" t="s">
        <v>26</v>
      </c>
      <c r="Q491" s="22" t="s">
        <v>120</v>
      </c>
      <c r="R491" s="29" t="s">
        <v>5786</v>
      </c>
    </row>
    <row r="492" spans="1:18" x14ac:dyDescent="0.2">
      <c r="A492" s="18">
        <v>476</v>
      </c>
      <c r="B492" s="19">
        <v>5700</v>
      </c>
      <c r="C492" s="100" t="s">
        <v>2401</v>
      </c>
      <c r="D492" s="102">
        <v>25</v>
      </c>
      <c r="E492" s="102">
        <v>5</v>
      </c>
      <c r="F492" s="102">
        <v>2012</v>
      </c>
      <c r="G492" s="102">
        <v>25</v>
      </c>
      <c r="H492" s="102">
        <v>5</v>
      </c>
      <c r="I492" s="102">
        <v>2012</v>
      </c>
      <c r="J492" s="102">
        <v>80</v>
      </c>
      <c r="K492" s="103" t="s">
        <v>3056</v>
      </c>
      <c r="L492" s="11"/>
      <c r="M492" s="30" t="s">
        <v>5682</v>
      </c>
      <c r="N492" s="11"/>
      <c r="O492" s="102">
        <v>202</v>
      </c>
      <c r="P492" s="22" t="s">
        <v>26</v>
      </c>
      <c r="Q492" s="22" t="s">
        <v>120</v>
      </c>
      <c r="R492" s="29" t="s">
        <v>5786</v>
      </c>
    </row>
    <row r="493" spans="1:18" x14ac:dyDescent="0.2">
      <c r="A493" s="18">
        <v>477</v>
      </c>
      <c r="B493" s="19">
        <v>5700</v>
      </c>
      <c r="C493" s="100" t="s">
        <v>2402</v>
      </c>
      <c r="D493" s="102">
        <v>25</v>
      </c>
      <c r="E493" s="102">
        <v>5</v>
      </c>
      <c r="F493" s="102">
        <v>2012</v>
      </c>
      <c r="G493" s="102">
        <v>28</v>
      </c>
      <c r="H493" s="102">
        <v>5</v>
      </c>
      <c r="I493" s="102">
        <v>2012</v>
      </c>
      <c r="J493" s="102">
        <v>80</v>
      </c>
      <c r="K493" s="103" t="s">
        <v>3057</v>
      </c>
      <c r="L493" s="11"/>
      <c r="M493" s="30" t="s">
        <v>5682</v>
      </c>
      <c r="N493" s="11"/>
      <c r="O493" s="102">
        <v>187</v>
      </c>
      <c r="P493" s="22" t="s">
        <v>26</v>
      </c>
      <c r="Q493" s="22" t="s">
        <v>120</v>
      </c>
      <c r="R493" s="29" t="s">
        <v>5786</v>
      </c>
    </row>
    <row r="494" spans="1:18" x14ac:dyDescent="0.2">
      <c r="A494" s="18">
        <v>478</v>
      </c>
      <c r="B494" s="19">
        <v>5700</v>
      </c>
      <c r="C494" s="100" t="s">
        <v>2403</v>
      </c>
      <c r="D494" s="102">
        <v>28</v>
      </c>
      <c r="E494" s="102">
        <v>5</v>
      </c>
      <c r="F494" s="102">
        <v>2012</v>
      </c>
      <c r="G494" s="102">
        <v>31</v>
      </c>
      <c r="H494" s="102">
        <v>5</v>
      </c>
      <c r="I494" s="102">
        <v>2012</v>
      </c>
      <c r="J494" s="102">
        <v>80</v>
      </c>
      <c r="K494" s="103" t="s">
        <v>3058</v>
      </c>
      <c r="L494" s="11"/>
      <c r="M494" s="30" t="s">
        <v>5682</v>
      </c>
      <c r="N494" s="11"/>
      <c r="O494" s="102">
        <v>134</v>
      </c>
      <c r="P494" s="22" t="s">
        <v>26</v>
      </c>
      <c r="Q494" s="22" t="s">
        <v>120</v>
      </c>
      <c r="R494" s="29" t="s">
        <v>5786</v>
      </c>
    </row>
    <row r="495" spans="1:18" x14ac:dyDescent="0.2">
      <c r="A495" s="18">
        <v>479</v>
      </c>
      <c r="B495" s="19">
        <v>5700</v>
      </c>
      <c r="C495" s="100" t="s">
        <v>2404</v>
      </c>
      <c r="D495" s="102">
        <v>24</v>
      </c>
      <c r="E495" s="102">
        <v>5</v>
      </c>
      <c r="F495" s="102">
        <v>2012</v>
      </c>
      <c r="G495" s="102">
        <v>24</v>
      </c>
      <c r="H495" s="102">
        <v>5</v>
      </c>
      <c r="I495" s="102">
        <v>2012</v>
      </c>
      <c r="J495" s="102">
        <v>80</v>
      </c>
      <c r="K495" s="103" t="s">
        <v>3059</v>
      </c>
      <c r="L495" s="11"/>
      <c r="M495" s="30" t="s">
        <v>5682</v>
      </c>
      <c r="N495" s="11"/>
      <c r="O495" s="102">
        <v>149</v>
      </c>
      <c r="P495" s="22" t="s">
        <v>26</v>
      </c>
      <c r="Q495" s="22" t="s">
        <v>120</v>
      </c>
      <c r="R495" s="29" t="s">
        <v>5786</v>
      </c>
    </row>
    <row r="496" spans="1:18" ht="22.5" x14ac:dyDescent="0.2">
      <c r="A496" s="18">
        <v>480</v>
      </c>
      <c r="B496" s="19">
        <v>5700</v>
      </c>
      <c r="C496" s="100" t="s">
        <v>2405</v>
      </c>
      <c r="D496" s="102">
        <v>24</v>
      </c>
      <c r="E496" s="102">
        <v>5</v>
      </c>
      <c r="F496" s="102">
        <v>2012</v>
      </c>
      <c r="G496" s="102">
        <v>24</v>
      </c>
      <c r="H496" s="102">
        <v>5</v>
      </c>
      <c r="I496" s="102">
        <v>2012</v>
      </c>
      <c r="J496" s="102">
        <v>80</v>
      </c>
      <c r="K496" s="103" t="s">
        <v>3060</v>
      </c>
      <c r="L496" s="11"/>
      <c r="M496" s="30" t="s">
        <v>5682</v>
      </c>
      <c r="N496" s="11"/>
      <c r="O496" s="102">
        <v>197</v>
      </c>
      <c r="P496" s="22" t="s">
        <v>26</v>
      </c>
      <c r="Q496" s="22" t="s">
        <v>120</v>
      </c>
      <c r="R496" s="29" t="s">
        <v>5786</v>
      </c>
    </row>
    <row r="497" spans="1:18" ht="22.5" x14ac:dyDescent="0.2">
      <c r="A497" s="18">
        <v>481</v>
      </c>
      <c r="B497" s="19">
        <v>5700</v>
      </c>
      <c r="C497" s="100" t="s">
        <v>2406</v>
      </c>
      <c r="D497" s="102">
        <v>24</v>
      </c>
      <c r="E497" s="102">
        <v>5</v>
      </c>
      <c r="F497" s="102">
        <v>2012</v>
      </c>
      <c r="G497" s="102">
        <v>24</v>
      </c>
      <c r="H497" s="102">
        <v>5</v>
      </c>
      <c r="I497" s="102">
        <v>2012</v>
      </c>
      <c r="J497" s="102">
        <v>80</v>
      </c>
      <c r="K497" s="103" t="s">
        <v>3061</v>
      </c>
      <c r="L497" s="11"/>
      <c r="M497" s="30" t="s">
        <v>5682</v>
      </c>
      <c r="N497" s="11"/>
      <c r="O497" s="102">
        <v>154</v>
      </c>
      <c r="P497" s="22" t="s">
        <v>26</v>
      </c>
      <c r="Q497" s="22" t="s">
        <v>120</v>
      </c>
      <c r="R497" s="29" t="s">
        <v>5786</v>
      </c>
    </row>
    <row r="498" spans="1:18" x14ac:dyDescent="0.2">
      <c r="A498" s="18">
        <v>482</v>
      </c>
      <c r="B498" s="19">
        <v>5700</v>
      </c>
      <c r="C498" s="100" t="s">
        <v>2407</v>
      </c>
      <c r="D498" s="102">
        <v>30</v>
      </c>
      <c r="E498" s="102">
        <v>5</v>
      </c>
      <c r="F498" s="102">
        <v>2012</v>
      </c>
      <c r="G498" s="102">
        <v>30</v>
      </c>
      <c r="H498" s="102">
        <v>5</v>
      </c>
      <c r="I498" s="102">
        <v>2012</v>
      </c>
      <c r="J498" s="102">
        <v>81</v>
      </c>
      <c r="K498" s="103" t="s">
        <v>3062</v>
      </c>
      <c r="L498" s="11"/>
      <c r="M498" s="30" t="s">
        <v>5682</v>
      </c>
      <c r="N498" s="11"/>
      <c r="O498" s="102">
        <v>143</v>
      </c>
      <c r="P498" s="22" t="s">
        <v>26</v>
      </c>
      <c r="Q498" s="22" t="s">
        <v>120</v>
      </c>
      <c r="R498" s="29" t="s">
        <v>5786</v>
      </c>
    </row>
    <row r="499" spans="1:18" x14ac:dyDescent="0.2">
      <c r="A499" s="18">
        <v>483</v>
      </c>
      <c r="B499" s="19">
        <v>5700</v>
      </c>
      <c r="C499" s="100" t="s">
        <v>2408</v>
      </c>
      <c r="D499" s="102">
        <v>30</v>
      </c>
      <c r="E499" s="102">
        <v>5</v>
      </c>
      <c r="F499" s="102">
        <v>2012</v>
      </c>
      <c r="G499" s="102">
        <v>30</v>
      </c>
      <c r="H499" s="102">
        <v>5</v>
      </c>
      <c r="I499" s="102">
        <v>2012</v>
      </c>
      <c r="J499" s="102">
        <v>81</v>
      </c>
      <c r="K499" s="103" t="s">
        <v>3063</v>
      </c>
      <c r="L499" s="21"/>
      <c r="M499" s="30" t="s">
        <v>5682</v>
      </c>
      <c r="N499" s="30"/>
      <c r="O499" s="102">
        <v>242</v>
      </c>
      <c r="P499" s="22" t="s">
        <v>26</v>
      </c>
      <c r="Q499" s="22" t="s">
        <v>120</v>
      </c>
      <c r="R499" s="29" t="s">
        <v>5786</v>
      </c>
    </row>
    <row r="500" spans="1:18" x14ac:dyDescent="0.2">
      <c r="A500" s="18">
        <v>484</v>
      </c>
      <c r="B500" s="19">
        <v>5700</v>
      </c>
      <c r="C500" s="101" t="s">
        <v>2409</v>
      </c>
      <c r="D500" s="104">
        <v>1</v>
      </c>
      <c r="E500" s="104">
        <v>6</v>
      </c>
      <c r="F500" s="104">
        <v>2012</v>
      </c>
      <c r="G500" s="104">
        <v>1</v>
      </c>
      <c r="H500" s="104">
        <v>6</v>
      </c>
      <c r="I500" s="104">
        <v>2012</v>
      </c>
      <c r="J500" s="104">
        <v>82</v>
      </c>
      <c r="K500" s="105" t="s">
        <v>116</v>
      </c>
      <c r="L500" s="21"/>
      <c r="M500" s="30" t="s">
        <v>5682</v>
      </c>
      <c r="N500" s="30"/>
      <c r="O500" s="104">
        <v>194</v>
      </c>
      <c r="P500" s="22" t="s">
        <v>26</v>
      </c>
      <c r="Q500" s="22" t="s">
        <v>120</v>
      </c>
      <c r="R500" s="29" t="s">
        <v>5786</v>
      </c>
    </row>
    <row r="501" spans="1:18" x14ac:dyDescent="0.2">
      <c r="A501" s="18">
        <v>485</v>
      </c>
      <c r="B501" s="19">
        <v>5700</v>
      </c>
      <c r="C501" s="100" t="s">
        <v>2410</v>
      </c>
      <c r="D501" s="102">
        <v>1</v>
      </c>
      <c r="E501" s="102">
        <v>6</v>
      </c>
      <c r="F501" s="102">
        <v>2012</v>
      </c>
      <c r="G501" s="102">
        <v>1</v>
      </c>
      <c r="H501" s="102">
        <v>6</v>
      </c>
      <c r="I501" s="102">
        <v>2012</v>
      </c>
      <c r="J501" s="102">
        <v>82</v>
      </c>
      <c r="K501" s="103" t="s">
        <v>117</v>
      </c>
      <c r="L501" s="21"/>
      <c r="M501" s="30" t="s">
        <v>5682</v>
      </c>
      <c r="N501" s="30"/>
      <c r="O501" s="102">
        <v>200</v>
      </c>
      <c r="P501" s="22" t="s">
        <v>26</v>
      </c>
      <c r="Q501" s="22" t="s">
        <v>120</v>
      </c>
      <c r="R501" s="29" t="s">
        <v>5786</v>
      </c>
    </row>
    <row r="502" spans="1:18" x14ac:dyDescent="0.2">
      <c r="A502" s="18">
        <v>486</v>
      </c>
      <c r="B502" s="19">
        <v>5700</v>
      </c>
      <c r="C502" s="100" t="s">
        <v>2411</v>
      </c>
      <c r="D502" s="102">
        <v>1</v>
      </c>
      <c r="E502" s="102">
        <v>6</v>
      </c>
      <c r="F502" s="102">
        <v>2012</v>
      </c>
      <c r="G502" s="102">
        <v>1</v>
      </c>
      <c r="H502" s="102">
        <v>6</v>
      </c>
      <c r="I502" s="102">
        <v>2012</v>
      </c>
      <c r="J502" s="102">
        <v>82</v>
      </c>
      <c r="K502" s="103" t="s">
        <v>119</v>
      </c>
      <c r="L502" s="22"/>
      <c r="M502" s="30" t="s">
        <v>5682</v>
      </c>
      <c r="N502" s="22"/>
      <c r="O502" s="102">
        <v>195</v>
      </c>
      <c r="P502" s="22" t="s">
        <v>26</v>
      </c>
      <c r="Q502" s="22" t="s">
        <v>120</v>
      </c>
      <c r="R502" s="29" t="s">
        <v>5786</v>
      </c>
    </row>
    <row r="503" spans="1:18" x14ac:dyDescent="0.2">
      <c r="A503" s="18">
        <v>487</v>
      </c>
      <c r="B503" s="19">
        <v>5700</v>
      </c>
      <c r="C503" s="100" t="s">
        <v>2412</v>
      </c>
      <c r="D503" s="102">
        <v>1</v>
      </c>
      <c r="E503" s="102">
        <v>6</v>
      </c>
      <c r="F503" s="102">
        <v>2012</v>
      </c>
      <c r="G503" s="102">
        <v>1</v>
      </c>
      <c r="H503" s="102">
        <v>6</v>
      </c>
      <c r="I503" s="102">
        <v>2012</v>
      </c>
      <c r="J503" s="102">
        <v>82</v>
      </c>
      <c r="K503" s="103" t="s">
        <v>554</v>
      </c>
      <c r="L503" s="22"/>
      <c r="M503" s="30" t="s">
        <v>5682</v>
      </c>
      <c r="N503" s="30"/>
      <c r="O503" s="102">
        <v>195</v>
      </c>
      <c r="P503" s="22" t="s">
        <v>26</v>
      </c>
      <c r="Q503" s="22" t="s">
        <v>120</v>
      </c>
      <c r="R503" s="29" t="s">
        <v>5786</v>
      </c>
    </row>
    <row r="504" spans="1:18" x14ac:dyDescent="0.2">
      <c r="A504" s="18">
        <v>488</v>
      </c>
      <c r="B504" s="19">
        <v>5700</v>
      </c>
      <c r="C504" s="100" t="s">
        <v>2413</v>
      </c>
      <c r="D504" s="102">
        <v>1</v>
      </c>
      <c r="E504" s="102">
        <v>6</v>
      </c>
      <c r="F504" s="102">
        <v>2012</v>
      </c>
      <c r="G504" s="102">
        <v>1</v>
      </c>
      <c r="H504" s="102">
        <v>6</v>
      </c>
      <c r="I504" s="102">
        <v>2012</v>
      </c>
      <c r="J504" s="102">
        <v>82</v>
      </c>
      <c r="K504" s="103" t="s">
        <v>552</v>
      </c>
      <c r="L504" s="22"/>
      <c r="M504" s="30" t="s">
        <v>5682</v>
      </c>
      <c r="N504" s="30"/>
      <c r="O504" s="102">
        <v>200</v>
      </c>
      <c r="P504" s="22" t="s">
        <v>26</v>
      </c>
      <c r="Q504" s="22" t="s">
        <v>120</v>
      </c>
      <c r="R504" s="29" t="s">
        <v>5786</v>
      </c>
    </row>
    <row r="505" spans="1:18" x14ac:dyDescent="0.2">
      <c r="A505" s="18">
        <v>489</v>
      </c>
      <c r="B505" s="19">
        <v>5700</v>
      </c>
      <c r="C505" s="100" t="s">
        <v>2414</v>
      </c>
      <c r="D505" s="102">
        <v>1</v>
      </c>
      <c r="E505" s="102">
        <v>6</v>
      </c>
      <c r="F505" s="102">
        <v>2012</v>
      </c>
      <c r="G505" s="102">
        <v>1</v>
      </c>
      <c r="H505" s="102">
        <v>6</v>
      </c>
      <c r="I505" s="102">
        <v>2012</v>
      </c>
      <c r="J505" s="102">
        <v>82</v>
      </c>
      <c r="K505" s="103" t="s">
        <v>553</v>
      </c>
      <c r="L505" s="26"/>
      <c r="M505" s="30" t="s">
        <v>5682</v>
      </c>
      <c r="N505" s="30"/>
      <c r="O505" s="102">
        <v>190</v>
      </c>
      <c r="P505" s="22" t="s">
        <v>26</v>
      </c>
      <c r="Q505" s="22" t="s">
        <v>120</v>
      </c>
      <c r="R505" s="29" t="s">
        <v>5786</v>
      </c>
    </row>
    <row r="506" spans="1:18" x14ac:dyDescent="0.2">
      <c r="A506" s="18">
        <v>490</v>
      </c>
      <c r="B506" s="19">
        <v>5700</v>
      </c>
      <c r="C506" s="100" t="s">
        <v>2415</v>
      </c>
      <c r="D506" s="102">
        <v>1</v>
      </c>
      <c r="E506" s="102">
        <v>6</v>
      </c>
      <c r="F506" s="102">
        <v>2012</v>
      </c>
      <c r="G506" s="102">
        <v>1</v>
      </c>
      <c r="H506" s="102">
        <v>6</v>
      </c>
      <c r="I506" s="102">
        <v>2012</v>
      </c>
      <c r="J506" s="102">
        <v>83</v>
      </c>
      <c r="K506" s="103" t="s">
        <v>557</v>
      </c>
      <c r="L506" s="27"/>
      <c r="M506" s="30" t="s">
        <v>5682</v>
      </c>
      <c r="N506" s="28"/>
      <c r="O506" s="102">
        <v>201</v>
      </c>
      <c r="P506" s="22" t="s">
        <v>26</v>
      </c>
      <c r="Q506" s="22" t="s">
        <v>120</v>
      </c>
      <c r="R506" s="29" t="s">
        <v>5786</v>
      </c>
    </row>
    <row r="507" spans="1:18" x14ac:dyDescent="0.2">
      <c r="A507" s="18">
        <v>491</v>
      </c>
      <c r="B507" s="19">
        <v>5700</v>
      </c>
      <c r="C507" s="100" t="s">
        <v>2416</v>
      </c>
      <c r="D507" s="102">
        <v>1</v>
      </c>
      <c r="E507" s="102">
        <v>6</v>
      </c>
      <c r="F507" s="102">
        <v>2012</v>
      </c>
      <c r="G507" s="102">
        <v>1</v>
      </c>
      <c r="H507" s="102">
        <v>6</v>
      </c>
      <c r="I507" s="102">
        <v>2012</v>
      </c>
      <c r="J507" s="102">
        <v>83</v>
      </c>
      <c r="K507" s="103" t="s">
        <v>558</v>
      </c>
      <c r="L507" s="11"/>
      <c r="M507" s="30" t="s">
        <v>5682</v>
      </c>
      <c r="N507" s="11"/>
      <c r="O507" s="102">
        <v>192</v>
      </c>
      <c r="P507" s="22" t="s">
        <v>26</v>
      </c>
      <c r="Q507" s="22" t="s">
        <v>120</v>
      </c>
      <c r="R507" s="29" t="s">
        <v>5786</v>
      </c>
    </row>
    <row r="508" spans="1:18" x14ac:dyDescent="0.2">
      <c r="A508" s="18">
        <v>492</v>
      </c>
      <c r="B508" s="19">
        <v>5700</v>
      </c>
      <c r="C508" s="100" t="s">
        <v>2417</v>
      </c>
      <c r="D508" s="102">
        <v>1</v>
      </c>
      <c r="E508" s="102">
        <v>6</v>
      </c>
      <c r="F508" s="102">
        <v>2012</v>
      </c>
      <c r="G508" s="102">
        <v>1</v>
      </c>
      <c r="H508" s="102">
        <v>6</v>
      </c>
      <c r="I508" s="102">
        <v>2012</v>
      </c>
      <c r="J508" s="102">
        <v>83</v>
      </c>
      <c r="K508" s="103" t="s">
        <v>551</v>
      </c>
      <c r="L508" s="11"/>
      <c r="M508" s="30" t="s">
        <v>5682</v>
      </c>
      <c r="N508" s="11"/>
      <c r="O508" s="102">
        <v>197</v>
      </c>
      <c r="P508" s="22" t="s">
        <v>26</v>
      </c>
      <c r="Q508" s="22" t="s">
        <v>120</v>
      </c>
      <c r="R508" s="29" t="s">
        <v>5786</v>
      </c>
    </row>
    <row r="509" spans="1:18" x14ac:dyDescent="0.2">
      <c r="A509" s="18">
        <v>493</v>
      </c>
      <c r="B509" s="19">
        <v>5700</v>
      </c>
      <c r="C509" s="100" t="s">
        <v>2418</v>
      </c>
      <c r="D509" s="102">
        <v>1</v>
      </c>
      <c r="E509" s="102">
        <v>6</v>
      </c>
      <c r="F509" s="102">
        <v>2012</v>
      </c>
      <c r="G509" s="102">
        <v>1</v>
      </c>
      <c r="H509" s="102">
        <v>6</v>
      </c>
      <c r="I509" s="102">
        <v>2012</v>
      </c>
      <c r="J509" s="102">
        <v>83</v>
      </c>
      <c r="K509" s="103" t="s">
        <v>559</v>
      </c>
      <c r="L509" s="11"/>
      <c r="M509" s="30" t="s">
        <v>5682</v>
      </c>
      <c r="N509" s="11"/>
      <c r="O509" s="102">
        <v>188</v>
      </c>
      <c r="P509" s="22" t="s">
        <v>26</v>
      </c>
      <c r="Q509" s="22" t="s">
        <v>120</v>
      </c>
      <c r="R509" s="29" t="s">
        <v>5786</v>
      </c>
    </row>
    <row r="510" spans="1:18" x14ac:dyDescent="0.2">
      <c r="A510" s="18">
        <v>494</v>
      </c>
      <c r="B510" s="19">
        <v>5700</v>
      </c>
      <c r="C510" s="100" t="s">
        <v>2419</v>
      </c>
      <c r="D510" s="102">
        <v>1</v>
      </c>
      <c r="E510" s="102">
        <v>6</v>
      </c>
      <c r="F510" s="102">
        <v>2012</v>
      </c>
      <c r="G510" s="102">
        <v>1</v>
      </c>
      <c r="H510" s="102">
        <v>6</v>
      </c>
      <c r="I510" s="102">
        <v>2012</v>
      </c>
      <c r="J510" s="102">
        <v>83</v>
      </c>
      <c r="K510" s="103" t="s">
        <v>555</v>
      </c>
      <c r="L510" s="11"/>
      <c r="M510" s="30" t="s">
        <v>5682</v>
      </c>
      <c r="N510" s="11"/>
      <c r="O510" s="102">
        <v>199</v>
      </c>
      <c r="P510" s="22" t="s">
        <v>26</v>
      </c>
      <c r="Q510" s="22" t="s">
        <v>120</v>
      </c>
      <c r="R510" s="29" t="s">
        <v>5786</v>
      </c>
    </row>
    <row r="511" spans="1:18" x14ac:dyDescent="0.2">
      <c r="A511" s="18">
        <v>495</v>
      </c>
      <c r="B511" s="19">
        <v>5700</v>
      </c>
      <c r="C511" s="100" t="s">
        <v>2420</v>
      </c>
      <c r="D511" s="102">
        <v>1</v>
      </c>
      <c r="E511" s="102">
        <v>6</v>
      </c>
      <c r="F511" s="102">
        <v>2012</v>
      </c>
      <c r="G511" s="102">
        <v>1</v>
      </c>
      <c r="H511" s="102">
        <v>6</v>
      </c>
      <c r="I511" s="102">
        <v>2012</v>
      </c>
      <c r="J511" s="102">
        <v>83</v>
      </c>
      <c r="K511" s="103" t="s">
        <v>560</v>
      </c>
      <c r="L511" s="11"/>
      <c r="M511" s="30" t="s">
        <v>5682</v>
      </c>
      <c r="N511" s="11"/>
      <c r="O511" s="102">
        <v>194</v>
      </c>
      <c r="P511" s="22" t="s">
        <v>26</v>
      </c>
      <c r="Q511" s="22" t="s">
        <v>120</v>
      </c>
      <c r="R511" s="29" t="s">
        <v>5786</v>
      </c>
    </row>
    <row r="512" spans="1:18" x14ac:dyDescent="0.2">
      <c r="A512" s="18">
        <v>496</v>
      </c>
      <c r="B512" s="19">
        <v>5700</v>
      </c>
      <c r="C512" s="100" t="s">
        <v>2421</v>
      </c>
      <c r="D512" s="102">
        <v>1</v>
      </c>
      <c r="E512" s="102">
        <v>6</v>
      </c>
      <c r="F512" s="102">
        <v>2012</v>
      </c>
      <c r="G512" s="102">
        <v>1</v>
      </c>
      <c r="H512" s="102">
        <v>6</v>
      </c>
      <c r="I512" s="102">
        <v>2012</v>
      </c>
      <c r="J512" s="102">
        <v>84</v>
      </c>
      <c r="K512" s="103" t="s">
        <v>561</v>
      </c>
      <c r="L512" s="11"/>
      <c r="M512" s="30" t="s">
        <v>5682</v>
      </c>
      <c r="N512" s="11"/>
      <c r="O512" s="102">
        <v>189</v>
      </c>
      <c r="P512" s="22" t="s">
        <v>26</v>
      </c>
      <c r="Q512" s="22" t="s">
        <v>120</v>
      </c>
      <c r="R512" s="29" t="s">
        <v>5786</v>
      </c>
    </row>
    <row r="513" spans="1:18" x14ac:dyDescent="0.2">
      <c r="A513" s="18">
        <v>497</v>
      </c>
      <c r="B513" s="19">
        <v>5700</v>
      </c>
      <c r="C513" s="100" t="s">
        <v>2422</v>
      </c>
      <c r="D513" s="102">
        <v>1</v>
      </c>
      <c r="E513" s="102">
        <v>6</v>
      </c>
      <c r="F513" s="102">
        <v>2012</v>
      </c>
      <c r="G513" s="102">
        <v>1</v>
      </c>
      <c r="H513" s="102">
        <v>6</v>
      </c>
      <c r="I513" s="102">
        <v>2012</v>
      </c>
      <c r="J513" s="102">
        <v>84</v>
      </c>
      <c r="K513" s="103" t="s">
        <v>562</v>
      </c>
      <c r="L513" s="11"/>
      <c r="M513" s="30" t="s">
        <v>5682</v>
      </c>
      <c r="N513" s="11"/>
      <c r="O513" s="102">
        <v>192</v>
      </c>
      <c r="P513" s="22" t="s">
        <v>26</v>
      </c>
      <c r="Q513" s="22" t="s">
        <v>120</v>
      </c>
      <c r="R513" s="29" t="s">
        <v>5786</v>
      </c>
    </row>
    <row r="514" spans="1:18" x14ac:dyDescent="0.2">
      <c r="A514" s="18">
        <v>498</v>
      </c>
      <c r="B514" s="19">
        <v>5700</v>
      </c>
      <c r="C514" s="100" t="s">
        <v>2423</v>
      </c>
      <c r="D514" s="102">
        <v>1</v>
      </c>
      <c r="E514" s="102">
        <v>6</v>
      </c>
      <c r="F514" s="102">
        <v>2012</v>
      </c>
      <c r="G514" s="102">
        <v>1</v>
      </c>
      <c r="H514" s="102">
        <v>6</v>
      </c>
      <c r="I514" s="102">
        <v>2012</v>
      </c>
      <c r="J514" s="102">
        <v>84</v>
      </c>
      <c r="K514" s="103" t="s">
        <v>563</v>
      </c>
      <c r="L514" s="21"/>
      <c r="M514" s="30" t="s">
        <v>5682</v>
      </c>
      <c r="N514" s="30"/>
      <c r="O514" s="102">
        <v>201</v>
      </c>
      <c r="P514" s="22" t="s">
        <v>26</v>
      </c>
      <c r="Q514" s="22" t="s">
        <v>120</v>
      </c>
      <c r="R514" s="29" t="s">
        <v>5786</v>
      </c>
    </row>
    <row r="515" spans="1:18" x14ac:dyDescent="0.2">
      <c r="A515" s="18">
        <v>499</v>
      </c>
      <c r="B515" s="19">
        <v>5700</v>
      </c>
      <c r="C515" s="100" t="s">
        <v>2424</v>
      </c>
      <c r="D515" s="102">
        <v>1</v>
      </c>
      <c r="E515" s="102">
        <v>6</v>
      </c>
      <c r="F515" s="102">
        <v>2012</v>
      </c>
      <c r="G515" s="102">
        <v>1</v>
      </c>
      <c r="H515" s="102">
        <v>6</v>
      </c>
      <c r="I515" s="102">
        <v>2012</v>
      </c>
      <c r="J515" s="102">
        <v>84</v>
      </c>
      <c r="K515" s="103" t="s">
        <v>118</v>
      </c>
      <c r="L515" s="21"/>
      <c r="M515" s="30" t="s">
        <v>5682</v>
      </c>
      <c r="N515" s="30"/>
      <c r="O515" s="102">
        <v>189</v>
      </c>
      <c r="P515" s="22" t="s">
        <v>26</v>
      </c>
      <c r="Q515" s="22" t="s">
        <v>120</v>
      </c>
      <c r="R515" s="29" t="s">
        <v>5786</v>
      </c>
    </row>
    <row r="516" spans="1:18" x14ac:dyDescent="0.2">
      <c r="A516" s="18">
        <v>500</v>
      </c>
      <c r="B516" s="19">
        <v>5700</v>
      </c>
      <c r="C516" s="100" t="s">
        <v>2425</v>
      </c>
      <c r="D516" s="102">
        <v>1</v>
      </c>
      <c r="E516" s="102">
        <v>6</v>
      </c>
      <c r="F516" s="102">
        <v>2012</v>
      </c>
      <c r="G516" s="102">
        <v>1</v>
      </c>
      <c r="H516" s="102">
        <v>6</v>
      </c>
      <c r="I516" s="102">
        <v>2012</v>
      </c>
      <c r="J516" s="102">
        <v>84</v>
      </c>
      <c r="K516" s="103" t="s">
        <v>564</v>
      </c>
      <c r="L516" s="21"/>
      <c r="M516" s="30" t="s">
        <v>5682</v>
      </c>
      <c r="N516" s="30"/>
      <c r="O516" s="102">
        <v>194</v>
      </c>
      <c r="P516" s="22" t="s">
        <v>26</v>
      </c>
      <c r="Q516" s="22" t="s">
        <v>120</v>
      </c>
      <c r="R516" s="29" t="s">
        <v>5786</v>
      </c>
    </row>
    <row r="517" spans="1:18" x14ac:dyDescent="0.2">
      <c r="A517" s="18">
        <v>501</v>
      </c>
      <c r="B517" s="19">
        <v>5700</v>
      </c>
      <c r="C517" s="100" t="s">
        <v>2426</v>
      </c>
      <c r="D517" s="102">
        <v>1</v>
      </c>
      <c r="E517" s="102">
        <v>6</v>
      </c>
      <c r="F517" s="102">
        <v>2012</v>
      </c>
      <c r="G517" s="102">
        <v>1</v>
      </c>
      <c r="H517" s="102">
        <v>6</v>
      </c>
      <c r="I517" s="102">
        <v>2012</v>
      </c>
      <c r="J517" s="102">
        <v>84</v>
      </c>
      <c r="K517" s="103" t="s">
        <v>565</v>
      </c>
      <c r="L517" s="22"/>
      <c r="M517" s="30" t="s">
        <v>5682</v>
      </c>
      <c r="N517" s="22"/>
      <c r="O517" s="102">
        <v>200</v>
      </c>
      <c r="P517" s="22" t="s">
        <v>26</v>
      </c>
      <c r="Q517" s="22" t="s">
        <v>120</v>
      </c>
      <c r="R517" s="29" t="s">
        <v>5786</v>
      </c>
    </row>
    <row r="518" spans="1:18" x14ac:dyDescent="0.2">
      <c r="A518" s="18">
        <v>502</v>
      </c>
      <c r="B518" s="19">
        <v>5700</v>
      </c>
      <c r="C518" s="100" t="s">
        <v>2427</v>
      </c>
      <c r="D518" s="102">
        <v>1</v>
      </c>
      <c r="E518" s="102">
        <v>6</v>
      </c>
      <c r="F518" s="102">
        <v>2012</v>
      </c>
      <c r="G518" s="102">
        <v>1</v>
      </c>
      <c r="H518" s="102">
        <v>6</v>
      </c>
      <c r="I518" s="102">
        <v>2012</v>
      </c>
      <c r="J518" s="102">
        <v>85</v>
      </c>
      <c r="K518" s="103" t="s">
        <v>556</v>
      </c>
      <c r="L518" s="22"/>
      <c r="M518" s="30" t="s">
        <v>5682</v>
      </c>
      <c r="N518" s="30"/>
      <c r="O518" s="102">
        <v>196</v>
      </c>
      <c r="P518" s="22" t="s">
        <v>26</v>
      </c>
      <c r="Q518" s="22" t="s">
        <v>120</v>
      </c>
      <c r="R518" s="29" t="s">
        <v>5786</v>
      </c>
    </row>
    <row r="519" spans="1:18" x14ac:dyDescent="0.2">
      <c r="A519" s="18">
        <v>503</v>
      </c>
      <c r="B519" s="19">
        <v>5700</v>
      </c>
      <c r="C519" s="100" t="s">
        <v>2428</v>
      </c>
      <c r="D519" s="102">
        <v>1</v>
      </c>
      <c r="E519" s="102">
        <v>6</v>
      </c>
      <c r="F519" s="102">
        <v>2012</v>
      </c>
      <c r="G519" s="102">
        <v>1</v>
      </c>
      <c r="H519" s="102">
        <v>6</v>
      </c>
      <c r="I519" s="102">
        <v>2012</v>
      </c>
      <c r="J519" s="102">
        <v>85</v>
      </c>
      <c r="K519" s="103" t="s">
        <v>566</v>
      </c>
      <c r="L519" s="22"/>
      <c r="M519" s="30" t="s">
        <v>5682</v>
      </c>
      <c r="N519" s="30"/>
      <c r="O519" s="102">
        <v>199</v>
      </c>
      <c r="P519" s="22" t="s">
        <v>26</v>
      </c>
      <c r="Q519" s="22" t="s">
        <v>120</v>
      </c>
      <c r="R519" s="29" t="s">
        <v>5786</v>
      </c>
    </row>
    <row r="520" spans="1:18" x14ac:dyDescent="0.2">
      <c r="A520" s="18">
        <v>504</v>
      </c>
      <c r="B520" s="19">
        <v>5700</v>
      </c>
      <c r="C520" s="100" t="s">
        <v>2429</v>
      </c>
      <c r="D520" s="102">
        <v>1</v>
      </c>
      <c r="E520" s="102">
        <v>6</v>
      </c>
      <c r="F520" s="102">
        <v>2012</v>
      </c>
      <c r="G520" s="102">
        <v>1</v>
      </c>
      <c r="H520" s="102">
        <v>6</v>
      </c>
      <c r="I520" s="102">
        <v>2012</v>
      </c>
      <c r="J520" s="102">
        <v>85</v>
      </c>
      <c r="K520" s="103" t="s">
        <v>567</v>
      </c>
      <c r="L520" s="26"/>
      <c r="M520" s="30" t="s">
        <v>5682</v>
      </c>
      <c r="N520" s="30"/>
      <c r="O520" s="102">
        <v>198</v>
      </c>
      <c r="P520" s="22" t="s">
        <v>26</v>
      </c>
      <c r="Q520" s="22" t="s">
        <v>120</v>
      </c>
      <c r="R520" s="29" t="s">
        <v>5786</v>
      </c>
    </row>
    <row r="521" spans="1:18" x14ac:dyDescent="0.2">
      <c r="A521" s="18">
        <v>505</v>
      </c>
      <c r="B521" s="19">
        <v>5700</v>
      </c>
      <c r="C521" s="100" t="s">
        <v>2430</v>
      </c>
      <c r="D521" s="102">
        <v>1</v>
      </c>
      <c r="E521" s="102">
        <v>6</v>
      </c>
      <c r="F521" s="102">
        <v>2012</v>
      </c>
      <c r="G521" s="102">
        <v>1</v>
      </c>
      <c r="H521" s="102">
        <v>6</v>
      </c>
      <c r="I521" s="102">
        <v>2012</v>
      </c>
      <c r="J521" s="102">
        <v>85</v>
      </c>
      <c r="K521" s="103" t="s">
        <v>568</v>
      </c>
      <c r="L521" s="27"/>
      <c r="M521" s="30" t="s">
        <v>5682</v>
      </c>
      <c r="N521" s="28"/>
      <c r="O521" s="102">
        <v>196</v>
      </c>
      <c r="P521" s="22" t="s">
        <v>26</v>
      </c>
      <c r="Q521" s="22" t="s">
        <v>120</v>
      </c>
      <c r="R521" s="29" t="s">
        <v>5786</v>
      </c>
    </row>
    <row r="522" spans="1:18" x14ac:dyDescent="0.2">
      <c r="A522" s="18">
        <v>506</v>
      </c>
      <c r="B522" s="19">
        <v>5700</v>
      </c>
      <c r="C522" s="100" t="s">
        <v>2431</v>
      </c>
      <c r="D522" s="102">
        <v>1</v>
      </c>
      <c r="E522" s="102">
        <v>6</v>
      </c>
      <c r="F522" s="102">
        <v>2012</v>
      </c>
      <c r="G522" s="102">
        <v>1</v>
      </c>
      <c r="H522" s="102">
        <v>6</v>
      </c>
      <c r="I522" s="102">
        <v>2012</v>
      </c>
      <c r="J522" s="102">
        <v>85</v>
      </c>
      <c r="K522" s="103" t="s">
        <v>569</v>
      </c>
      <c r="L522" s="11"/>
      <c r="M522" s="30" t="s">
        <v>5682</v>
      </c>
      <c r="N522" s="11"/>
      <c r="O522" s="102">
        <v>195</v>
      </c>
      <c r="P522" s="22" t="s">
        <v>26</v>
      </c>
      <c r="Q522" s="22" t="s">
        <v>120</v>
      </c>
      <c r="R522" s="29" t="s">
        <v>5786</v>
      </c>
    </row>
    <row r="523" spans="1:18" x14ac:dyDescent="0.2">
      <c r="A523" s="18">
        <v>507</v>
      </c>
      <c r="B523" s="19">
        <v>5700</v>
      </c>
      <c r="C523" s="100" t="s">
        <v>2432</v>
      </c>
      <c r="D523" s="102">
        <v>1</v>
      </c>
      <c r="E523" s="102">
        <v>6</v>
      </c>
      <c r="F523" s="102">
        <v>2012</v>
      </c>
      <c r="G523" s="102">
        <v>1</v>
      </c>
      <c r="H523" s="102">
        <v>6</v>
      </c>
      <c r="I523" s="102">
        <v>2012</v>
      </c>
      <c r="J523" s="102">
        <v>85</v>
      </c>
      <c r="K523" s="103" t="s">
        <v>570</v>
      </c>
      <c r="L523" s="11"/>
      <c r="M523" s="30" t="s">
        <v>5682</v>
      </c>
      <c r="N523" s="11"/>
      <c r="O523" s="102">
        <v>188</v>
      </c>
      <c r="P523" s="22" t="s">
        <v>26</v>
      </c>
      <c r="Q523" s="22" t="s">
        <v>120</v>
      </c>
      <c r="R523" s="29" t="s">
        <v>5786</v>
      </c>
    </row>
    <row r="524" spans="1:18" x14ac:dyDescent="0.2">
      <c r="A524" s="18">
        <v>508</v>
      </c>
      <c r="B524" s="19">
        <v>5700</v>
      </c>
      <c r="C524" s="100" t="s">
        <v>2433</v>
      </c>
      <c r="D524" s="102">
        <v>1</v>
      </c>
      <c r="E524" s="102">
        <v>6</v>
      </c>
      <c r="F524" s="102">
        <v>2012</v>
      </c>
      <c r="G524" s="102">
        <v>1</v>
      </c>
      <c r="H524" s="102">
        <v>6</v>
      </c>
      <c r="I524" s="102">
        <v>2012</v>
      </c>
      <c r="J524" s="102">
        <v>86</v>
      </c>
      <c r="K524" s="103" t="s">
        <v>571</v>
      </c>
      <c r="L524" s="11"/>
      <c r="M524" s="30" t="s">
        <v>5682</v>
      </c>
      <c r="N524" s="11"/>
      <c r="O524" s="102">
        <v>190</v>
      </c>
      <c r="P524" s="22" t="s">
        <v>26</v>
      </c>
      <c r="Q524" s="22" t="s">
        <v>120</v>
      </c>
      <c r="R524" s="29" t="s">
        <v>5786</v>
      </c>
    </row>
    <row r="525" spans="1:18" x14ac:dyDescent="0.2">
      <c r="A525" s="18">
        <v>509</v>
      </c>
      <c r="B525" s="19">
        <v>5700</v>
      </c>
      <c r="C525" s="100" t="s">
        <v>2434</v>
      </c>
      <c r="D525" s="102">
        <v>1</v>
      </c>
      <c r="E525" s="102">
        <v>6</v>
      </c>
      <c r="F525" s="102">
        <v>2012</v>
      </c>
      <c r="G525" s="102">
        <v>1</v>
      </c>
      <c r="H525" s="102">
        <v>6</v>
      </c>
      <c r="I525" s="102">
        <v>2012</v>
      </c>
      <c r="J525" s="102">
        <v>86</v>
      </c>
      <c r="K525" s="103" t="s">
        <v>572</v>
      </c>
      <c r="L525" s="11"/>
      <c r="M525" s="30" t="s">
        <v>5682</v>
      </c>
      <c r="N525" s="11"/>
      <c r="O525" s="102">
        <v>198</v>
      </c>
      <c r="P525" s="22" t="s">
        <v>26</v>
      </c>
      <c r="Q525" s="22" t="s">
        <v>120</v>
      </c>
      <c r="R525" s="29" t="s">
        <v>5786</v>
      </c>
    </row>
    <row r="526" spans="1:18" x14ac:dyDescent="0.2">
      <c r="A526" s="18">
        <v>510</v>
      </c>
      <c r="B526" s="19">
        <v>5700</v>
      </c>
      <c r="C526" s="100" t="s">
        <v>2435</v>
      </c>
      <c r="D526" s="102">
        <v>1</v>
      </c>
      <c r="E526" s="102">
        <v>6</v>
      </c>
      <c r="F526" s="102">
        <v>2012</v>
      </c>
      <c r="G526" s="102">
        <v>1</v>
      </c>
      <c r="H526" s="102">
        <v>6</v>
      </c>
      <c r="I526" s="102">
        <v>2012</v>
      </c>
      <c r="J526" s="102">
        <v>86</v>
      </c>
      <c r="K526" s="103" t="s">
        <v>573</v>
      </c>
      <c r="L526" s="11"/>
      <c r="M526" s="30" t="s">
        <v>5682</v>
      </c>
      <c r="N526" s="11"/>
      <c r="O526" s="102">
        <v>210</v>
      </c>
      <c r="P526" s="22" t="s">
        <v>26</v>
      </c>
      <c r="Q526" s="22" t="s">
        <v>120</v>
      </c>
      <c r="R526" s="29" t="s">
        <v>5786</v>
      </c>
    </row>
    <row r="527" spans="1:18" x14ac:dyDescent="0.2">
      <c r="A527" s="18">
        <v>511</v>
      </c>
      <c r="B527" s="19">
        <v>5700</v>
      </c>
      <c r="C527" s="100" t="s">
        <v>2436</v>
      </c>
      <c r="D527" s="102">
        <v>1</v>
      </c>
      <c r="E527" s="102">
        <v>6</v>
      </c>
      <c r="F527" s="102">
        <v>2012</v>
      </c>
      <c r="G527" s="102">
        <v>1</v>
      </c>
      <c r="H527" s="102">
        <v>6</v>
      </c>
      <c r="I527" s="102">
        <v>2012</v>
      </c>
      <c r="J527" s="102">
        <v>86</v>
      </c>
      <c r="K527" s="103" t="s">
        <v>574</v>
      </c>
      <c r="L527" s="11"/>
      <c r="M527" s="30" t="s">
        <v>5682</v>
      </c>
      <c r="N527" s="11"/>
      <c r="O527" s="102">
        <v>189</v>
      </c>
      <c r="P527" s="22" t="s">
        <v>26</v>
      </c>
      <c r="Q527" s="22" t="s">
        <v>120</v>
      </c>
      <c r="R527" s="29" t="s">
        <v>5786</v>
      </c>
    </row>
    <row r="528" spans="1:18" x14ac:dyDescent="0.2">
      <c r="A528" s="18">
        <v>512</v>
      </c>
      <c r="B528" s="19">
        <v>5700</v>
      </c>
      <c r="C528" s="100" t="s">
        <v>2437</v>
      </c>
      <c r="D528" s="102">
        <v>1</v>
      </c>
      <c r="E528" s="102">
        <v>6</v>
      </c>
      <c r="F528" s="102">
        <v>2012</v>
      </c>
      <c r="G528" s="102">
        <v>1</v>
      </c>
      <c r="H528" s="102">
        <v>6</v>
      </c>
      <c r="I528" s="102">
        <v>2012</v>
      </c>
      <c r="J528" s="102">
        <v>86</v>
      </c>
      <c r="K528" s="103" t="s">
        <v>575</v>
      </c>
      <c r="L528" s="11"/>
      <c r="M528" s="30" t="s">
        <v>5682</v>
      </c>
      <c r="N528" s="11"/>
      <c r="O528" s="102">
        <v>198</v>
      </c>
      <c r="P528" s="22" t="s">
        <v>26</v>
      </c>
      <c r="Q528" s="22" t="s">
        <v>120</v>
      </c>
      <c r="R528" s="29" t="s">
        <v>5786</v>
      </c>
    </row>
    <row r="529" spans="1:18" x14ac:dyDescent="0.2">
      <c r="A529" s="18">
        <v>513</v>
      </c>
      <c r="B529" s="19">
        <v>5700</v>
      </c>
      <c r="C529" s="100" t="s">
        <v>2438</v>
      </c>
      <c r="D529" s="102">
        <v>1</v>
      </c>
      <c r="E529" s="102">
        <v>6</v>
      </c>
      <c r="F529" s="102">
        <v>2012</v>
      </c>
      <c r="G529" s="102">
        <v>1</v>
      </c>
      <c r="H529" s="102">
        <v>6</v>
      </c>
      <c r="I529" s="102">
        <v>2012</v>
      </c>
      <c r="J529" s="102">
        <v>86</v>
      </c>
      <c r="K529" s="103" t="s">
        <v>576</v>
      </c>
      <c r="L529" s="21"/>
      <c r="M529" s="30" t="s">
        <v>5682</v>
      </c>
      <c r="N529" s="30"/>
      <c r="O529" s="102">
        <v>195</v>
      </c>
      <c r="P529" s="22" t="s">
        <v>26</v>
      </c>
      <c r="Q529" s="22" t="s">
        <v>120</v>
      </c>
      <c r="R529" s="29" t="s">
        <v>5786</v>
      </c>
    </row>
    <row r="530" spans="1:18" x14ac:dyDescent="0.2">
      <c r="A530" s="18">
        <v>514</v>
      </c>
      <c r="B530" s="19">
        <v>5700</v>
      </c>
      <c r="C530" s="100" t="s">
        <v>2439</v>
      </c>
      <c r="D530" s="102">
        <v>1</v>
      </c>
      <c r="E530" s="102">
        <v>6</v>
      </c>
      <c r="F530" s="102">
        <v>2012</v>
      </c>
      <c r="G530" s="102">
        <v>1</v>
      </c>
      <c r="H530" s="102">
        <v>6</v>
      </c>
      <c r="I530" s="102">
        <v>2012</v>
      </c>
      <c r="J530" s="102">
        <v>87</v>
      </c>
      <c r="K530" s="103" t="s">
        <v>577</v>
      </c>
      <c r="L530" s="21"/>
      <c r="M530" s="30" t="s">
        <v>5682</v>
      </c>
      <c r="N530" s="30"/>
      <c r="O530" s="102">
        <v>197</v>
      </c>
      <c r="P530" s="22" t="s">
        <v>26</v>
      </c>
      <c r="Q530" s="22" t="s">
        <v>120</v>
      </c>
      <c r="R530" s="29" t="s">
        <v>5786</v>
      </c>
    </row>
    <row r="531" spans="1:18" x14ac:dyDescent="0.2">
      <c r="A531" s="18">
        <v>515</v>
      </c>
      <c r="B531" s="19">
        <v>5700</v>
      </c>
      <c r="C531" s="100" t="s">
        <v>2440</v>
      </c>
      <c r="D531" s="102">
        <v>1</v>
      </c>
      <c r="E531" s="102">
        <v>6</v>
      </c>
      <c r="F531" s="102">
        <v>2012</v>
      </c>
      <c r="G531" s="102">
        <v>1</v>
      </c>
      <c r="H531" s="102">
        <v>6</v>
      </c>
      <c r="I531" s="102">
        <v>2012</v>
      </c>
      <c r="J531" s="102">
        <v>87</v>
      </c>
      <c r="K531" s="103" t="s">
        <v>578</v>
      </c>
      <c r="L531" s="21"/>
      <c r="M531" s="30" t="s">
        <v>5682</v>
      </c>
      <c r="N531" s="30"/>
      <c r="O531" s="102">
        <v>197</v>
      </c>
      <c r="P531" s="22" t="s">
        <v>26</v>
      </c>
      <c r="Q531" s="22" t="s">
        <v>120</v>
      </c>
      <c r="R531" s="29" t="s">
        <v>5786</v>
      </c>
    </row>
    <row r="532" spans="1:18" x14ac:dyDescent="0.2">
      <c r="A532" s="18">
        <v>516</v>
      </c>
      <c r="B532" s="19">
        <v>5700</v>
      </c>
      <c r="C532" s="100" t="s">
        <v>2441</v>
      </c>
      <c r="D532" s="102">
        <v>1</v>
      </c>
      <c r="E532" s="102">
        <v>6</v>
      </c>
      <c r="F532" s="102">
        <v>2012</v>
      </c>
      <c r="G532" s="102">
        <v>1</v>
      </c>
      <c r="H532" s="102">
        <v>6</v>
      </c>
      <c r="I532" s="102">
        <v>2012</v>
      </c>
      <c r="J532" s="102">
        <v>87</v>
      </c>
      <c r="K532" s="103" t="s">
        <v>579</v>
      </c>
      <c r="L532" s="22"/>
      <c r="M532" s="30" t="s">
        <v>5682</v>
      </c>
      <c r="N532" s="22"/>
      <c r="O532" s="102">
        <v>188</v>
      </c>
      <c r="P532" s="22" t="s">
        <v>26</v>
      </c>
      <c r="Q532" s="22" t="s">
        <v>120</v>
      </c>
      <c r="R532" s="29" t="s">
        <v>5786</v>
      </c>
    </row>
    <row r="533" spans="1:18" x14ac:dyDescent="0.2">
      <c r="A533" s="18">
        <v>517</v>
      </c>
      <c r="B533" s="19">
        <v>5700</v>
      </c>
      <c r="C533" s="100" t="s">
        <v>2442</v>
      </c>
      <c r="D533" s="102">
        <v>1</v>
      </c>
      <c r="E533" s="102">
        <v>6</v>
      </c>
      <c r="F533" s="102">
        <v>2012</v>
      </c>
      <c r="G533" s="102">
        <v>1</v>
      </c>
      <c r="H533" s="102">
        <v>6</v>
      </c>
      <c r="I533" s="102">
        <v>2012</v>
      </c>
      <c r="J533" s="102">
        <v>87</v>
      </c>
      <c r="K533" s="103" t="s">
        <v>580</v>
      </c>
      <c r="L533" s="22"/>
      <c r="M533" s="30" t="s">
        <v>5682</v>
      </c>
      <c r="N533" s="30"/>
      <c r="O533" s="102">
        <v>191</v>
      </c>
      <c r="P533" s="22" t="s">
        <v>26</v>
      </c>
      <c r="Q533" s="22" t="s">
        <v>120</v>
      </c>
      <c r="R533" s="29" t="s">
        <v>5786</v>
      </c>
    </row>
    <row r="534" spans="1:18" x14ac:dyDescent="0.2">
      <c r="A534" s="18">
        <v>518</v>
      </c>
      <c r="B534" s="19">
        <v>5700</v>
      </c>
      <c r="C534" s="100" t="s">
        <v>2443</v>
      </c>
      <c r="D534" s="102">
        <v>1</v>
      </c>
      <c r="E534" s="102">
        <v>6</v>
      </c>
      <c r="F534" s="102">
        <v>2012</v>
      </c>
      <c r="G534" s="102">
        <v>1</v>
      </c>
      <c r="H534" s="102">
        <v>6</v>
      </c>
      <c r="I534" s="102">
        <v>2012</v>
      </c>
      <c r="J534" s="102">
        <v>87</v>
      </c>
      <c r="K534" s="103" t="s">
        <v>581</v>
      </c>
      <c r="L534" s="22"/>
      <c r="M534" s="30" t="s">
        <v>5682</v>
      </c>
      <c r="N534" s="30"/>
      <c r="O534" s="102">
        <v>190</v>
      </c>
      <c r="P534" s="22" t="s">
        <v>26</v>
      </c>
      <c r="Q534" s="22" t="s">
        <v>120</v>
      </c>
      <c r="R534" s="29" t="s">
        <v>5786</v>
      </c>
    </row>
    <row r="535" spans="1:18" x14ac:dyDescent="0.2">
      <c r="A535" s="18">
        <v>519</v>
      </c>
      <c r="B535" s="19">
        <v>5700</v>
      </c>
      <c r="C535" s="100" t="s">
        <v>2444</v>
      </c>
      <c r="D535" s="102">
        <v>1</v>
      </c>
      <c r="E535" s="102">
        <v>6</v>
      </c>
      <c r="F535" s="102">
        <v>2012</v>
      </c>
      <c r="G535" s="102">
        <v>1</v>
      </c>
      <c r="H535" s="102">
        <v>6</v>
      </c>
      <c r="I535" s="102">
        <v>2012</v>
      </c>
      <c r="J535" s="102">
        <v>87</v>
      </c>
      <c r="K535" s="103" t="s">
        <v>582</v>
      </c>
      <c r="L535" s="26"/>
      <c r="M535" s="30" t="s">
        <v>5682</v>
      </c>
      <c r="N535" s="30"/>
      <c r="O535" s="102">
        <v>258</v>
      </c>
      <c r="P535" s="22" t="s">
        <v>26</v>
      </c>
      <c r="Q535" s="22" t="s">
        <v>120</v>
      </c>
      <c r="R535" s="29" t="s">
        <v>5786</v>
      </c>
    </row>
    <row r="536" spans="1:18" x14ac:dyDescent="0.2">
      <c r="A536" s="18">
        <v>520</v>
      </c>
      <c r="B536" s="19">
        <v>5700</v>
      </c>
      <c r="C536" s="100" t="s">
        <v>2445</v>
      </c>
      <c r="D536" s="102">
        <v>4</v>
      </c>
      <c r="E536" s="102">
        <v>6</v>
      </c>
      <c r="F536" s="102">
        <v>2012</v>
      </c>
      <c r="G536" s="102">
        <v>4</v>
      </c>
      <c r="H536" s="102">
        <v>6</v>
      </c>
      <c r="I536" s="102">
        <v>2012</v>
      </c>
      <c r="J536" s="102">
        <v>88</v>
      </c>
      <c r="K536" s="103" t="s">
        <v>583</v>
      </c>
      <c r="L536" s="27"/>
      <c r="M536" s="30" t="s">
        <v>5682</v>
      </c>
      <c r="N536" s="28"/>
      <c r="O536" s="102">
        <v>210</v>
      </c>
      <c r="P536" s="22" t="s">
        <v>26</v>
      </c>
      <c r="Q536" s="22" t="s">
        <v>120</v>
      </c>
      <c r="R536" s="29" t="s">
        <v>5786</v>
      </c>
    </row>
    <row r="537" spans="1:18" x14ac:dyDescent="0.2">
      <c r="A537" s="18">
        <v>521</v>
      </c>
      <c r="B537" s="19">
        <v>5700</v>
      </c>
      <c r="C537" s="100" t="s">
        <v>2446</v>
      </c>
      <c r="D537" s="102">
        <v>4</v>
      </c>
      <c r="E537" s="102">
        <v>6</v>
      </c>
      <c r="F537" s="102">
        <v>2012</v>
      </c>
      <c r="G537" s="102">
        <v>4</v>
      </c>
      <c r="H537" s="102">
        <v>6</v>
      </c>
      <c r="I537" s="102">
        <v>2012</v>
      </c>
      <c r="J537" s="102">
        <v>88</v>
      </c>
      <c r="K537" s="103" t="s">
        <v>584</v>
      </c>
      <c r="L537" s="11"/>
      <c r="M537" s="30" t="s">
        <v>5682</v>
      </c>
      <c r="N537" s="11"/>
      <c r="O537" s="102">
        <v>198</v>
      </c>
      <c r="P537" s="22" t="s">
        <v>26</v>
      </c>
      <c r="Q537" s="22" t="s">
        <v>120</v>
      </c>
      <c r="R537" s="29" t="s">
        <v>5786</v>
      </c>
    </row>
    <row r="538" spans="1:18" x14ac:dyDescent="0.2">
      <c r="A538" s="18">
        <v>522</v>
      </c>
      <c r="B538" s="19">
        <v>5700</v>
      </c>
      <c r="C538" s="100" t="s">
        <v>2447</v>
      </c>
      <c r="D538" s="102">
        <v>4</v>
      </c>
      <c r="E538" s="102">
        <v>6</v>
      </c>
      <c r="F538" s="102">
        <v>2012</v>
      </c>
      <c r="G538" s="102">
        <v>4</v>
      </c>
      <c r="H538" s="102">
        <v>6</v>
      </c>
      <c r="I538" s="102">
        <v>2012</v>
      </c>
      <c r="J538" s="102">
        <v>88</v>
      </c>
      <c r="K538" s="103" t="s">
        <v>585</v>
      </c>
      <c r="L538" s="11"/>
      <c r="M538" s="30" t="s">
        <v>5682</v>
      </c>
      <c r="N538" s="11"/>
      <c r="O538" s="102">
        <v>195</v>
      </c>
      <c r="P538" s="22" t="s">
        <v>26</v>
      </c>
      <c r="Q538" s="22" t="s">
        <v>120</v>
      </c>
      <c r="R538" s="29" t="s">
        <v>5786</v>
      </c>
    </row>
    <row r="539" spans="1:18" x14ac:dyDescent="0.2">
      <c r="A539" s="18">
        <v>523</v>
      </c>
      <c r="B539" s="19">
        <v>5700</v>
      </c>
      <c r="C539" s="100" t="s">
        <v>2448</v>
      </c>
      <c r="D539" s="102">
        <v>4</v>
      </c>
      <c r="E539" s="102">
        <v>6</v>
      </c>
      <c r="F539" s="102">
        <v>2012</v>
      </c>
      <c r="G539" s="102">
        <v>4</v>
      </c>
      <c r="H539" s="102">
        <v>6</v>
      </c>
      <c r="I539" s="102">
        <v>2012</v>
      </c>
      <c r="J539" s="102">
        <v>88</v>
      </c>
      <c r="K539" s="103" t="s">
        <v>586</v>
      </c>
      <c r="L539" s="11"/>
      <c r="M539" s="30" t="s">
        <v>5682</v>
      </c>
      <c r="N539" s="11"/>
      <c r="O539" s="102">
        <v>189</v>
      </c>
      <c r="P539" s="22" t="s">
        <v>26</v>
      </c>
      <c r="Q539" s="22" t="s">
        <v>120</v>
      </c>
      <c r="R539" s="29" t="s">
        <v>5786</v>
      </c>
    </row>
    <row r="540" spans="1:18" x14ac:dyDescent="0.2">
      <c r="A540" s="18">
        <v>524</v>
      </c>
      <c r="B540" s="19">
        <v>5700</v>
      </c>
      <c r="C540" s="100" t="s">
        <v>2449</v>
      </c>
      <c r="D540" s="102">
        <v>4</v>
      </c>
      <c r="E540" s="102">
        <v>6</v>
      </c>
      <c r="F540" s="102">
        <v>2012</v>
      </c>
      <c r="G540" s="102">
        <v>4</v>
      </c>
      <c r="H540" s="102">
        <v>6</v>
      </c>
      <c r="I540" s="102">
        <v>2012</v>
      </c>
      <c r="J540" s="102">
        <v>88</v>
      </c>
      <c r="K540" s="103" t="s">
        <v>587</v>
      </c>
      <c r="L540" s="11"/>
      <c r="M540" s="30" t="s">
        <v>5682</v>
      </c>
      <c r="N540" s="11"/>
      <c r="O540" s="102">
        <v>200</v>
      </c>
      <c r="P540" s="22" t="s">
        <v>26</v>
      </c>
      <c r="Q540" s="22" t="s">
        <v>120</v>
      </c>
      <c r="R540" s="29" t="s">
        <v>5786</v>
      </c>
    </row>
    <row r="541" spans="1:18" x14ac:dyDescent="0.2">
      <c r="A541" s="18">
        <v>525</v>
      </c>
      <c r="B541" s="19">
        <v>5700</v>
      </c>
      <c r="C541" s="100" t="s">
        <v>2450</v>
      </c>
      <c r="D541" s="102">
        <v>4</v>
      </c>
      <c r="E541" s="102">
        <v>6</v>
      </c>
      <c r="F541" s="102">
        <v>2012</v>
      </c>
      <c r="G541" s="102">
        <v>4</v>
      </c>
      <c r="H541" s="102">
        <v>6</v>
      </c>
      <c r="I541" s="102">
        <v>2012</v>
      </c>
      <c r="J541" s="102">
        <v>88</v>
      </c>
      <c r="K541" s="103" t="s">
        <v>588</v>
      </c>
      <c r="L541" s="11"/>
      <c r="M541" s="30" t="s">
        <v>5682</v>
      </c>
      <c r="N541" s="11"/>
      <c r="O541" s="102">
        <v>203</v>
      </c>
      <c r="P541" s="22" t="s">
        <v>26</v>
      </c>
      <c r="Q541" s="22" t="s">
        <v>120</v>
      </c>
      <c r="R541" s="29" t="s">
        <v>5786</v>
      </c>
    </row>
    <row r="542" spans="1:18" x14ac:dyDescent="0.2">
      <c r="A542" s="18">
        <v>526</v>
      </c>
      <c r="B542" s="19">
        <v>5700</v>
      </c>
      <c r="C542" s="100" t="s">
        <v>2451</v>
      </c>
      <c r="D542" s="102">
        <v>4</v>
      </c>
      <c r="E542" s="102">
        <v>6</v>
      </c>
      <c r="F542" s="102">
        <v>2012</v>
      </c>
      <c r="G542" s="102">
        <v>6</v>
      </c>
      <c r="H542" s="102">
        <v>6</v>
      </c>
      <c r="I542" s="102">
        <v>2012</v>
      </c>
      <c r="J542" s="102">
        <v>89</v>
      </c>
      <c r="K542" s="103" t="s">
        <v>589</v>
      </c>
      <c r="L542" s="11"/>
      <c r="M542" s="30" t="s">
        <v>5682</v>
      </c>
      <c r="N542" s="11"/>
      <c r="O542" s="102">
        <v>197</v>
      </c>
      <c r="P542" s="22" t="s">
        <v>26</v>
      </c>
      <c r="Q542" s="22" t="s">
        <v>120</v>
      </c>
      <c r="R542" s="29" t="s">
        <v>5786</v>
      </c>
    </row>
    <row r="543" spans="1:18" x14ac:dyDescent="0.2">
      <c r="A543" s="18">
        <v>527</v>
      </c>
      <c r="B543" s="19">
        <v>5700</v>
      </c>
      <c r="C543" s="100" t="s">
        <v>2452</v>
      </c>
      <c r="D543" s="102">
        <v>6</v>
      </c>
      <c r="E543" s="102">
        <v>6</v>
      </c>
      <c r="F543" s="102">
        <v>2012</v>
      </c>
      <c r="G543" s="102">
        <v>6</v>
      </c>
      <c r="H543" s="102">
        <v>6</v>
      </c>
      <c r="I543" s="102">
        <v>2012</v>
      </c>
      <c r="J543" s="102">
        <v>89</v>
      </c>
      <c r="K543" s="103" t="s">
        <v>590</v>
      </c>
      <c r="L543" s="11"/>
      <c r="M543" s="30" t="s">
        <v>5682</v>
      </c>
      <c r="N543" s="11"/>
      <c r="O543" s="102">
        <v>198</v>
      </c>
      <c r="P543" s="22" t="s">
        <v>26</v>
      </c>
      <c r="Q543" s="22" t="s">
        <v>120</v>
      </c>
      <c r="R543" s="29" t="s">
        <v>5786</v>
      </c>
    </row>
    <row r="544" spans="1:18" x14ac:dyDescent="0.2">
      <c r="A544" s="18">
        <v>528</v>
      </c>
      <c r="B544" s="19">
        <v>5700</v>
      </c>
      <c r="C544" s="100" t="s">
        <v>2453</v>
      </c>
      <c r="D544" s="102">
        <v>6</v>
      </c>
      <c r="E544" s="102">
        <v>6</v>
      </c>
      <c r="F544" s="102">
        <v>2012</v>
      </c>
      <c r="G544" s="102">
        <v>6</v>
      </c>
      <c r="H544" s="102">
        <v>6</v>
      </c>
      <c r="I544" s="102">
        <v>2012</v>
      </c>
      <c r="J544" s="102">
        <v>89</v>
      </c>
      <c r="K544" s="103" t="s">
        <v>591</v>
      </c>
      <c r="L544" s="21"/>
      <c r="M544" s="30" t="s">
        <v>5682</v>
      </c>
      <c r="N544" s="30"/>
      <c r="O544" s="102">
        <v>165</v>
      </c>
      <c r="P544" s="22" t="s">
        <v>26</v>
      </c>
      <c r="Q544" s="22" t="s">
        <v>120</v>
      </c>
      <c r="R544" s="29" t="s">
        <v>5786</v>
      </c>
    </row>
    <row r="545" spans="1:18" x14ac:dyDescent="0.2">
      <c r="A545" s="18">
        <v>529</v>
      </c>
      <c r="B545" s="19">
        <v>5700</v>
      </c>
      <c r="C545" s="100" t="s">
        <v>2454</v>
      </c>
      <c r="D545" s="102">
        <v>6</v>
      </c>
      <c r="E545" s="102">
        <v>6</v>
      </c>
      <c r="F545" s="102">
        <v>2012</v>
      </c>
      <c r="G545" s="102">
        <v>6</v>
      </c>
      <c r="H545" s="102">
        <v>6</v>
      </c>
      <c r="I545" s="102">
        <v>2012</v>
      </c>
      <c r="J545" s="102">
        <v>89</v>
      </c>
      <c r="K545" s="103" t="s">
        <v>592</v>
      </c>
      <c r="L545" s="21"/>
      <c r="M545" s="30" t="s">
        <v>5682</v>
      </c>
      <c r="N545" s="30"/>
      <c r="O545" s="102">
        <v>189</v>
      </c>
      <c r="P545" s="22" t="s">
        <v>26</v>
      </c>
      <c r="Q545" s="22" t="s">
        <v>120</v>
      </c>
      <c r="R545" s="29" t="s">
        <v>5786</v>
      </c>
    </row>
    <row r="546" spans="1:18" x14ac:dyDescent="0.2">
      <c r="A546" s="18">
        <v>530</v>
      </c>
      <c r="B546" s="19">
        <v>5700</v>
      </c>
      <c r="C546" s="100" t="s">
        <v>2455</v>
      </c>
      <c r="D546" s="102">
        <v>6</v>
      </c>
      <c r="E546" s="102">
        <v>6</v>
      </c>
      <c r="F546" s="102">
        <v>2012</v>
      </c>
      <c r="G546" s="102">
        <v>6</v>
      </c>
      <c r="H546" s="102">
        <v>6</v>
      </c>
      <c r="I546" s="102">
        <v>2012</v>
      </c>
      <c r="J546" s="102">
        <v>89</v>
      </c>
      <c r="K546" s="103" t="s">
        <v>593</v>
      </c>
      <c r="L546" s="21"/>
      <c r="M546" s="30" t="s">
        <v>5682</v>
      </c>
      <c r="N546" s="30"/>
      <c r="O546" s="102">
        <v>195</v>
      </c>
      <c r="P546" s="22" t="s">
        <v>26</v>
      </c>
      <c r="Q546" s="22" t="s">
        <v>120</v>
      </c>
      <c r="R546" s="29" t="s">
        <v>5786</v>
      </c>
    </row>
    <row r="547" spans="1:18" x14ac:dyDescent="0.2">
      <c r="A547" s="18">
        <v>531</v>
      </c>
      <c r="B547" s="19">
        <v>5700</v>
      </c>
      <c r="C547" s="100" t="s">
        <v>2456</v>
      </c>
      <c r="D547" s="102">
        <v>6</v>
      </c>
      <c r="E547" s="102">
        <v>6</v>
      </c>
      <c r="F547" s="102">
        <v>2012</v>
      </c>
      <c r="G547" s="102">
        <v>6</v>
      </c>
      <c r="H547" s="102">
        <v>6</v>
      </c>
      <c r="I547" s="102">
        <v>2012</v>
      </c>
      <c r="J547" s="102">
        <v>89</v>
      </c>
      <c r="K547" s="103" t="s">
        <v>594</v>
      </c>
      <c r="L547" s="22"/>
      <c r="M547" s="30" t="s">
        <v>5682</v>
      </c>
      <c r="N547" s="22"/>
      <c r="O547" s="102">
        <v>190</v>
      </c>
      <c r="P547" s="22" t="s">
        <v>26</v>
      </c>
      <c r="Q547" s="22" t="s">
        <v>120</v>
      </c>
      <c r="R547" s="29" t="s">
        <v>5786</v>
      </c>
    </row>
    <row r="548" spans="1:18" x14ac:dyDescent="0.2">
      <c r="A548" s="18">
        <v>532</v>
      </c>
      <c r="B548" s="19">
        <v>5700</v>
      </c>
      <c r="C548" s="100" t="s">
        <v>2457</v>
      </c>
      <c r="D548" s="102">
        <v>6</v>
      </c>
      <c r="E548" s="102">
        <v>6</v>
      </c>
      <c r="F548" s="102">
        <v>2012</v>
      </c>
      <c r="G548" s="102">
        <v>6</v>
      </c>
      <c r="H548" s="102">
        <v>6</v>
      </c>
      <c r="I548" s="102">
        <v>2012</v>
      </c>
      <c r="J548" s="102">
        <v>90</v>
      </c>
      <c r="K548" s="103" t="s">
        <v>595</v>
      </c>
      <c r="L548" s="22"/>
      <c r="M548" s="30" t="s">
        <v>5682</v>
      </c>
      <c r="N548" s="30"/>
      <c r="O548" s="102">
        <v>190</v>
      </c>
      <c r="P548" s="22" t="s">
        <v>26</v>
      </c>
      <c r="Q548" s="22" t="s">
        <v>120</v>
      </c>
      <c r="R548" s="29" t="s">
        <v>5786</v>
      </c>
    </row>
    <row r="549" spans="1:18" x14ac:dyDescent="0.2">
      <c r="A549" s="18">
        <v>533</v>
      </c>
      <c r="B549" s="19">
        <v>5700</v>
      </c>
      <c r="C549" s="100" t="s">
        <v>2458</v>
      </c>
      <c r="D549" s="102">
        <v>6</v>
      </c>
      <c r="E549" s="102">
        <v>6</v>
      </c>
      <c r="F549" s="102">
        <v>2012</v>
      </c>
      <c r="G549" s="102">
        <v>6</v>
      </c>
      <c r="H549" s="102">
        <v>6</v>
      </c>
      <c r="I549" s="102">
        <v>2012</v>
      </c>
      <c r="J549" s="102">
        <v>90</v>
      </c>
      <c r="K549" s="103" t="s">
        <v>596</v>
      </c>
      <c r="L549" s="22"/>
      <c r="M549" s="30" t="s">
        <v>5682</v>
      </c>
      <c r="N549" s="30"/>
      <c r="O549" s="102">
        <v>194</v>
      </c>
      <c r="P549" s="22" t="s">
        <v>26</v>
      </c>
      <c r="Q549" s="22" t="s">
        <v>120</v>
      </c>
      <c r="R549" s="29" t="s">
        <v>5786</v>
      </c>
    </row>
    <row r="550" spans="1:18" x14ac:dyDescent="0.2">
      <c r="A550" s="18">
        <v>534</v>
      </c>
      <c r="B550" s="19">
        <v>5700</v>
      </c>
      <c r="C550" s="100" t="s">
        <v>2459</v>
      </c>
      <c r="D550" s="102">
        <v>6</v>
      </c>
      <c r="E550" s="102">
        <v>6</v>
      </c>
      <c r="F550" s="102">
        <v>2012</v>
      </c>
      <c r="G550" s="102">
        <v>6</v>
      </c>
      <c r="H550" s="102">
        <v>6</v>
      </c>
      <c r="I550" s="102">
        <v>2012</v>
      </c>
      <c r="J550" s="102">
        <v>90</v>
      </c>
      <c r="K550" s="103" t="s">
        <v>597</v>
      </c>
      <c r="L550" s="26"/>
      <c r="M550" s="30" t="s">
        <v>5682</v>
      </c>
      <c r="N550" s="30"/>
      <c r="O550" s="102">
        <v>190</v>
      </c>
      <c r="P550" s="22" t="s">
        <v>26</v>
      </c>
      <c r="Q550" s="22" t="s">
        <v>120</v>
      </c>
      <c r="R550" s="29" t="s">
        <v>5786</v>
      </c>
    </row>
    <row r="551" spans="1:18" x14ac:dyDescent="0.2">
      <c r="A551" s="18">
        <v>535</v>
      </c>
      <c r="B551" s="19">
        <v>5700</v>
      </c>
      <c r="C551" s="100" t="s">
        <v>2460</v>
      </c>
      <c r="D551" s="102">
        <v>6</v>
      </c>
      <c r="E551" s="102">
        <v>6</v>
      </c>
      <c r="F551" s="102">
        <v>2012</v>
      </c>
      <c r="G551" s="102">
        <v>6</v>
      </c>
      <c r="H551" s="102">
        <v>6</v>
      </c>
      <c r="I551" s="102">
        <v>2012</v>
      </c>
      <c r="J551" s="102">
        <v>90</v>
      </c>
      <c r="K551" s="103" t="s">
        <v>598</v>
      </c>
      <c r="L551" s="27"/>
      <c r="M551" s="30" t="s">
        <v>5682</v>
      </c>
      <c r="N551" s="28"/>
      <c r="O551" s="102">
        <v>190</v>
      </c>
      <c r="P551" s="22" t="s">
        <v>26</v>
      </c>
      <c r="Q551" s="22" t="s">
        <v>120</v>
      </c>
      <c r="R551" s="29" t="s">
        <v>5786</v>
      </c>
    </row>
    <row r="552" spans="1:18" x14ac:dyDescent="0.2">
      <c r="A552" s="18">
        <v>536</v>
      </c>
      <c r="B552" s="19">
        <v>5700</v>
      </c>
      <c r="C552" s="100" t="s">
        <v>2461</v>
      </c>
      <c r="D552" s="102">
        <v>6</v>
      </c>
      <c r="E552" s="102">
        <v>6</v>
      </c>
      <c r="F552" s="102">
        <v>2012</v>
      </c>
      <c r="G552" s="102">
        <v>6</v>
      </c>
      <c r="H552" s="102">
        <v>6</v>
      </c>
      <c r="I552" s="102">
        <v>2012</v>
      </c>
      <c r="J552" s="102">
        <v>90</v>
      </c>
      <c r="K552" s="103" t="s">
        <v>599</v>
      </c>
      <c r="L552" s="11"/>
      <c r="M552" s="30" t="s">
        <v>5682</v>
      </c>
      <c r="N552" s="11"/>
      <c r="O552" s="102">
        <v>198</v>
      </c>
      <c r="P552" s="22" t="s">
        <v>26</v>
      </c>
      <c r="Q552" s="22" t="s">
        <v>120</v>
      </c>
      <c r="R552" s="29" t="s">
        <v>5786</v>
      </c>
    </row>
    <row r="553" spans="1:18" x14ac:dyDescent="0.2">
      <c r="A553" s="18">
        <v>537</v>
      </c>
      <c r="B553" s="19">
        <v>5700</v>
      </c>
      <c r="C553" s="100" t="s">
        <v>2462</v>
      </c>
      <c r="D553" s="102">
        <v>6</v>
      </c>
      <c r="E553" s="102">
        <v>6</v>
      </c>
      <c r="F553" s="102">
        <v>2012</v>
      </c>
      <c r="G553" s="102">
        <v>6</v>
      </c>
      <c r="H553" s="102">
        <v>6</v>
      </c>
      <c r="I553" s="102">
        <v>2012</v>
      </c>
      <c r="J553" s="102">
        <v>90</v>
      </c>
      <c r="K553" s="103" t="s">
        <v>600</v>
      </c>
      <c r="L553" s="11"/>
      <c r="M553" s="30" t="s">
        <v>5682</v>
      </c>
      <c r="N553" s="11"/>
      <c r="O553" s="102">
        <v>191</v>
      </c>
      <c r="P553" s="22" t="s">
        <v>26</v>
      </c>
      <c r="Q553" s="22" t="s">
        <v>120</v>
      </c>
      <c r="R553" s="29" t="s">
        <v>5786</v>
      </c>
    </row>
    <row r="554" spans="1:18" x14ac:dyDescent="0.2">
      <c r="A554" s="18">
        <v>538</v>
      </c>
      <c r="B554" s="19">
        <v>5700</v>
      </c>
      <c r="C554" s="100" t="s">
        <v>2463</v>
      </c>
      <c r="D554" s="102">
        <v>6</v>
      </c>
      <c r="E554" s="102">
        <v>6</v>
      </c>
      <c r="F554" s="102">
        <v>2012</v>
      </c>
      <c r="G554" s="102">
        <v>6</v>
      </c>
      <c r="H554" s="102">
        <v>6</v>
      </c>
      <c r="I554" s="102">
        <v>2012</v>
      </c>
      <c r="J554" s="102">
        <v>91</v>
      </c>
      <c r="K554" s="103" t="s">
        <v>601</v>
      </c>
      <c r="L554" s="11"/>
      <c r="M554" s="30" t="s">
        <v>5682</v>
      </c>
      <c r="N554" s="11"/>
      <c r="O554" s="102">
        <v>200</v>
      </c>
      <c r="P554" s="22" t="s">
        <v>26</v>
      </c>
      <c r="Q554" s="22" t="s">
        <v>120</v>
      </c>
      <c r="R554" s="29" t="s">
        <v>5786</v>
      </c>
    </row>
    <row r="555" spans="1:18" x14ac:dyDescent="0.2">
      <c r="A555" s="18">
        <v>539</v>
      </c>
      <c r="B555" s="19">
        <v>5700</v>
      </c>
      <c r="C555" s="100" t="s">
        <v>2464</v>
      </c>
      <c r="D555" s="102">
        <v>6</v>
      </c>
      <c r="E555" s="102">
        <v>6</v>
      </c>
      <c r="F555" s="102">
        <v>2012</v>
      </c>
      <c r="G555" s="102">
        <v>6</v>
      </c>
      <c r="H555" s="102">
        <v>6</v>
      </c>
      <c r="I555" s="102">
        <v>2012</v>
      </c>
      <c r="J555" s="102">
        <v>91</v>
      </c>
      <c r="K555" s="103" t="s">
        <v>602</v>
      </c>
      <c r="L555" s="11"/>
      <c r="M555" s="30" t="s">
        <v>5682</v>
      </c>
      <c r="N555" s="11"/>
      <c r="O555" s="102">
        <v>204</v>
      </c>
      <c r="P555" s="22" t="s">
        <v>26</v>
      </c>
      <c r="Q555" s="22" t="s">
        <v>120</v>
      </c>
      <c r="R555" s="29" t="s">
        <v>5786</v>
      </c>
    </row>
    <row r="556" spans="1:18" x14ac:dyDescent="0.2">
      <c r="A556" s="18">
        <v>540</v>
      </c>
      <c r="B556" s="19">
        <v>5700</v>
      </c>
      <c r="C556" s="100" t="s">
        <v>2465</v>
      </c>
      <c r="D556" s="102">
        <v>6</v>
      </c>
      <c r="E556" s="102">
        <v>6</v>
      </c>
      <c r="F556" s="102">
        <v>2012</v>
      </c>
      <c r="G556" s="102">
        <v>6</v>
      </c>
      <c r="H556" s="102">
        <v>6</v>
      </c>
      <c r="I556" s="102">
        <v>2012</v>
      </c>
      <c r="J556" s="102">
        <v>91</v>
      </c>
      <c r="K556" s="103" t="s">
        <v>603</v>
      </c>
      <c r="L556" s="11"/>
      <c r="M556" s="30" t="s">
        <v>5682</v>
      </c>
      <c r="N556" s="11"/>
      <c r="O556" s="102">
        <v>196</v>
      </c>
      <c r="P556" s="22" t="s">
        <v>26</v>
      </c>
      <c r="Q556" s="22" t="s">
        <v>120</v>
      </c>
      <c r="R556" s="29" t="s">
        <v>5786</v>
      </c>
    </row>
    <row r="557" spans="1:18" x14ac:dyDescent="0.2">
      <c r="A557" s="18">
        <v>541</v>
      </c>
      <c r="B557" s="19">
        <v>5700</v>
      </c>
      <c r="C557" s="100" t="s">
        <v>2466</v>
      </c>
      <c r="D557" s="102">
        <v>6</v>
      </c>
      <c r="E557" s="102">
        <v>6</v>
      </c>
      <c r="F557" s="102">
        <v>2012</v>
      </c>
      <c r="G557" s="102">
        <v>6</v>
      </c>
      <c r="H557" s="102">
        <v>6</v>
      </c>
      <c r="I557" s="102">
        <v>2012</v>
      </c>
      <c r="J557" s="102">
        <v>91</v>
      </c>
      <c r="K557" s="103" t="s">
        <v>604</v>
      </c>
      <c r="L557" s="11"/>
      <c r="M557" s="30" t="s">
        <v>5682</v>
      </c>
      <c r="N557" s="11"/>
      <c r="O557" s="102">
        <v>202</v>
      </c>
      <c r="P557" s="22" t="s">
        <v>26</v>
      </c>
      <c r="Q557" s="22" t="s">
        <v>120</v>
      </c>
      <c r="R557" s="29" t="s">
        <v>5786</v>
      </c>
    </row>
    <row r="558" spans="1:18" x14ac:dyDescent="0.2">
      <c r="A558" s="18">
        <v>542</v>
      </c>
      <c r="B558" s="19">
        <v>5700</v>
      </c>
      <c r="C558" s="100" t="s">
        <v>2467</v>
      </c>
      <c r="D558" s="102">
        <v>6</v>
      </c>
      <c r="E558" s="102">
        <v>6</v>
      </c>
      <c r="F558" s="102">
        <v>2012</v>
      </c>
      <c r="G558" s="102">
        <v>6</v>
      </c>
      <c r="H558" s="102">
        <v>6</v>
      </c>
      <c r="I558" s="102">
        <v>2012</v>
      </c>
      <c r="J558" s="102">
        <v>91</v>
      </c>
      <c r="K558" s="103" t="s">
        <v>605</v>
      </c>
      <c r="L558" s="11"/>
      <c r="M558" s="30" t="s">
        <v>5682</v>
      </c>
      <c r="N558" s="11"/>
      <c r="O558" s="102">
        <v>195</v>
      </c>
      <c r="P558" s="22" t="s">
        <v>26</v>
      </c>
      <c r="Q558" s="22" t="s">
        <v>120</v>
      </c>
      <c r="R558" s="29" t="s">
        <v>5786</v>
      </c>
    </row>
    <row r="559" spans="1:18" x14ac:dyDescent="0.2">
      <c r="A559" s="18">
        <v>543</v>
      </c>
      <c r="B559" s="19">
        <v>5700</v>
      </c>
      <c r="C559" s="100" t="s">
        <v>2468</v>
      </c>
      <c r="D559" s="102">
        <v>6</v>
      </c>
      <c r="E559" s="102">
        <v>6</v>
      </c>
      <c r="F559" s="102">
        <v>2012</v>
      </c>
      <c r="G559" s="102">
        <v>6</v>
      </c>
      <c r="H559" s="102">
        <v>6</v>
      </c>
      <c r="I559" s="102">
        <v>2012</v>
      </c>
      <c r="J559" s="102">
        <v>91</v>
      </c>
      <c r="K559" s="103" t="s">
        <v>606</v>
      </c>
      <c r="L559" s="21"/>
      <c r="M559" s="30" t="s">
        <v>5682</v>
      </c>
      <c r="N559" s="30"/>
      <c r="O559" s="102">
        <v>199</v>
      </c>
      <c r="P559" s="22" t="s">
        <v>26</v>
      </c>
      <c r="Q559" s="22" t="s">
        <v>120</v>
      </c>
      <c r="R559" s="29" t="s">
        <v>5786</v>
      </c>
    </row>
    <row r="560" spans="1:18" x14ac:dyDescent="0.2">
      <c r="A560" s="18">
        <v>544</v>
      </c>
      <c r="B560" s="19">
        <v>5700</v>
      </c>
      <c r="C560" s="100" t="s">
        <v>2469</v>
      </c>
      <c r="D560" s="102">
        <v>6</v>
      </c>
      <c r="E560" s="102">
        <v>6</v>
      </c>
      <c r="F560" s="102">
        <v>2012</v>
      </c>
      <c r="G560" s="102">
        <v>6</v>
      </c>
      <c r="H560" s="102">
        <v>6</v>
      </c>
      <c r="I560" s="102">
        <v>2012</v>
      </c>
      <c r="J560" s="102">
        <v>92</v>
      </c>
      <c r="K560" s="103" t="s">
        <v>607</v>
      </c>
      <c r="L560" s="21"/>
      <c r="M560" s="30" t="s">
        <v>5682</v>
      </c>
      <c r="N560" s="30"/>
      <c r="O560" s="102">
        <v>198</v>
      </c>
      <c r="P560" s="22" t="s">
        <v>26</v>
      </c>
      <c r="Q560" s="22" t="s">
        <v>120</v>
      </c>
      <c r="R560" s="29" t="s">
        <v>5786</v>
      </c>
    </row>
    <row r="561" spans="1:18" x14ac:dyDescent="0.2">
      <c r="A561" s="18">
        <v>545</v>
      </c>
      <c r="B561" s="19">
        <v>5700</v>
      </c>
      <c r="C561" s="100" t="s">
        <v>2470</v>
      </c>
      <c r="D561" s="102">
        <v>6</v>
      </c>
      <c r="E561" s="102">
        <v>6</v>
      </c>
      <c r="F561" s="102">
        <v>2012</v>
      </c>
      <c r="G561" s="102">
        <v>6</v>
      </c>
      <c r="H561" s="102">
        <v>6</v>
      </c>
      <c r="I561" s="102">
        <v>2012</v>
      </c>
      <c r="J561" s="102">
        <v>92</v>
      </c>
      <c r="K561" s="103" t="s">
        <v>608</v>
      </c>
      <c r="L561" s="21"/>
      <c r="M561" s="30" t="s">
        <v>5682</v>
      </c>
      <c r="N561" s="30"/>
      <c r="O561" s="102">
        <v>197</v>
      </c>
      <c r="P561" s="22" t="s">
        <v>26</v>
      </c>
      <c r="Q561" s="22" t="s">
        <v>120</v>
      </c>
      <c r="R561" s="29" t="s">
        <v>5786</v>
      </c>
    </row>
    <row r="562" spans="1:18" x14ac:dyDescent="0.2">
      <c r="A562" s="18">
        <v>546</v>
      </c>
      <c r="B562" s="19">
        <v>5700</v>
      </c>
      <c r="C562" s="100" t="s">
        <v>2471</v>
      </c>
      <c r="D562" s="102">
        <v>7</v>
      </c>
      <c r="E562" s="102">
        <v>6</v>
      </c>
      <c r="F562" s="102">
        <v>2012</v>
      </c>
      <c r="G562" s="102">
        <v>7</v>
      </c>
      <c r="H562" s="102">
        <v>6</v>
      </c>
      <c r="I562" s="102">
        <v>2012</v>
      </c>
      <c r="J562" s="102">
        <v>92</v>
      </c>
      <c r="K562" s="103" t="s">
        <v>609</v>
      </c>
      <c r="L562" s="22"/>
      <c r="M562" s="30" t="s">
        <v>5682</v>
      </c>
      <c r="N562" s="22"/>
      <c r="O562" s="102">
        <v>197</v>
      </c>
      <c r="P562" s="22" t="s">
        <v>26</v>
      </c>
      <c r="Q562" s="22" t="s">
        <v>120</v>
      </c>
      <c r="R562" s="29" t="s">
        <v>5786</v>
      </c>
    </row>
    <row r="563" spans="1:18" x14ac:dyDescent="0.2">
      <c r="A563" s="18">
        <v>547</v>
      </c>
      <c r="B563" s="19">
        <v>5700</v>
      </c>
      <c r="C563" s="100" t="s">
        <v>2472</v>
      </c>
      <c r="D563" s="102">
        <v>7</v>
      </c>
      <c r="E563" s="102">
        <v>6</v>
      </c>
      <c r="F563" s="102">
        <v>2012</v>
      </c>
      <c r="G563" s="102">
        <v>7</v>
      </c>
      <c r="H563" s="102">
        <v>6</v>
      </c>
      <c r="I563" s="102">
        <v>2012</v>
      </c>
      <c r="J563" s="102">
        <v>92</v>
      </c>
      <c r="K563" s="103" t="s">
        <v>610</v>
      </c>
      <c r="L563" s="22"/>
      <c r="M563" s="30" t="s">
        <v>5682</v>
      </c>
      <c r="N563" s="30"/>
      <c r="O563" s="102">
        <v>196</v>
      </c>
      <c r="P563" s="22" t="s">
        <v>26</v>
      </c>
      <c r="Q563" s="22" t="s">
        <v>120</v>
      </c>
      <c r="R563" s="29" t="s">
        <v>5786</v>
      </c>
    </row>
    <row r="564" spans="1:18" x14ac:dyDescent="0.2">
      <c r="A564" s="18">
        <v>548</v>
      </c>
      <c r="B564" s="19">
        <v>5700</v>
      </c>
      <c r="C564" s="100" t="s">
        <v>2473</v>
      </c>
      <c r="D564" s="102">
        <v>7</v>
      </c>
      <c r="E564" s="102">
        <v>6</v>
      </c>
      <c r="F564" s="102">
        <v>2012</v>
      </c>
      <c r="G564" s="102">
        <v>7</v>
      </c>
      <c r="H564" s="102">
        <v>6</v>
      </c>
      <c r="I564" s="102">
        <v>2012</v>
      </c>
      <c r="J564" s="102">
        <v>92</v>
      </c>
      <c r="K564" s="103" t="s">
        <v>3030</v>
      </c>
      <c r="L564" s="22"/>
      <c r="M564" s="30" t="s">
        <v>5682</v>
      </c>
      <c r="N564" s="30"/>
      <c r="O564" s="102">
        <v>202</v>
      </c>
      <c r="P564" s="22" t="s">
        <v>26</v>
      </c>
      <c r="Q564" s="22" t="s">
        <v>120</v>
      </c>
      <c r="R564" s="29" t="s">
        <v>5786</v>
      </c>
    </row>
    <row r="565" spans="1:18" x14ac:dyDescent="0.2">
      <c r="A565" s="18">
        <v>549</v>
      </c>
      <c r="B565" s="19">
        <v>5700</v>
      </c>
      <c r="C565" s="100" t="s">
        <v>2474</v>
      </c>
      <c r="D565" s="102">
        <v>7</v>
      </c>
      <c r="E565" s="102">
        <v>6</v>
      </c>
      <c r="F565" s="102">
        <v>2012</v>
      </c>
      <c r="G565" s="102">
        <v>7</v>
      </c>
      <c r="H565" s="102">
        <v>6</v>
      </c>
      <c r="I565" s="102">
        <v>2012</v>
      </c>
      <c r="J565" s="102">
        <v>92</v>
      </c>
      <c r="K565" s="103" t="s">
        <v>3031</v>
      </c>
      <c r="L565" s="26"/>
      <c r="M565" s="30" t="s">
        <v>5682</v>
      </c>
      <c r="N565" s="30"/>
      <c r="O565" s="102">
        <v>191</v>
      </c>
      <c r="P565" s="22" t="s">
        <v>26</v>
      </c>
      <c r="Q565" s="22" t="s">
        <v>120</v>
      </c>
      <c r="R565" s="29" t="s">
        <v>5786</v>
      </c>
    </row>
    <row r="566" spans="1:18" x14ac:dyDescent="0.2">
      <c r="A566" s="18">
        <v>550</v>
      </c>
      <c r="B566" s="19">
        <v>5700</v>
      </c>
      <c r="C566" s="100" t="s">
        <v>2475</v>
      </c>
      <c r="D566" s="102">
        <v>7</v>
      </c>
      <c r="E566" s="102">
        <v>6</v>
      </c>
      <c r="F566" s="102">
        <v>2012</v>
      </c>
      <c r="G566" s="102">
        <v>7</v>
      </c>
      <c r="H566" s="102">
        <v>6</v>
      </c>
      <c r="I566" s="102">
        <v>2012</v>
      </c>
      <c r="J566" s="102">
        <v>93</v>
      </c>
      <c r="K566" s="103" t="s">
        <v>3032</v>
      </c>
      <c r="L566" s="27"/>
      <c r="M566" s="30" t="s">
        <v>5682</v>
      </c>
      <c r="N566" s="28"/>
      <c r="O566" s="102">
        <v>199</v>
      </c>
      <c r="P566" s="22" t="s">
        <v>26</v>
      </c>
      <c r="Q566" s="22" t="s">
        <v>120</v>
      </c>
      <c r="R566" s="29" t="s">
        <v>5786</v>
      </c>
    </row>
    <row r="567" spans="1:18" x14ac:dyDescent="0.2">
      <c r="A567" s="18">
        <v>551</v>
      </c>
      <c r="B567" s="19">
        <v>5700</v>
      </c>
      <c r="C567" s="100" t="s">
        <v>2476</v>
      </c>
      <c r="D567" s="102">
        <v>7</v>
      </c>
      <c r="E567" s="102">
        <v>6</v>
      </c>
      <c r="F567" s="102">
        <v>2012</v>
      </c>
      <c r="G567" s="102">
        <v>7</v>
      </c>
      <c r="H567" s="102">
        <v>6</v>
      </c>
      <c r="I567" s="102">
        <v>2012</v>
      </c>
      <c r="J567" s="102">
        <v>93</v>
      </c>
      <c r="K567" s="103" t="s">
        <v>3033</v>
      </c>
      <c r="L567" s="11"/>
      <c r="M567" s="30" t="s">
        <v>5682</v>
      </c>
      <c r="N567" s="11"/>
      <c r="O567" s="102">
        <v>203</v>
      </c>
      <c r="P567" s="22" t="s">
        <v>26</v>
      </c>
      <c r="Q567" s="22" t="s">
        <v>120</v>
      </c>
      <c r="R567" s="29" t="s">
        <v>5786</v>
      </c>
    </row>
    <row r="568" spans="1:18" x14ac:dyDescent="0.2">
      <c r="A568" s="18">
        <v>552</v>
      </c>
      <c r="B568" s="19">
        <v>5700</v>
      </c>
      <c r="C568" s="100" t="s">
        <v>2477</v>
      </c>
      <c r="D568" s="102">
        <v>7</v>
      </c>
      <c r="E568" s="102">
        <v>6</v>
      </c>
      <c r="F568" s="102">
        <v>2012</v>
      </c>
      <c r="G568" s="102">
        <v>7</v>
      </c>
      <c r="H568" s="102">
        <v>6</v>
      </c>
      <c r="I568" s="102">
        <v>2012</v>
      </c>
      <c r="J568" s="102">
        <v>93</v>
      </c>
      <c r="K568" s="103" t="s">
        <v>3034</v>
      </c>
      <c r="L568" s="11"/>
      <c r="M568" s="30" t="s">
        <v>5682</v>
      </c>
      <c r="N568" s="11"/>
      <c r="O568" s="102">
        <v>188</v>
      </c>
      <c r="P568" s="22" t="s">
        <v>26</v>
      </c>
      <c r="Q568" s="22" t="s">
        <v>120</v>
      </c>
      <c r="R568" s="29" t="s">
        <v>5786</v>
      </c>
    </row>
    <row r="569" spans="1:18" x14ac:dyDescent="0.2">
      <c r="A569" s="18">
        <v>553</v>
      </c>
      <c r="B569" s="19">
        <v>5700</v>
      </c>
      <c r="C569" s="100" t="s">
        <v>2478</v>
      </c>
      <c r="D569" s="102">
        <v>7</v>
      </c>
      <c r="E569" s="102">
        <v>6</v>
      </c>
      <c r="F569" s="102">
        <v>2012</v>
      </c>
      <c r="G569" s="102">
        <v>7</v>
      </c>
      <c r="H569" s="102">
        <v>6</v>
      </c>
      <c r="I569" s="102">
        <v>2012</v>
      </c>
      <c r="J569" s="102">
        <v>93</v>
      </c>
      <c r="K569" s="103" t="s">
        <v>3035</v>
      </c>
      <c r="L569" s="11"/>
      <c r="M569" s="30" t="s">
        <v>5682</v>
      </c>
      <c r="N569" s="11"/>
      <c r="O569" s="102">
        <v>189</v>
      </c>
      <c r="P569" s="22" t="s">
        <v>26</v>
      </c>
      <c r="Q569" s="22" t="s">
        <v>120</v>
      </c>
      <c r="R569" s="29" t="s">
        <v>5786</v>
      </c>
    </row>
    <row r="570" spans="1:18" x14ac:dyDescent="0.2">
      <c r="A570" s="18">
        <v>554</v>
      </c>
      <c r="B570" s="19">
        <v>5700</v>
      </c>
      <c r="C570" s="100" t="s">
        <v>2479</v>
      </c>
      <c r="D570" s="102">
        <v>7</v>
      </c>
      <c r="E570" s="102">
        <v>6</v>
      </c>
      <c r="F570" s="102">
        <v>2012</v>
      </c>
      <c r="G570" s="102">
        <v>7</v>
      </c>
      <c r="H570" s="102">
        <v>6</v>
      </c>
      <c r="I570" s="102">
        <v>2012</v>
      </c>
      <c r="J570" s="102">
        <v>93</v>
      </c>
      <c r="K570" s="103" t="s">
        <v>3036</v>
      </c>
      <c r="L570" s="11"/>
      <c r="M570" s="30" t="s">
        <v>5682</v>
      </c>
      <c r="N570" s="11"/>
      <c r="O570" s="102">
        <v>198</v>
      </c>
      <c r="P570" s="22" t="s">
        <v>26</v>
      </c>
      <c r="Q570" s="22" t="s">
        <v>120</v>
      </c>
      <c r="R570" s="29" t="s">
        <v>5786</v>
      </c>
    </row>
    <row r="571" spans="1:18" x14ac:dyDescent="0.2">
      <c r="A571" s="18">
        <v>555</v>
      </c>
      <c r="B571" s="19">
        <v>5700</v>
      </c>
      <c r="C571" s="100" t="s">
        <v>2480</v>
      </c>
      <c r="D571" s="102">
        <v>7</v>
      </c>
      <c r="E571" s="102">
        <v>6</v>
      </c>
      <c r="F571" s="102">
        <v>2012</v>
      </c>
      <c r="G571" s="102">
        <v>8</v>
      </c>
      <c r="H571" s="102">
        <v>6</v>
      </c>
      <c r="I571" s="102">
        <v>2012</v>
      </c>
      <c r="J571" s="102">
        <v>93</v>
      </c>
      <c r="K571" s="103" t="s">
        <v>3037</v>
      </c>
      <c r="L571" s="11"/>
      <c r="M571" s="30" t="s">
        <v>5682</v>
      </c>
      <c r="N571" s="11"/>
      <c r="O571" s="102">
        <v>195</v>
      </c>
      <c r="P571" s="22" t="s">
        <v>26</v>
      </c>
      <c r="Q571" s="22" t="s">
        <v>120</v>
      </c>
      <c r="R571" s="29" t="s">
        <v>5786</v>
      </c>
    </row>
    <row r="572" spans="1:18" x14ac:dyDescent="0.2">
      <c r="A572" s="18">
        <v>556</v>
      </c>
      <c r="B572" s="19">
        <v>5700</v>
      </c>
      <c r="C572" s="100" t="s">
        <v>2481</v>
      </c>
      <c r="D572" s="102">
        <v>8</v>
      </c>
      <c r="E572" s="102">
        <v>6</v>
      </c>
      <c r="F572" s="102">
        <v>2012</v>
      </c>
      <c r="G572" s="102">
        <v>8</v>
      </c>
      <c r="H572" s="102">
        <v>6</v>
      </c>
      <c r="I572" s="102">
        <v>2012</v>
      </c>
      <c r="J572" s="102">
        <v>94</v>
      </c>
      <c r="K572" s="103" t="s">
        <v>3038</v>
      </c>
      <c r="L572" s="11"/>
      <c r="M572" s="30" t="s">
        <v>5682</v>
      </c>
      <c r="N572" s="11"/>
      <c r="O572" s="102">
        <v>192</v>
      </c>
      <c r="P572" s="22" t="s">
        <v>26</v>
      </c>
      <c r="Q572" s="22" t="s">
        <v>120</v>
      </c>
      <c r="R572" s="29" t="s">
        <v>5786</v>
      </c>
    </row>
    <row r="573" spans="1:18" x14ac:dyDescent="0.2">
      <c r="A573" s="18">
        <v>557</v>
      </c>
      <c r="B573" s="19">
        <v>5700</v>
      </c>
      <c r="C573" s="100" t="s">
        <v>2482</v>
      </c>
      <c r="D573" s="102">
        <v>8</v>
      </c>
      <c r="E573" s="102">
        <v>6</v>
      </c>
      <c r="F573" s="102">
        <v>2012</v>
      </c>
      <c r="G573" s="102">
        <v>8</v>
      </c>
      <c r="H573" s="102">
        <v>6</v>
      </c>
      <c r="I573" s="102">
        <v>2012</v>
      </c>
      <c r="J573" s="102">
        <v>94</v>
      </c>
      <c r="K573" s="103" t="s">
        <v>3039</v>
      </c>
      <c r="L573" s="11"/>
      <c r="M573" s="30" t="s">
        <v>5682</v>
      </c>
      <c r="N573" s="11"/>
      <c r="O573" s="102">
        <v>210</v>
      </c>
      <c r="P573" s="22" t="s">
        <v>26</v>
      </c>
      <c r="Q573" s="22" t="s">
        <v>120</v>
      </c>
      <c r="R573" s="29" t="s">
        <v>5786</v>
      </c>
    </row>
    <row r="574" spans="1:18" x14ac:dyDescent="0.2">
      <c r="A574" s="18">
        <v>558</v>
      </c>
      <c r="B574" s="19">
        <v>5700</v>
      </c>
      <c r="C574" s="100" t="s">
        <v>2483</v>
      </c>
      <c r="D574" s="102">
        <v>8</v>
      </c>
      <c r="E574" s="102">
        <v>6</v>
      </c>
      <c r="F574" s="102">
        <v>2012</v>
      </c>
      <c r="G574" s="102">
        <v>8</v>
      </c>
      <c r="H574" s="102">
        <v>6</v>
      </c>
      <c r="I574" s="102">
        <v>2012</v>
      </c>
      <c r="J574" s="102">
        <v>94</v>
      </c>
      <c r="K574" s="103" t="s">
        <v>3040</v>
      </c>
      <c r="L574" s="21"/>
      <c r="M574" s="30" t="s">
        <v>5682</v>
      </c>
      <c r="N574" s="30"/>
      <c r="O574" s="102">
        <v>198</v>
      </c>
      <c r="P574" s="22" t="s">
        <v>26</v>
      </c>
      <c r="Q574" s="22" t="s">
        <v>120</v>
      </c>
      <c r="R574" s="29" t="s">
        <v>5786</v>
      </c>
    </row>
    <row r="575" spans="1:18" x14ac:dyDescent="0.2">
      <c r="A575" s="18">
        <v>559</v>
      </c>
      <c r="B575" s="19">
        <v>5700</v>
      </c>
      <c r="C575" s="100" t="s">
        <v>2484</v>
      </c>
      <c r="D575" s="102">
        <v>8</v>
      </c>
      <c r="E575" s="102">
        <v>6</v>
      </c>
      <c r="F575" s="102">
        <v>2012</v>
      </c>
      <c r="G575" s="102">
        <v>8</v>
      </c>
      <c r="H575" s="102">
        <v>6</v>
      </c>
      <c r="I575" s="102">
        <v>2012</v>
      </c>
      <c r="J575" s="102">
        <v>94</v>
      </c>
      <c r="K575" s="103" t="s">
        <v>3041</v>
      </c>
      <c r="L575" s="21"/>
      <c r="M575" s="30" t="s">
        <v>5682</v>
      </c>
      <c r="N575" s="30"/>
      <c r="O575" s="102">
        <v>193</v>
      </c>
      <c r="P575" s="22" t="s">
        <v>26</v>
      </c>
      <c r="Q575" s="22" t="s">
        <v>120</v>
      </c>
      <c r="R575" s="29" t="s">
        <v>5786</v>
      </c>
    </row>
    <row r="576" spans="1:18" x14ac:dyDescent="0.2">
      <c r="A576" s="18">
        <v>560</v>
      </c>
      <c r="B576" s="19">
        <v>5700</v>
      </c>
      <c r="C576" s="100" t="s">
        <v>2485</v>
      </c>
      <c r="D576" s="102">
        <v>8</v>
      </c>
      <c r="E576" s="102">
        <v>6</v>
      </c>
      <c r="F576" s="102">
        <v>2012</v>
      </c>
      <c r="G576" s="102">
        <v>8</v>
      </c>
      <c r="H576" s="102">
        <v>6</v>
      </c>
      <c r="I576" s="102">
        <v>2012</v>
      </c>
      <c r="J576" s="102">
        <v>94</v>
      </c>
      <c r="K576" s="103" t="s">
        <v>3042</v>
      </c>
      <c r="L576" s="21"/>
      <c r="M576" s="30" t="s">
        <v>5682</v>
      </c>
      <c r="N576" s="30"/>
      <c r="O576" s="102">
        <v>175</v>
      </c>
      <c r="P576" s="22" t="s">
        <v>26</v>
      </c>
      <c r="Q576" s="22" t="s">
        <v>120</v>
      </c>
      <c r="R576" s="29" t="s">
        <v>5786</v>
      </c>
    </row>
    <row r="577" spans="1:18" x14ac:dyDescent="0.2">
      <c r="A577" s="18">
        <v>561</v>
      </c>
      <c r="B577" s="19">
        <v>5700</v>
      </c>
      <c r="C577" s="100" t="s">
        <v>2486</v>
      </c>
      <c r="D577" s="102">
        <v>8</v>
      </c>
      <c r="E577" s="102">
        <v>6</v>
      </c>
      <c r="F577" s="102">
        <v>2012</v>
      </c>
      <c r="G577" s="102">
        <v>8</v>
      </c>
      <c r="H577" s="102">
        <v>6</v>
      </c>
      <c r="I577" s="102">
        <v>2012</v>
      </c>
      <c r="J577" s="102">
        <v>94</v>
      </c>
      <c r="K577" s="103" t="s">
        <v>3043</v>
      </c>
      <c r="L577" s="22"/>
      <c r="M577" s="30" t="s">
        <v>5682</v>
      </c>
      <c r="N577" s="22"/>
      <c r="O577" s="102">
        <v>194</v>
      </c>
      <c r="P577" s="22" t="s">
        <v>26</v>
      </c>
      <c r="Q577" s="22" t="s">
        <v>120</v>
      </c>
      <c r="R577" s="29" t="s">
        <v>5786</v>
      </c>
    </row>
    <row r="578" spans="1:18" x14ac:dyDescent="0.2">
      <c r="A578" s="18">
        <v>562</v>
      </c>
      <c r="B578" s="19">
        <v>5700</v>
      </c>
      <c r="C578" s="100" t="s">
        <v>2487</v>
      </c>
      <c r="D578" s="102">
        <v>8</v>
      </c>
      <c r="E578" s="102">
        <v>6</v>
      </c>
      <c r="F578" s="102">
        <v>2012</v>
      </c>
      <c r="G578" s="102">
        <v>8</v>
      </c>
      <c r="H578" s="102">
        <v>6</v>
      </c>
      <c r="I578" s="102">
        <v>2012</v>
      </c>
      <c r="J578" s="102">
        <v>95</v>
      </c>
      <c r="K578" s="103" t="s">
        <v>3044</v>
      </c>
      <c r="L578" s="22"/>
      <c r="M578" s="30" t="s">
        <v>5682</v>
      </c>
      <c r="N578" s="30"/>
      <c r="O578" s="102">
        <v>198</v>
      </c>
      <c r="P578" s="22" t="s">
        <v>26</v>
      </c>
      <c r="Q578" s="22" t="s">
        <v>120</v>
      </c>
      <c r="R578" s="29" t="s">
        <v>5786</v>
      </c>
    </row>
    <row r="579" spans="1:18" x14ac:dyDescent="0.2">
      <c r="A579" s="18">
        <v>563</v>
      </c>
      <c r="B579" s="19">
        <v>5700</v>
      </c>
      <c r="C579" s="100" t="s">
        <v>2488</v>
      </c>
      <c r="D579" s="102">
        <v>8</v>
      </c>
      <c r="E579" s="102">
        <v>6</v>
      </c>
      <c r="F579" s="102">
        <v>2012</v>
      </c>
      <c r="G579" s="102">
        <v>12</v>
      </c>
      <c r="H579" s="102">
        <v>6</v>
      </c>
      <c r="I579" s="102">
        <v>2012</v>
      </c>
      <c r="J579" s="102">
        <v>95</v>
      </c>
      <c r="K579" s="103" t="s">
        <v>3045</v>
      </c>
      <c r="L579" s="22"/>
      <c r="M579" s="30" t="s">
        <v>5682</v>
      </c>
      <c r="N579" s="30"/>
      <c r="O579" s="102">
        <v>234</v>
      </c>
      <c r="P579" s="22" t="s">
        <v>26</v>
      </c>
      <c r="Q579" s="22" t="s">
        <v>120</v>
      </c>
      <c r="R579" s="29" t="s">
        <v>5786</v>
      </c>
    </row>
    <row r="580" spans="1:18" x14ac:dyDescent="0.2">
      <c r="A580" s="18">
        <v>564</v>
      </c>
      <c r="B580" s="19">
        <v>5700</v>
      </c>
      <c r="C580" s="100" t="s">
        <v>2489</v>
      </c>
      <c r="D580" s="102">
        <v>12</v>
      </c>
      <c r="E580" s="102">
        <v>6</v>
      </c>
      <c r="F580" s="102">
        <v>2012</v>
      </c>
      <c r="G580" s="102">
        <v>12</v>
      </c>
      <c r="H580" s="102">
        <v>6</v>
      </c>
      <c r="I580" s="102">
        <v>2012</v>
      </c>
      <c r="J580" s="102">
        <v>95</v>
      </c>
      <c r="K580" s="103" t="s">
        <v>3046</v>
      </c>
      <c r="L580" s="26"/>
      <c r="M580" s="30" t="s">
        <v>5682</v>
      </c>
      <c r="N580" s="30"/>
      <c r="O580" s="102">
        <v>201</v>
      </c>
      <c r="P580" s="22" t="s">
        <v>26</v>
      </c>
      <c r="Q580" s="22" t="s">
        <v>120</v>
      </c>
      <c r="R580" s="29" t="s">
        <v>5786</v>
      </c>
    </row>
    <row r="581" spans="1:18" x14ac:dyDescent="0.2">
      <c r="A581" s="18">
        <v>565</v>
      </c>
      <c r="B581" s="19">
        <v>5700</v>
      </c>
      <c r="C581" s="100" t="s">
        <v>2490</v>
      </c>
      <c r="D581" s="102">
        <v>12</v>
      </c>
      <c r="E581" s="102">
        <v>6</v>
      </c>
      <c r="F581" s="102">
        <v>2012</v>
      </c>
      <c r="G581" s="102">
        <v>12</v>
      </c>
      <c r="H581" s="102">
        <v>6</v>
      </c>
      <c r="I581" s="102">
        <v>2012</v>
      </c>
      <c r="J581" s="102">
        <v>95</v>
      </c>
      <c r="K581" s="103" t="s">
        <v>3047</v>
      </c>
      <c r="L581" s="27"/>
      <c r="M581" s="30" t="s">
        <v>5682</v>
      </c>
      <c r="N581" s="28"/>
      <c r="O581" s="102">
        <v>193</v>
      </c>
      <c r="P581" s="22" t="s">
        <v>26</v>
      </c>
      <c r="Q581" s="22" t="s">
        <v>120</v>
      </c>
      <c r="R581" s="29" t="s">
        <v>5786</v>
      </c>
    </row>
    <row r="582" spans="1:18" x14ac:dyDescent="0.2">
      <c r="A582" s="18">
        <v>566</v>
      </c>
      <c r="B582" s="19">
        <v>5700</v>
      </c>
      <c r="C582" s="100" t="s">
        <v>2491</v>
      </c>
      <c r="D582" s="102">
        <v>12</v>
      </c>
      <c r="E582" s="102">
        <v>6</v>
      </c>
      <c r="F582" s="102">
        <v>2012</v>
      </c>
      <c r="G582" s="102">
        <v>12</v>
      </c>
      <c r="H582" s="102">
        <v>6</v>
      </c>
      <c r="I582" s="102">
        <v>2012</v>
      </c>
      <c r="J582" s="102">
        <v>95</v>
      </c>
      <c r="K582" s="103" t="s">
        <v>3048</v>
      </c>
      <c r="L582" s="21"/>
      <c r="M582" s="30" t="s">
        <v>5682</v>
      </c>
      <c r="N582" s="30"/>
      <c r="O582" s="102">
        <v>212</v>
      </c>
      <c r="P582" s="22" t="s">
        <v>26</v>
      </c>
      <c r="Q582" s="22" t="s">
        <v>120</v>
      </c>
      <c r="R582" s="29" t="s">
        <v>5786</v>
      </c>
    </row>
    <row r="583" spans="1:18" x14ac:dyDescent="0.2">
      <c r="A583" s="18">
        <v>567</v>
      </c>
      <c r="B583" s="19">
        <v>5700</v>
      </c>
      <c r="C583" s="100" t="s">
        <v>2492</v>
      </c>
      <c r="D583" s="102">
        <v>12</v>
      </c>
      <c r="E583" s="102">
        <v>6</v>
      </c>
      <c r="F583" s="102">
        <v>2012</v>
      </c>
      <c r="G583" s="102">
        <v>12</v>
      </c>
      <c r="H583" s="102">
        <v>6</v>
      </c>
      <c r="I583" s="102">
        <v>2012</v>
      </c>
      <c r="J583" s="102">
        <v>95</v>
      </c>
      <c r="K583" s="103" t="s">
        <v>3049</v>
      </c>
      <c r="L583" s="21"/>
      <c r="M583" s="30" t="s">
        <v>5682</v>
      </c>
      <c r="N583" s="30"/>
      <c r="O583" s="102">
        <v>200</v>
      </c>
      <c r="P583" s="22" t="s">
        <v>26</v>
      </c>
      <c r="Q583" s="22" t="s">
        <v>120</v>
      </c>
      <c r="R583" s="29" t="s">
        <v>5786</v>
      </c>
    </row>
    <row r="584" spans="1:18" x14ac:dyDescent="0.2">
      <c r="A584" s="18">
        <v>568</v>
      </c>
      <c r="B584" s="19">
        <v>5700</v>
      </c>
      <c r="C584" s="100" t="s">
        <v>2493</v>
      </c>
      <c r="D584" s="102">
        <v>12</v>
      </c>
      <c r="E584" s="102">
        <v>6</v>
      </c>
      <c r="F584" s="102">
        <v>2012</v>
      </c>
      <c r="G584" s="102">
        <v>12</v>
      </c>
      <c r="H584" s="102">
        <v>6</v>
      </c>
      <c r="I584" s="102">
        <v>2012</v>
      </c>
      <c r="J584" s="102">
        <v>96</v>
      </c>
      <c r="K584" s="103" t="s">
        <v>3050</v>
      </c>
      <c r="L584" s="21"/>
      <c r="M584" s="30" t="s">
        <v>5682</v>
      </c>
      <c r="N584" s="30"/>
      <c r="O584" s="102">
        <v>193</v>
      </c>
      <c r="P584" s="22" t="s">
        <v>26</v>
      </c>
      <c r="Q584" s="22" t="s">
        <v>120</v>
      </c>
      <c r="R584" s="29" t="s">
        <v>5786</v>
      </c>
    </row>
    <row r="585" spans="1:18" x14ac:dyDescent="0.2">
      <c r="A585" s="18">
        <v>569</v>
      </c>
      <c r="B585" s="19">
        <v>5700</v>
      </c>
      <c r="C585" s="100" t="s">
        <v>2494</v>
      </c>
      <c r="D585" s="102">
        <v>12</v>
      </c>
      <c r="E585" s="102">
        <v>6</v>
      </c>
      <c r="F585" s="102">
        <v>2012</v>
      </c>
      <c r="G585" s="102">
        <v>12</v>
      </c>
      <c r="H585" s="102">
        <v>6</v>
      </c>
      <c r="I585" s="102">
        <v>2012</v>
      </c>
      <c r="J585" s="102">
        <v>96</v>
      </c>
      <c r="K585" s="103" t="s">
        <v>3051</v>
      </c>
      <c r="L585" s="22"/>
      <c r="M585" s="30" t="s">
        <v>5682</v>
      </c>
      <c r="N585" s="22"/>
      <c r="O585" s="102">
        <v>203</v>
      </c>
      <c r="P585" s="22" t="s">
        <v>26</v>
      </c>
      <c r="Q585" s="22" t="s">
        <v>120</v>
      </c>
      <c r="R585" s="29" t="s">
        <v>5786</v>
      </c>
    </row>
    <row r="586" spans="1:18" x14ac:dyDescent="0.2">
      <c r="A586" s="18">
        <v>570</v>
      </c>
      <c r="B586" s="19">
        <v>5700</v>
      </c>
      <c r="C586" s="100" t="s">
        <v>2495</v>
      </c>
      <c r="D586" s="102">
        <v>12</v>
      </c>
      <c r="E586" s="102">
        <v>6</v>
      </c>
      <c r="F586" s="102">
        <v>2012</v>
      </c>
      <c r="G586" s="102">
        <v>12</v>
      </c>
      <c r="H586" s="102">
        <v>6</v>
      </c>
      <c r="I586" s="102">
        <v>2012</v>
      </c>
      <c r="J586" s="102">
        <v>96</v>
      </c>
      <c r="K586" s="103" t="s">
        <v>3052</v>
      </c>
      <c r="L586" s="22"/>
      <c r="M586" s="30" t="s">
        <v>5682</v>
      </c>
      <c r="N586" s="30"/>
      <c r="O586" s="102">
        <v>204</v>
      </c>
      <c r="P586" s="22" t="s">
        <v>26</v>
      </c>
      <c r="Q586" s="22" t="s">
        <v>120</v>
      </c>
      <c r="R586" s="29" t="s">
        <v>5786</v>
      </c>
    </row>
    <row r="587" spans="1:18" x14ac:dyDescent="0.2">
      <c r="A587" s="18">
        <v>571</v>
      </c>
      <c r="B587" s="19">
        <v>5700</v>
      </c>
      <c r="C587" s="100" t="s">
        <v>2496</v>
      </c>
      <c r="D587" s="102">
        <v>12</v>
      </c>
      <c r="E587" s="102">
        <v>6</v>
      </c>
      <c r="F587" s="102">
        <v>2012</v>
      </c>
      <c r="G587" s="102">
        <v>13</v>
      </c>
      <c r="H587" s="102">
        <v>6</v>
      </c>
      <c r="I587" s="102">
        <v>2012</v>
      </c>
      <c r="J587" s="102">
        <v>96</v>
      </c>
      <c r="K587" s="103" t="s">
        <v>3053</v>
      </c>
      <c r="L587" s="22"/>
      <c r="M587" s="30" t="s">
        <v>5682</v>
      </c>
      <c r="N587" s="30"/>
      <c r="O587" s="102">
        <v>210</v>
      </c>
      <c r="P587" s="22" t="s">
        <v>26</v>
      </c>
      <c r="Q587" s="22" t="s">
        <v>120</v>
      </c>
      <c r="R587" s="29" t="s">
        <v>5786</v>
      </c>
    </row>
    <row r="588" spans="1:18" x14ac:dyDescent="0.2">
      <c r="A588" s="18">
        <v>572</v>
      </c>
      <c r="B588" s="19">
        <v>5700</v>
      </c>
      <c r="C588" s="100" t="s">
        <v>2497</v>
      </c>
      <c r="D588" s="102">
        <v>13</v>
      </c>
      <c r="E588" s="102">
        <v>6</v>
      </c>
      <c r="F588" s="102">
        <v>2012</v>
      </c>
      <c r="G588" s="102">
        <v>13</v>
      </c>
      <c r="H588" s="102">
        <v>6</v>
      </c>
      <c r="I588" s="102">
        <v>2012</v>
      </c>
      <c r="J588" s="102">
        <v>96</v>
      </c>
      <c r="K588" s="103" t="s">
        <v>3054</v>
      </c>
      <c r="L588" s="26"/>
      <c r="M588" s="30" t="s">
        <v>5682</v>
      </c>
      <c r="N588" s="30"/>
      <c r="O588" s="102">
        <v>197</v>
      </c>
      <c r="P588" s="22" t="s">
        <v>26</v>
      </c>
      <c r="Q588" s="22" t="s">
        <v>120</v>
      </c>
      <c r="R588" s="29" t="s">
        <v>5786</v>
      </c>
    </row>
    <row r="589" spans="1:18" x14ac:dyDescent="0.2">
      <c r="A589" s="18">
        <v>573</v>
      </c>
      <c r="B589" s="19">
        <v>5700</v>
      </c>
      <c r="C589" s="100" t="s">
        <v>2498</v>
      </c>
      <c r="D589" s="102">
        <v>13</v>
      </c>
      <c r="E589" s="102">
        <v>6</v>
      </c>
      <c r="F589" s="102">
        <v>2012</v>
      </c>
      <c r="G589" s="102">
        <v>13</v>
      </c>
      <c r="H589" s="102">
        <v>6</v>
      </c>
      <c r="I589" s="102">
        <v>2012</v>
      </c>
      <c r="J589" s="102">
        <v>96</v>
      </c>
      <c r="K589" s="103" t="s">
        <v>3055</v>
      </c>
      <c r="L589" s="27"/>
      <c r="M589" s="30" t="s">
        <v>5682</v>
      </c>
      <c r="N589" s="28"/>
      <c r="O589" s="102">
        <v>194</v>
      </c>
      <c r="P589" s="22" t="s">
        <v>26</v>
      </c>
      <c r="Q589" s="22" t="s">
        <v>120</v>
      </c>
      <c r="R589" s="29" t="s">
        <v>5786</v>
      </c>
    </row>
    <row r="590" spans="1:18" x14ac:dyDescent="0.2">
      <c r="A590" s="18">
        <v>574</v>
      </c>
      <c r="B590" s="19">
        <v>5700</v>
      </c>
      <c r="C590" s="100" t="s">
        <v>2499</v>
      </c>
      <c r="D590" s="102">
        <v>13</v>
      </c>
      <c r="E590" s="102">
        <v>6</v>
      </c>
      <c r="F590" s="102">
        <v>2012</v>
      </c>
      <c r="G590" s="102">
        <v>13</v>
      </c>
      <c r="H590" s="102">
        <v>6</v>
      </c>
      <c r="I590" s="102">
        <v>2012</v>
      </c>
      <c r="J590" s="102">
        <v>97</v>
      </c>
      <c r="K590" s="103" t="s">
        <v>3056</v>
      </c>
      <c r="L590" s="11"/>
      <c r="M590" s="30" t="s">
        <v>5682</v>
      </c>
      <c r="N590" s="11"/>
      <c r="O590" s="102">
        <v>190</v>
      </c>
      <c r="P590" s="22" t="s">
        <v>26</v>
      </c>
      <c r="Q590" s="22" t="s">
        <v>120</v>
      </c>
      <c r="R590" s="29" t="s">
        <v>5786</v>
      </c>
    </row>
    <row r="591" spans="1:18" x14ac:dyDescent="0.2">
      <c r="A591" s="18">
        <v>575</v>
      </c>
      <c r="B591" s="19">
        <v>5700</v>
      </c>
      <c r="C591" s="100" t="s">
        <v>2500</v>
      </c>
      <c r="D591" s="102">
        <v>13</v>
      </c>
      <c r="E591" s="102">
        <v>6</v>
      </c>
      <c r="F591" s="102">
        <v>2012</v>
      </c>
      <c r="G591" s="102">
        <v>13</v>
      </c>
      <c r="H591" s="102">
        <v>6</v>
      </c>
      <c r="I591" s="102">
        <v>2012</v>
      </c>
      <c r="J591" s="102">
        <v>97</v>
      </c>
      <c r="K591" s="103" t="s">
        <v>3057</v>
      </c>
      <c r="L591" s="11"/>
      <c r="M591" s="30" t="s">
        <v>5682</v>
      </c>
      <c r="N591" s="11"/>
      <c r="O591" s="102">
        <v>158</v>
      </c>
      <c r="P591" s="22" t="s">
        <v>26</v>
      </c>
      <c r="Q591" s="22" t="s">
        <v>120</v>
      </c>
      <c r="R591" s="29" t="s">
        <v>5786</v>
      </c>
    </row>
    <row r="592" spans="1:18" x14ac:dyDescent="0.2">
      <c r="A592" s="18">
        <v>576</v>
      </c>
      <c r="B592" s="19">
        <v>5700</v>
      </c>
      <c r="C592" s="100" t="s">
        <v>2501</v>
      </c>
      <c r="D592" s="102">
        <v>13</v>
      </c>
      <c r="E592" s="102">
        <v>6</v>
      </c>
      <c r="F592" s="102">
        <v>2012</v>
      </c>
      <c r="G592" s="102">
        <v>13</v>
      </c>
      <c r="H592" s="102">
        <v>6</v>
      </c>
      <c r="I592" s="102">
        <v>2012</v>
      </c>
      <c r="J592" s="102">
        <v>97</v>
      </c>
      <c r="K592" s="103" t="s">
        <v>3058</v>
      </c>
      <c r="L592" s="11"/>
      <c r="M592" s="30" t="s">
        <v>5682</v>
      </c>
      <c r="N592" s="11"/>
      <c r="O592" s="102">
        <v>177</v>
      </c>
      <c r="P592" s="22" t="s">
        <v>26</v>
      </c>
      <c r="Q592" s="22" t="s">
        <v>120</v>
      </c>
      <c r="R592" s="29" t="s">
        <v>5786</v>
      </c>
    </row>
    <row r="593" spans="1:18" x14ac:dyDescent="0.2">
      <c r="A593" s="18">
        <v>577</v>
      </c>
      <c r="B593" s="19">
        <v>5700</v>
      </c>
      <c r="C593" s="100" t="s">
        <v>2502</v>
      </c>
      <c r="D593" s="102">
        <v>13</v>
      </c>
      <c r="E593" s="102">
        <v>6</v>
      </c>
      <c r="F593" s="102">
        <v>2012</v>
      </c>
      <c r="G593" s="102">
        <v>13</v>
      </c>
      <c r="H593" s="102">
        <v>6</v>
      </c>
      <c r="I593" s="102">
        <v>2012</v>
      </c>
      <c r="J593" s="102">
        <v>97</v>
      </c>
      <c r="K593" s="103" t="s">
        <v>3059</v>
      </c>
      <c r="L593" s="11"/>
      <c r="M593" s="30" t="s">
        <v>5682</v>
      </c>
      <c r="N593" s="11"/>
      <c r="O593" s="102">
        <v>201</v>
      </c>
      <c r="P593" s="22" t="s">
        <v>26</v>
      </c>
      <c r="Q593" s="22" t="s">
        <v>120</v>
      </c>
      <c r="R593" s="29" t="s">
        <v>5786</v>
      </c>
    </row>
    <row r="594" spans="1:18" x14ac:dyDescent="0.2">
      <c r="A594" s="18">
        <v>578</v>
      </c>
      <c r="B594" s="19">
        <v>5700</v>
      </c>
      <c r="C594" s="100" t="s">
        <v>2503</v>
      </c>
      <c r="D594" s="102">
        <v>13</v>
      </c>
      <c r="E594" s="102">
        <v>6</v>
      </c>
      <c r="F594" s="102">
        <v>2012</v>
      </c>
      <c r="G594" s="102">
        <v>14</v>
      </c>
      <c r="H594" s="102">
        <v>6</v>
      </c>
      <c r="I594" s="102">
        <v>2012</v>
      </c>
      <c r="J594" s="102">
        <v>97</v>
      </c>
      <c r="K594" s="103" t="s">
        <v>3060</v>
      </c>
      <c r="L594" s="11"/>
      <c r="M594" s="30" t="s">
        <v>5682</v>
      </c>
      <c r="N594" s="11"/>
      <c r="O594" s="102">
        <v>209</v>
      </c>
      <c r="P594" s="22" t="s">
        <v>26</v>
      </c>
      <c r="Q594" s="22" t="s">
        <v>120</v>
      </c>
      <c r="R594" s="29" t="s">
        <v>5786</v>
      </c>
    </row>
    <row r="595" spans="1:18" x14ac:dyDescent="0.2">
      <c r="A595" s="18">
        <v>579</v>
      </c>
      <c r="B595" s="19">
        <v>5700</v>
      </c>
      <c r="C595" s="100" t="s">
        <v>2504</v>
      </c>
      <c r="D595" s="102">
        <v>14</v>
      </c>
      <c r="E595" s="102">
        <v>6</v>
      </c>
      <c r="F595" s="102">
        <v>2012</v>
      </c>
      <c r="G595" s="102">
        <v>14</v>
      </c>
      <c r="H595" s="102">
        <v>6</v>
      </c>
      <c r="I595" s="102">
        <v>2012</v>
      </c>
      <c r="J595" s="102">
        <v>97</v>
      </c>
      <c r="K595" s="103" t="s">
        <v>3061</v>
      </c>
      <c r="L595" s="11"/>
      <c r="M595" s="30" t="s">
        <v>5682</v>
      </c>
      <c r="N595" s="11"/>
      <c r="O595" s="102">
        <v>190</v>
      </c>
      <c r="P595" s="22" t="s">
        <v>26</v>
      </c>
      <c r="Q595" s="22" t="s">
        <v>120</v>
      </c>
      <c r="R595" s="29" t="s">
        <v>5786</v>
      </c>
    </row>
    <row r="596" spans="1:18" x14ac:dyDescent="0.2">
      <c r="A596" s="18">
        <v>580</v>
      </c>
      <c r="B596" s="19">
        <v>5700</v>
      </c>
      <c r="C596" s="100" t="s">
        <v>2505</v>
      </c>
      <c r="D596" s="102">
        <v>14</v>
      </c>
      <c r="E596" s="102">
        <v>6</v>
      </c>
      <c r="F596" s="102">
        <v>2012</v>
      </c>
      <c r="G596" s="102">
        <v>15</v>
      </c>
      <c r="H596" s="102">
        <v>6</v>
      </c>
      <c r="I596" s="102">
        <v>2012</v>
      </c>
      <c r="J596" s="102">
        <v>98</v>
      </c>
      <c r="K596" s="103" t="s">
        <v>3062</v>
      </c>
      <c r="L596" s="11"/>
      <c r="M596" s="30" t="s">
        <v>5682</v>
      </c>
      <c r="N596" s="11"/>
      <c r="O596" s="102">
        <v>194</v>
      </c>
      <c r="P596" s="22" t="s">
        <v>26</v>
      </c>
      <c r="Q596" s="22" t="s">
        <v>120</v>
      </c>
      <c r="R596" s="29" t="s">
        <v>5786</v>
      </c>
    </row>
    <row r="597" spans="1:18" x14ac:dyDescent="0.2">
      <c r="A597" s="18">
        <v>581</v>
      </c>
      <c r="B597" s="19">
        <v>5700</v>
      </c>
      <c r="C597" s="100" t="s">
        <v>2506</v>
      </c>
      <c r="D597" s="102">
        <v>15</v>
      </c>
      <c r="E597" s="102">
        <v>6</v>
      </c>
      <c r="F597" s="102">
        <v>2012</v>
      </c>
      <c r="G597" s="102">
        <v>15</v>
      </c>
      <c r="H597" s="102">
        <v>6</v>
      </c>
      <c r="I597" s="102">
        <v>2012</v>
      </c>
      <c r="J597" s="102">
        <v>98</v>
      </c>
      <c r="K597" s="103" t="s">
        <v>3063</v>
      </c>
      <c r="L597" s="21"/>
      <c r="M597" s="30" t="s">
        <v>5682</v>
      </c>
      <c r="N597" s="30"/>
      <c r="O597" s="102">
        <v>197</v>
      </c>
      <c r="P597" s="22" t="s">
        <v>26</v>
      </c>
      <c r="Q597" s="22" t="s">
        <v>120</v>
      </c>
      <c r="R597" s="29" t="s">
        <v>5786</v>
      </c>
    </row>
    <row r="598" spans="1:18" x14ac:dyDescent="0.2">
      <c r="A598" s="18">
        <v>582</v>
      </c>
      <c r="B598" s="19">
        <v>5700</v>
      </c>
      <c r="C598" s="100" t="s">
        <v>2507</v>
      </c>
      <c r="D598" s="102">
        <v>15</v>
      </c>
      <c r="E598" s="102">
        <v>6</v>
      </c>
      <c r="F598" s="102">
        <v>2012</v>
      </c>
      <c r="G598" s="102">
        <v>15</v>
      </c>
      <c r="H598" s="102">
        <v>6</v>
      </c>
      <c r="I598" s="102">
        <v>2012</v>
      </c>
      <c r="J598" s="102">
        <v>98</v>
      </c>
      <c r="K598" s="103" t="s">
        <v>3064</v>
      </c>
      <c r="L598" s="21"/>
      <c r="M598" s="30" t="s">
        <v>5682</v>
      </c>
      <c r="N598" s="30"/>
      <c r="O598" s="102">
        <v>208</v>
      </c>
      <c r="P598" s="22" t="s">
        <v>26</v>
      </c>
      <c r="Q598" s="22" t="s">
        <v>120</v>
      </c>
      <c r="R598" s="29" t="s">
        <v>5786</v>
      </c>
    </row>
    <row r="599" spans="1:18" x14ac:dyDescent="0.2">
      <c r="A599" s="18">
        <v>583</v>
      </c>
      <c r="B599" s="19">
        <v>5700</v>
      </c>
      <c r="C599" s="100" t="s">
        <v>2508</v>
      </c>
      <c r="D599" s="102">
        <v>15</v>
      </c>
      <c r="E599" s="102">
        <v>6</v>
      </c>
      <c r="F599" s="102">
        <v>2012</v>
      </c>
      <c r="G599" s="102">
        <v>15</v>
      </c>
      <c r="H599" s="102">
        <v>6</v>
      </c>
      <c r="I599" s="102">
        <v>2012</v>
      </c>
      <c r="J599" s="102">
        <v>98</v>
      </c>
      <c r="K599" s="103" t="s">
        <v>3065</v>
      </c>
      <c r="L599" s="21"/>
      <c r="M599" s="30" t="s">
        <v>5682</v>
      </c>
      <c r="N599" s="30"/>
      <c r="O599" s="102">
        <v>197</v>
      </c>
      <c r="P599" s="22" t="s">
        <v>26</v>
      </c>
      <c r="Q599" s="22" t="s">
        <v>120</v>
      </c>
      <c r="R599" s="29" t="s">
        <v>5786</v>
      </c>
    </row>
    <row r="600" spans="1:18" x14ac:dyDescent="0.2">
      <c r="A600" s="18">
        <v>584</v>
      </c>
      <c r="B600" s="19">
        <v>5700</v>
      </c>
      <c r="C600" s="100" t="s">
        <v>2509</v>
      </c>
      <c r="D600" s="102">
        <v>15</v>
      </c>
      <c r="E600" s="102">
        <v>6</v>
      </c>
      <c r="F600" s="102">
        <v>2012</v>
      </c>
      <c r="G600" s="102">
        <v>15</v>
      </c>
      <c r="H600" s="102">
        <v>6</v>
      </c>
      <c r="I600" s="102">
        <v>2012</v>
      </c>
      <c r="J600" s="102">
        <v>98</v>
      </c>
      <c r="K600" s="103" t="s">
        <v>3066</v>
      </c>
      <c r="L600" s="22"/>
      <c r="M600" s="30" t="s">
        <v>5682</v>
      </c>
      <c r="N600" s="22"/>
      <c r="O600" s="102">
        <v>187</v>
      </c>
      <c r="P600" s="22" t="s">
        <v>26</v>
      </c>
      <c r="Q600" s="22" t="s">
        <v>120</v>
      </c>
      <c r="R600" s="29" t="s">
        <v>5786</v>
      </c>
    </row>
    <row r="601" spans="1:18" x14ac:dyDescent="0.2">
      <c r="A601" s="18">
        <v>585</v>
      </c>
      <c r="B601" s="19">
        <v>5700</v>
      </c>
      <c r="C601" s="100" t="s">
        <v>2510</v>
      </c>
      <c r="D601" s="102">
        <v>15</v>
      </c>
      <c r="E601" s="102">
        <v>6</v>
      </c>
      <c r="F601" s="102">
        <v>2012</v>
      </c>
      <c r="G601" s="102">
        <v>15</v>
      </c>
      <c r="H601" s="102">
        <v>6</v>
      </c>
      <c r="I601" s="102">
        <v>2012</v>
      </c>
      <c r="J601" s="102">
        <v>98</v>
      </c>
      <c r="K601" s="103" t="s">
        <v>3067</v>
      </c>
      <c r="L601" s="22"/>
      <c r="M601" s="30" t="s">
        <v>5682</v>
      </c>
      <c r="N601" s="30"/>
      <c r="O601" s="102">
        <v>186</v>
      </c>
      <c r="P601" s="22" t="s">
        <v>26</v>
      </c>
      <c r="Q601" s="22" t="s">
        <v>120</v>
      </c>
      <c r="R601" s="29" t="s">
        <v>5786</v>
      </c>
    </row>
    <row r="602" spans="1:18" x14ac:dyDescent="0.2">
      <c r="A602" s="18">
        <v>586</v>
      </c>
      <c r="B602" s="19">
        <v>5700</v>
      </c>
      <c r="C602" s="100" t="s">
        <v>2511</v>
      </c>
      <c r="D602" s="102">
        <v>15</v>
      </c>
      <c r="E602" s="102">
        <v>6</v>
      </c>
      <c r="F602" s="102">
        <v>2012</v>
      </c>
      <c r="G602" s="102">
        <v>15</v>
      </c>
      <c r="H602" s="102">
        <v>6</v>
      </c>
      <c r="I602" s="102">
        <v>2012</v>
      </c>
      <c r="J602" s="102">
        <v>99</v>
      </c>
      <c r="K602" s="103" t="s">
        <v>3068</v>
      </c>
      <c r="L602" s="22"/>
      <c r="M602" s="30" t="s">
        <v>5682</v>
      </c>
      <c r="N602" s="30"/>
      <c r="O602" s="102">
        <v>196</v>
      </c>
      <c r="P602" s="22" t="s">
        <v>26</v>
      </c>
      <c r="Q602" s="22" t="s">
        <v>120</v>
      </c>
      <c r="R602" s="29" t="s">
        <v>5786</v>
      </c>
    </row>
    <row r="603" spans="1:18" x14ac:dyDescent="0.2">
      <c r="A603" s="18">
        <v>587</v>
      </c>
      <c r="B603" s="19">
        <v>5700</v>
      </c>
      <c r="C603" s="100" t="s">
        <v>2512</v>
      </c>
      <c r="D603" s="102">
        <v>15</v>
      </c>
      <c r="E603" s="102">
        <v>6</v>
      </c>
      <c r="F603" s="102">
        <v>2012</v>
      </c>
      <c r="G603" s="102">
        <v>19</v>
      </c>
      <c r="H603" s="102">
        <v>6</v>
      </c>
      <c r="I603" s="102">
        <v>2012</v>
      </c>
      <c r="J603" s="102">
        <v>99</v>
      </c>
      <c r="K603" s="103" t="s">
        <v>3069</v>
      </c>
      <c r="L603" s="26"/>
      <c r="M603" s="30" t="s">
        <v>5682</v>
      </c>
      <c r="N603" s="30"/>
      <c r="O603" s="102">
        <v>183</v>
      </c>
      <c r="P603" s="22" t="s">
        <v>26</v>
      </c>
      <c r="Q603" s="22" t="s">
        <v>120</v>
      </c>
      <c r="R603" s="29" t="s">
        <v>5786</v>
      </c>
    </row>
    <row r="604" spans="1:18" x14ac:dyDescent="0.2">
      <c r="A604" s="18">
        <v>588</v>
      </c>
      <c r="B604" s="19">
        <v>5700</v>
      </c>
      <c r="C604" s="100" t="s">
        <v>2513</v>
      </c>
      <c r="D604" s="102">
        <v>19</v>
      </c>
      <c r="E604" s="102">
        <v>6</v>
      </c>
      <c r="F604" s="102">
        <v>2012</v>
      </c>
      <c r="G604" s="102">
        <v>19</v>
      </c>
      <c r="H604" s="102">
        <v>6</v>
      </c>
      <c r="I604" s="102">
        <v>2012</v>
      </c>
      <c r="J604" s="102">
        <v>99</v>
      </c>
      <c r="K604" s="103" t="s">
        <v>3070</v>
      </c>
      <c r="L604" s="27"/>
      <c r="M604" s="30" t="s">
        <v>5682</v>
      </c>
      <c r="N604" s="28"/>
      <c r="O604" s="102">
        <v>203</v>
      </c>
      <c r="P604" s="22" t="s">
        <v>26</v>
      </c>
      <c r="Q604" s="22" t="s">
        <v>120</v>
      </c>
      <c r="R604" s="29" t="s">
        <v>5786</v>
      </c>
    </row>
    <row r="605" spans="1:18" x14ac:dyDescent="0.2">
      <c r="A605" s="18">
        <v>589</v>
      </c>
      <c r="B605" s="19">
        <v>5700</v>
      </c>
      <c r="C605" s="100" t="s">
        <v>2514</v>
      </c>
      <c r="D605" s="102">
        <v>19</v>
      </c>
      <c r="E605" s="102">
        <v>6</v>
      </c>
      <c r="F605" s="102">
        <v>2012</v>
      </c>
      <c r="G605" s="102">
        <v>19</v>
      </c>
      <c r="H605" s="102">
        <v>6</v>
      </c>
      <c r="I605" s="102">
        <v>2012</v>
      </c>
      <c r="J605" s="102">
        <v>99</v>
      </c>
      <c r="K605" s="103" t="s">
        <v>3071</v>
      </c>
      <c r="L605" s="11"/>
      <c r="M605" s="30" t="s">
        <v>5682</v>
      </c>
      <c r="N605" s="11"/>
      <c r="O605" s="102">
        <v>186</v>
      </c>
      <c r="P605" s="22" t="s">
        <v>26</v>
      </c>
      <c r="Q605" s="22" t="s">
        <v>120</v>
      </c>
      <c r="R605" s="29" t="s">
        <v>5786</v>
      </c>
    </row>
    <row r="606" spans="1:18" x14ac:dyDescent="0.2">
      <c r="A606" s="18">
        <v>590</v>
      </c>
      <c r="B606" s="19">
        <v>5700</v>
      </c>
      <c r="C606" s="100" t="s">
        <v>2515</v>
      </c>
      <c r="D606" s="102">
        <v>19</v>
      </c>
      <c r="E606" s="102">
        <v>6</v>
      </c>
      <c r="F606" s="102">
        <v>2012</v>
      </c>
      <c r="G606" s="102">
        <v>19</v>
      </c>
      <c r="H606" s="102">
        <v>6</v>
      </c>
      <c r="I606" s="102">
        <v>2012</v>
      </c>
      <c r="J606" s="102">
        <v>99</v>
      </c>
      <c r="K606" s="103" t="s">
        <v>3072</v>
      </c>
      <c r="L606" s="11"/>
      <c r="M606" s="30" t="s">
        <v>5682</v>
      </c>
      <c r="N606" s="11"/>
      <c r="O606" s="102">
        <v>198</v>
      </c>
      <c r="P606" s="22" t="s">
        <v>26</v>
      </c>
      <c r="Q606" s="22" t="s">
        <v>120</v>
      </c>
      <c r="R606" s="29" t="s">
        <v>5786</v>
      </c>
    </row>
    <row r="607" spans="1:18" x14ac:dyDescent="0.2">
      <c r="A607" s="18">
        <v>591</v>
      </c>
      <c r="B607" s="19">
        <v>5700</v>
      </c>
      <c r="C607" s="100" t="s">
        <v>2516</v>
      </c>
      <c r="D607" s="102">
        <v>19</v>
      </c>
      <c r="E607" s="102">
        <v>6</v>
      </c>
      <c r="F607" s="102">
        <v>2012</v>
      </c>
      <c r="G607" s="102">
        <v>20</v>
      </c>
      <c r="H607" s="102">
        <v>6</v>
      </c>
      <c r="I607" s="102">
        <v>2012</v>
      </c>
      <c r="J607" s="102">
        <v>99</v>
      </c>
      <c r="K607" s="103" t="s">
        <v>3073</v>
      </c>
      <c r="L607" s="11"/>
      <c r="M607" s="30" t="s">
        <v>5682</v>
      </c>
      <c r="N607" s="11"/>
      <c r="O607" s="102">
        <v>195</v>
      </c>
      <c r="P607" s="22" t="s">
        <v>26</v>
      </c>
      <c r="Q607" s="22" t="s">
        <v>120</v>
      </c>
      <c r="R607" s="29" t="s">
        <v>5786</v>
      </c>
    </row>
    <row r="608" spans="1:18" x14ac:dyDescent="0.2">
      <c r="A608" s="18">
        <v>592</v>
      </c>
      <c r="B608" s="19">
        <v>5700</v>
      </c>
      <c r="C608" s="100" t="s">
        <v>2517</v>
      </c>
      <c r="D608" s="102">
        <v>20</v>
      </c>
      <c r="E608" s="102">
        <v>6</v>
      </c>
      <c r="F608" s="102">
        <v>2012</v>
      </c>
      <c r="G608" s="102">
        <v>20</v>
      </c>
      <c r="H608" s="102">
        <v>6</v>
      </c>
      <c r="I608" s="102">
        <v>2012</v>
      </c>
      <c r="J608" s="102">
        <v>100</v>
      </c>
      <c r="K608" s="103" t="s">
        <v>3074</v>
      </c>
      <c r="L608" s="11"/>
      <c r="M608" s="30" t="s">
        <v>5682</v>
      </c>
      <c r="N608" s="11"/>
      <c r="O608" s="102">
        <v>201</v>
      </c>
      <c r="P608" s="22" t="s">
        <v>26</v>
      </c>
      <c r="Q608" s="22" t="s">
        <v>120</v>
      </c>
      <c r="R608" s="29" t="s">
        <v>5786</v>
      </c>
    </row>
    <row r="609" spans="1:18" x14ac:dyDescent="0.2">
      <c r="A609" s="18">
        <v>593</v>
      </c>
      <c r="B609" s="19">
        <v>5700</v>
      </c>
      <c r="C609" s="100" t="s">
        <v>2518</v>
      </c>
      <c r="D609" s="102">
        <v>20</v>
      </c>
      <c r="E609" s="102">
        <v>6</v>
      </c>
      <c r="F609" s="102">
        <v>2012</v>
      </c>
      <c r="G609" s="102">
        <v>20</v>
      </c>
      <c r="H609" s="102">
        <v>6</v>
      </c>
      <c r="I609" s="102">
        <v>2012</v>
      </c>
      <c r="J609" s="102">
        <v>100</v>
      </c>
      <c r="K609" s="103" t="s">
        <v>3075</v>
      </c>
      <c r="L609" s="11"/>
      <c r="M609" s="30" t="s">
        <v>5682</v>
      </c>
      <c r="N609" s="11"/>
      <c r="O609" s="102">
        <v>207</v>
      </c>
      <c r="P609" s="22" t="s">
        <v>26</v>
      </c>
      <c r="Q609" s="22" t="s">
        <v>120</v>
      </c>
      <c r="R609" s="29" t="s">
        <v>5786</v>
      </c>
    </row>
    <row r="610" spans="1:18" x14ac:dyDescent="0.2">
      <c r="A610" s="18">
        <v>594</v>
      </c>
      <c r="B610" s="19">
        <v>5700</v>
      </c>
      <c r="C610" s="100" t="s">
        <v>2519</v>
      </c>
      <c r="D610" s="102">
        <v>20</v>
      </c>
      <c r="E610" s="102">
        <v>6</v>
      </c>
      <c r="F610" s="102">
        <v>2012</v>
      </c>
      <c r="G610" s="102">
        <v>20</v>
      </c>
      <c r="H610" s="102">
        <v>6</v>
      </c>
      <c r="I610" s="102">
        <v>2012</v>
      </c>
      <c r="J610" s="102">
        <v>100</v>
      </c>
      <c r="K610" s="103" t="s">
        <v>3076</v>
      </c>
      <c r="L610" s="11"/>
      <c r="M610" s="30" t="s">
        <v>5682</v>
      </c>
      <c r="N610" s="11"/>
      <c r="O610" s="102">
        <v>182</v>
      </c>
      <c r="P610" s="22" t="s">
        <v>26</v>
      </c>
      <c r="Q610" s="22" t="s">
        <v>120</v>
      </c>
      <c r="R610" s="29" t="s">
        <v>5786</v>
      </c>
    </row>
    <row r="611" spans="1:18" x14ac:dyDescent="0.2">
      <c r="A611" s="18">
        <v>595</v>
      </c>
      <c r="B611" s="19">
        <v>5700</v>
      </c>
      <c r="C611" s="100" t="s">
        <v>2520</v>
      </c>
      <c r="D611" s="102">
        <v>20</v>
      </c>
      <c r="E611" s="102">
        <v>6</v>
      </c>
      <c r="F611" s="102">
        <v>2012</v>
      </c>
      <c r="G611" s="102">
        <v>20</v>
      </c>
      <c r="H611" s="102">
        <v>6</v>
      </c>
      <c r="I611" s="102">
        <v>2012</v>
      </c>
      <c r="J611" s="102">
        <v>100</v>
      </c>
      <c r="K611" s="103" t="s">
        <v>3077</v>
      </c>
      <c r="L611" s="11"/>
      <c r="M611" s="30" t="s">
        <v>5682</v>
      </c>
      <c r="N611" s="11"/>
      <c r="O611" s="102">
        <v>192</v>
      </c>
      <c r="P611" s="22" t="s">
        <v>26</v>
      </c>
      <c r="Q611" s="22" t="s">
        <v>120</v>
      </c>
      <c r="R611" s="29" t="s">
        <v>5786</v>
      </c>
    </row>
    <row r="612" spans="1:18" x14ac:dyDescent="0.2">
      <c r="A612" s="18">
        <v>596</v>
      </c>
      <c r="B612" s="19">
        <v>5700</v>
      </c>
      <c r="C612" s="100" t="s">
        <v>2521</v>
      </c>
      <c r="D612" s="102">
        <v>20</v>
      </c>
      <c r="E612" s="102">
        <v>6</v>
      </c>
      <c r="F612" s="102">
        <v>2012</v>
      </c>
      <c r="G612" s="102">
        <v>20</v>
      </c>
      <c r="H612" s="102">
        <v>6</v>
      </c>
      <c r="I612" s="102">
        <v>2012</v>
      </c>
      <c r="J612" s="102">
        <v>100</v>
      </c>
      <c r="K612" s="103" t="s">
        <v>3078</v>
      </c>
      <c r="L612" s="21"/>
      <c r="M612" s="30" t="s">
        <v>5682</v>
      </c>
      <c r="N612" s="30"/>
      <c r="O612" s="102">
        <v>199</v>
      </c>
      <c r="P612" s="22" t="s">
        <v>26</v>
      </c>
      <c r="Q612" s="22" t="s">
        <v>120</v>
      </c>
      <c r="R612" s="29" t="s">
        <v>5786</v>
      </c>
    </row>
    <row r="613" spans="1:18" x14ac:dyDescent="0.2">
      <c r="A613" s="18">
        <v>597</v>
      </c>
      <c r="B613" s="19">
        <v>5700</v>
      </c>
      <c r="C613" s="100" t="s">
        <v>2522</v>
      </c>
      <c r="D613" s="102">
        <v>20</v>
      </c>
      <c r="E613" s="102">
        <v>6</v>
      </c>
      <c r="F613" s="102">
        <v>2012</v>
      </c>
      <c r="G613" s="102">
        <v>20</v>
      </c>
      <c r="H613" s="102">
        <v>6</v>
      </c>
      <c r="I613" s="102">
        <v>2012</v>
      </c>
      <c r="J613" s="102">
        <v>100</v>
      </c>
      <c r="K613" s="103" t="s">
        <v>3079</v>
      </c>
      <c r="L613" s="21"/>
      <c r="M613" s="30" t="s">
        <v>5682</v>
      </c>
      <c r="N613" s="30"/>
      <c r="O613" s="102">
        <v>198</v>
      </c>
      <c r="P613" s="22" t="s">
        <v>26</v>
      </c>
      <c r="Q613" s="22" t="s">
        <v>120</v>
      </c>
      <c r="R613" s="29" t="s">
        <v>5786</v>
      </c>
    </row>
    <row r="614" spans="1:18" x14ac:dyDescent="0.2">
      <c r="A614" s="18">
        <v>598</v>
      </c>
      <c r="B614" s="19">
        <v>5700</v>
      </c>
      <c r="C614" s="100" t="s">
        <v>2523</v>
      </c>
      <c r="D614" s="102">
        <v>21</v>
      </c>
      <c r="E614" s="102">
        <v>6</v>
      </c>
      <c r="F614" s="102">
        <v>2012</v>
      </c>
      <c r="G614" s="102">
        <v>21</v>
      </c>
      <c r="H614" s="102">
        <v>6</v>
      </c>
      <c r="I614" s="102">
        <v>2012</v>
      </c>
      <c r="J614" s="102">
        <v>101</v>
      </c>
      <c r="K614" s="103" t="s">
        <v>3080</v>
      </c>
      <c r="L614" s="21"/>
      <c r="M614" s="30" t="s">
        <v>5682</v>
      </c>
      <c r="N614" s="30"/>
      <c r="O614" s="102">
        <v>197</v>
      </c>
      <c r="P614" s="22" t="s">
        <v>26</v>
      </c>
      <c r="Q614" s="22" t="s">
        <v>120</v>
      </c>
      <c r="R614" s="29" t="s">
        <v>5786</v>
      </c>
    </row>
    <row r="615" spans="1:18" x14ac:dyDescent="0.2">
      <c r="A615" s="18">
        <v>599</v>
      </c>
      <c r="B615" s="19">
        <v>5700</v>
      </c>
      <c r="C615" s="100" t="s">
        <v>2524</v>
      </c>
      <c r="D615" s="102">
        <v>21</v>
      </c>
      <c r="E615" s="102">
        <v>6</v>
      </c>
      <c r="F615" s="102">
        <v>2012</v>
      </c>
      <c r="G615" s="102">
        <v>21</v>
      </c>
      <c r="H615" s="102">
        <v>6</v>
      </c>
      <c r="I615" s="102">
        <v>2012</v>
      </c>
      <c r="J615" s="102">
        <v>101</v>
      </c>
      <c r="K615" s="103" t="s">
        <v>3081</v>
      </c>
      <c r="L615" s="22"/>
      <c r="M615" s="30" t="s">
        <v>5682</v>
      </c>
      <c r="N615" s="22"/>
      <c r="O615" s="102">
        <v>186</v>
      </c>
      <c r="P615" s="22" t="s">
        <v>26</v>
      </c>
      <c r="Q615" s="22" t="s">
        <v>120</v>
      </c>
      <c r="R615" s="29" t="s">
        <v>5786</v>
      </c>
    </row>
    <row r="616" spans="1:18" x14ac:dyDescent="0.2">
      <c r="A616" s="18">
        <v>600</v>
      </c>
      <c r="B616" s="19">
        <v>5700</v>
      </c>
      <c r="C616" s="100" t="s">
        <v>2525</v>
      </c>
      <c r="D616" s="102">
        <v>21</v>
      </c>
      <c r="E616" s="102">
        <v>6</v>
      </c>
      <c r="F616" s="102">
        <v>2012</v>
      </c>
      <c r="G616" s="102">
        <v>21</v>
      </c>
      <c r="H616" s="102">
        <v>6</v>
      </c>
      <c r="I616" s="102">
        <v>2012</v>
      </c>
      <c r="J616" s="102">
        <v>101</v>
      </c>
      <c r="K616" s="103" t="s">
        <v>3082</v>
      </c>
      <c r="L616" s="22"/>
      <c r="M616" s="30" t="s">
        <v>5682</v>
      </c>
      <c r="N616" s="30"/>
      <c r="O616" s="102">
        <v>194</v>
      </c>
      <c r="P616" s="22" t="s">
        <v>26</v>
      </c>
      <c r="Q616" s="22" t="s">
        <v>120</v>
      </c>
      <c r="R616" s="29" t="s">
        <v>5786</v>
      </c>
    </row>
    <row r="617" spans="1:18" x14ac:dyDescent="0.2">
      <c r="A617" s="18">
        <v>601</v>
      </c>
      <c r="B617" s="19">
        <v>5700</v>
      </c>
      <c r="C617" s="100" t="s">
        <v>2526</v>
      </c>
      <c r="D617" s="102">
        <v>21</v>
      </c>
      <c r="E617" s="102">
        <v>6</v>
      </c>
      <c r="F617" s="102">
        <v>2012</v>
      </c>
      <c r="G617" s="102">
        <v>21</v>
      </c>
      <c r="H617" s="102">
        <v>6</v>
      </c>
      <c r="I617" s="102">
        <v>2012</v>
      </c>
      <c r="J617" s="102">
        <v>101</v>
      </c>
      <c r="K617" s="103" t="s">
        <v>3083</v>
      </c>
      <c r="L617" s="22"/>
      <c r="M617" s="30" t="s">
        <v>5682</v>
      </c>
      <c r="N617" s="30"/>
      <c r="O617" s="102">
        <v>185</v>
      </c>
      <c r="P617" s="22" t="s">
        <v>26</v>
      </c>
      <c r="Q617" s="22" t="s">
        <v>120</v>
      </c>
      <c r="R617" s="29" t="s">
        <v>5786</v>
      </c>
    </row>
    <row r="618" spans="1:18" x14ac:dyDescent="0.2">
      <c r="A618" s="18">
        <v>602</v>
      </c>
      <c r="B618" s="19">
        <v>5700</v>
      </c>
      <c r="C618" s="100" t="s">
        <v>2527</v>
      </c>
      <c r="D618" s="102">
        <v>21</v>
      </c>
      <c r="E618" s="102">
        <v>6</v>
      </c>
      <c r="F618" s="102">
        <v>2012</v>
      </c>
      <c r="G618" s="102">
        <v>21</v>
      </c>
      <c r="H618" s="102">
        <v>6</v>
      </c>
      <c r="I618" s="102">
        <v>2012</v>
      </c>
      <c r="J618" s="102">
        <v>101</v>
      </c>
      <c r="K618" s="103" t="s">
        <v>3084</v>
      </c>
      <c r="L618" s="26"/>
      <c r="M618" s="30" t="s">
        <v>5682</v>
      </c>
      <c r="N618" s="30"/>
      <c r="O618" s="102">
        <v>199</v>
      </c>
      <c r="P618" s="22" t="s">
        <v>26</v>
      </c>
      <c r="Q618" s="22" t="s">
        <v>120</v>
      </c>
      <c r="R618" s="29" t="s">
        <v>5786</v>
      </c>
    </row>
    <row r="619" spans="1:18" x14ac:dyDescent="0.2">
      <c r="A619" s="18">
        <v>603</v>
      </c>
      <c r="B619" s="19">
        <v>5700</v>
      </c>
      <c r="C619" s="100" t="s">
        <v>2528</v>
      </c>
      <c r="D619" s="102">
        <v>21</v>
      </c>
      <c r="E619" s="102">
        <v>6</v>
      </c>
      <c r="F619" s="102">
        <v>2012</v>
      </c>
      <c r="G619" s="102">
        <v>21</v>
      </c>
      <c r="H619" s="102">
        <v>6</v>
      </c>
      <c r="I619" s="102">
        <v>2012</v>
      </c>
      <c r="J619" s="102">
        <v>101</v>
      </c>
      <c r="K619" s="103" t="s">
        <v>3085</v>
      </c>
      <c r="L619" s="27"/>
      <c r="M619" s="30" t="s">
        <v>5682</v>
      </c>
      <c r="N619" s="28"/>
      <c r="O619" s="102">
        <v>195</v>
      </c>
      <c r="P619" s="22" t="s">
        <v>26</v>
      </c>
      <c r="Q619" s="22" t="s">
        <v>120</v>
      </c>
      <c r="R619" s="29" t="s">
        <v>5786</v>
      </c>
    </row>
    <row r="620" spans="1:18" x14ac:dyDescent="0.2">
      <c r="A620" s="18">
        <v>604</v>
      </c>
      <c r="B620" s="19">
        <v>5700</v>
      </c>
      <c r="C620" s="100" t="s">
        <v>2529</v>
      </c>
      <c r="D620" s="102">
        <v>21</v>
      </c>
      <c r="E620" s="102">
        <v>6</v>
      </c>
      <c r="F620" s="102">
        <v>2012</v>
      </c>
      <c r="G620" s="102">
        <v>21</v>
      </c>
      <c r="H620" s="102">
        <v>6</v>
      </c>
      <c r="I620" s="102">
        <v>2012</v>
      </c>
      <c r="J620" s="102">
        <v>102</v>
      </c>
      <c r="K620" s="103" t="s">
        <v>3086</v>
      </c>
      <c r="L620" s="11"/>
      <c r="M620" s="30" t="s">
        <v>5682</v>
      </c>
      <c r="N620" s="11"/>
      <c r="O620" s="102">
        <v>190</v>
      </c>
      <c r="P620" s="22" t="s">
        <v>26</v>
      </c>
      <c r="Q620" s="22" t="s">
        <v>120</v>
      </c>
      <c r="R620" s="29" t="s">
        <v>5786</v>
      </c>
    </row>
    <row r="621" spans="1:18" x14ac:dyDescent="0.2">
      <c r="A621" s="18">
        <v>605</v>
      </c>
      <c r="B621" s="19">
        <v>5700</v>
      </c>
      <c r="C621" s="100" t="s">
        <v>2530</v>
      </c>
      <c r="D621" s="102">
        <v>21</v>
      </c>
      <c r="E621" s="102">
        <v>6</v>
      </c>
      <c r="F621" s="102">
        <v>2012</v>
      </c>
      <c r="G621" s="102">
        <v>21</v>
      </c>
      <c r="H621" s="102">
        <v>6</v>
      </c>
      <c r="I621" s="102">
        <v>2012</v>
      </c>
      <c r="J621" s="102">
        <v>102</v>
      </c>
      <c r="K621" s="103" t="s">
        <v>3087</v>
      </c>
      <c r="L621" s="11"/>
      <c r="M621" s="30" t="s">
        <v>5682</v>
      </c>
      <c r="N621" s="11"/>
      <c r="O621" s="102">
        <v>190</v>
      </c>
      <c r="P621" s="22" t="s">
        <v>26</v>
      </c>
      <c r="Q621" s="22" t="s">
        <v>120</v>
      </c>
      <c r="R621" s="29" t="s">
        <v>5786</v>
      </c>
    </row>
    <row r="622" spans="1:18" x14ac:dyDescent="0.2">
      <c r="A622" s="18">
        <v>606</v>
      </c>
      <c r="B622" s="19">
        <v>5700</v>
      </c>
      <c r="C622" s="100" t="s">
        <v>2531</v>
      </c>
      <c r="D622" s="102">
        <v>21</v>
      </c>
      <c r="E622" s="102">
        <v>6</v>
      </c>
      <c r="F622" s="102">
        <v>2012</v>
      </c>
      <c r="G622" s="102">
        <v>21</v>
      </c>
      <c r="H622" s="102">
        <v>6</v>
      </c>
      <c r="I622" s="102">
        <v>2012</v>
      </c>
      <c r="J622" s="102">
        <v>102</v>
      </c>
      <c r="K622" s="103" t="s">
        <v>3088</v>
      </c>
      <c r="L622" s="11"/>
      <c r="M622" s="30" t="s">
        <v>5682</v>
      </c>
      <c r="N622" s="11"/>
      <c r="O622" s="102">
        <v>197</v>
      </c>
      <c r="P622" s="22" t="s">
        <v>26</v>
      </c>
      <c r="Q622" s="22" t="s">
        <v>120</v>
      </c>
      <c r="R622" s="29" t="s">
        <v>5786</v>
      </c>
    </row>
    <row r="623" spans="1:18" x14ac:dyDescent="0.2">
      <c r="A623" s="18">
        <v>607</v>
      </c>
      <c r="B623" s="19">
        <v>5700</v>
      </c>
      <c r="C623" s="100" t="s">
        <v>2532</v>
      </c>
      <c r="D623" s="102">
        <v>21</v>
      </c>
      <c r="E623" s="102">
        <v>6</v>
      </c>
      <c r="F623" s="102">
        <v>2012</v>
      </c>
      <c r="G623" s="102">
        <v>21</v>
      </c>
      <c r="H623" s="102">
        <v>6</v>
      </c>
      <c r="I623" s="102">
        <v>2012</v>
      </c>
      <c r="J623" s="102">
        <v>102</v>
      </c>
      <c r="K623" s="103" t="s">
        <v>3089</v>
      </c>
      <c r="L623" s="11"/>
      <c r="M623" s="30" t="s">
        <v>5682</v>
      </c>
      <c r="N623" s="11"/>
      <c r="O623" s="102">
        <v>195</v>
      </c>
      <c r="P623" s="22" t="s">
        <v>26</v>
      </c>
      <c r="Q623" s="22" t="s">
        <v>120</v>
      </c>
      <c r="R623" s="29" t="s">
        <v>5786</v>
      </c>
    </row>
    <row r="624" spans="1:18" x14ac:dyDescent="0.2">
      <c r="A624" s="18">
        <v>608</v>
      </c>
      <c r="B624" s="19">
        <v>5700</v>
      </c>
      <c r="C624" s="100" t="s">
        <v>2533</v>
      </c>
      <c r="D624" s="102">
        <v>21</v>
      </c>
      <c r="E624" s="102">
        <v>6</v>
      </c>
      <c r="F624" s="102">
        <v>2012</v>
      </c>
      <c r="G624" s="102">
        <v>21</v>
      </c>
      <c r="H624" s="102">
        <v>6</v>
      </c>
      <c r="I624" s="102">
        <v>2012</v>
      </c>
      <c r="J624" s="102">
        <v>102</v>
      </c>
      <c r="K624" s="103" t="s">
        <v>3090</v>
      </c>
      <c r="L624" s="11"/>
      <c r="M624" s="30" t="s">
        <v>5682</v>
      </c>
      <c r="N624" s="11"/>
      <c r="O624" s="102">
        <v>194</v>
      </c>
      <c r="P624" s="22" t="s">
        <v>26</v>
      </c>
      <c r="Q624" s="22" t="s">
        <v>120</v>
      </c>
      <c r="R624" s="29" t="s">
        <v>5786</v>
      </c>
    </row>
    <row r="625" spans="1:18" x14ac:dyDescent="0.2">
      <c r="A625" s="18">
        <v>609</v>
      </c>
      <c r="B625" s="19">
        <v>5700</v>
      </c>
      <c r="C625" s="100" t="s">
        <v>2534</v>
      </c>
      <c r="D625" s="102">
        <v>21</v>
      </c>
      <c r="E625" s="102">
        <v>6</v>
      </c>
      <c r="F625" s="102">
        <v>2012</v>
      </c>
      <c r="G625" s="102">
        <v>22</v>
      </c>
      <c r="H625" s="102">
        <v>6</v>
      </c>
      <c r="I625" s="102">
        <v>2012</v>
      </c>
      <c r="J625" s="102">
        <v>102</v>
      </c>
      <c r="K625" s="103" t="s">
        <v>3091</v>
      </c>
      <c r="L625" s="11"/>
      <c r="M625" s="30" t="s">
        <v>5682</v>
      </c>
      <c r="N625" s="11"/>
      <c r="O625" s="102">
        <v>196</v>
      </c>
      <c r="P625" s="22" t="s">
        <v>26</v>
      </c>
      <c r="Q625" s="22" t="s">
        <v>120</v>
      </c>
      <c r="R625" s="29" t="s">
        <v>5786</v>
      </c>
    </row>
    <row r="626" spans="1:18" x14ac:dyDescent="0.2">
      <c r="A626" s="18">
        <v>610</v>
      </c>
      <c r="B626" s="19">
        <v>5700</v>
      </c>
      <c r="C626" s="100" t="s">
        <v>2535</v>
      </c>
      <c r="D626" s="102">
        <v>25</v>
      </c>
      <c r="E626" s="102">
        <v>6</v>
      </c>
      <c r="F626" s="102">
        <v>2012</v>
      </c>
      <c r="G626" s="102">
        <v>26</v>
      </c>
      <c r="H626" s="102">
        <v>6</v>
      </c>
      <c r="I626" s="102">
        <v>2012</v>
      </c>
      <c r="J626" s="102">
        <v>103</v>
      </c>
      <c r="K626" s="103" t="s">
        <v>3092</v>
      </c>
      <c r="L626" s="11"/>
      <c r="M626" s="30" t="s">
        <v>5682</v>
      </c>
      <c r="N626" s="11"/>
      <c r="O626" s="102">
        <v>177</v>
      </c>
      <c r="P626" s="22" t="s">
        <v>26</v>
      </c>
      <c r="Q626" s="22" t="s">
        <v>120</v>
      </c>
      <c r="R626" s="29" t="s">
        <v>5786</v>
      </c>
    </row>
    <row r="627" spans="1:18" x14ac:dyDescent="0.2">
      <c r="A627" s="18">
        <v>611</v>
      </c>
      <c r="B627" s="19">
        <v>5700</v>
      </c>
      <c r="C627" s="100" t="s">
        <v>2536</v>
      </c>
      <c r="D627" s="102">
        <v>26</v>
      </c>
      <c r="E627" s="102">
        <v>6</v>
      </c>
      <c r="F627" s="102">
        <v>2012</v>
      </c>
      <c r="G627" s="102">
        <v>26</v>
      </c>
      <c r="H627" s="102">
        <v>6</v>
      </c>
      <c r="I627" s="102">
        <v>2012</v>
      </c>
      <c r="J627" s="102">
        <v>103</v>
      </c>
      <c r="K627" s="103" t="s">
        <v>3093</v>
      </c>
      <c r="L627" s="21"/>
      <c r="M627" s="30" t="s">
        <v>5682</v>
      </c>
      <c r="N627" s="30"/>
      <c r="O627" s="102">
        <v>197</v>
      </c>
      <c r="P627" s="22" t="s">
        <v>26</v>
      </c>
      <c r="Q627" s="22" t="s">
        <v>120</v>
      </c>
      <c r="R627" s="29" t="s">
        <v>5786</v>
      </c>
    </row>
    <row r="628" spans="1:18" x14ac:dyDescent="0.2">
      <c r="A628" s="18">
        <v>612</v>
      </c>
      <c r="B628" s="19">
        <v>5700</v>
      </c>
      <c r="C628" s="100" t="s">
        <v>2537</v>
      </c>
      <c r="D628" s="102">
        <v>26</v>
      </c>
      <c r="E628" s="102">
        <v>6</v>
      </c>
      <c r="F628" s="102">
        <v>2012</v>
      </c>
      <c r="G628" s="102">
        <v>26</v>
      </c>
      <c r="H628" s="102">
        <v>6</v>
      </c>
      <c r="I628" s="102">
        <v>2012</v>
      </c>
      <c r="J628" s="102">
        <v>103</v>
      </c>
      <c r="K628" s="103" t="s">
        <v>3094</v>
      </c>
      <c r="L628" s="21"/>
      <c r="M628" s="30" t="s">
        <v>5682</v>
      </c>
      <c r="N628" s="30"/>
      <c r="O628" s="102">
        <v>208</v>
      </c>
      <c r="P628" s="22" t="s">
        <v>26</v>
      </c>
      <c r="Q628" s="22" t="s">
        <v>120</v>
      </c>
      <c r="R628" s="29" t="s">
        <v>5786</v>
      </c>
    </row>
    <row r="629" spans="1:18" x14ac:dyDescent="0.2">
      <c r="A629" s="18">
        <v>613</v>
      </c>
      <c r="B629" s="19">
        <v>5700</v>
      </c>
      <c r="C629" s="100" t="s">
        <v>2538</v>
      </c>
      <c r="D629" s="102">
        <v>26</v>
      </c>
      <c r="E629" s="102">
        <v>6</v>
      </c>
      <c r="F629" s="102">
        <v>2012</v>
      </c>
      <c r="G629" s="102">
        <v>27</v>
      </c>
      <c r="H629" s="102">
        <v>6</v>
      </c>
      <c r="I629" s="102">
        <v>2012</v>
      </c>
      <c r="J629" s="102">
        <v>103</v>
      </c>
      <c r="K629" s="103" t="s">
        <v>3095</v>
      </c>
      <c r="L629" s="21"/>
      <c r="M629" s="30" t="s">
        <v>5682</v>
      </c>
      <c r="N629" s="30"/>
      <c r="O629" s="102">
        <v>194</v>
      </c>
      <c r="P629" s="22" t="s">
        <v>26</v>
      </c>
      <c r="Q629" s="22" t="s">
        <v>120</v>
      </c>
      <c r="R629" s="29" t="s">
        <v>5786</v>
      </c>
    </row>
    <row r="630" spans="1:18" x14ac:dyDescent="0.2">
      <c r="A630" s="18">
        <v>614</v>
      </c>
      <c r="B630" s="19">
        <v>5700</v>
      </c>
      <c r="C630" s="100" t="s">
        <v>2539</v>
      </c>
      <c r="D630" s="102">
        <v>27</v>
      </c>
      <c r="E630" s="102">
        <v>6</v>
      </c>
      <c r="F630" s="102">
        <v>2012</v>
      </c>
      <c r="G630" s="102">
        <v>29</v>
      </c>
      <c r="H630" s="102">
        <v>6</v>
      </c>
      <c r="I630" s="102">
        <v>2012</v>
      </c>
      <c r="J630" s="102">
        <v>103</v>
      </c>
      <c r="K630" s="103" t="s">
        <v>3096</v>
      </c>
      <c r="L630" s="22"/>
      <c r="M630" s="30" t="s">
        <v>5682</v>
      </c>
      <c r="N630" s="22"/>
      <c r="O630" s="102">
        <v>131</v>
      </c>
      <c r="P630" s="22" t="s">
        <v>26</v>
      </c>
      <c r="Q630" s="22" t="s">
        <v>120</v>
      </c>
      <c r="R630" s="29" t="s">
        <v>5786</v>
      </c>
    </row>
    <row r="631" spans="1:18" ht="22.5" x14ac:dyDescent="0.2">
      <c r="A631" s="18">
        <v>615</v>
      </c>
      <c r="B631" s="19">
        <v>5700</v>
      </c>
      <c r="C631" s="100" t="s">
        <v>2540</v>
      </c>
      <c r="D631" s="102">
        <v>27</v>
      </c>
      <c r="E631" s="102">
        <v>6</v>
      </c>
      <c r="F631" s="102">
        <v>2012</v>
      </c>
      <c r="G631" s="102">
        <v>29</v>
      </c>
      <c r="H631" s="102">
        <v>6</v>
      </c>
      <c r="I631" s="102">
        <v>2012</v>
      </c>
      <c r="J631" s="102">
        <v>103</v>
      </c>
      <c r="K631" s="103" t="s">
        <v>3097</v>
      </c>
      <c r="L631" s="22"/>
      <c r="M631" s="30" t="s">
        <v>5682</v>
      </c>
      <c r="N631" s="30"/>
      <c r="O631" s="102">
        <v>186</v>
      </c>
      <c r="P631" s="22" t="s">
        <v>26</v>
      </c>
      <c r="Q631" s="22" t="s">
        <v>120</v>
      </c>
      <c r="R631" s="29" t="s">
        <v>5786</v>
      </c>
    </row>
    <row r="632" spans="1:18" ht="22.5" x14ac:dyDescent="0.2">
      <c r="A632" s="18">
        <v>616</v>
      </c>
      <c r="B632" s="19">
        <v>5700</v>
      </c>
      <c r="C632" s="100" t="s">
        <v>2541</v>
      </c>
      <c r="D632" s="102">
        <v>27</v>
      </c>
      <c r="E632" s="102">
        <v>6</v>
      </c>
      <c r="F632" s="102">
        <v>2012</v>
      </c>
      <c r="G632" s="102">
        <v>29</v>
      </c>
      <c r="H632" s="102">
        <v>6</v>
      </c>
      <c r="I632" s="102">
        <v>2012</v>
      </c>
      <c r="J632" s="102">
        <v>104</v>
      </c>
      <c r="K632" s="103" t="s">
        <v>3095</v>
      </c>
      <c r="L632" s="22"/>
      <c r="M632" s="30" t="s">
        <v>5682</v>
      </c>
      <c r="N632" s="30"/>
      <c r="O632" s="102">
        <v>122</v>
      </c>
      <c r="P632" s="22" t="s">
        <v>26</v>
      </c>
      <c r="Q632" s="22" t="s">
        <v>120</v>
      </c>
      <c r="R632" s="29" t="s">
        <v>5786</v>
      </c>
    </row>
    <row r="633" spans="1:18" ht="22.5" x14ac:dyDescent="0.2">
      <c r="A633" s="18">
        <v>617</v>
      </c>
      <c r="B633" s="19">
        <v>5700</v>
      </c>
      <c r="C633" s="100" t="s">
        <v>2541</v>
      </c>
      <c r="D633" s="102">
        <v>27</v>
      </c>
      <c r="E633" s="102">
        <v>6</v>
      </c>
      <c r="F633" s="102">
        <v>2012</v>
      </c>
      <c r="G633" s="102">
        <v>29</v>
      </c>
      <c r="H633" s="102">
        <v>6</v>
      </c>
      <c r="I633" s="102">
        <v>2012</v>
      </c>
      <c r="J633" s="102">
        <v>104</v>
      </c>
      <c r="K633" s="103" t="s">
        <v>3096</v>
      </c>
      <c r="L633" s="26"/>
      <c r="M633" s="30" t="s">
        <v>5682</v>
      </c>
      <c r="N633" s="30"/>
      <c r="O633" s="102">
        <v>131</v>
      </c>
      <c r="P633" s="22" t="s">
        <v>26</v>
      </c>
      <c r="Q633" s="22" t="s">
        <v>120</v>
      </c>
      <c r="R633" s="29" t="s">
        <v>5786</v>
      </c>
    </row>
    <row r="634" spans="1:18" x14ac:dyDescent="0.2">
      <c r="A634" s="18">
        <v>618</v>
      </c>
      <c r="B634" s="19">
        <v>5700</v>
      </c>
      <c r="C634" s="100" t="s">
        <v>2542</v>
      </c>
      <c r="D634" s="102">
        <v>3</v>
      </c>
      <c r="E634" s="102">
        <v>7</v>
      </c>
      <c r="F634" s="102">
        <v>2012</v>
      </c>
      <c r="G634" s="102">
        <v>3</v>
      </c>
      <c r="H634" s="102">
        <v>7</v>
      </c>
      <c r="I634" s="102">
        <v>2012</v>
      </c>
      <c r="J634" s="102">
        <v>105</v>
      </c>
      <c r="K634" s="103" t="s">
        <v>116</v>
      </c>
      <c r="L634" s="27"/>
      <c r="M634" s="30" t="s">
        <v>5682</v>
      </c>
      <c r="N634" s="28"/>
      <c r="O634" s="102">
        <v>212</v>
      </c>
      <c r="P634" s="22" t="s">
        <v>26</v>
      </c>
      <c r="Q634" s="22" t="s">
        <v>120</v>
      </c>
      <c r="R634" s="29" t="s">
        <v>5786</v>
      </c>
    </row>
    <row r="635" spans="1:18" x14ac:dyDescent="0.2">
      <c r="A635" s="18">
        <v>619</v>
      </c>
      <c r="B635" s="19">
        <v>5700</v>
      </c>
      <c r="C635" s="100" t="s">
        <v>2543</v>
      </c>
      <c r="D635" s="102">
        <v>3</v>
      </c>
      <c r="E635" s="102">
        <v>7</v>
      </c>
      <c r="F635" s="102">
        <v>2012</v>
      </c>
      <c r="G635" s="102">
        <v>3</v>
      </c>
      <c r="H635" s="102">
        <v>7</v>
      </c>
      <c r="I635" s="102">
        <v>2012</v>
      </c>
      <c r="J635" s="102">
        <v>105</v>
      </c>
      <c r="K635" s="103" t="s">
        <v>117</v>
      </c>
      <c r="L635" s="11"/>
      <c r="M635" s="30" t="s">
        <v>5682</v>
      </c>
      <c r="N635" s="11"/>
      <c r="O635" s="102">
        <v>195</v>
      </c>
      <c r="P635" s="22" t="s">
        <v>26</v>
      </c>
      <c r="Q635" s="22" t="s">
        <v>120</v>
      </c>
      <c r="R635" s="29" t="s">
        <v>5786</v>
      </c>
    </row>
    <row r="636" spans="1:18" x14ac:dyDescent="0.2">
      <c r="A636" s="18">
        <v>620</v>
      </c>
      <c r="B636" s="19">
        <v>5700</v>
      </c>
      <c r="C636" s="100" t="s">
        <v>2544</v>
      </c>
      <c r="D636" s="102">
        <v>3</v>
      </c>
      <c r="E636" s="102">
        <v>7</v>
      </c>
      <c r="F636" s="102">
        <v>2012</v>
      </c>
      <c r="G636" s="102">
        <v>3</v>
      </c>
      <c r="H636" s="102">
        <v>7</v>
      </c>
      <c r="I636" s="102">
        <v>2012</v>
      </c>
      <c r="J636" s="102">
        <v>105</v>
      </c>
      <c r="K636" s="103" t="s">
        <v>119</v>
      </c>
      <c r="L636" s="11"/>
      <c r="M636" s="30" t="s">
        <v>5682</v>
      </c>
      <c r="N636" s="11"/>
      <c r="O636" s="102">
        <v>204</v>
      </c>
      <c r="P636" s="22" t="s">
        <v>26</v>
      </c>
      <c r="Q636" s="22" t="s">
        <v>120</v>
      </c>
      <c r="R636" s="29" t="s">
        <v>5786</v>
      </c>
    </row>
    <row r="637" spans="1:18" x14ac:dyDescent="0.2">
      <c r="A637" s="18">
        <v>621</v>
      </c>
      <c r="B637" s="19">
        <v>5700</v>
      </c>
      <c r="C637" s="100" t="s">
        <v>2545</v>
      </c>
      <c r="D637" s="102">
        <v>3</v>
      </c>
      <c r="E637" s="102">
        <v>7</v>
      </c>
      <c r="F637" s="102">
        <v>2012</v>
      </c>
      <c r="G637" s="102">
        <v>3</v>
      </c>
      <c r="H637" s="102">
        <v>7</v>
      </c>
      <c r="I637" s="102">
        <v>2012</v>
      </c>
      <c r="J637" s="102">
        <v>105</v>
      </c>
      <c r="K637" s="103" t="s">
        <v>554</v>
      </c>
      <c r="L637" s="11"/>
      <c r="M637" s="30" t="s">
        <v>5682</v>
      </c>
      <c r="N637" s="11"/>
      <c r="O637" s="102">
        <v>194</v>
      </c>
      <c r="P637" s="22" t="s">
        <v>26</v>
      </c>
      <c r="Q637" s="22" t="s">
        <v>120</v>
      </c>
      <c r="R637" s="29" t="s">
        <v>5786</v>
      </c>
    </row>
    <row r="638" spans="1:18" x14ac:dyDescent="0.2">
      <c r="A638" s="18">
        <v>622</v>
      </c>
      <c r="B638" s="19">
        <v>5700</v>
      </c>
      <c r="C638" s="100" t="s">
        <v>2546</v>
      </c>
      <c r="D638" s="102">
        <v>3</v>
      </c>
      <c r="E638" s="102">
        <v>7</v>
      </c>
      <c r="F638" s="102">
        <v>2012</v>
      </c>
      <c r="G638" s="102">
        <v>4</v>
      </c>
      <c r="H638" s="102">
        <v>7</v>
      </c>
      <c r="I638" s="102">
        <v>2012</v>
      </c>
      <c r="J638" s="102">
        <v>105</v>
      </c>
      <c r="K638" s="103" t="s">
        <v>552</v>
      </c>
      <c r="L638" s="11"/>
      <c r="M638" s="30" t="s">
        <v>5682</v>
      </c>
      <c r="N638" s="11"/>
      <c r="O638" s="102">
        <v>210</v>
      </c>
      <c r="P638" s="22" t="s">
        <v>26</v>
      </c>
      <c r="Q638" s="22" t="s">
        <v>120</v>
      </c>
      <c r="R638" s="29" t="s">
        <v>5786</v>
      </c>
    </row>
    <row r="639" spans="1:18" x14ac:dyDescent="0.2">
      <c r="A639" s="18">
        <v>623</v>
      </c>
      <c r="B639" s="19">
        <v>5700</v>
      </c>
      <c r="C639" s="100" t="s">
        <v>2547</v>
      </c>
      <c r="D639" s="102">
        <v>4</v>
      </c>
      <c r="E639" s="102">
        <v>7</v>
      </c>
      <c r="F639" s="102">
        <v>2012</v>
      </c>
      <c r="G639" s="102">
        <v>4</v>
      </c>
      <c r="H639" s="102">
        <v>7</v>
      </c>
      <c r="I639" s="102">
        <v>2012</v>
      </c>
      <c r="J639" s="102">
        <v>105</v>
      </c>
      <c r="K639" s="103" t="s">
        <v>553</v>
      </c>
      <c r="L639" s="11"/>
      <c r="M639" s="30" t="s">
        <v>5682</v>
      </c>
      <c r="N639" s="11"/>
      <c r="O639" s="102">
        <v>198</v>
      </c>
      <c r="P639" s="22" t="s">
        <v>26</v>
      </c>
      <c r="Q639" s="22" t="s">
        <v>120</v>
      </c>
      <c r="R639" s="29" t="s">
        <v>5786</v>
      </c>
    </row>
    <row r="640" spans="1:18" x14ac:dyDescent="0.2">
      <c r="A640" s="18">
        <v>624</v>
      </c>
      <c r="B640" s="19">
        <v>5700</v>
      </c>
      <c r="C640" s="100" t="s">
        <v>2548</v>
      </c>
      <c r="D640" s="102">
        <v>4</v>
      </c>
      <c r="E640" s="102">
        <v>7</v>
      </c>
      <c r="F640" s="102">
        <v>2012</v>
      </c>
      <c r="G640" s="102">
        <v>4</v>
      </c>
      <c r="H640" s="102">
        <v>7</v>
      </c>
      <c r="I640" s="102">
        <v>2012</v>
      </c>
      <c r="J640" s="102">
        <v>106</v>
      </c>
      <c r="K640" s="103" t="s">
        <v>557</v>
      </c>
      <c r="L640" s="11"/>
      <c r="M640" s="30" t="s">
        <v>5682</v>
      </c>
      <c r="N640" s="11"/>
      <c r="O640" s="102">
        <v>200</v>
      </c>
      <c r="P640" s="22" t="s">
        <v>26</v>
      </c>
      <c r="Q640" s="22" t="s">
        <v>120</v>
      </c>
      <c r="R640" s="29" t="s">
        <v>5786</v>
      </c>
    </row>
    <row r="641" spans="1:18" x14ac:dyDescent="0.2">
      <c r="A641" s="18">
        <v>625</v>
      </c>
      <c r="B641" s="19">
        <v>5700</v>
      </c>
      <c r="C641" s="100" t="s">
        <v>2549</v>
      </c>
      <c r="D641" s="102">
        <v>4</v>
      </c>
      <c r="E641" s="102">
        <v>7</v>
      </c>
      <c r="F641" s="102">
        <v>2012</v>
      </c>
      <c r="G641" s="102">
        <v>4</v>
      </c>
      <c r="H641" s="102">
        <v>7</v>
      </c>
      <c r="I641" s="102">
        <v>2012</v>
      </c>
      <c r="J641" s="102">
        <v>106</v>
      </c>
      <c r="K641" s="103" t="s">
        <v>558</v>
      </c>
      <c r="L641" s="11"/>
      <c r="M641" s="30" t="s">
        <v>5682</v>
      </c>
      <c r="N641" s="11"/>
      <c r="O641" s="102">
        <v>203</v>
      </c>
      <c r="P641" s="22" t="s">
        <v>26</v>
      </c>
      <c r="Q641" s="22" t="s">
        <v>120</v>
      </c>
      <c r="R641" s="29" t="s">
        <v>5786</v>
      </c>
    </row>
    <row r="642" spans="1:18" x14ac:dyDescent="0.2">
      <c r="A642" s="18">
        <v>626</v>
      </c>
      <c r="B642" s="19">
        <v>5700</v>
      </c>
      <c r="C642" s="100" t="s">
        <v>2550</v>
      </c>
      <c r="D642" s="102">
        <v>4</v>
      </c>
      <c r="E642" s="102">
        <v>7</v>
      </c>
      <c r="F642" s="102">
        <v>2012</v>
      </c>
      <c r="G642" s="102">
        <v>4</v>
      </c>
      <c r="H642" s="102">
        <v>7</v>
      </c>
      <c r="I642" s="102">
        <v>2012</v>
      </c>
      <c r="J642" s="102">
        <v>106</v>
      </c>
      <c r="K642" s="103" t="s">
        <v>551</v>
      </c>
      <c r="L642" s="21"/>
      <c r="M642" s="30" t="s">
        <v>5682</v>
      </c>
      <c r="N642" s="30"/>
      <c r="O642" s="102">
        <v>194</v>
      </c>
      <c r="P642" s="22" t="s">
        <v>26</v>
      </c>
      <c r="Q642" s="22" t="s">
        <v>120</v>
      </c>
      <c r="R642" s="29" t="s">
        <v>5786</v>
      </c>
    </row>
    <row r="643" spans="1:18" x14ac:dyDescent="0.2">
      <c r="A643" s="18">
        <v>627</v>
      </c>
      <c r="B643" s="19">
        <v>5700</v>
      </c>
      <c r="C643" s="100" t="s">
        <v>2551</v>
      </c>
      <c r="D643" s="102">
        <v>4</v>
      </c>
      <c r="E643" s="102">
        <v>7</v>
      </c>
      <c r="F643" s="102">
        <v>2012</v>
      </c>
      <c r="G643" s="102">
        <v>4</v>
      </c>
      <c r="H643" s="102">
        <v>7</v>
      </c>
      <c r="I643" s="102">
        <v>2012</v>
      </c>
      <c r="J643" s="102">
        <v>106</v>
      </c>
      <c r="K643" s="103" t="s">
        <v>559</v>
      </c>
      <c r="L643" s="21"/>
      <c r="M643" s="30" t="s">
        <v>5682</v>
      </c>
      <c r="N643" s="30"/>
      <c r="O643" s="102">
        <v>197</v>
      </c>
      <c r="P643" s="22" t="s">
        <v>26</v>
      </c>
      <c r="Q643" s="22" t="s">
        <v>120</v>
      </c>
      <c r="R643" s="29" t="s">
        <v>5786</v>
      </c>
    </row>
    <row r="644" spans="1:18" x14ac:dyDescent="0.2">
      <c r="A644" s="18">
        <v>628</v>
      </c>
      <c r="B644" s="19">
        <v>5700</v>
      </c>
      <c r="C644" s="100" t="s">
        <v>2552</v>
      </c>
      <c r="D644" s="102">
        <v>4</v>
      </c>
      <c r="E644" s="102">
        <v>7</v>
      </c>
      <c r="F644" s="102">
        <v>2012</v>
      </c>
      <c r="G644" s="102">
        <v>4</v>
      </c>
      <c r="H644" s="102">
        <v>7</v>
      </c>
      <c r="I644" s="102">
        <v>2012</v>
      </c>
      <c r="J644" s="102">
        <v>106</v>
      </c>
      <c r="K644" s="103" t="s">
        <v>555</v>
      </c>
      <c r="L644" s="21"/>
      <c r="M644" s="30" t="s">
        <v>5682</v>
      </c>
      <c r="N644" s="30"/>
      <c r="O644" s="102">
        <v>193</v>
      </c>
      <c r="P644" s="22" t="s">
        <v>26</v>
      </c>
      <c r="Q644" s="22" t="s">
        <v>120</v>
      </c>
      <c r="R644" s="29" t="s">
        <v>5786</v>
      </c>
    </row>
    <row r="645" spans="1:18" x14ac:dyDescent="0.2">
      <c r="A645" s="18">
        <v>629</v>
      </c>
      <c r="B645" s="19">
        <v>5700</v>
      </c>
      <c r="C645" s="100" t="s">
        <v>2553</v>
      </c>
      <c r="D645" s="102">
        <v>4</v>
      </c>
      <c r="E645" s="102">
        <v>7</v>
      </c>
      <c r="F645" s="102">
        <v>2012</v>
      </c>
      <c r="G645" s="102">
        <v>4</v>
      </c>
      <c r="H645" s="102">
        <v>7</v>
      </c>
      <c r="I645" s="102">
        <v>2012</v>
      </c>
      <c r="J645" s="102">
        <v>106</v>
      </c>
      <c r="K645" s="103" t="s">
        <v>560</v>
      </c>
      <c r="L645" s="22"/>
      <c r="M645" s="30" t="s">
        <v>5682</v>
      </c>
      <c r="N645" s="22"/>
      <c r="O645" s="102">
        <v>199</v>
      </c>
      <c r="P645" s="22" t="s">
        <v>26</v>
      </c>
      <c r="Q645" s="22" t="s">
        <v>120</v>
      </c>
      <c r="R645" s="29" t="s">
        <v>5786</v>
      </c>
    </row>
    <row r="646" spans="1:18" x14ac:dyDescent="0.2">
      <c r="A646" s="18">
        <v>630</v>
      </c>
      <c r="B646" s="19">
        <v>5700</v>
      </c>
      <c r="C646" s="100" t="s">
        <v>2554</v>
      </c>
      <c r="D646" s="102">
        <v>4</v>
      </c>
      <c r="E646" s="102">
        <v>7</v>
      </c>
      <c r="F646" s="102">
        <v>2012</v>
      </c>
      <c r="G646" s="102">
        <v>4</v>
      </c>
      <c r="H646" s="102">
        <v>7</v>
      </c>
      <c r="I646" s="102">
        <v>2012</v>
      </c>
      <c r="J646" s="102">
        <v>107</v>
      </c>
      <c r="K646" s="103" t="s">
        <v>561</v>
      </c>
      <c r="L646" s="22"/>
      <c r="M646" s="30" t="s">
        <v>5682</v>
      </c>
      <c r="N646" s="30"/>
      <c r="O646" s="102">
        <v>201</v>
      </c>
      <c r="P646" s="22" t="s">
        <v>26</v>
      </c>
      <c r="Q646" s="22" t="s">
        <v>120</v>
      </c>
      <c r="R646" s="29" t="s">
        <v>5786</v>
      </c>
    </row>
    <row r="647" spans="1:18" x14ac:dyDescent="0.2">
      <c r="A647" s="18">
        <v>631</v>
      </c>
      <c r="B647" s="19">
        <v>5700</v>
      </c>
      <c r="C647" s="100" t="s">
        <v>2555</v>
      </c>
      <c r="D647" s="102">
        <v>4</v>
      </c>
      <c r="E647" s="102">
        <v>7</v>
      </c>
      <c r="F647" s="102">
        <v>2012</v>
      </c>
      <c r="G647" s="102">
        <v>4</v>
      </c>
      <c r="H647" s="102">
        <v>7</v>
      </c>
      <c r="I647" s="102">
        <v>2012</v>
      </c>
      <c r="J647" s="102">
        <v>107</v>
      </c>
      <c r="K647" s="103" t="s">
        <v>562</v>
      </c>
      <c r="L647" s="22"/>
      <c r="M647" s="30" t="s">
        <v>5682</v>
      </c>
      <c r="N647" s="30"/>
      <c r="O647" s="102">
        <v>198</v>
      </c>
      <c r="P647" s="22" t="s">
        <v>26</v>
      </c>
      <c r="Q647" s="22" t="s">
        <v>120</v>
      </c>
      <c r="R647" s="29" t="s">
        <v>5786</v>
      </c>
    </row>
    <row r="648" spans="1:18" x14ac:dyDescent="0.2">
      <c r="A648" s="18">
        <v>632</v>
      </c>
      <c r="B648" s="19">
        <v>5700</v>
      </c>
      <c r="C648" s="100" t="s">
        <v>2556</v>
      </c>
      <c r="D648" s="102">
        <v>4</v>
      </c>
      <c r="E648" s="102">
        <v>7</v>
      </c>
      <c r="F648" s="102">
        <v>2012</v>
      </c>
      <c r="G648" s="102">
        <v>4</v>
      </c>
      <c r="H648" s="102">
        <v>7</v>
      </c>
      <c r="I648" s="102">
        <v>2012</v>
      </c>
      <c r="J648" s="102">
        <v>107</v>
      </c>
      <c r="K648" s="103" t="s">
        <v>563</v>
      </c>
      <c r="L648" s="26"/>
      <c r="M648" s="30" t="s">
        <v>5682</v>
      </c>
      <c r="N648" s="30"/>
      <c r="O648" s="102">
        <v>189</v>
      </c>
      <c r="P648" s="22" t="s">
        <v>26</v>
      </c>
      <c r="Q648" s="22" t="s">
        <v>120</v>
      </c>
      <c r="R648" s="29" t="s">
        <v>5786</v>
      </c>
    </row>
    <row r="649" spans="1:18" x14ac:dyDescent="0.2">
      <c r="A649" s="18">
        <v>633</v>
      </c>
      <c r="B649" s="19">
        <v>5700</v>
      </c>
      <c r="C649" s="100" t="s">
        <v>2557</v>
      </c>
      <c r="D649" s="102">
        <v>4</v>
      </c>
      <c r="E649" s="102">
        <v>7</v>
      </c>
      <c r="F649" s="102">
        <v>2012</v>
      </c>
      <c r="G649" s="102">
        <v>4</v>
      </c>
      <c r="H649" s="102">
        <v>7</v>
      </c>
      <c r="I649" s="102">
        <v>2012</v>
      </c>
      <c r="J649" s="102">
        <v>107</v>
      </c>
      <c r="K649" s="103" t="s">
        <v>118</v>
      </c>
      <c r="L649" s="27"/>
      <c r="M649" s="30" t="s">
        <v>5682</v>
      </c>
      <c r="N649" s="28"/>
      <c r="O649" s="102">
        <v>192</v>
      </c>
      <c r="P649" s="22" t="s">
        <v>26</v>
      </c>
      <c r="Q649" s="22" t="s">
        <v>120</v>
      </c>
      <c r="R649" s="29" t="s">
        <v>5786</v>
      </c>
    </row>
    <row r="650" spans="1:18" x14ac:dyDescent="0.2">
      <c r="A650" s="18">
        <v>634</v>
      </c>
      <c r="B650" s="19">
        <v>5700</v>
      </c>
      <c r="C650" s="100" t="s">
        <v>2558</v>
      </c>
      <c r="D650" s="102">
        <v>4</v>
      </c>
      <c r="E650" s="102">
        <v>7</v>
      </c>
      <c r="F650" s="102">
        <v>2012</v>
      </c>
      <c r="G650" s="102">
        <v>4</v>
      </c>
      <c r="H650" s="102">
        <v>7</v>
      </c>
      <c r="I650" s="102">
        <v>2012</v>
      </c>
      <c r="J650" s="102">
        <v>107</v>
      </c>
      <c r="K650" s="103" t="s">
        <v>564</v>
      </c>
      <c r="L650" s="11"/>
      <c r="M650" s="30" t="s">
        <v>5682</v>
      </c>
      <c r="N650" s="11"/>
      <c r="O650" s="102">
        <v>191</v>
      </c>
      <c r="P650" s="22" t="s">
        <v>26</v>
      </c>
      <c r="Q650" s="22" t="s">
        <v>120</v>
      </c>
      <c r="R650" s="29" t="s">
        <v>5786</v>
      </c>
    </row>
    <row r="651" spans="1:18" x14ac:dyDescent="0.2">
      <c r="A651" s="18">
        <v>635</v>
      </c>
      <c r="B651" s="19">
        <v>5700</v>
      </c>
      <c r="C651" s="100" t="s">
        <v>2559</v>
      </c>
      <c r="D651" s="102">
        <v>4</v>
      </c>
      <c r="E651" s="102">
        <v>7</v>
      </c>
      <c r="F651" s="102">
        <v>2012</v>
      </c>
      <c r="G651" s="102">
        <v>4</v>
      </c>
      <c r="H651" s="102">
        <v>7</v>
      </c>
      <c r="I651" s="102">
        <v>2012</v>
      </c>
      <c r="J651" s="102">
        <v>107</v>
      </c>
      <c r="K651" s="103" t="s">
        <v>565</v>
      </c>
      <c r="L651" s="11"/>
      <c r="M651" s="30" t="s">
        <v>5682</v>
      </c>
      <c r="N651" s="11"/>
      <c r="O651" s="102">
        <v>194</v>
      </c>
      <c r="P651" s="22" t="s">
        <v>26</v>
      </c>
      <c r="Q651" s="22" t="s">
        <v>120</v>
      </c>
      <c r="R651" s="29" t="s">
        <v>5786</v>
      </c>
    </row>
    <row r="652" spans="1:18" x14ac:dyDescent="0.2">
      <c r="A652" s="18">
        <v>636</v>
      </c>
      <c r="B652" s="19">
        <v>5700</v>
      </c>
      <c r="C652" s="100" t="s">
        <v>2560</v>
      </c>
      <c r="D652" s="102">
        <v>4</v>
      </c>
      <c r="E652" s="102">
        <v>7</v>
      </c>
      <c r="F652" s="102">
        <v>2012</v>
      </c>
      <c r="G652" s="102">
        <v>4</v>
      </c>
      <c r="H652" s="102">
        <v>7</v>
      </c>
      <c r="I652" s="102">
        <v>2012</v>
      </c>
      <c r="J652" s="102">
        <v>108</v>
      </c>
      <c r="K652" s="103" t="s">
        <v>556</v>
      </c>
      <c r="L652" s="11"/>
      <c r="M652" s="30" t="s">
        <v>5682</v>
      </c>
      <c r="N652" s="11"/>
      <c r="O652" s="102">
        <v>200</v>
      </c>
      <c r="P652" s="22" t="s">
        <v>26</v>
      </c>
      <c r="Q652" s="22" t="s">
        <v>120</v>
      </c>
      <c r="R652" s="29" t="s">
        <v>5786</v>
      </c>
    </row>
    <row r="653" spans="1:18" x14ac:dyDescent="0.2">
      <c r="A653" s="18">
        <v>637</v>
      </c>
      <c r="B653" s="19">
        <v>5700</v>
      </c>
      <c r="C653" s="100" t="s">
        <v>2561</v>
      </c>
      <c r="D653" s="102">
        <v>4</v>
      </c>
      <c r="E653" s="102">
        <v>7</v>
      </c>
      <c r="F653" s="102">
        <v>2012</v>
      </c>
      <c r="G653" s="102">
        <v>4</v>
      </c>
      <c r="H653" s="102">
        <v>7</v>
      </c>
      <c r="I653" s="102">
        <v>2012</v>
      </c>
      <c r="J653" s="102">
        <v>108</v>
      </c>
      <c r="K653" s="103" t="s">
        <v>566</v>
      </c>
      <c r="L653" s="11"/>
      <c r="M653" s="30" t="s">
        <v>5682</v>
      </c>
      <c r="N653" s="11"/>
      <c r="O653" s="102">
        <v>187</v>
      </c>
      <c r="P653" s="22" t="s">
        <v>26</v>
      </c>
      <c r="Q653" s="22" t="s">
        <v>120</v>
      </c>
      <c r="R653" s="29" t="s">
        <v>5786</v>
      </c>
    </row>
    <row r="654" spans="1:18" x14ac:dyDescent="0.2">
      <c r="A654" s="18">
        <v>638</v>
      </c>
      <c r="B654" s="19">
        <v>5700</v>
      </c>
      <c r="C654" s="100" t="s">
        <v>2562</v>
      </c>
      <c r="D654" s="102">
        <v>4</v>
      </c>
      <c r="E654" s="102">
        <v>7</v>
      </c>
      <c r="F654" s="102">
        <v>2012</v>
      </c>
      <c r="G654" s="102">
        <v>4</v>
      </c>
      <c r="H654" s="102">
        <v>7</v>
      </c>
      <c r="I654" s="102">
        <v>2012</v>
      </c>
      <c r="J654" s="102">
        <v>108</v>
      </c>
      <c r="K654" s="103" t="s">
        <v>567</v>
      </c>
      <c r="L654" s="11"/>
      <c r="M654" s="30" t="s">
        <v>5682</v>
      </c>
      <c r="N654" s="11"/>
      <c r="O654" s="102">
        <v>196</v>
      </c>
      <c r="P654" s="22" t="s">
        <v>26</v>
      </c>
      <c r="Q654" s="22" t="s">
        <v>120</v>
      </c>
      <c r="R654" s="29" t="s">
        <v>5786</v>
      </c>
    </row>
    <row r="655" spans="1:18" x14ac:dyDescent="0.2">
      <c r="A655" s="18">
        <v>639</v>
      </c>
      <c r="B655" s="19">
        <v>5700</v>
      </c>
      <c r="C655" s="100" t="s">
        <v>2563</v>
      </c>
      <c r="D655" s="102">
        <v>4</v>
      </c>
      <c r="E655" s="102">
        <v>7</v>
      </c>
      <c r="F655" s="102">
        <v>2012</v>
      </c>
      <c r="G655" s="102">
        <v>4</v>
      </c>
      <c r="H655" s="102">
        <v>7</v>
      </c>
      <c r="I655" s="102">
        <v>2012</v>
      </c>
      <c r="J655" s="102">
        <v>108</v>
      </c>
      <c r="K655" s="103" t="s">
        <v>568</v>
      </c>
      <c r="L655" s="11"/>
      <c r="M655" s="30" t="s">
        <v>5682</v>
      </c>
      <c r="N655" s="11"/>
      <c r="O655" s="102">
        <v>192</v>
      </c>
      <c r="P655" s="22" t="s">
        <v>26</v>
      </c>
      <c r="Q655" s="22" t="s">
        <v>120</v>
      </c>
      <c r="R655" s="29" t="s">
        <v>5786</v>
      </c>
    </row>
    <row r="656" spans="1:18" x14ac:dyDescent="0.2">
      <c r="A656" s="18">
        <v>640</v>
      </c>
      <c r="B656" s="19">
        <v>5700</v>
      </c>
      <c r="C656" s="100" t="s">
        <v>2564</v>
      </c>
      <c r="D656" s="102">
        <v>4</v>
      </c>
      <c r="E656" s="102">
        <v>7</v>
      </c>
      <c r="F656" s="102">
        <v>2012</v>
      </c>
      <c r="G656" s="102">
        <v>4</v>
      </c>
      <c r="H656" s="102">
        <v>7</v>
      </c>
      <c r="I656" s="102">
        <v>2012</v>
      </c>
      <c r="J656" s="102">
        <v>108</v>
      </c>
      <c r="K656" s="103" t="s">
        <v>569</v>
      </c>
      <c r="L656" s="11"/>
      <c r="M656" s="30" t="s">
        <v>5682</v>
      </c>
      <c r="N656" s="11"/>
      <c r="O656" s="102">
        <v>194</v>
      </c>
      <c r="P656" s="22" t="s">
        <v>26</v>
      </c>
      <c r="Q656" s="22" t="s">
        <v>120</v>
      </c>
      <c r="R656" s="29" t="s">
        <v>5786</v>
      </c>
    </row>
    <row r="657" spans="1:18" x14ac:dyDescent="0.2">
      <c r="A657" s="18">
        <v>641</v>
      </c>
      <c r="B657" s="19">
        <v>5700</v>
      </c>
      <c r="C657" s="100" t="s">
        <v>2565</v>
      </c>
      <c r="D657" s="102">
        <v>4</v>
      </c>
      <c r="E657" s="102">
        <v>7</v>
      </c>
      <c r="F657" s="102">
        <v>2012</v>
      </c>
      <c r="G657" s="102">
        <v>4</v>
      </c>
      <c r="H657" s="102">
        <v>7</v>
      </c>
      <c r="I657" s="102">
        <v>2012</v>
      </c>
      <c r="J657" s="102">
        <v>108</v>
      </c>
      <c r="K657" s="103" t="s">
        <v>570</v>
      </c>
      <c r="L657" s="21"/>
      <c r="M657" s="30" t="s">
        <v>5682</v>
      </c>
      <c r="N657" s="30"/>
      <c r="O657" s="102">
        <v>198</v>
      </c>
      <c r="P657" s="22" t="s">
        <v>26</v>
      </c>
      <c r="Q657" s="22" t="s">
        <v>120</v>
      </c>
      <c r="R657" s="29" t="s">
        <v>5786</v>
      </c>
    </row>
    <row r="658" spans="1:18" x14ac:dyDescent="0.2">
      <c r="A658" s="18">
        <v>642</v>
      </c>
      <c r="B658" s="19">
        <v>5700</v>
      </c>
      <c r="C658" s="100" t="s">
        <v>2566</v>
      </c>
      <c r="D658" s="102">
        <v>4</v>
      </c>
      <c r="E658" s="102">
        <v>7</v>
      </c>
      <c r="F658" s="102">
        <v>2012</v>
      </c>
      <c r="G658" s="102">
        <v>4</v>
      </c>
      <c r="H658" s="102">
        <v>7</v>
      </c>
      <c r="I658" s="102">
        <v>2012</v>
      </c>
      <c r="J658" s="102">
        <v>109</v>
      </c>
      <c r="K658" s="103" t="s">
        <v>571</v>
      </c>
      <c r="L658" s="21"/>
      <c r="M658" s="30" t="s">
        <v>5682</v>
      </c>
      <c r="N658" s="30"/>
      <c r="O658" s="102">
        <v>186</v>
      </c>
      <c r="P658" s="22" t="s">
        <v>26</v>
      </c>
      <c r="Q658" s="22" t="s">
        <v>120</v>
      </c>
      <c r="R658" s="29" t="s">
        <v>5786</v>
      </c>
    </row>
    <row r="659" spans="1:18" x14ac:dyDescent="0.2">
      <c r="A659" s="18">
        <v>643</v>
      </c>
      <c r="B659" s="19">
        <v>5700</v>
      </c>
      <c r="C659" s="100" t="s">
        <v>2567</v>
      </c>
      <c r="D659" s="102">
        <v>4</v>
      </c>
      <c r="E659" s="102">
        <v>7</v>
      </c>
      <c r="F659" s="102">
        <v>2012</v>
      </c>
      <c r="G659" s="102">
        <v>4</v>
      </c>
      <c r="H659" s="102">
        <v>7</v>
      </c>
      <c r="I659" s="102">
        <v>2012</v>
      </c>
      <c r="J659" s="102">
        <v>109</v>
      </c>
      <c r="K659" s="103" t="s">
        <v>572</v>
      </c>
      <c r="L659" s="21"/>
      <c r="M659" s="30" t="s">
        <v>5682</v>
      </c>
      <c r="N659" s="30"/>
      <c r="O659" s="102">
        <v>200</v>
      </c>
      <c r="P659" s="22" t="s">
        <v>26</v>
      </c>
      <c r="Q659" s="22" t="s">
        <v>120</v>
      </c>
      <c r="R659" s="29" t="s">
        <v>5786</v>
      </c>
    </row>
    <row r="660" spans="1:18" x14ac:dyDescent="0.2">
      <c r="A660" s="18">
        <v>644</v>
      </c>
      <c r="B660" s="19">
        <v>5700</v>
      </c>
      <c r="C660" s="100" t="s">
        <v>2568</v>
      </c>
      <c r="D660" s="102">
        <v>4</v>
      </c>
      <c r="E660" s="102">
        <v>7</v>
      </c>
      <c r="F660" s="102">
        <v>2012</v>
      </c>
      <c r="G660" s="102">
        <v>4</v>
      </c>
      <c r="H660" s="102">
        <v>7</v>
      </c>
      <c r="I660" s="102">
        <v>2012</v>
      </c>
      <c r="J660" s="102">
        <v>109</v>
      </c>
      <c r="K660" s="103" t="s">
        <v>573</v>
      </c>
      <c r="L660" s="22"/>
      <c r="M660" s="30" t="s">
        <v>5682</v>
      </c>
      <c r="N660" s="22"/>
      <c r="O660" s="102">
        <v>183</v>
      </c>
      <c r="P660" s="22" t="s">
        <v>26</v>
      </c>
      <c r="Q660" s="22" t="s">
        <v>120</v>
      </c>
      <c r="R660" s="29" t="s">
        <v>5786</v>
      </c>
    </row>
    <row r="661" spans="1:18" x14ac:dyDescent="0.2">
      <c r="A661" s="18">
        <v>645</v>
      </c>
      <c r="B661" s="19">
        <v>5700</v>
      </c>
      <c r="C661" s="100" t="s">
        <v>2569</v>
      </c>
      <c r="D661" s="102">
        <v>4</v>
      </c>
      <c r="E661" s="102">
        <v>7</v>
      </c>
      <c r="F661" s="102">
        <v>2012</v>
      </c>
      <c r="G661" s="102">
        <v>4</v>
      </c>
      <c r="H661" s="102">
        <v>7</v>
      </c>
      <c r="I661" s="102">
        <v>2012</v>
      </c>
      <c r="J661" s="102">
        <v>109</v>
      </c>
      <c r="K661" s="103" t="s">
        <v>574</v>
      </c>
      <c r="L661" s="22"/>
      <c r="M661" s="30" t="s">
        <v>5682</v>
      </c>
      <c r="N661" s="30"/>
      <c r="O661" s="102">
        <v>186</v>
      </c>
      <c r="P661" s="22" t="s">
        <v>26</v>
      </c>
      <c r="Q661" s="22" t="s">
        <v>120</v>
      </c>
      <c r="R661" s="29" t="s">
        <v>5786</v>
      </c>
    </row>
    <row r="662" spans="1:18" x14ac:dyDescent="0.2">
      <c r="A662" s="18">
        <v>646</v>
      </c>
      <c r="B662" s="19">
        <v>5700</v>
      </c>
      <c r="C662" s="100" t="s">
        <v>2570</v>
      </c>
      <c r="D662" s="102">
        <v>4</v>
      </c>
      <c r="E662" s="102">
        <v>7</v>
      </c>
      <c r="F662" s="102">
        <v>2012</v>
      </c>
      <c r="G662" s="102">
        <v>4</v>
      </c>
      <c r="H662" s="102">
        <v>7</v>
      </c>
      <c r="I662" s="102">
        <v>2012</v>
      </c>
      <c r="J662" s="102">
        <v>109</v>
      </c>
      <c r="K662" s="103" t="s">
        <v>575</v>
      </c>
      <c r="L662" s="22"/>
      <c r="M662" s="30" t="s">
        <v>5682</v>
      </c>
      <c r="N662" s="30"/>
      <c r="O662" s="102">
        <v>201</v>
      </c>
      <c r="P662" s="22" t="s">
        <v>26</v>
      </c>
      <c r="Q662" s="22" t="s">
        <v>120</v>
      </c>
      <c r="R662" s="29" t="s">
        <v>5786</v>
      </c>
    </row>
    <row r="663" spans="1:18" x14ac:dyDescent="0.2">
      <c r="A663" s="18">
        <v>647</v>
      </c>
      <c r="B663" s="19">
        <v>5700</v>
      </c>
      <c r="C663" s="100" t="s">
        <v>2571</v>
      </c>
      <c r="D663" s="102">
        <v>4</v>
      </c>
      <c r="E663" s="102">
        <v>7</v>
      </c>
      <c r="F663" s="102">
        <v>2012</v>
      </c>
      <c r="G663" s="102">
        <v>5</v>
      </c>
      <c r="H663" s="102">
        <v>7</v>
      </c>
      <c r="I663" s="102">
        <v>2012</v>
      </c>
      <c r="J663" s="102">
        <v>109</v>
      </c>
      <c r="K663" s="103" t="s">
        <v>576</v>
      </c>
      <c r="L663" s="26"/>
      <c r="M663" s="30" t="s">
        <v>5682</v>
      </c>
      <c r="N663" s="30"/>
      <c r="O663" s="102">
        <v>195</v>
      </c>
      <c r="P663" s="22" t="s">
        <v>26</v>
      </c>
      <c r="Q663" s="22" t="s">
        <v>120</v>
      </c>
      <c r="R663" s="29" t="s">
        <v>5786</v>
      </c>
    </row>
    <row r="664" spans="1:18" x14ac:dyDescent="0.2">
      <c r="A664" s="18">
        <v>648</v>
      </c>
      <c r="B664" s="19">
        <v>5700</v>
      </c>
      <c r="C664" s="100" t="s">
        <v>2572</v>
      </c>
      <c r="D664" s="102">
        <v>5</v>
      </c>
      <c r="E664" s="102">
        <v>7</v>
      </c>
      <c r="F664" s="102">
        <v>2012</v>
      </c>
      <c r="G664" s="102">
        <v>5</v>
      </c>
      <c r="H664" s="102">
        <v>7</v>
      </c>
      <c r="I664" s="102">
        <v>2012</v>
      </c>
      <c r="J664" s="102">
        <v>110</v>
      </c>
      <c r="K664" s="103" t="s">
        <v>577</v>
      </c>
      <c r="L664" s="27"/>
      <c r="M664" s="30" t="s">
        <v>5682</v>
      </c>
      <c r="N664" s="28"/>
      <c r="O664" s="102">
        <v>201</v>
      </c>
      <c r="P664" s="22" t="s">
        <v>26</v>
      </c>
      <c r="Q664" s="22" t="s">
        <v>120</v>
      </c>
      <c r="R664" s="29" t="s">
        <v>5786</v>
      </c>
    </row>
    <row r="665" spans="1:18" x14ac:dyDescent="0.2">
      <c r="A665" s="18">
        <v>649</v>
      </c>
      <c r="B665" s="19">
        <v>5700</v>
      </c>
      <c r="C665" s="100" t="s">
        <v>2573</v>
      </c>
      <c r="D665" s="102">
        <v>5</v>
      </c>
      <c r="E665" s="102">
        <v>7</v>
      </c>
      <c r="F665" s="102">
        <v>2012</v>
      </c>
      <c r="G665" s="102">
        <v>5</v>
      </c>
      <c r="H665" s="102">
        <v>7</v>
      </c>
      <c r="I665" s="102">
        <v>2012</v>
      </c>
      <c r="J665" s="102">
        <v>110</v>
      </c>
      <c r="K665" s="103" t="s">
        <v>578</v>
      </c>
      <c r="L665" s="11"/>
      <c r="M665" s="30" t="s">
        <v>5682</v>
      </c>
      <c r="N665" s="11"/>
      <c r="O665" s="102">
        <v>195</v>
      </c>
      <c r="P665" s="22" t="s">
        <v>26</v>
      </c>
      <c r="Q665" s="22" t="s">
        <v>120</v>
      </c>
      <c r="R665" s="29" t="s">
        <v>5786</v>
      </c>
    </row>
    <row r="666" spans="1:18" x14ac:dyDescent="0.2">
      <c r="A666" s="18">
        <v>650</v>
      </c>
      <c r="B666" s="19">
        <v>5700</v>
      </c>
      <c r="C666" s="100" t="s">
        <v>2574</v>
      </c>
      <c r="D666" s="102">
        <v>5</v>
      </c>
      <c r="E666" s="102">
        <v>7</v>
      </c>
      <c r="F666" s="102">
        <v>2012</v>
      </c>
      <c r="G666" s="102">
        <v>5</v>
      </c>
      <c r="H666" s="102">
        <v>7</v>
      </c>
      <c r="I666" s="102">
        <v>2012</v>
      </c>
      <c r="J666" s="102">
        <v>110</v>
      </c>
      <c r="K666" s="103" t="s">
        <v>579</v>
      </c>
      <c r="L666" s="11"/>
      <c r="M666" s="30" t="s">
        <v>5682</v>
      </c>
      <c r="N666" s="11"/>
      <c r="O666" s="102">
        <v>198</v>
      </c>
      <c r="P666" s="22" t="s">
        <v>26</v>
      </c>
      <c r="Q666" s="22" t="s">
        <v>120</v>
      </c>
      <c r="R666" s="29" t="s">
        <v>5786</v>
      </c>
    </row>
    <row r="667" spans="1:18" x14ac:dyDescent="0.2">
      <c r="A667" s="18">
        <v>651</v>
      </c>
      <c r="B667" s="19">
        <v>5700</v>
      </c>
      <c r="C667" s="100" t="s">
        <v>2575</v>
      </c>
      <c r="D667" s="102">
        <v>5</v>
      </c>
      <c r="E667" s="102">
        <v>7</v>
      </c>
      <c r="F667" s="102">
        <v>2012</v>
      </c>
      <c r="G667" s="102">
        <v>5</v>
      </c>
      <c r="H667" s="102">
        <v>7</v>
      </c>
      <c r="I667" s="102">
        <v>2012</v>
      </c>
      <c r="J667" s="102">
        <v>110</v>
      </c>
      <c r="K667" s="103" t="s">
        <v>580</v>
      </c>
      <c r="L667" s="11"/>
      <c r="M667" s="30" t="s">
        <v>5682</v>
      </c>
      <c r="N667" s="11"/>
      <c r="O667" s="102">
        <v>191</v>
      </c>
      <c r="P667" s="22" t="s">
        <v>26</v>
      </c>
      <c r="Q667" s="22" t="s">
        <v>120</v>
      </c>
      <c r="R667" s="29" t="s">
        <v>5786</v>
      </c>
    </row>
    <row r="668" spans="1:18" x14ac:dyDescent="0.2">
      <c r="A668" s="18">
        <v>652</v>
      </c>
      <c r="B668" s="19">
        <v>5700</v>
      </c>
      <c r="C668" s="100" t="s">
        <v>2576</v>
      </c>
      <c r="D668" s="102">
        <v>5</v>
      </c>
      <c r="E668" s="102">
        <v>7</v>
      </c>
      <c r="F668" s="102">
        <v>2012</v>
      </c>
      <c r="G668" s="102">
        <v>5</v>
      </c>
      <c r="H668" s="102">
        <v>7</v>
      </c>
      <c r="I668" s="102">
        <v>2012</v>
      </c>
      <c r="J668" s="102">
        <v>110</v>
      </c>
      <c r="K668" s="103" t="s">
        <v>581</v>
      </c>
      <c r="L668" s="11"/>
      <c r="M668" s="30" t="s">
        <v>5682</v>
      </c>
      <c r="N668" s="11"/>
      <c r="O668" s="102">
        <v>191</v>
      </c>
      <c r="P668" s="22" t="s">
        <v>26</v>
      </c>
      <c r="Q668" s="22" t="s">
        <v>120</v>
      </c>
      <c r="R668" s="29" t="s">
        <v>5786</v>
      </c>
    </row>
    <row r="669" spans="1:18" x14ac:dyDescent="0.2">
      <c r="A669" s="18">
        <v>653</v>
      </c>
      <c r="B669" s="19">
        <v>5700</v>
      </c>
      <c r="C669" s="100" t="s">
        <v>2577</v>
      </c>
      <c r="D669" s="102">
        <v>5</v>
      </c>
      <c r="E669" s="102">
        <v>7</v>
      </c>
      <c r="F669" s="102">
        <v>2012</v>
      </c>
      <c r="G669" s="102">
        <v>5</v>
      </c>
      <c r="H669" s="102">
        <v>7</v>
      </c>
      <c r="I669" s="102">
        <v>2012</v>
      </c>
      <c r="J669" s="102">
        <v>110</v>
      </c>
      <c r="K669" s="103" t="s">
        <v>582</v>
      </c>
      <c r="L669" s="11"/>
      <c r="M669" s="30" t="s">
        <v>5682</v>
      </c>
      <c r="N669" s="11"/>
      <c r="O669" s="102">
        <v>194</v>
      </c>
      <c r="P669" s="22" t="s">
        <v>26</v>
      </c>
      <c r="Q669" s="22" t="s">
        <v>120</v>
      </c>
      <c r="R669" s="29" t="s">
        <v>5786</v>
      </c>
    </row>
    <row r="670" spans="1:18" x14ac:dyDescent="0.2">
      <c r="A670" s="18">
        <v>654</v>
      </c>
      <c r="B670" s="19">
        <v>5700</v>
      </c>
      <c r="C670" s="100" t="s">
        <v>2578</v>
      </c>
      <c r="D670" s="102">
        <v>5</v>
      </c>
      <c r="E670" s="102">
        <v>7</v>
      </c>
      <c r="F670" s="102">
        <v>2012</v>
      </c>
      <c r="G670" s="102">
        <v>5</v>
      </c>
      <c r="H670" s="102">
        <v>7</v>
      </c>
      <c r="I670" s="102">
        <v>2012</v>
      </c>
      <c r="J670" s="102">
        <v>111</v>
      </c>
      <c r="K670" s="103" t="s">
        <v>583</v>
      </c>
      <c r="L670" s="11"/>
      <c r="M670" s="30" t="s">
        <v>5682</v>
      </c>
      <c r="N670" s="11"/>
      <c r="O670" s="102">
        <v>197</v>
      </c>
      <c r="P670" s="22" t="s">
        <v>26</v>
      </c>
      <c r="Q670" s="22" t="s">
        <v>120</v>
      </c>
      <c r="R670" s="29" t="s">
        <v>5786</v>
      </c>
    </row>
    <row r="671" spans="1:18" x14ac:dyDescent="0.2">
      <c r="A671" s="18">
        <v>655</v>
      </c>
      <c r="B671" s="19">
        <v>5700</v>
      </c>
      <c r="C671" s="100" t="s">
        <v>2579</v>
      </c>
      <c r="D671" s="102">
        <v>5</v>
      </c>
      <c r="E671" s="102">
        <v>7</v>
      </c>
      <c r="F671" s="102">
        <v>2012</v>
      </c>
      <c r="G671" s="102">
        <v>5</v>
      </c>
      <c r="H671" s="102">
        <v>7</v>
      </c>
      <c r="I671" s="102">
        <v>2012</v>
      </c>
      <c r="J671" s="102">
        <v>111</v>
      </c>
      <c r="K671" s="103" t="s">
        <v>584</v>
      </c>
      <c r="L671" s="11"/>
      <c r="M671" s="30" t="s">
        <v>5682</v>
      </c>
      <c r="N671" s="11"/>
      <c r="O671" s="102">
        <v>189</v>
      </c>
      <c r="P671" s="22" t="s">
        <v>26</v>
      </c>
      <c r="Q671" s="22" t="s">
        <v>120</v>
      </c>
      <c r="R671" s="29" t="s">
        <v>5786</v>
      </c>
    </row>
    <row r="672" spans="1:18" x14ac:dyDescent="0.2">
      <c r="A672" s="18">
        <v>656</v>
      </c>
      <c r="B672" s="19">
        <v>5700</v>
      </c>
      <c r="C672" s="100" t="s">
        <v>2580</v>
      </c>
      <c r="D672" s="102">
        <v>5</v>
      </c>
      <c r="E672" s="102">
        <v>7</v>
      </c>
      <c r="F672" s="102">
        <v>2012</v>
      </c>
      <c r="G672" s="102">
        <v>6</v>
      </c>
      <c r="H672" s="102">
        <v>7</v>
      </c>
      <c r="I672" s="102">
        <v>2012</v>
      </c>
      <c r="J672" s="102">
        <v>111</v>
      </c>
      <c r="K672" s="103" t="s">
        <v>585</v>
      </c>
      <c r="L672" s="21"/>
      <c r="M672" s="30" t="s">
        <v>5682</v>
      </c>
      <c r="N672" s="30"/>
      <c r="O672" s="102">
        <v>206</v>
      </c>
      <c r="P672" s="22" t="s">
        <v>26</v>
      </c>
      <c r="Q672" s="22" t="s">
        <v>120</v>
      </c>
      <c r="R672" s="29" t="s">
        <v>5786</v>
      </c>
    </row>
    <row r="673" spans="1:18" x14ac:dyDescent="0.2">
      <c r="A673" s="18">
        <v>657</v>
      </c>
      <c r="B673" s="19">
        <v>5700</v>
      </c>
      <c r="C673" s="100" t="s">
        <v>2581</v>
      </c>
      <c r="D673" s="102">
        <v>6</v>
      </c>
      <c r="E673" s="102">
        <v>7</v>
      </c>
      <c r="F673" s="102">
        <v>2012</v>
      </c>
      <c r="G673" s="102">
        <v>6</v>
      </c>
      <c r="H673" s="102">
        <v>7</v>
      </c>
      <c r="I673" s="102">
        <v>2012</v>
      </c>
      <c r="J673" s="102">
        <v>111</v>
      </c>
      <c r="K673" s="103" t="s">
        <v>586</v>
      </c>
      <c r="L673" s="21"/>
      <c r="M673" s="30" t="s">
        <v>5682</v>
      </c>
      <c r="N673" s="30"/>
      <c r="O673" s="102">
        <v>190</v>
      </c>
      <c r="P673" s="22" t="s">
        <v>26</v>
      </c>
      <c r="Q673" s="22" t="s">
        <v>120</v>
      </c>
      <c r="R673" s="29" t="s">
        <v>5786</v>
      </c>
    </row>
    <row r="674" spans="1:18" x14ac:dyDescent="0.2">
      <c r="A674" s="18">
        <v>658</v>
      </c>
      <c r="B674" s="19">
        <v>5700</v>
      </c>
      <c r="C674" s="100" t="s">
        <v>2582</v>
      </c>
      <c r="D674" s="102">
        <v>6</v>
      </c>
      <c r="E674" s="102">
        <v>7</v>
      </c>
      <c r="F674" s="102">
        <v>2012</v>
      </c>
      <c r="G674" s="102">
        <v>6</v>
      </c>
      <c r="H674" s="102">
        <v>7</v>
      </c>
      <c r="I674" s="102">
        <v>2012</v>
      </c>
      <c r="J674" s="102">
        <v>111</v>
      </c>
      <c r="K674" s="103" t="s">
        <v>587</v>
      </c>
      <c r="L674" s="21"/>
      <c r="M674" s="30" t="s">
        <v>5682</v>
      </c>
      <c r="N674" s="30"/>
      <c r="O674" s="102">
        <v>198</v>
      </c>
      <c r="P674" s="22" t="s">
        <v>26</v>
      </c>
      <c r="Q674" s="22" t="s">
        <v>120</v>
      </c>
      <c r="R674" s="29" t="s">
        <v>5786</v>
      </c>
    </row>
    <row r="675" spans="1:18" x14ac:dyDescent="0.2">
      <c r="A675" s="18">
        <v>659</v>
      </c>
      <c r="B675" s="19">
        <v>5700</v>
      </c>
      <c r="C675" s="100" t="s">
        <v>2583</v>
      </c>
      <c r="D675" s="102">
        <v>6</v>
      </c>
      <c r="E675" s="102">
        <v>7</v>
      </c>
      <c r="F675" s="102">
        <v>2012</v>
      </c>
      <c r="G675" s="102">
        <v>6</v>
      </c>
      <c r="H675" s="102">
        <v>7</v>
      </c>
      <c r="I675" s="102">
        <v>2012</v>
      </c>
      <c r="J675" s="102">
        <v>111</v>
      </c>
      <c r="K675" s="103" t="s">
        <v>588</v>
      </c>
      <c r="L675" s="22"/>
      <c r="M675" s="30" t="s">
        <v>5682</v>
      </c>
      <c r="N675" s="22"/>
      <c r="O675" s="102">
        <v>193</v>
      </c>
      <c r="P675" s="22" t="s">
        <v>26</v>
      </c>
      <c r="Q675" s="22" t="s">
        <v>120</v>
      </c>
      <c r="R675" s="29" t="s">
        <v>5786</v>
      </c>
    </row>
    <row r="676" spans="1:18" x14ac:dyDescent="0.2">
      <c r="A676" s="18">
        <v>660</v>
      </c>
      <c r="B676" s="19">
        <v>5700</v>
      </c>
      <c r="C676" s="100" t="s">
        <v>2584</v>
      </c>
      <c r="D676" s="102">
        <v>6</v>
      </c>
      <c r="E676" s="102">
        <v>7</v>
      </c>
      <c r="F676" s="102">
        <v>2012</v>
      </c>
      <c r="G676" s="102">
        <v>6</v>
      </c>
      <c r="H676" s="102">
        <v>7</v>
      </c>
      <c r="I676" s="102">
        <v>2012</v>
      </c>
      <c r="J676" s="102">
        <v>112</v>
      </c>
      <c r="K676" s="103" t="s">
        <v>589</v>
      </c>
      <c r="L676" s="22"/>
      <c r="M676" s="30" t="s">
        <v>5682</v>
      </c>
      <c r="N676" s="30"/>
      <c r="O676" s="102">
        <v>190</v>
      </c>
      <c r="P676" s="22" t="s">
        <v>26</v>
      </c>
      <c r="Q676" s="22" t="s">
        <v>120</v>
      </c>
      <c r="R676" s="29" t="s">
        <v>5786</v>
      </c>
    </row>
    <row r="677" spans="1:18" x14ac:dyDescent="0.2">
      <c r="A677" s="18">
        <v>661</v>
      </c>
      <c r="B677" s="19">
        <v>5700</v>
      </c>
      <c r="C677" s="100" t="s">
        <v>2585</v>
      </c>
      <c r="D677" s="102">
        <v>6</v>
      </c>
      <c r="E677" s="102">
        <v>7</v>
      </c>
      <c r="F677" s="102">
        <v>2012</v>
      </c>
      <c r="G677" s="102">
        <v>6</v>
      </c>
      <c r="H677" s="102">
        <v>7</v>
      </c>
      <c r="I677" s="102">
        <v>2012</v>
      </c>
      <c r="J677" s="102">
        <v>112</v>
      </c>
      <c r="K677" s="103" t="s">
        <v>590</v>
      </c>
      <c r="L677" s="22"/>
      <c r="M677" s="30" t="s">
        <v>5682</v>
      </c>
      <c r="N677" s="30"/>
      <c r="O677" s="102">
        <v>196</v>
      </c>
      <c r="P677" s="22" t="s">
        <v>26</v>
      </c>
      <c r="Q677" s="22" t="s">
        <v>120</v>
      </c>
      <c r="R677" s="29" t="s">
        <v>5786</v>
      </c>
    </row>
    <row r="678" spans="1:18" x14ac:dyDescent="0.2">
      <c r="A678" s="18">
        <v>662</v>
      </c>
      <c r="B678" s="19">
        <v>5700</v>
      </c>
      <c r="C678" s="100" t="s">
        <v>2586</v>
      </c>
      <c r="D678" s="102">
        <v>6</v>
      </c>
      <c r="E678" s="102">
        <v>7</v>
      </c>
      <c r="F678" s="102">
        <v>2012</v>
      </c>
      <c r="G678" s="102">
        <v>6</v>
      </c>
      <c r="H678" s="102">
        <v>7</v>
      </c>
      <c r="I678" s="102">
        <v>2012</v>
      </c>
      <c r="J678" s="102">
        <v>112</v>
      </c>
      <c r="K678" s="103" t="s">
        <v>591</v>
      </c>
      <c r="L678" s="26"/>
      <c r="M678" s="30" t="s">
        <v>5682</v>
      </c>
      <c r="N678" s="30"/>
      <c r="O678" s="102">
        <v>193</v>
      </c>
      <c r="P678" s="22" t="s">
        <v>26</v>
      </c>
      <c r="Q678" s="22" t="s">
        <v>120</v>
      </c>
      <c r="R678" s="29" t="s">
        <v>5786</v>
      </c>
    </row>
    <row r="679" spans="1:18" x14ac:dyDescent="0.2">
      <c r="A679" s="18">
        <v>663</v>
      </c>
      <c r="B679" s="19">
        <v>5700</v>
      </c>
      <c r="C679" s="100" t="s">
        <v>2587</v>
      </c>
      <c r="D679" s="102">
        <v>6</v>
      </c>
      <c r="E679" s="102">
        <v>7</v>
      </c>
      <c r="F679" s="102">
        <v>2012</v>
      </c>
      <c r="G679" s="102">
        <v>6</v>
      </c>
      <c r="H679" s="102">
        <v>7</v>
      </c>
      <c r="I679" s="102">
        <v>2012</v>
      </c>
      <c r="J679" s="102">
        <v>112</v>
      </c>
      <c r="K679" s="103" t="s">
        <v>592</v>
      </c>
      <c r="L679" s="27"/>
      <c r="M679" s="30" t="s">
        <v>5682</v>
      </c>
      <c r="N679" s="28"/>
      <c r="O679" s="102">
        <v>185</v>
      </c>
      <c r="P679" s="22" t="s">
        <v>26</v>
      </c>
      <c r="Q679" s="22" t="s">
        <v>120</v>
      </c>
      <c r="R679" s="29" t="s">
        <v>5786</v>
      </c>
    </row>
    <row r="680" spans="1:18" x14ac:dyDescent="0.2">
      <c r="A680" s="18">
        <v>664</v>
      </c>
      <c r="B680" s="19">
        <v>5700</v>
      </c>
      <c r="C680" s="100" t="s">
        <v>2588</v>
      </c>
      <c r="D680" s="102">
        <v>6</v>
      </c>
      <c r="E680" s="102">
        <v>7</v>
      </c>
      <c r="F680" s="102">
        <v>2012</v>
      </c>
      <c r="G680" s="102">
        <v>6</v>
      </c>
      <c r="H680" s="102">
        <v>7</v>
      </c>
      <c r="I680" s="102">
        <v>2012</v>
      </c>
      <c r="J680" s="102">
        <v>112</v>
      </c>
      <c r="K680" s="103" t="s">
        <v>593</v>
      </c>
      <c r="L680" s="11"/>
      <c r="M680" s="30" t="s">
        <v>5682</v>
      </c>
      <c r="N680" s="11"/>
      <c r="O680" s="102">
        <v>188</v>
      </c>
      <c r="P680" s="22" t="s">
        <v>26</v>
      </c>
      <c r="Q680" s="22" t="s">
        <v>120</v>
      </c>
      <c r="R680" s="29" t="s">
        <v>5786</v>
      </c>
    </row>
    <row r="681" spans="1:18" x14ac:dyDescent="0.2">
      <c r="A681" s="18">
        <v>665</v>
      </c>
      <c r="B681" s="19">
        <v>5700</v>
      </c>
      <c r="C681" s="100" t="s">
        <v>2589</v>
      </c>
      <c r="D681" s="102">
        <v>6</v>
      </c>
      <c r="E681" s="102">
        <v>7</v>
      </c>
      <c r="F681" s="102">
        <v>2012</v>
      </c>
      <c r="G681" s="102">
        <v>6</v>
      </c>
      <c r="H681" s="102">
        <v>7</v>
      </c>
      <c r="I681" s="102">
        <v>2012</v>
      </c>
      <c r="J681" s="102">
        <v>112</v>
      </c>
      <c r="K681" s="103" t="s">
        <v>594</v>
      </c>
      <c r="L681" s="11"/>
      <c r="M681" s="30" t="s">
        <v>5682</v>
      </c>
      <c r="N681" s="11"/>
      <c r="O681" s="102">
        <v>193</v>
      </c>
      <c r="P681" s="22" t="s">
        <v>26</v>
      </c>
      <c r="Q681" s="22" t="s">
        <v>120</v>
      </c>
      <c r="R681" s="29" t="s">
        <v>5786</v>
      </c>
    </row>
    <row r="682" spans="1:18" x14ac:dyDescent="0.2">
      <c r="A682" s="18">
        <v>666</v>
      </c>
      <c r="B682" s="19">
        <v>5700</v>
      </c>
      <c r="C682" s="100" t="s">
        <v>2590</v>
      </c>
      <c r="D682" s="102">
        <v>6</v>
      </c>
      <c r="E682" s="102">
        <v>7</v>
      </c>
      <c r="F682" s="102">
        <v>2012</v>
      </c>
      <c r="G682" s="102">
        <v>6</v>
      </c>
      <c r="H682" s="102">
        <v>7</v>
      </c>
      <c r="I682" s="102">
        <v>2012</v>
      </c>
      <c r="J682" s="102">
        <v>113</v>
      </c>
      <c r="K682" s="103" t="s">
        <v>595</v>
      </c>
      <c r="L682" s="11"/>
      <c r="M682" s="30" t="s">
        <v>5682</v>
      </c>
      <c r="N682" s="11"/>
      <c r="O682" s="102">
        <v>203</v>
      </c>
      <c r="P682" s="22" t="s">
        <v>26</v>
      </c>
      <c r="Q682" s="22" t="s">
        <v>120</v>
      </c>
      <c r="R682" s="29" t="s">
        <v>5786</v>
      </c>
    </row>
    <row r="683" spans="1:18" x14ac:dyDescent="0.2">
      <c r="A683" s="18">
        <v>667</v>
      </c>
      <c r="B683" s="19">
        <v>5700</v>
      </c>
      <c r="C683" s="100" t="s">
        <v>2591</v>
      </c>
      <c r="D683" s="102">
        <v>6</v>
      </c>
      <c r="E683" s="102">
        <v>7</v>
      </c>
      <c r="F683" s="102">
        <v>2012</v>
      </c>
      <c r="G683" s="102">
        <v>6</v>
      </c>
      <c r="H683" s="102">
        <v>7</v>
      </c>
      <c r="I683" s="102">
        <v>2012</v>
      </c>
      <c r="J683" s="102">
        <v>113</v>
      </c>
      <c r="K683" s="103" t="s">
        <v>596</v>
      </c>
      <c r="L683" s="11"/>
      <c r="M683" s="30" t="s">
        <v>5682</v>
      </c>
      <c r="N683" s="11"/>
      <c r="O683" s="102">
        <v>203</v>
      </c>
      <c r="P683" s="22" t="s">
        <v>26</v>
      </c>
      <c r="Q683" s="22" t="s">
        <v>120</v>
      </c>
      <c r="R683" s="29" t="s">
        <v>5786</v>
      </c>
    </row>
    <row r="684" spans="1:18" x14ac:dyDescent="0.2">
      <c r="A684" s="18">
        <v>668</v>
      </c>
      <c r="B684" s="19">
        <v>5700</v>
      </c>
      <c r="C684" s="100" t="s">
        <v>2592</v>
      </c>
      <c r="D684" s="102">
        <v>6</v>
      </c>
      <c r="E684" s="102">
        <v>7</v>
      </c>
      <c r="F684" s="102">
        <v>2012</v>
      </c>
      <c r="G684" s="102">
        <v>6</v>
      </c>
      <c r="H684" s="102">
        <v>7</v>
      </c>
      <c r="I684" s="102">
        <v>2012</v>
      </c>
      <c r="J684" s="102">
        <v>113</v>
      </c>
      <c r="K684" s="103" t="s">
        <v>597</v>
      </c>
      <c r="L684" s="11"/>
      <c r="M684" s="30" t="s">
        <v>5682</v>
      </c>
      <c r="N684" s="11"/>
      <c r="O684" s="102">
        <v>200</v>
      </c>
      <c r="P684" s="22" t="s">
        <v>26</v>
      </c>
      <c r="Q684" s="22" t="s">
        <v>120</v>
      </c>
      <c r="R684" s="29" t="s">
        <v>5786</v>
      </c>
    </row>
    <row r="685" spans="1:18" x14ac:dyDescent="0.2">
      <c r="A685" s="18">
        <v>669</v>
      </c>
      <c r="B685" s="19">
        <v>5700</v>
      </c>
      <c r="C685" s="100" t="s">
        <v>2593</v>
      </c>
      <c r="D685" s="102">
        <v>6</v>
      </c>
      <c r="E685" s="102">
        <v>7</v>
      </c>
      <c r="F685" s="102">
        <v>2012</v>
      </c>
      <c r="G685" s="102">
        <v>6</v>
      </c>
      <c r="H685" s="102">
        <v>7</v>
      </c>
      <c r="I685" s="102">
        <v>2012</v>
      </c>
      <c r="J685" s="102">
        <v>113</v>
      </c>
      <c r="K685" s="103" t="s">
        <v>598</v>
      </c>
      <c r="L685" s="11"/>
      <c r="M685" s="30" t="s">
        <v>5682</v>
      </c>
      <c r="N685" s="11"/>
      <c r="O685" s="102">
        <v>189</v>
      </c>
      <c r="P685" s="22" t="s">
        <v>26</v>
      </c>
      <c r="Q685" s="22" t="s">
        <v>120</v>
      </c>
      <c r="R685" s="29" t="s">
        <v>5786</v>
      </c>
    </row>
    <row r="686" spans="1:18" x14ac:dyDescent="0.2">
      <c r="A686" s="18">
        <v>670</v>
      </c>
      <c r="B686" s="19">
        <v>5700</v>
      </c>
      <c r="C686" s="100" t="s">
        <v>2594</v>
      </c>
      <c r="D686" s="102">
        <v>6</v>
      </c>
      <c r="E686" s="102">
        <v>7</v>
      </c>
      <c r="F686" s="102">
        <v>2012</v>
      </c>
      <c r="G686" s="102">
        <v>6</v>
      </c>
      <c r="H686" s="102">
        <v>7</v>
      </c>
      <c r="I686" s="102">
        <v>2012</v>
      </c>
      <c r="J686" s="102">
        <v>113</v>
      </c>
      <c r="K686" s="103" t="s">
        <v>599</v>
      </c>
      <c r="L686" s="11"/>
      <c r="M686" s="30" t="s">
        <v>5682</v>
      </c>
      <c r="N686" s="11"/>
      <c r="O686" s="102">
        <v>189</v>
      </c>
      <c r="P686" s="22" t="s">
        <v>26</v>
      </c>
      <c r="Q686" s="22" t="s">
        <v>120</v>
      </c>
      <c r="R686" s="29" t="s">
        <v>5786</v>
      </c>
    </row>
    <row r="687" spans="1:18" x14ac:dyDescent="0.2">
      <c r="A687" s="18">
        <v>671</v>
      </c>
      <c r="B687" s="19">
        <v>5700</v>
      </c>
      <c r="C687" s="100" t="s">
        <v>2595</v>
      </c>
      <c r="D687" s="102">
        <v>6</v>
      </c>
      <c r="E687" s="102">
        <v>7</v>
      </c>
      <c r="F687" s="102">
        <v>2012</v>
      </c>
      <c r="G687" s="102">
        <v>6</v>
      </c>
      <c r="H687" s="102">
        <v>7</v>
      </c>
      <c r="I687" s="102">
        <v>2012</v>
      </c>
      <c r="J687" s="102">
        <v>113</v>
      </c>
      <c r="K687" s="103" t="s">
        <v>600</v>
      </c>
      <c r="L687" s="21"/>
      <c r="M687" s="30" t="s">
        <v>5682</v>
      </c>
      <c r="N687" s="30"/>
      <c r="O687" s="102">
        <v>187</v>
      </c>
      <c r="P687" s="22" t="s">
        <v>26</v>
      </c>
      <c r="Q687" s="22" t="s">
        <v>120</v>
      </c>
      <c r="R687" s="29" t="s">
        <v>5786</v>
      </c>
    </row>
    <row r="688" spans="1:18" x14ac:dyDescent="0.2">
      <c r="A688" s="18">
        <v>672</v>
      </c>
      <c r="B688" s="19">
        <v>5700</v>
      </c>
      <c r="C688" s="100" t="s">
        <v>2596</v>
      </c>
      <c r="D688" s="102">
        <v>6</v>
      </c>
      <c r="E688" s="102">
        <v>7</v>
      </c>
      <c r="F688" s="102">
        <v>2012</v>
      </c>
      <c r="G688" s="102">
        <v>6</v>
      </c>
      <c r="H688" s="102">
        <v>7</v>
      </c>
      <c r="I688" s="102">
        <v>2012</v>
      </c>
      <c r="J688" s="102">
        <v>114</v>
      </c>
      <c r="K688" s="103" t="s">
        <v>601</v>
      </c>
      <c r="L688" s="21"/>
      <c r="M688" s="30" t="s">
        <v>5682</v>
      </c>
      <c r="N688" s="30"/>
      <c r="O688" s="102">
        <v>199</v>
      </c>
      <c r="P688" s="22" t="s">
        <v>26</v>
      </c>
      <c r="Q688" s="22" t="s">
        <v>120</v>
      </c>
      <c r="R688" s="29" t="s">
        <v>5786</v>
      </c>
    </row>
    <row r="689" spans="1:18" x14ac:dyDescent="0.2">
      <c r="A689" s="18">
        <v>673</v>
      </c>
      <c r="B689" s="19">
        <v>5700</v>
      </c>
      <c r="C689" s="100" t="s">
        <v>2597</v>
      </c>
      <c r="D689" s="102">
        <v>6</v>
      </c>
      <c r="E689" s="102">
        <v>7</v>
      </c>
      <c r="F689" s="102">
        <v>2012</v>
      </c>
      <c r="G689" s="102">
        <v>9</v>
      </c>
      <c r="H689" s="102">
        <v>7</v>
      </c>
      <c r="I689" s="102">
        <v>2012</v>
      </c>
      <c r="J689" s="102">
        <v>114</v>
      </c>
      <c r="K689" s="103" t="s">
        <v>602</v>
      </c>
      <c r="L689" s="21"/>
      <c r="M689" s="30" t="s">
        <v>5682</v>
      </c>
      <c r="N689" s="30"/>
      <c r="O689" s="102">
        <v>199</v>
      </c>
      <c r="P689" s="22" t="s">
        <v>26</v>
      </c>
      <c r="Q689" s="22" t="s">
        <v>120</v>
      </c>
      <c r="R689" s="29" t="s">
        <v>5786</v>
      </c>
    </row>
    <row r="690" spans="1:18" x14ac:dyDescent="0.2">
      <c r="A690" s="18">
        <v>674</v>
      </c>
      <c r="B690" s="19">
        <v>5700</v>
      </c>
      <c r="C690" s="100" t="s">
        <v>2598</v>
      </c>
      <c r="D690" s="102">
        <v>9</v>
      </c>
      <c r="E690" s="102">
        <v>7</v>
      </c>
      <c r="F690" s="102">
        <v>2012</v>
      </c>
      <c r="G690" s="102">
        <v>9</v>
      </c>
      <c r="H690" s="102">
        <v>7</v>
      </c>
      <c r="I690" s="102">
        <v>2012</v>
      </c>
      <c r="J690" s="102">
        <v>114</v>
      </c>
      <c r="K690" s="103" t="s">
        <v>603</v>
      </c>
      <c r="L690" s="22"/>
      <c r="M690" s="30" t="s">
        <v>5682</v>
      </c>
      <c r="N690" s="22"/>
      <c r="O690" s="102">
        <v>189</v>
      </c>
      <c r="P690" s="22" t="s">
        <v>26</v>
      </c>
      <c r="Q690" s="22" t="s">
        <v>120</v>
      </c>
      <c r="R690" s="29" t="s">
        <v>5786</v>
      </c>
    </row>
    <row r="691" spans="1:18" x14ac:dyDescent="0.2">
      <c r="A691" s="18">
        <v>675</v>
      </c>
      <c r="B691" s="19">
        <v>5700</v>
      </c>
      <c r="C691" s="100" t="s">
        <v>2599</v>
      </c>
      <c r="D691" s="102">
        <v>9</v>
      </c>
      <c r="E691" s="102">
        <v>7</v>
      </c>
      <c r="F691" s="102">
        <v>2012</v>
      </c>
      <c r="G691" s="102">
        <v>9</v>
      </c>
      <c r="H691" s="102">
        <v>7</v>
      </c>
      <c r="I691" s="102">
        <v>2012</v>
      </c>
      <c r="J691" s="102">
        <v>114</v>
      </c>
      <c r="K691" s="103" t="s">
        <v>604</v>
      </c>
      <c r="L691" s="22"/>
      <c r="M691" s="30" t="s">
        <v>5682</v>
      </c>
      <c r="N691" s="30"/>
      <c r="O691" s="102">
        <v>191</v>
      </c>
      <c r="P691" s="22" t="s">
        <v>26</v>
      </c>
      <c r="Q691" s="22" t="s">
        <v>120</v>
      </c>
      <c r="R691" s="29" t="s">
        <v>5786</v>
      </c>
    </row>
    <row r="692" spans="1:18" x14ac:dyDescent="0.2">
      <c r="A692" s="18">
        <v>676</v>
      </c>
      <c r="B692" s="19">
        <v>5700</v>
      </c>
      <c r="C692" s="100" t="s">
        <v>2600</v>
      </c>
      <c r="D692" s="102">
        <v>9</v>
      </c>
      <c r="E692" s="102">
        <v>7</v>
      </c>
      <c r="F692" s="102">
        <v>2012</v>
      </c>
      <c r="G692" s="102">
        <v>9</v>
      </c>
      <c r="H692" s="102">
        <v>7</v>
      </c>
      <c r="I692" s="102">
        <v>2012</v>
      </c>
      <c r="J692" s="102">
        <v>114</v>
      </c>
      <c r="K692" s="103" t="s">
        <v>605</v>
      </c>
      <c r="L692" s="22"/>
      <c r="M692" s="30" t="s">
        <v>5682</v>
      </c>
      <c r="N692" s="30"/>
      <c r="O692" s="102">
        <v>241</v>
      </c>
      <c r="P692" s="22" t="s">
        <v>26</v>
      </c>
      <c r="Q692" s="22" t="s">
        <v>120</v>
      </c>
      <c r="R692" s="29" t="s">
        <v>5786</v>
      </c>
    </row>
    <row r="693" spans="1:18" x14ac:dyDescent="0.2">
      <c r="A693" s="18">
        <v>677</v>
      </c>
      <c r="B693" s="19">
        <v>5700</v>
      </c>
      <c r="C693" s="100" t="s">
        <v>2601</v>
      </c>
      <c r="D693" s="102">
        <v>9</v>
      </c>
      <c r="E693" s="102">
        <v>7</v>
      </c>
      <c r="F693" s="102">
        <v>2012</v>
      </c>
      <c r="G693" s="102">
        <v>9</v>
      </c>
      <c r="H693" s="102">
        <v>7</v>
      </c>
      <c r="I693" s="102">
        <v>2012</v>
      </c>
      <c r="J693" s="102">
        <v>114</v>
      </c>
      <c r="K693" s="103" t="s">
        <v>606</v>
      </c>
      <c r="L693" s="26"/>
      <c r="M693" s="30" t="s">
        <v>5682</v>
      </c>
      <c r="N693" s="30"/>
      <c r="O693" s="102">
        <v>195</v>
      </c>
      <c r="P693" s="22" t="s">
        <v>26</v>
      </c>
      <c r="Q693" s="22" t="s">
        <v>120</v>
      </c>
      <c r="R693" s="29" t="s">
        <v>5786</v>
      </c>
    </row>
    <row r="694" spans="1:18" x14ac:dyDescent="0.2">
      <c r="A694" s="18">
        <v>678</v>
      </c>
      <c r="B694" s="19">
        <v>5700</v>
      </c>
      <c r="C694" s="100" t="s">
        <v>2602</v>
      </c>
      <c r="D694" s="102">
        <v>9</v>
      </c>
      <c r="E694" s="102">
        <v>7</v>
      </c>
      <c r="F694" s="102">
        <v>2012</v>
      </c>
      <c r="G694" s="102">
        <v>9</v>
      </c>
      <c r="H694" s="102">
        <v>7</v>
      </c>
      <c r="I694" s="102">
        <v>2012</v>
      </c>
      <c r="J694" s="102">
        <v>115</v>
      </c>
      <c r="K694" s="103" t="s">
        <v>607</v>
      </c>
      <c r="L694" s="27"/>
      <c r="M694" s="30" t="s">
        <v>5682</v>
      </c>
      <c r="N694" s="28"/>
      <c r="O694" s="102">
        <v>193</v>
      </c>
      <c r="P694" s="22" t="s">
        <v>26</v>
      </c>
      <c r="Q694" s="22" t="s">
        <v>120</v>
      </c>
      <c r="R694" s="29" t="s">
        <v>5786</v>
      </c>
    </row>
    <row r="695" spans="1:18" x14ac:dyDescent="0.2">
      <c r="A695" s="18">
        <v>679</v>
      </c>
      <c r="B695" s="19">
        <v>5700</v>
      </c>
      <c r="C695" s="100" t="s">
        <v>2603</v>
      </c>
      <c r="D695" s="102">
        <v>9</v>
      </c>
      <c r="E695" s="102">
        <v>7</v>
      </c>
      <c r="F695" s="102">
        <v>2012</v>
      </c>
      <c r="G695" s="102">
        <v>9</v>
      </c>
      <c r="H695" s="102">
        <v>7</v>
      </c>
      <c r="I695" s="102">
        <v>2012</v>
      </c>
      <c r="J695" s="102">
        <v>115</v>
      </c>
      <c r="K695" s="103" t="s">
        <v>608</v>
      </c>
      <c r="L695" s="21"/>
      <c r="M695" s="30" t="s">
        <v>5682</v>
      </c>
      <c r="N695" s="30"/>
      <c r="O695" s="102">
        <v>188</v>
      </c>
      <c r="P695" s="22" t="s">
        <v>26</v>
      </c>
      <c r="Q695" s="22" t="s">
        <v>120</v>
      </c>
      <c r="R695" s="29" t="s">
        <v>5786</v>
      </c>
    </row>
    <row r="696" spans="1:18" x14ac:dyDescent="0.2">
      <c r="A696" s="18">
        <v>680</v>
      </c>
      <c r="B696" s="19">
        <v>5700</v>
      </c>
      <c r="C696" s="100" t="s">
        <v>2604</v>
      </c>
      <c r="D696" s="102">
        <v>9</v>
      </c>
      <c r="E696" s="102">
        <v>7</v>
      </c>
      <c r="F696" s="102">
        <v>2012</v>
      </c>
      <c r="G696" s="102">
        <v>9</v>
      </c>
      <c r="H696" s="102">
        <v>7</v>
      </c>
      <c r="I696" s="102">
        <v>2012</v>
      </c>
      <c r="J696" s="102">
        <v>115</v>
      </c>
      <c r="K696" s="103" t="s">
        <v>609</v>
      </c>
      <c r="L696" s="21"/>
      <c r="M696" s="30" t="s">
        <v>5682</v>
      </c>
      <c r="N696" s="30"/>
      <c r="O696" s="102">
        <v>198</v>
      </c>
      <c r="P696" s="22" t="s">
        <v>26</v>
      </c>
      <c r="Q696" s="22" t="s">
        <v>120</v>
      </c>
      <c r="R696" s="29" t="s">
        <v>5786</v>
      </c>
    </row>
    <row r="697" spans="1:18" x14ac:dyDescent="0.2">
      <c r="A697" s="18">
        <v>681</v>
      </c>
      <c r="B697" s="19">
        <v>5700</v>
      </c>
      <c r="C697" s="100" t="s">
        <v>2605</v>
      </c>
      <c r="D697" s="102">
        <v>9</v>
      </c>
      <c r="E697" s="102">
        <v>7</v>
      </c>
      <c r="F697" s="102">
        <v>2012</v>
      </c>
      <c r="G697" s="102">
        <v>9</v>
      </c>
      <c r="H697" s="102">
        <v>7</v>
      </c>
      <c r="I697" s="102">
        <v>2012</v>
      </c>
      <c r="J697" s="102">
        <v>115</v>
      </c>
      <c r="K697" s="103" t="s">
        <v>610</v>
      </c>
      <c r="L697" s="21"/>
      <c r="M697" s="30" t="s">
        <v>5682</v>
      </c>
      <c r="N697" s="30"/>
      <c r="O697" s="102">
        <v>182</v>
      </c>
      <c r="P697" s="22" t="s">
        <v>26</v>
      </c>
      <c r="Q697" s="22" t="s">
        <v>120</v>
      </c>
      <c r="R697" s="29" t="s">
        <v>5786</v>
      </c>
    </row>
    <row r="698" spans="1:18" x14ac:dyDescent="0.2">
      <c r="A698" s="18">
        <v>682</v>
      </c>
      <c r="B698" s="19">
        <v>5700</v>
      </c>
      <c r="C698" s="100" t="s">
        <v>2606</v>
      </c>
      <c r="D698" s="102">
        <v>9</v>
      </c>
      <c r="E698" s="102">
        <v>7</v>
      </c>
      <c r="F698" s="102">
        <v>2012</v>
      </c>
      <c r="G698" s="102">
        <v>9</v>
      </c>
      <c r="H698" s="102">
        <v>7</v>
      </c>
      <c r="I698" s="102">
        <v>2012</v>
      </c>
      <c r="J698" s="102">
        <v>115</v>
      </c>
      <c r="K698" s="103" t="s">
        <v>3030</v>
      </c>
      <c r="L698" s="22"/>
      <c r="M698" s="30" t="s">
        <v>5682</v>
      </c>
      <c r="N698" s="22"/>
      <c r="O698" s="102">
        <v>185</v>
      </c>
      <c r="P698" s="22" t="s">
        <v>26</v>
      </c>
      <c r="Q698" s="22" t="s">
        <v>120</v>
      </c>
      <c r="R698" s="29" t="s">
        <v>5786</v>
      </c>
    </row>
    <row r="699" spans="1:18" x14ac:dyDescent="0.2">
      <c r="A699" s="18">
        <v>683</v>
      </c>
      <c r="B699" s="19">
        <v>5700</v>
      </c>
      <c r="C699" s="100" t="s">
        <v>2607</v>
      </c>
      <c r="D699" s="102">
        <v>9</v>
      </c>
      <c r="E699" s="102">
        <v>7</v>
      </c>
      <c r="F699" s="102">
        <v>2012</v>
      </c>
      <c r="G699" s="102">
        <v>9</v>
      </c>
      <c r="H699" s="102">
        <v>7</v>
      </c>
      <c r="I699" s="102">
        <v>2012</v>
      </c>
      <c r="J699" s="102">
        <v>115</v>
      </c>
      <c r="K699" s="103" t="s">
        <v>3031</v>
      </c>
      <c r="L699" s="22"/>
      <c r="M699" s="30" t="s">
        <v>5682</v>
      </c>
      <c r="N699" s="30"/>
      <c r="O699" s="102">
        <v>195</v>
      </c>
      <c r="P699" s="22" t="s">
        <v>26</v>
      </c>
      <c r="Q699" s="22" t="s">
        <v>120</v>
      </c>
      <c r="R699" s="29" t="s">
        <v>5786</v>
      </c>
    </row>
    <row r="700" spans="1:18" x14ac:dyDescent="0.2">
      <c r="A700" s="18">
        <v>684</v>
      </c>
      <c r="B700" s="19">
        <v>5700</v>
      </c>
      <c r="C700" s="100" t="s">
        <v>2608</v>
      </c>
      <c r="D700" s="102">
        <v>9</v>
      </c>
      <c r="E700" s="102">
        <v>7</v>
      </c>
      <c r="F700" s="102">
        <v>2012</v>
      </c>
      <c r="G700" s="102">
        <v>9</v>
      </c>
      <c r="H700" s="102">
        <v>7</v>
      </c>
      <c r="I700" s="102">
        <v>2012</v>
      </c>
      <c r="J700" s="102">
        <v>116</v>
      </c>
      <c r="K700" s="103" t="s">
        <v>3032</v>
      </c>
      <c r="L700" s="22"/>
      <c r="M700" s="30" t="s">
        <v>5682</v>
      </c>
      <c r="N700" s="30"/>
      <c r="O700" s="102">
        <v>188</v>
      </c>
      <c r="P700" s="22" t="s">
        <v>26</v>
      </c>
      <c r="Q700" s="22" t="s">
        <v>120</v>
      </c>
      <c r="R700" s="29" t="s">
        <v>5786</v>
      </c>
    </row>
    <row r="701" spans="1:18" x14ac:dyDescent="0.2">
      <c r="A701" s="18">
        <v>685</v>
      </c>
      <c r="B701" s="19">
        <v>5700</v>
      </c>
      <c r="C701" s="100" t="s">
        <v>2609</v>
      </c>
      <c r="D701" s="102">
        <v>9</v>
      </c>
      <c r="E701" s="102">
        <v>7</v>
      </c>
      <c r="F701" s="102">
        <v>2012</v>
      </c>
      <c r="G701" s="102">
        <v>9</v>
      </c>
      <c r="H701" s="102">
        <v>7</v>
      </c>
      <c r="I701" s="102">
        <v>2012</v>
      </c>
      <c r="J701" s="102">
        <v>116</v>
      </c>
      <c r="K701" s="103" t="s">
        <v>3033</v>
      </c>
      <c r="L701" s="26"/>
      <c r="M701" s="30" t="s">
        <v>5682</v>
      </c>
      <c r="N701" s="30"/>
      <c r="O701" s="102">
        <v>186</v>
      </c>
      <c r="P701" s="22" t="s">
        <v>26</v>
      </c>
      <c r="Q701" s="22" t="s">
        <v>120</v>
      </c>
      <c r="R701" s="29" t="s">
        <v>5786</v>
      </c>
    </row>
    <row r="702" spans="1:18" x14ac:dyDescent="0.2">
      <c r="A702" s="18">
        <v>686</v>
      </c>
      <c r="B702" s="19">
        <v>5700</v>
      </c>
      <c r="C702" s="100" t="s">
        <v>2610</v>
      </c>
      <c r="D702" s="102">
        <v>9</v>
      </c>
      <c r="E702" s="102">
        <v>7</v>
      </c>
      <c r="F702" s="102">
        <v>2012</v>
      </c>
      <c r="G702" s="102">
        <v>9</v>
      </c>
      <c r="H702" s="102">
        <v>7</v>
      </c>
      <c r="I702" s="102">
        <v>2012</v>
      </c>
      <c r="J702" s="102">
        <v>116</v>
      </c>
      <c r="K702" s="103" t="s">
        <v>3034</v>
      </c>
      <c r="L702" s="27"/>
      <c r="M702" s="30" t="s">
        <v>5682</v>
      </c>
      <c r="N702" s="28"/>
      <c r="O702" s="102">
        <v>196</v>
      </c>
      <c r="P702" s="22" t="s">
        <v>26</v>
      </c>
      <c r="Q702" s="22" t="s">
        <v>120</v>
      </c>
      <c r="R702" s="29" t="s">
        <v>5786</v>
      </c>
    </row>
    <row r="703" spans="1:18" x14ac:dyDescent="0.2">
      <c r="A703" s="18">
        <v>687</v>
      </c>
      <c r="B703" s="19">
        <v>5700</v>
      </c>
      <c r="C703" s="100" t="s">
        <v>2611</v>
      </c>
      <c r="D703" s="102">
        <v>9</v>
      </c>
      <c r="E703" s="102">
        <v>7</v>
      </c>
      <c r="F703" s="102">
        <v>2012</v>
      </c>
      <c r="G703" s="102">
        <v>9</v>
      </c>
      <c r="H703" s="102">
        <v>7</v>
      </c>
      <c r="I703" s="102">
        <v>2012</v>
      </c>
      <c r="J703" s="102">
        <v>116</v>
      </c>
      <c r="K703" s="103" t="s">
        <v>3035</v>
      </c>
      <c r="L703" s="11"/>
      <c r="M703" s="30" t="s">
        <v>5682</v>
      </c>
      <c r="N703" s="11"/>
      <c r="O703" s="102">
        <v>198</v>
      </c>
      <c r="P703" s="22" t="s">
        <v>26</v>
      </c>
      <c r="Q703" s="22" t="s">
        <v>120</v>
      </c>
      <c r="R703" s="29" t="s">
        <v>5786</v>
      </c>
    </row>
    <row r="704" spans="1:18" x14ac:dyDescent="0.2">
      <c r="A704" s="18">
        <v>688</v>
      </c>
      <c r="B704" s="19">
        <v>5700</v>
      </c>
      <c r="C704" s="100" t="s">
        <v>2612</v>
      </c>
      <c r="D704" s="102">
        <v>9</v>
      </c>
      <c r="E704" s="102">
        <v>7</v>
      </c>
      <c r="F704" s="102">
        <v>2012</v>
      </c>
      <c r="G704" s="102">
        <v>9</v>
      </c>
      <c r="H704" s="102">
        <v>7</v>
      </c>
      <c r="I704" s="102">
        <v>2012</v>
      </c>
      <c r="J704" s="102">
        <v>116</v>
      </c>
      <c r="K704" s="103" t="s">
        <v>3036</v>
      </c>
      <c r="L704" s="11"/>
      <c r="M704" s="30" t="s">
        <v>5682</v>
      </c>
      <c r="N704" s="11"/>
      <c r="O704" s="102">
        <v>192</v>
      </c>
      <c r="P704" s="22" t="s">
        <v>26</v>
      </c>
      <c r="Q704" s="22" t="s">
        <v>120</v>
      </c>
      <c r="R704" s="29" t="s">
        <v>5786</v>
      </c>
    </row>
    <row r="705" spans="1:18" x14ac:dyDescent="0.2">
      <c r="A705" s="18">
        <v>689</v>
      </c>
      <c r="B705" s="19">
        <v>5700</v>
      </c>
      <c r="C705" s="100" t="s">
        <v>2613</v>
      </c>
      <c r="D705" s="102">
        <v>9</v>
      </c>
      <c r="E705" s="102">
        <v>7</v>
      </c>
      <c r="F705" s="102">
        <v>2012</v>
      </c>
      <c r="G705" s="102">
        <v>9</v>
      </c>
      <c r="H705" s="102">
        <v>7</v>
      </c>
      <c r="I705" s="102">
        <v>2012</v>
      </c>
      <c r="J705" s="102">
        <v>116</v>
      </c>
      <c r="K705" s="103" t="s">
        <v>3037</v>
      </c>
      <c r="L705" s="11"/>
      <c r="M705" s="30" t="s">
        <v>5682</v>
      </c>
      <c r="N705" s="11"/>
      <c r="O705" s="102">
        <v>186</v>
      </c>
      <c r="P705" s="22" t="s">
        <v>26</v>
      </c>
      <c r="Q705" s="22" t="s">
        <v>120</v>
      </c>
      <c r="R705" s="29" t="s">
        <v>5786</v>
      </c>
    </row>
    <row r="706" spans="1:18" x14ac:dyDescent="0.2">
      <c r="A706" s="18">
        <v>690</v>
      </c>
      <c r="B706" s="19">
        <v>5700</v>
      </c>
      <c r="C706" s="100" t="s">
        <v>2614</v>
      </c>
      <c r="D706" s="102">
        <v>9</v>
      </c>
      <c r="E706" s="102">
        <v>7</v>
      </c>
      <c r="F706" s="102">
        <v>2012</v>
      </c>
      <c r="G706" s="102">
        <v>9</v>
      </c>
      <c r="H706" s="102">
        <v>7</v>
      </c>
      <c r="I706" s="102">
        <v>2012</v>
      </c>
      <c r="J706" s="102">
        <v>117</v>
      </c>
      <c r="K706" s="103" t="s">
        <v>3038</v>
      </c>
      <c r="L706" s="11"/>
      <c r="M706" s="30" t="s">
        <v>5682</v>
      </c>
      <c r="N706" s="11"/>
      <c r="O706" s="102">
        <v>193</v>
      </c>
      <c r="P706" s="22" t="s">
        <v>26</v>
      </c>
      <c r="Q706" s="22" t="s">
        <v>120</v>
      </c>
      <c r="R706" s="29" t="s">
        <v>5786</v>
      </c>
    </row>
    <row r="707" spans="1:18" x14ac:dyDescent="0.2">
      <c r="A707" s="18">
        <v>691</v>
      </c>
      <c r="B707" s="19">
        <v>5700</v>
      </c>
      <c r="C707" s="100" t="s">
        <v>2615</v>
      </c>
      <c r="D707" s="102">
        <v>9</v>
      </c>
      <c r="E707" s="102">
        <v>7</v>
      </c>
      <c r="F707" s="102">
        <v>2012</v>
      </c>
      <c r="G707" s="102">
        <v>9</v>
      </c>
      <c r="H707" s="102">
        <v>7</v>
      </c>
      <c r="I707" s="102">
        <v>2012</v>
      </c>
      <c r="J707" s="102">
        <v>117</v>
      </c>
      <c r="K707" s="103" t="s">
        <v>3039</v>
      </c>
      <c r="L707" s="11"/>
      <c r="M707" s="30" t="s">
        <v>5682</v>
      </c>
      <c r="N707" s="11"/>
      <c r="O707" s="102">
        <v>184</v>
      </c>
      <c r="P707" s="22" t="s">
        <v>26</v>
      </c>
      <c r="Q707" s="22" t="s">
        <v>120</v>
      </c>
      <c r="R707" s="29" t="s">
        <v>5786</v>
      </c>
    </row>
    <row r="708" spans="1:18" x14ac:dyDescent="0.2">
      <c r="A708" s="18">
        <v>692</v>
      </c>
      <c r="B708" s="19">
        <v>5700</v>
      </c>
      <c r="C708" s="100" t="s">
        <v>2616</v>
      </c>
      <c r="D708" s="102">
        <v>9</v>
      </c>
      <c r="E708" s="102">
        <v>7</v>
      </c>
      <c r="F708" s="102">
        <v>2012</v>
      </c>
      <c r="G708" s="102">
        <v>9</v>
      </c>
      <c r="H708" s="102">
        <v>7</v>
      </c>
      <c r="I708" s="102">
        <v>2012</v>
      </c>
      <c r="J708" s="102">
        <v>117</v>
      </c>
      <c r="K708" s="103" t="s">
        <v>3040</v>
      </c>
      <c r="L708" s="11"/>
      <c r="M708" s="30" t="s">
        <v>5682</v>
      </c>
      <c r="N708" s="11"/>
      <c r="O708" s="102">
        <v>179</v>
      </c>
      <c r="P708" s="22" t="s">
        <v>26</v>
      </c>
      <c r="Q708" s="22" t="s">
        <v>120</v>
      </c>
      <c r="R708" s="29" t="s">
        <v>5786</v>
      </c>
    </row>
    <row r="709" spans="1:18" x14ac:dyDescent="0.2">
      <c r="A709" s="18">
        <v>693</v>
      </c>
      <c r="B709" s="19">
        <v>5700</v>
      </c>
      <c r="C709" s="100" t="s">
        <v>2617</v>
      </c>
      <c r="D709" s="102">
        <v>9</v>
      </c>
      <c r="E709" s="102">
        <v>7</v>
      </c>
      <c r="F709" s="102">
        <v>2012</v>
      </c>
      <c r="G709" s="102">
        <v>9</v>
      </c>
      <c r="H709" s="102">
        <v>7</v>
      </c>
      <c r="I709" s="102">
        <v>2012</v>
      </c>
      <c r="J709" s="102">
        <v>117</v>
      </c>
      <c r="K709" s="103" t="s">
        <v>3041</v>
      </c>
      <c r="L709" s="11"/>
      <c r="M709" s="30" t="s">
        <v>5682</v>
      </c>
      <c r="N709" s="11"/>
      <c r="O709" s="102">
        <v>195</v>
      </c>
      <c r="P709" s="22" t="s">
        <v>26</v>
      </c>
      <c r="Q709" s="22" t="s">
        <v>120</v>
      </c>
      <c r="R709" s="29" t="s">
        <v>5786</v>
      </c>
    </row>
    <row r="710" spans="1:18" x14ac:dyDescent="0.2">
      <c r="A710" s="18">
        <v>694</v>
      </c>
      <c r="B710" s="19">
        <v>5700</v>
      </c>
      <c r="C710" s="100" t="s">
        <v>2618</v>
      </c>
      <c r="D710" s="102">
        <v>9</v>
      </c>
      <c r="E710" s="102">
        <v>7</v>
      </c>
      <c r="F710" s="102">
        <v>2012</v>
      </c>
      <c r="G710" s="102">
        <v>9</v>
      </c>
      <c r="H710" s="102">
        <v>7</v>
      </c>
      <c r="I710" s="102">
        <v>2012</v>
      </c>
      <c r="J710" s="102">
        <v>117</v>
      </c>
      <c r="K710" s="103" t="s">
        <v>3042</v>
      </c>
      <c r="L710" s="21"/>
      <c r="M710" s="30" t="s">
        <v>5682</v>
      </c>
      <c r="N710" s="30"/>
      <c r="O710" s="102">
        <v>199</v>
      </c>
      <c r="P710" s="22" t="s">
        <v>26</v>
      </c>
      <c r="Q710" s="22" t="s">
        <v>120</v>
      </c>
      <c r="R710" s="29" t="s">
        <v>5786</v>
      </c>
    </row>
    <row r="711" spans="1:18" x14ac:dyDescent="0.2">
      <c r="A711" s="18">
        <v>695</v>
      </c>
      <c r="B711" s="19">
        <v>5700</v>
      </c>
      <c r="C711" s="100" t="s">
        <v>2619</v>
      </c>
      <c r="D711" s="102">
        <v>9</v>
      </c>
      <c r="E711" s="102">
        <v>7</v>
      </c>
      <c r="F711" s="102">
        <v>2012</v>
      </c>
      <c r="G711" s="102">
        <v>9</v>
      </c>
      <c r="H711" s="102">
        <v>7</v>
      </c>
      <c r="I711" s="102">
        <v>2012</v>
      </c>
      <c r="J711" s="102">
        <v>117</v>
      </c>
      <c r="K711" s="103" t="s">
        <v>3043</v>
      </c>
      <c r="L711" s="21"/>
      <c r="M711" s="30" t="s">
        <v>5682</v>
      </c>
      <c r="N711" s="30"/>
      <c r="O711" s="102">
        <v>183</v>
      </c>
      <c r="P711" s="22" t="s">
        <v>26</v>
      </c>
      <c r="Q711" s="22" t="s">
        <v>120</v>
      </c>
      <c r="R711" s="29" t="s">
        <v>5786</v>
      </c>
    </row>
    <row r="712" spans="1:18" x14ac:dyDescent="0.2">
      <c r="A712" s="18">
        <v>696</v>
      </c>
      <c r="B712" s="19">
        <v>5700</v>
      </c>
      <c r="C712" s="100" t="s">
        <v>2620</v>
      </c>
      <c r="D712" s="102">
        <v>9</v>
      </c>
      <c r="E712" s="102">
        <v>7</v>
      </c>
      <c r="F712" s="102">
        <v>2012</v>
      </c>
      <c r="G712" s="102">
        <v>9</v>
      </c>
      <c r="H712" s="102">
        <v>7</v>
      </c>
      <c r="I712" s="102">
        <v>2012</v>
      </c>
      <c r="J712" s="102">
        <v>118</v>
      </c>
      <c r="K712" s="103" t="s">
        <v>3044</v>
      </c>
      <c r="L712" s="21"/>
      <c r="M712" s="30" t="s">
        <v>5682</v>
      </c>
      <c r="N712" s="30"/>
      <c r="O712" s="102">
        <v>196</v>
      </c>
      <c r="P712" s="22" t="s">
        <v>26</v>
      </c>
      <c r="Q712" s="22" t="s">
        <v>120</v>
      </c>
      <c r="R712" s="29" t="s">
        <v>5786</v>
      </c>
    </row>
    <row r="713" spans="1:18" x14ac:dyDescent="0.2">
      <c r="A713" s="18">
        <v>697</v>
      </c>
      <c r="B713" s="19">
        <v>5700</v>
      </c>
      <c r="C713" s="100" t="s">
        <v>2621</v>
      </c>
      <c r="D713" s="102">
        <v>9</v>
      </c>
      <c r="E713" s="102">
        <v>7</v>
      </c>
      <c r="F713" s="102">
        <v>2012</v>
      </c>
      <c r="G713" s="102">
        <v>9</v>
      </c>
      <c r="H713" s="102">
        <v>7</v>
      </c>
      <c r="I713" s="102">
        <v>2012</v>
      </c>
      <c r="J713" s="102">
        <v>118</v>
      </c>
      <c r="K713" s="103" t="s">
        <v>3045</v>
      </c>
      <c r="L713" s="22"/>
      <c r="M713" s="30" t="s">
        <v>5682</v>
      </c>
      <c r="N713" s="22"/>
      <c r="O713" s="102">
        <v>192</v>
      </c>
      <c r="P713" s="22" t="s">
        <v>26</v>
      </c>
      <c r="Q713" s="22" t="s">
        <v>120</v>
      </c>
      <c r="R713" s="29" t="s">
        <v>5786</v>
      </c>
    </row>
    <row r="714" spans="1:18" x14ac:dyDescent="0.2">
      <c r="A714" s="18">
        <v>698</v>
      </c>
      <c r="B714" s="19">
        <v>5700</v>
      </c>
      <c r="C714" s="100" t="s">
        <v>2622</v>
      </c>
      <c r="D714" s="102">
        <v>9</v>
      </c>
      <c r="E714" s="102">
        <v>7</v>
      </c>
      <c r="F714" s="102">
        <v>2012</v>
      </c>
      <c r="G714" s="102">
        <v>10</v>
      </c>
      <c r="H714" s="102">
        <v>7</v>
      </c>
      <c r="I714" s="102">
        <v>2012</v>
      </c>
      <c r="J714" s="102">
        <v>118</v>
      </c>
      <c r="K714" s="103" t="s">
        <v>3046</v>
      </c>
      <c r="L714" s="22"/>
      <c r="M714" s="30" t="s">
        <v>5682</v>
      </c>
      <c r="N714" s="30"/>
      <c r="O714" s="102">
        <v>199</v>
      </c>
      <c r="P714" s="22" t="s">
        <v>26</v>
      </c>
      <c r="Q714" s="22" t="s">
        <v>120</v>
      </c>
      <c r="R714" s="29" t="s">
        <v>5786</v>
      </c>
    </row>
    <row r="715" spans="1:18" x14ac:dyDescent="0.2">
      <c r="A715" s="18">
        <v>699</v>
      </c>
      <c r="B715" s="19">
        <v>5700</v>
      </c>
      <c r="C715" s="100" t="s">
        <v>2623</v>
      </c>
      <c r="D715" s="102">
        <v>10</v>
      </c>
      <c r="E715" s="102">
        <v>7</v>
      </c>
      <c r="F715" s="102">
        <v>2012</v>
      </c>
      <c r="G715" s="102">
        <v>10</v>
      </c>
      <c r="H715" s="102">
        <v>7</v>
      </c>
      <c r="I715" s="102">
        <v>2012</v>
      </c>
      <c r="J715" s="102">
        <v>118</v>
      </c>
      <c r="K715" s="103" t="s">
        <v>3047</v>
      </c>
      <c r="L715" s="22"/>
      <c r="M715" s="30" t="s">
        <v>5682</v>
      </c>
      <c r="N715" s="30"/>
      <c r="O715" s="102">
        <v>188</v>
      </c>
      <c r="P715" s="22" t="s">
        <v>26</v>
      </c>
      <c r="Q715" s="22" t="s">
        <v>120</v>
      </c>
      <c r="R715" s="29" t="s">
        <v>5786</v>
      </c>
    </row>
    <row r="716" spans="1:18" x14ac:dyDescent="0.2">
      <c r="A716" s="18">
        <v>700</v>
      </c>
      <c r="B716" s="19">
        <v>5700</v>
      </c>
      <c r="C716" s="100" t="s">
        <v>2624</v>
      </c>
      <c r="D716" s="102">
        <v>10</v>
      </c>
      <c r="E716" s="102">
        <v>7</v>
      </c>
      <c r="F716" s="102">
        <v>2012</v>
      </c>
      <c r="G716" s="102">
        <v>13</v>
      </c>
      <c r="H716" s="102">
        <v>7</v>
      </c>
      <c r="I716" s="102">
        <v>2012</v>
      </c>
      <c r="J716" s="102">
        <v>118</v>
      </c>
      <c r="K716" s="103" t="s">
        <v>3048</v>
      </c>
      <c r="L716" s="26"/>
      <c r="M716" s="30" t="s">
        <v>5682</v>
      </c>
      <c r="N716" s="30"/>
      <c r="O716" s="102">
        <v>187</v>
      </c>
      <c r="P716" s="22" t="s">
        <v>26</v>
      </c>
      <c r="Q716" s="22" t="s">
        <v>120</v>
      </c>
      <c r="R716" s="29" t="s">
        <v>5786</v>
      </c>
    </row>
    <row r="717" spans="1:18" x14ac:dyDescent="0.2">
      <c r="A717" s="18">
        <v>701</v>
      </c>
      <c r="B717" s="19">
        <v>5700</v>
      </c>
      <c r="C717" s="100" t="s">
        <v>2625</v>
      </c>
      <c r="D717" s="102">
        <v>13</v>
      </c>
      <c r="E717" s="102">
        <v>7</v>
      </c>
      <c r="F717" s="102">
        <v>2012</v>
      </c>
      <c r="G717" s="102">
        <v>13</v>
      </c>
      <c r="H717" s="102">
        <v>7</v>
      </c>
      <c r="I717" s="102">
        <v>2012</v>
      </c>
      <c r="J717" s="102">
        <v>118</v>
      </c>
      <c r="K717" s="103" t="s">
        <v>3049</v>
      </c>
      <c r="L717" s="27"/>
      <c r="M717" s="30" t="s">
        <v>5682</v>
      </c>
      <c r="N717" s="28"/>
      <c r="O717" s="102">
        <v>197</v>
      </c>
      <c r="P717" s="22" t="s">
        <v>26</v>
      </c>
      <c r="Q717" s="22" t="s">
        <v>120</v>
      </c>
      <c r="R717" s="29" t="s">
        <v>5786</v>
      </c>
    </row>
    <row r="718" spans="1:18" x14ac:dyDescent="0.2">
      <c r="A718" s="18">
        <v>702</v>
      </c>
      <c r="B718" s="19">
        <v>5700</v>
      </c>
      <c r="C718" s="100" t="s">
        <v>2626</v>
      </c>
      <c r="D718" s="102">
        <v>13</v>
      </c>
      <c r="E718" s="102">
        <v>7</v>
      </c>
      <c r="F718" s="102">
        <v>2012</v>
      </c>
      <c r="G718" s="102">
        <v>13</v>
      </c>
      <c r="H718" s="102">
        <v>7</v>
      </c>
      <c r="I718" s="102">
        <v>2012</v>
      </c>
      <c r="J718" s="102">
        <v>119</v>
      </c>
      <c r="K718" s="103" t="s">
        <v>3050</v>
      </c>
      <c r="L718" s="11"/>
      <c r="M718" s="30" t="s">
        <v>5682</v>
      </c>
      <c r="N718" s="11"/>
      <c r="O718" s="102">
        <v>194</v>
      </c>
      <c r="P718" s="22" t="s">
        <v>26</v>
      </c>
      <c r="Q718" s="22" t="s">
        <v>120</v>
      </c>
      <c r="R718" s="29" t="s">
        <v>5786</v>
      </c>
    </row>
    <row r="719" spans="1:18" x14ac:dyDescent="0.2">
      <c r="A719" s="18">
        <v>703</v>
      </c>
      <c r="B719" s="19">
        <v>5700</v>
      </c>
      <c r="C719" s="100" t="s">
        <v>2627</v>
      </c>
      <c r="D719" s="102">
        <v>13</v>
      </c>
      <c r="E719" s="102">
        <v>7</v>
      </c>
      <c r="F719" s="102">
        <v>2012</v>
      </c>
      <c r="G719" s="102">
        <v>13</v>
      </c>
      <c r="H719" s="102">
        <v>7</v>
      </c>
      <c r="I719" s="102">
        <v>2012</v>
      </c>
      <c r="J719" s="102">
        <v>119</v>
      </c>
      <c r="K719" s="103" t="s">
        <v>3051</v>
      </c>
      <c r="L719" s="11"/>
      <c r="M719" s="30" t="s">
        <v>5682</v>
      </c>
      <c r="N719" s="11"/>
      <c r="O719" s="102">
        <v>194</v>
      </c>
      <c r="P719" s="22" t="s">
        <v>26</v>
      </c>
      <c r="Q719" s="22" t="s">
        <v>120</v>
      </c>
      <c r="R719" s="29" t="s">
        <v>5786</v>
      </c>
    </row>
    <row r="720" spans="1:18" x14ac:dyDescent="0.2">
      <c r="A720" s="18">
        <v>704</v>
      </c>
      <c r="B720" s="19">
        <v>5700</v>
      </c>
      <c r="C720" s="100" t="s">
        <v>2628</v>
      </c>
      <c r="D720" s="102">
        <v>13</v>
      </c>
      <c r="E720" s="102">
        <v>7</v>
      </c>
      <c r="F720" s="102">
        <v>2012</v>
      </c>
      <c r="G720" s="102">
        <v>16</v>
      </c>
      <c r="H720" s="102">
        <v>7</v>
      </c>
      <c r="I720" s="102">
        <v>2012</v>
      </c>
      <c r="J720" s="102">
        <v>119</v>
      </c>
      <c r="K720" s="103" t="s">
        <v>3052</v>
      </c>
      <c r="L720" s="11"/>
      <c r="M720" s="30" t="s">
        <v>5682</v>
      </c>
      <c r="N720" s="11"/>
      <c r="O720" s="102">
        <v>194</v>
      </c>
      <c r="P720" s="22" t="s">
        <v>26</v>
      </c>
      <c r="Q720" s="22" t="s">
        <v>120</v>
      </c>
      <c r="R720" s="29" t="s">
        <v>5786</v>
      </c>
    </row>
    <row r="721" spans="1:18" x14ac:dyDescent="0.2">
      <c r="A721" s="18">
        <v>705</v>
      </c>
      <c r="B721" s="19">
        <v>5700</v>
      </c>
      <c r="C721" s="100" t="s">
        <v>2629</v>
      </c>
      <c r="D721" s="102">
        <v>16</v>
      </c>
      <c r="E721" s="102">
        <v>7</v>
      </c>
      <c r="F721" s="102">
        <v>2012</v>
      </c>
      <c r="G721" s="102">
        <v>19</v>
      </c>
      <c r="H721" s="102">
        <v>7</v>
      </c>
      <c r="I721" s="102">
        <v>2012</v>
      </c>
      <c r="J721" s="102">
        <v>119</v>
      </c>
      <c r="K721" s="103" t="s">
        <v>3053</v>
      </c>
      <c r="L721" s="11"/>
      <c r="M721" s="30" t="s">
        <v>5682</v>
      </c>
      <c r="N721" s="11"/>
      <c r="O721" s="102">
        <v>187</v>
      </c>
      <c r="P721" s="22" t="s">
        <v>26</v>
      </c>
      <c r="Q721" s="22" t="s">
        <v>120</v>
      </c>
      <c r="R721" s="29" t="s">
        <v>5786</v>
      </c>
    </row>
    <row r="722" spans="1:18" x14ac:dyDescent="0.2">
      <c r="A722" s="18">
        <v>706</v>
      </c>
      <c r="B722" s="19">
        <v>5700</v>
      </c>
      <c r="C722" s="100" t="s">
        <v>2630</v>
      </c>
      <c r="D722" s="102">
        <v>19</v>
      </c>
      <c r="E722" s="102">
        <v>7</v>
      </c>
      <c r="F722" s="102">
        <v>2012</v>
      </c>
      <c r="G722" s="102">
        <v>19</v>
      </c>
      <c r="H722" s="102">
        <v>7</v>
      </c>
      <c r="I722" s="102">
        <v>2012</v>
      </c>
      <c r="J722" s="102">
        <v>119</v>
      </c>
      <c r="K722" s="103" t="s">
        <v>3054</v>
      </c>
      <c r="L722" s="11"/>
      <c r="M722" s="30" t="s">
        <v>5682</v>
      </c>
      <c r="N722" s="11"/>
      <c r="O722" s="102">
        <v>189</v>
      </c>
      <c r="P722" s="22" t="s">
        <v>26</v>
      </c>
      <c r="Q722" s="22" t="s">
        <v>120</v>
      </c>
      <c r="R722" s="29" t="s">
        <v>5786</v>
      </c>
    </row>
    <row r="723" spans="1:18" x14ac:dyDescent="0.2">
      <c r="A723" s="18">
        <v>707</v>
      </c>
      <c r="B723" s="19">
        <v>5700</v>
      </c>
      <c r="C723" s="100" t="s">
        <v>2631</v>
      </c>
      <c r="D723" s="102">
        <v>19</v>
      </c>
      <c r="E723" s="102">
        <v>7</v>
      </c>
      <c r="F723" s="102">
        <v>2012</v>
      </c>
      <c r="G723" s="102">
        <v>24</v>
      </c>
      <c r="H723" s="102">
        <v>7</v>
      </c>
      <c r="I723" s="102">
        <v>2012</v>
      </c>
      <c r="J723" s="102">
        <v>119</v>
      </c>
      <c r="K723" s="103" t="s">
        <v>3055</v>
      </c>
      <c r="L723" s="11"/>
      <c r="M723" s="30" t="s">
        <v>5682</v>
      </c>
      <c r="N723" s="11"/>
      <c r="O723" s="102">
        <v>194</v>
      </c>
      <c r="P723" s="22" t="s">
        <v>26</v>
      </c>
      <c r="Q723" s="22" t="s">
        <v>120</v>
      </c>
      <c r="R723" s="29" t="s">
        <v>5786</v>
      </c>
    </row>
    <row r="724" spans="1:18" x14ac:dyDescent="0.2">
      <c r="A724" s="18">
        <v>708</v>
      </c>
      <c r="B724" s="19">
        <v>5700</v>
      </c>
      <c r="C724" s="100" t="s">
        <v>2632</v>
      </c>
      <c r="D724" s="102">
        <v>24</v>
      </c>
      <c r="E724" s="102">
        <v>7</v>
      </c>
      <c r="F724" s="102">
        <v>2012</v>
      </c>
      <c r="G724" s="102">
        <v>24</v>
      </c>
      <c r="H724" s="102">
        <v>7</v>
      </c>
      <c r="I724" s="102">
        <v>2012</v>
      </c>
      <c r="J724" s="102">
        <v>120</v>
      </c>
      <c r="K724" s="103" t="s">
        <v>3056</v>
      </c>
      <c r="L724" s="11"/>
      <c r="M724" s="30" t="s">
        <v>5682</v>
      </c>
      <c r="N724" s="11"/>
      <c r="O724" s="102">
        <v>213</v>
      </c>
      <c r="P724" s="22" t="s">
        <v>26</v>
      </c>
      <c r="Q724" s="22" t="s">
        <v>120</v>
      </c>
      <c r="R724" s="29" t="s">
        <v>5786</v>
      </c>
    </row>
    <row r="725" spans="1:18" x14ac:dyDescent="0.2">
      <c r="A725" s="18">
        <v>709</v>
      </c>
      <c r="B725" s="19">
        <v>5700</v>
      </c>
      <c r="C725" s="100" t="s">
        <v>2633</v>
      </c>
      <c r="D725" s="102">
        <v>25</v>
      </c>
      <c r="E725" s="102">
        <v>7</v>
      </c>
      <c r="F725" s="102">
        <v>2012</v>
      </c>
      <c r="G725" s="102">
        <v>25</v>
      </c>
      <c r="H725" s="102">
        <v>7</v>
      </c>
      <c r="I725" s="102">
        <v>2012</v>
      </c>
      <c r="J725" s="102">
        <v>120</v>
      </c>
      <c r="K725" s="103" t="s">
        <v>3057</v>
      </c>
      <c r="L725" s="21"/>
      <c r="M725" s="30" t="s">
        <v>5682</v>
      </c>
      <c r="N725" s="30"/>
      <c r="O725" s="102">
        <v>151</v>
      </c>
      <c r="P725" s="22" t="s">
        <v>26</v>
      </c>
      <c r="Q725" s="22" t="s">
        <v>120</v>
      </c>
      <c r="R725" s="29" t="s">
        <v>5786</v>
      </c>
    </row>
    <row r="726" spans="1:18" x14ac:dyDescent="0.2">
      <c r="A726" s="18">
        <v>710</v>
      </c>
      <c r="B726" s="19">
        <v>5700</v>
      </c>
      <c r="C726" s="100" t="s">
        <v>2634</v>
      </c>
      <c r="D726" s="102">
        <v>25</v>
      </c>
      <c r="E726" s="102">
        <v>7</v>
      </c>
      <c r="F726" s="102">
        <v>2012</v>
      </c>
      <c r="G726" s="102">
        <v>25</v>
      </c>
      <c r="H726" s="102">
        <v>7</v>
      </c>
      <c r="I726" s="102">
        <v>2012</v>
      </c>
      <c r="J726" s="102">
        <v>120</v>
      </c>
      <c r="K726" s="103" t="s">
        <v>3058</v>
      </c>
      <c r="L726" s="21"/>
      <c r="M726" s="30" t="s">
        <v>5682</v>
      </c>
      <c r="N726" s="30"/>
      <c r="O726" s="102">
        <v>194</v>
      </c>
      <c r="P726" s="22" t="s">
        <v>26</v>
      </c>
      <c r="Q726" s="22" t="s">
        <v>120</v>
      </c>
      <c r="R726" s="29" t="s">
        <v>5786</v>
      </c>
    </row>
    <row r="727" spans="1:18" ht="22.5" x14ac:dyDescent="0.2">
      <c r="A727" s="18">
        <v>711</v>
      </c>
      <c r="B727" s="19">
        <v>5700</v>
      </c>
      <c r="C727" s="100" t="s">
        <v>2635</v>
      </c>
      <c r="D727" s="102">
        <v>25</v>
      </c>
      <c r="E727" s="102">
        <v>7</v>
      </c>
      <c r="F727" s="102">
        <v>2012</v>
      </c>
      <c r="G727" s="102">
        <v>25</v>
      </c>
      <c r="H727" s="102">
        <v>7</v>
      </c>
      <c r="I727" s="102">
        <v>2012</v>
      </c>
      <c r="J727" s="102">
        <v>120</v>
      </c>
      <c r="K727" s="103" t="s">
        <v>3059</v>
      </c>
      <c r="L727" s="21"/>
      <c r="M727" s="30" t="s">
        <v>5682</v>
      </c>
      <c r="N727" s="30"/>
      <c r="O727" s="102">
        <v>196</v>
      </c>
      <c r="P727" s="22" t="s">
        <v>26</v>
      </c>
      <c r="Q727" s="22" t="s">
        <v>120</v>
      </c>
      <c r="R727" s="29" t="s">
        <v>5786</v>
      </c>
    </row>
    <row r="728" spans="1:18" x14ac:dyDescent="0.2">
      <c r="A728" s="18">
        <v>712</v>
      </c>
      <c r="B728" s="19">
        <v>5700</v>
      </c>
      <c r="C728" s="100" t="s">
        <v>2636</v>
      </c>
      <c r="D728" s="102">
        <v>25</v>
      </c>
      <c r="E728" s="102">
        <v>7</v>
      </c>
      <c r="F728" s="102">
        <v>2012</v>
      </c>
      <c r="G728" s="102">
        <v>25</v>
      </c>
      <c r="H728" s="102">
        <v>7</v>
      </c>
      <c r="I728" s="102">
        <v>2012</v>
      </c>
      <c r="J728" s="102">
        <v>120</v>
      </c>
      <c r="K728" s="103" t="s">
        <v>3060</v>
      </c>
      <c r="L728" s="22"/>
      <c r="M728" s="30" t="s">
        <v>5682</v>
      </c>
      <c r="N728" s="22"/>
      <c r="O728" s="102">
        <v>192</v>
      </c>
      <c r="P728" s="22" t="s">
        <v>26</v>
      </c>
      <c r="Q728" s="22" t="s">
        <v>120</v>
      </c>
      <c r="R728" s="29" t="s">
        <v>5786</v>
      </c>
    </row>
    <row r="729" spans="1:18" x14ac:dyDescent="0.2">
      <c r="A729" s="18">
        <v>713</v>
      </c>
      <c r="B729" s="19">
        <v>5700</v>
      </c>
      <c r="C729" s="100" t="s">
        <v>2637</v>
      </c>
      <c r="D729" s="102">
        <v>25</v>
      </c>
      <c r="E729" s="102">
        <v>7</v>
      </c>
      <c r="F729" s="102">
        <v>2012</v>
      </c>
      <c r="G729" s="102">
        <v>27</v>
      </c>
      <c r="H729" s="102">
        <v>7</v>
      </c>
      <c r="I729" s="102">
        <v>2012</v>
      </c>
      <c r="J729" s="102">
        <v>120</v>
      </c>
      <c r="K729" s="103" t="s">
        <v>3061</v>
      </c>
      <c r="L729" s="22"/>
      <c r="M729" s="30" t="s">
        <v>5682</v>
      </c>
      <c r="N729" s="30"/>
      <c r="O729" s="102">
        <v>193</v>
      </c>
      <c r="P729" s="22" t="s">
        <v>26</v>
      </c>
      <c r="Q729" s="22" t="s">
        <v>120</v>
      </c>
      <c r="R729" s="29" t="s">
        <v>5786</v>
      </c>
    </row>
    <row r="730" spans="1:18" x14ac:dyDescent="0.2">
      <c r="A730" s="18">
        <v>714</v>
      </c>
      <c r="B730" s="19">
        <v>5700</v>
      </c>
      <c r="C730" s="100" t="s">
        <v>2638</v>
      </c>
      <c r="D730" s="102">
        <v>27</v>
      </c>
      <c r="E730" s="102">
        <v>7</v>
      </c>
      <c r="F730" s="102">
        <v>2012</v>
      </c>
      <c r="G730" s="102">
        <v>30</v>
      </c>
      <c r="H730" s="102">
        <v>7</v>
      </c>
      <c r="I730" s="102">
        <v>2012</v>
      </c>
      <c r="J730" s="102">
        <v>121</v>
      </c>
      <c r="K730" s="103" t="s">
        <v>3062</v>
      </c>
      <c r="L730" s="22"/>
      <c r="M730" s="30" t="s">
        <v>5682</v>
      </c>
      <c r="N730" s="30"/>
      <c r="O730" s="102">
        <v>150</v>
      </c>
      <c r="P730" s="22" t="s">
        <v>26</v>
      </c>
      <c r="Q730" s="22" t="s">
        <v>120</v>
      </c>
      <c r="R730" s="29" t="s">
        <v>5786</v>
      </c>
    </row>
    <row r="731" spans="1:18" x14ac:dyDescent="0.2">
      <c r="A731" s="18">
        <v>715</v>
      </c>
      <c r="B731" s="19">
        <v>5700</v>
      </c>
      <c r="C731" s="100" t="s">
        <v>2639</v>
      </c>
      <c r="D731" s="102">
        <v>30</v>
      </c>
      <c r="E731" s="102">
        <v>7</v>
      </c>
      <c r="F731" s="102">
        <v>2012</v>
      </c>
      <c r="G731" s="102">
        <v>30</v>
      </c>
      <c r="H731" s="102">
        <v>7</v>
      </c>
      <c r="I731" s="102">
        <v>2012</v>
      </c>
      <c r="J731" s="102">
        <v>121</v>
      </c>
      <c r="K731" s="103" t="s">
        <v>3063</v>
      </c>
      <c r="L731" s="26"/>
      <c r="M731" s="30" t="s">
        <v>5682</v>
      </c>
      <c r="N731" s="30"/>
      <c r="O731" s="102">
        <v>242</v>
      </c>
      <c r="P731" s="22" t="s">
        <v>26</v>
      </c>
      <c r="Q731" s="22" t="s">
        <v>120</v>
      </c>
      <c r="R731" s="29" t="s">
        <v>5786</v>
      </c>
    </row>
    <row r="732" spans="1:18" x14ac:dyDescent="0.2">
      <c r="A732" s="18">
        <v>716</v>
      </c>
      <c r="B732" s="19">
        <v>5700</v>
      </c>
      <c r="C732" s="100" t="s">
        <v>2639</v>
      </c>
      <c r="D732" s="102">
        <v>30</v>
      </c>
      <c r="E732" s="102">
        <v>7</v>
      </c>
      <c r="F732" s="102">
        <v>2012</v>
      </c>
      <c r="G732" s="102">
        <v>30</v>
      </c>
      <c r="H732" s="102">
        <v>7</v>
      </c>
      <c r="I732" s="102">
        <v>2012</v>
      </c>
      <c r="J732" s="102">
        <v>121</v>
      </c>
      <c r="K732" s="103" t="s">
        <v>3064</v>
      </c>
      <c r="L732" s="27"/>
      <c r="M732" s="30" t="s">
        <v>5682</v>
      </c>
      <c r="N732" s="28"/>
      <c r="O732" s="102">
        <v>165</v>
      </c>
      <c r="P732" s="22" t="s">
        <v>26</v>
      </c>
      <c r="Q732" s="22" t="s">
        <v>120</v>
      </c>
      <c r="R732" s="29" t="s">
        <v>5786</v>
      </c>
    </row>
    <row r="733" spans="1:18" ht="22.5" x14ac:dyDescent="0.2">
      <c r="A733" s="18">
        <v>717</v>
      </c>
      <c r="B733" s="19">
        <v>5700</v>
      </c>
      <c r="C733" s="100" t="s">
        <v>2640</v>
      </c>
      <c r="D733" s="102">
        <v>30</v>
      </c>
      <c r="E733" s="102">
        <v>7</v>
      </c>
      <c r="F733" s="102">
        <v>2012</v>
      </c>
      <c r="G733" s="102">
        <v>30</v>
      </c>
      <c r="H733" s="102">
        <v>7</v>
      </c>
      <c r="I733" s="102">
        <v>2012</v>
      </c>
      <c r="J733" s="102">
        <v>121</v>
      </c>
      <c r="K733" s="103" t="s">
        <v>3065</v>
      </c>
      <c r="L733" s="11"/>
      <c r="M733" s="30" t="s">
        <v>5682</v>
      </c>
      <c r="N733" s="11"/>
      <c r="O733" s="102">
        <v>128</v>
      </c>
      <c r="P733" s="22" t="s">
        <v>26</v>
      </c>
      <c r="Q733" s="22" t="s">
        <v>120</v>
      </c>
      <c r="R733" s="29" t="s">
        <v>5786</v>
      </c>
    </row>
    <row r="734" spans="1:18" x14ac:dyDescent="0.2">
      <c r="A734" s="18">
        <v>718</v>
      </c>
      <c r="B734" s="19">
        <v>5700</v>
      </c>
      <c r="C734" s="100" t="s">
        <v>2641</v>
      </c>
      <c r="D734" s="102">
        <v>30</v>
      </c>
      <c r="E734" s="102">
        <v>7</v>
      </c>
      <c r="F734" s="102">
        <v>2012</v>
      </c>
      <c r="G734" s="102">
        <v>30</v>
      </c>
      <c r="H734" s="102">
        <v>7</v>
      </c>
      <c r="I734" s="102">
        <v>2012</v>
      </c>
      <c r="J734" s="102">
        <v>121</v>
      </c>
      <c r="K734" s="103" t="s">
        <v>3066</v>
      </c>
      <c r="L734" s="11"/>
      <c r="M734" s="30" t="s">
        <v>5682</v>
      </c>
      <c r="N734" s="11"/>
      <c r="O734" s="102">
        <v>202</v>
      </c>
      <c r="P734" s="22" t="s">
        <v>26</v>
      </c>
      <c r="Q734" s="22" t="s">
        <v>120</v>
      </c>
      <c r="R734" s="29" t="s">
        <v>5786</v>
      </c>
    </row>
    <row r="735" spans="1:18" x14ac:dyDescent="0.2">
      <c r="A735" s="18">
        <v>719</v>
      </c>
      <c r="B735" s="19">
        <v>5700</v>
      </c>
      <c r="C735" s="100" t="s">
        <v>2642</v>
      </c>
      <c r="D735" s="102">
        <v>30</v>
      </c>
      <c r="E735" s="102">
        <v>7</v>
      </c>
      <c r="F735" s="102">
        <v>2012</v>
      </c>
      <c r="G735" s="102">
        <v>30</v>
      </c>
      <c r="H735" s="102">
        <v>7</v>
      </c>
      <c r="I735" s="102">
        <v>2012</v>
      </c>
      <c r="J735" s="102">
        <v>121</v>
      </c>
      <c r="K735" s="103" t="s">
        <v>3067</v>
      </c>
      <c r="L735" s="11"/>
      <c r="M735" s="30" t="s">
        <v>5682</v>
      </c>
      <c r="N735" s="11"/>
      <c r="O735" s="102">
        <v>97</v>
      </c>
      <c r="P735" s="22" t="s">
        <v>26</v>
      </c>
      <c r="Q735" s="22" t="s">
        <v>120</v>
      </c>
      <c r="R735" s="29" t="s">
        <v>5786</v>
      </c>
    </row>
    <row r="736" spans="1:18" x14ac:dyDescent="0.2">
      <c r="A736" s="18">
        <v>720</v>
      </c>
      <c r="B736" s="19">
        <v>5700</v>
      </c>
      <c r="C736" s="100" t="s">
        <v>2643</v>
      </c>
      <c r="D736" s="102">
        <v>1</v>
      </c>
      <c r="E736" s="102">
        <v>8</v>
      </c>
      <c r="F736" s="102">
        <v>2012</v>
      </c>
      <c r="G736" s="102">
        <v>1</v>
      </c>
      <c r="H736" s="102">
        <v>8</v>
      </c>
      <c r="I736" s="102">
        <v>2012</v>
      </c>
      <c r="J736" s="102">
        <v>122</v>
      </c>
      <c r="K736" s="103" t="s">
        <v>116</v>
      </c>
      <c r="L736" s="11"/>
      <c r="M736" s="30" t="s">
        <v>5682</v>
      </c>
      <c r="N736" s="11"/>
      <c r="O736" s="102">
        <v>201</v>
      </c>
      <c r="P736" s="22" t="s">
        <v>26</v>
      </c>
      <c r="Q736" s="22" t="s">
        <v>120</v>
      </c>
      <c r="R736" s="29" t="s">
        <v>5786</v>
      </c>
    </row>
    <row r="737" spans="1:18" x14ac:dyDescent="0.2">
      <c r="A737" s="18">
        <v>721</v>
      </c>
      <c r="B737" s="19">
        <v>5700</v>
      </c>
      <c r="C737" s="100" t="s">
        <v>2644</v>
      </c>
      <c r="D737" s="102">
        <v>1</v>
      </c>
      <c r="E737" s="102">
        <v>8</v>
      </c>
      <c r="F737" s="102">
        <v>2012</v>
      </c>
      <c r="G737" s="102">
        <v>1</v>
      </c>
      <c r="H737" s="102">
        <v>8</v>
      </c>
      <c r="I737" s="102">
        <v>2012</v>
      </c>
      <c r="J737" s="102">
        <v>122</v>
      </c>
      <c r="K737" s="103" t="s">
        <v>117</v>
      </c>
      <c r="L737" s="11"/>
      <c r="M737" s="30" t="s">
        <v>5682</v>
      </c>
      <c r="N737" s="11"/>
      <c r="O737" s="102">
        <v>195</v>
      </c>
      <c r="P737" s="22" t="s">
        <v>26</v>
      </c>
      <c r="Q737" s="22" t="s">
        <v>120</v>
      </c>
      <c r="R737" s="29" t="s">
        <v>5786</v>
      </c>
    </row>
    <row r="738" spans="1:18" x14ac:dyDescent="0.2">
      <c r="A738" s="18">
        <v>722</v>
      </c>
      <c r="B738" s="19">
        <v>5700</v>
      </c>
      <c r="C738" s="100" t="s">
        <v>2645</v>
      </c>
      <c r="D738" s="102">
        <v>1</v>
      </c>
      <c r="E738" s="102">
        <v>8</v>
      </c>
      <c r="F738" s="102">
        <v>2012</v>
      </c>
      <c r="G738" s="102">
        <v>1</v>
      </c>
      <c r="H738" s="102">
        <v>8</v>
      </c>
      <c r="I738" s="102">
        <v>2012</v>
      </c>
      <c r="J738" s="102">
        <v>122</v>
      </c>
      <c r="K738" s="103" t="s">
        <v>119</v>
      </c>
      <c r="L738" s="11"/>
      <c r="M738" s="30" t="s">
        <v>5682</v>
      </c>
      <c r="N738" s="11"/>
      <c r="O738" s="102">
        <v>196</v>
      </c>
      <c r="P738" s="22" t="s">
        <v>26</v>
      </c>
      <c r="Q738" s="22" t="s">
        <v>120</v>
      </c>
      <c r="R738" s="29" t="s">
        <v>5786</v>
      </c>
    </row>
    <row r="739" spans="1:18" x14ac:dyDescent="0.2">
      <c r="A739" s="18">
        <v>723</v>
      </c>
      <c r="B739" s="19">
        <v>5700</v>
      </c>
      <c r="C739" s="100" t="s">
        <v>2646</v>
      </c>
      <c r="D739" s="102">
        <v>1</v>
      </c>
      <c r="E739" s="102">
        <v>8</v>
      </c>
      <c r="F739" s="102">
        <v>2012</v>
      </c>
      <c r="G739" s="102">
        <v>1</v>
      </c>
      <c r="H739" s="102">
        <v>8</v>
      </c>
      <c r="I739" s="102">
        <v>2012</v>
      </c>
      <c r="J739" s="102">
        <v>122</v>
      </c>
      <c r="K739" s="103" t="s">
        <v>554</v>
      </c>
      <c r="L739" s="11"/>
      <c r="M739" s="30" t="s">
        <v>5682</v>
      </c>
      <c r="N739" s="11"/>
      <c r="O739" s="102">
        <v>199</v>
      </c>
      <c r="P739" s="22" t="s">
        <v>26</v>
      </c>
      <c r="Q739" s="22" t="s">
        <v>120</v>
      </c>
      <c r="R739" s="29" t="s">
        <v>5786</v>
      </c>
    </row>
    <row r="740" spans="1:18" x14ac:dyDescent="0.2">
      <c r="A740" s="18">
        <v>724</v>
      </c>
      <c r="B740" s="19">
        <v>5700</v>
      </c>
      <c r="C740" s="100" t="s">
        <v>2647</v>
      </c>
      <c r="D740" s="102">
        <v>1</v>
      </c>
      <c r="E740" s="102">
        <v>8</v>
      </c>
      <c r="F740" s="102">
        <v>2012</v>
      </c>
      <c r="G740" s="102">
        <v>1</v>
      </c>
      <c r="H740" s="102">
        <v>8</v>
      </c>
      <c r="I740" s="102">
        <v>2012</v>
      </c>
      <c r="J740" s="102">
        <v>122</v>
      </c>
      <c r="K740" s="103" t="s">
        <v>552</v>
      </c>
      <c r="L740" s="21"/>
      <c r="M740" s="30" t="s">
        <v>5682</v>
      </c>
      <c r="N740" s="30"/>
      <c r="O740" s="102">
        <v>202</v>
      </c>
      <c r="P740" s="22" t="s">
        <v>26</v>
      </c>
      <c r="Q740" s="22" t="s">
        <v>120</v>
      </c>
      <c r="R740" s="29" t="s">
        <v>5786</v>
      </c>
    </row>
    <row r="741" spans="1:18" x14ac:dyDescent="0.2">
      <c r="A741" s="18">
        <v>725</v>
      </c>
      <c r="B741" s="19">
        <v>5700</v>
      </c>
      <c r="C741" s="100" t="s">
        <v>2648</v>
      </c>
      <c r="D741" s="102">
        <v>1</v>
      </c>
      <c r="E741" s="102">
        <v>8</v>
      </c>
      <c r="F741" s="102">
        <v>2012</v>
      </c>
      <c r="G741" s="102">
        <v>1</v>
      </c>
      <c r="H741" s="102">
        <v>8</v>
      </c>
      <c r="I741" s="102">
        <v>2012</v>
      </c>
      <c r="J741" s="102">
        <v>122</v>
      </c>
      <c r="K741" s="103" t="s">
        <v>553</v>
      </c>
      <c r="L741" s="21"/>
      <c r="M741" s="30" t="s">
        <v>5682</v>
      </c>
      <c r="N741" s="30"/>
      <c r="O741" s="102">
        <v>194</v>
      </c>
      <c r="P741" s="22" t="s">
        <v>26</v>
      </c>
      <c r="Q741" s="22" t="s">
        <v>120</v>
      </c>
      <c r="R741" s="29" t="s">
        <v>5786</v>
      </c>
    </row>
    <row r="742" spans="1:18" x14ac:dyDescent="0.2">
      <c r="A742" s="18">
        <v>726</v>
      </c>
      <c r="B742" s="19">
        <v>5700</v>
      </c>
      <c r="C742" s="100" t="s">
        <v>2649</v>
      </c>
      <c r="D742" s="102">
        <v>1</v>
      </c>
      <c r="E742" s="102">
        <v>8</v>
      </c>
      <c r="F742" s="102">
        <v>2012</v>
      </c>
      <c r="G742" s="102">
        <v>1</v>
      </c>
      <c r="H742" s="102">
        <v>8</v>
      </c>
      <c r="I742" s="102">
        <v>2012</v>
      </c>
      <c r="J742" s="102">
        <v>123</v>
      </c>
      <c r="K742" s="103" t="s">
        <v>557</v>
      </c>
      <c r="L742" s="21"/>
      <c r="M742" s="30" t="s">
        <v>5682</v>
      </c>
      <c r="N742" s="30"/>
      <c r="O742" s="102">
        <v>199</v>
      </c>
      <c r="P742" s="22" t="s">
        <v>26</v>
      </c>
      <c r="Q742" s="22" t="s">
        <v>120</v>
      </c>
      <c r="R742" s="29" t="s">
        <v>5786</v>
      </c>
    </row>
    <row r="743" spans="1:18" x14ac:dyDescent="0.2">
      <c r="A743" s="18">
        <v>727</v>
      </c>
      <c r="B743" s="19">
        <v>5700</v>
      </c>
      <c r="C743" s="100" t="s">
        <v>2650</v>
      </c>
      <c r="D743" s="102">
        <v>1</v>
      </c>
      <c r="E743" s="102">
        <v>8</v>
      </c>
      <c r="F743" s="102">
        <v>2012</v>
      </c>
      <c r="G743" s="102">
        <v>1</v>
      </c>
      <c r="H743" s="102">
        <v>8</v>
      </c>
      <c r="I743" s="102">
        <v>2012</v>
      </c>
      <c r="J743" s="102">
        <v>123</v>
      </c>
      <c r="K743" s="103" t="s">
        <v>558</v>
      </c>
      <c r="L743" s="22"/>
      <c r="M743" s="30" t="s">
        <v>5682</v>
      </c>
      <c r="N743" s="22"/>
      <c r="O743" s="102">
        <v>187</v>
      </c>
      <c r="P743" s="22" t="s">
        <v>26</v>
      </c>
      <c r="Q743" s="22" t="s">
        <v>120</v>
      </c>
      <c r="R743" s="29" t="s">
        <v>5786</v>
      </c>
    </row>
    <row r="744" spans="1:18" x14ac:dyDescent="0.2">
      <c r="A744" s="18">
        <v>728</v>
      </c>
      <c r="B744" s="19">
        <v>5700</v>
      </c>
      <c r="C744" s="100" t="s">
        <v>2651</v>
      </c>
      <c r="D744" s="102">
        <v>1</v>
      </c>
      <c r="E744" s="102">
        <v>8</v>
      </c>
      <c r="F744" s="102">
        <v>2012</v>
      </c>
      <c r="G744" s="102">
        <v>2</v>
      </c>
      <c r="H744" s="102">
        <v>8</v>
      </c>
      <c r="I744" s="102">
        <v>2012</v>
      </c>
      <c r="J744" s="102">
        <v>123</v>
      </c>
      <c r="K744" s="103" t="s">
        <v>551</v>
      </c>
      <c r="L744" s="22"/>
      <c r="M744" s="30" t="s">
        <v>5682</v>
      </c>
      <c r="N744" s="30"/>
      <c r="O744" s="102">
        <v>198</v>
      </c>
      <c r="P744" s="22" t="s">
        <v>26</v>
      </c>
      <c r="Q744" s="22" t="s">
        <v>120</v>
      </c>
      <c r="R744" s="29" t="s">
        <v>5786</v>
      </c>
    </row>
    <row r="745" spans="1:18" x14ac:dyDescent="0.2">
      <c r="A745" s="18">
        <v>729</v>
      </c>
      <c r="B745" s="19">
        <v>5700</v>
      </c>
      <c r="C745" s="100" t="s">
        <v>2652</v>
      </c>
      <c r="D745" s="102">
        <v>2</v>
      </c>
      <c r="E745" s="102">
        <v>8</v>
      </c>
      <c r="F745" s="102">
        <v>2012</v>
      </c>
      <c r="G745" s="102">
        <v>2</v>
      </c>
      <c r="H745" s="102">
        <v>8</v>
      </c>
      <c r="I745" s="102">
        <v>2012</v>
      </c>
      <c r="J745" s="102">
        <v>123</v>
      </c>
      <c r="K745" s="103" t="s">
        <v>559</v>
      </c>
      <c r="L745" s="22"/>
      <c r="M745" s="30" t="s">
        <v>5682</v>
      </c>
      <c r="N745" s="30"/>
      <c r="O745" s="102">
        <v>207</v>
      </c>
      <c r="P745" s="22" t="s">
        <v>26</v>
      </c>
      <c r="Q745" s="22" t="s">
        <v>120</v>
      </c>
      <c r="R745" s="29" t="s">
        <v>5786</v>
      </c>
    </row>
    <row r="746" spans="1:18" x14ac:dyDescent="0.2">
      <c r="A746" s="18">
        <v>730</v>
      </c>
      <c r="B746" s="19">
        <v>5700</v>
      </c>
      <c r="C746" s="100" t="s">
        <v>2653</v>
      </c>
      <c r="D746" s="102">
        <v>2</v>
      </c>
      <c r="E746" s="102">
        <v>8</v>
      </c>
      <c r="F746" s="102">
        <v>2012</v>
      </c>
      <c r="G746" s="102">
        <v>3</v>
      </c>
      <c r="H746" s="102">
        <v>8</v>
      </c>
      <c r="I746" s="102">
        <v>2012</v>
      </c>
      <c r="J746" s="102">
        <v>123</v>
      </c>
      <c r="K746" s="103" t="s">
        <v>555</v>
      </c>
      <c r="L746" s="26"/>
      <c r="M746" s="30" t="s">
        <v>5682</v>
      </c>
      <c r="N746" s="30"/>
      <c r="O746" s="102">
        <v>201</v>
      </c>
      <c r="P746" s="22" t="s">
        <v>26</v>
      </c>
      <c r="Q746" s="22" t="s">
        <v>120</v>
      </c>
      <c r="R746" s="29" t="s">
        <v>5786</v>
      </c>
    </row>
    <row r="747" spans="1:18" x14ac:dyDescent="0.2">
      <c r="A747" s="18">
        <v>731</v>
      </c>
      <c r="B747" s="19">
        <v>5700</v>
      </c>
      <c r="C747" s="100" t="s">
        <v>2654</v>
      </c>
      <c r="D747" s="102">
        <v>3</v>
      </c>
      <c r="E747" s="102">
        <v>8</v>
      </c>
      <c r="F747" s="102">
        <v>2012</v>
      </c>
      <c r="G747" s="102">
        <v>3</v>
      </c>
      <c r="H747" s="102">
        <v>8</v>
      </c>
      <c r="I747" s="102">
        <v>2012</v>
      </c>
      <c r="J747" s="102">
        <v>123</v>
      </c>
      <c r="K747" s="103" t="s">
        <v>560</v>
      </c>
      <c r="L747" s="27"/>
      <c r="M747" s="30" t="s">
        <v>5682</v>
      </c>
      <c r="N747" s="28"/>
      <c r="O747" s="102">
        <v>202</v>
      </c>
      <c r="P747" s="22" t="s">
        <v>26</v>
      </c>
      <c r="Q747" s="22" t="s">
        <v>120</v>
      </c>
      <c r="R747" s="29" t="s">
        <v>5786</v>
      </c>
    </row>
    <row r="748" spans="1:18" x14ac:dyDescent="0.2">
      <c r="A748" s="18">
        <v>732</v>
      </c>
      <c r="B748" s="19">
        <v>5700</v>
      </c>
      <c r="C748" s="100" t="s">
        <v>2655</v>
      </c>
      <c r="D748" s="102">
        <v>3</v>
      </c>
      <c r="E748" s="102">
        <v>8</v>
      </c>
      <c r="F748" s="102">
        <v>2012</v>
      </c>
      <c r="G748" s="102">
        <v>3</v>
      </c>
      <c r="H748" s="102">
        <v>8</v>
      </c>
      <c r="I748" s="102">
        <v>2012</v>
      </c>
      <c r="J748" s="102">
        <v>124</v>
      </c>
      <c r="K748" s="103" t="s">
        <v>561</v>
      </c>
      <c r="L748" s="11"/>
      <c r="M748" s="30" t="s">
        <v>5682</v>
      </c>
      <c r="N748" s="11"/>
      <c r="O748" s="102">
        <v>194</v>
      </c>
      <c r="P748" s="22" t="s">
        <v>26</v>
      </c>
      <c r="Q748" s="22" t="s">
        <v>120</v>
      </c>
      <c r="R748" s="29" t="s">
        <v>5786</v>
      </c>
    </row>
    <row r="749" spans="1:18" x14ac:dyDescent="0.2">
      <c r="A749" s="18">
        <v>733</v>
      </c>
      <c r="B749" s="19">
        <v>5700</v>
      </c>
      <c r="C749" s="100" t="s">
        <v>2656</v>
      </c>
      <c r="D749" s="102">
        <v>3</v>
      </c>
      <c r="E749" s="102">
        <v>8</v>
      </c>
      <c r="F749" s="102">
        <v>2012</v>
      </c>
      <c r="G749" s="102">
        <v>3</v>
      </c>
      <c r="H749" s="102">
        <v>8</v>
      </c>
      <c r="I749" s="102">
        <v>2012</v>
      </c>
      <c r="J749" s="102">
        <v>124</v>
      </c>
      <c r="K749" s="103" t="s">
        <v>562</v>
      </c>
      <c r="L749" s="11"/>
      <c r="M749" s="30" t="s">
        <v>5682</v>
      </c>
      <c r="N749" s="11"/>
      <c r="O749" s="102">
        <v>204</v>
      </c>
      <c r="P749" s="22" t="s">
        <v>26</v>
      </c>
      <c r="Q749" s="22" t="s">
        <v>120</v>
      </c>
      <c r="R749" s="29" t="s">
        <v>5786</v>
      </c>
    </row>
    <row r="750" spans="1:18" x14ac:dyDescent="0.2">
      <c r="A750" s="18">
        <v>734</v>
      </c>
      <c r="B750" s="19">
        <v>5700</v>
      </c>
      <c r="C750" s="100" t="s">
        <v>2657</v>
      </c>
      <c r="D750" s="102">
        <v>3</v>
      </c>
      <c r="E750" s="102">
        <v>8</v>
      </c>
      <c r="F750" s="102">
        <v>2012</v>
      </c>
      <c r="G750" s="102">
        <v>3</v>
      </c>
      <c r="H750" s="102">
        <v>8</v>
      </c>
      <c r="I750" s="102">
        <v>2012</v>
      </c>
      <c r="J750" s="102">
        <v>124</v>
      </c>
      <c r="K750" s="103" t="s">
        <v>563</v>
      </c>
      <c r="L750" s="11"/>
      <c r="M750" s="30" t="s">
        <v>5682</v>
      </c>
      <c r="N750" s="11"/>
      <c r="O750" s="102">
        <v>195</v>
      </c>
      <c r="P750" s="22" t="s">
        <v>26</v>
      </c>
      <c r="Q750" s="22" t="s">
        <v>120</v>
      </c>
      <c r="R750" s="29" t="s">
        <v>5786</v>
      </c>
    </row>
    <row r="751" spans="1:18" x14ac:dyDescent="0.2">
      <c r="A751" s="18">
        <v>735</v>
      </c>
      <c r="B751" s="19">
        <v>5700</v>
      </c>
      <c r="C751" s="100" t="s">
        <v>2658</v>
      </c>
      <c r="D751" s="102">
        <v>3</v>
      </c>
      <c r="E751" s="102">
        <v>8</v>
      </c>
      <c r="F751" s="102">
        <v>2012</v>
      </c>
      <c r="G751" s="102">
        <v>3</v>
      </c>
      <c r="H751" s="102">
        <v>8</v>
      </c>
      <c r="I751" s="102">
        <v>2012</v>
      </c>
      <c r="J751" s="102">
        <v>124</v>
      </c>
      <c r="K751" s="103" t="s">
        <v>118</v>
      </c>
      <c r="L751" s="11"/>
      <c r="M751" s="30" t="s">
        <v>5682</v>
      </c>
      <c r="N751" s="11"/>
      <c r="O751" s="102">
        <v>199</v>
      </c>
      <c r="P751" s="22" t="s">
        <v>26</v>
      </c>
      <c r="Q751" s="22" t="s">
        <v>120</v>
      </c>
      <c r="R751" s="29" t="s">
        <v>5786</v>
      </c>
    </row>
    <row r="752" spans="1:18" x14ac:dyDescent="0.2">
      <c r="A752" s="18">
        <v>736</v>
      </c>
      <c r="B752" s="19">
        <v>5700</v>
      </c>
      <c r="C752" s="100" t="s">
        <v>2659</v>
      </c>
      <c r="D752" s="102">
        <v>3</v>
      </c>
      <c r="E752" s="102">
        <v>8</v>
      </c>
      <c r="F752" s="102">
        <v>2012</v>
      </c>
      <c r="G752" s="102">
        <v>3</v>
      </c>
      <c r="H752" s="102">
        <v>8</v>
      </c>
      <c r="I752" s="102">
        <v>2012</v>
      </c>
      <c r="J752" s="102">
        <v>124</v>
      </c>
      <c r="K752" s="103" t="s">
        <v>564</v>
      </c>
      <c r="L752" s="11"/>
      <c r="M752" s="30" t="s">
        <v>5682</v>
      </c>
      <c r="N752" s="11"/>
      <c r="O752" s="102">
        <v>196</v>
      </c>
      <c r="P752" s="22" t="s">
        <v>26</v>
      </c>
      <c r="Q752" s="22" t="s">
        <v>120</v>
      </c>
      <c r="R752" s="29" t="s">
        <v>5786</v>
      </c>
    </row>
    <row r="753" spans="1:18" x14ac:dyDescent="0.2">
      <c r="A753" s="18">
        <v>737</v>
      </c>
      <c r="B753" s="19">
        <v>5700</v>
      </c>
      <c r="C753" s="100" t="s">
        <v>2660</v>
      </c>
      <c r="D753" s="102">
        <v>3</v>
      </c>
      <c r="E753" s="102">
        <v>8</v>
      </c>
      <c r="F753" s="102">
        <v>2012</v>
      </c>
      <c r="G753" s="102">
        <v>3</v>
      </c>
      <c r="H753" s="102">
        <v>8</v>
      </c>
      <c r="I753" s="102">
        <v>2012</v>
      </c>
      <c r="J753" s="102">
        <v>124</v>
      </c>
      <c r="K753" s="103" t="s">
        <v>565</v>
      </c>
      <c r="L753" s="11"/>
      <c r="M753" s="30" t="s">
        <v>5682</v>
      </c>
      <c r="N753" s="11"/>
      <c r="O753" s="102">
        <v>200</v>
      </c>
      <c r="P753" s="22" t="s">
        <v>26</v>
      </c>
      <c r="Q753" s="22" t="s">
        <v>120</v>
      </c>
      <c r="R753" s="29" t="s">
        <v>5786</v>
      </c>
    </row>
    <row r="754" spans="1:18" x14ac:dyDescent="0.2">
      <c r="A754" s="18">
        <v>738</v>
      </c>
      <c r="B754" s="19">
        <v>5700</v>
      </c>
      <c r="C754" s="100" t="s">
        <v>2661</v>
      </c>
      <c r="D754" s="102">
        <v>3</v>
      </c>
      <c r="E754" s="102">
        <v>8</v>
      </c>
      <c r="F754" s="102">
        <v>2012</v>
      </c>
      <c r="G754" s="102">
        <v>3</v>
      </c>
      <c r="H754" s="102">
        <v>8</v>
      </c>
      <c r="I754" s="102">
        <v>2012</v>
      </c>
      <c r="J754" s="102">
        <v>125</v>
      </c>
      <c r="K754" s="103" t="s">
        <v>556</v>
      </c>
      <c r="L754" s="11"/>
      <c r="M754" s="30" t="s">
        <v>5682</v>
      </c>
      <c r="N754" s="11"/>
      <c r="O754" s="102">
        <v>211</v>
      </c>
      <c r="P754" s="22" t="s">
        <v>26</v>
      </c>
      <c r="Q754" s="22" t="s">
        <v>120</v>
      </c>
      <c r="R754" s="29" t="s">
        <v>5786</v>
      </c>
    </row>
    <row r="755" spans="1:18" x14ac:dyDescent="0.2">
      <c r="A755" s="18">
        <v>739</v>
      </c>
      <c r="B755" s="19">
        <v>5700</v>
      </c>
      <c r="C755" s="100" t="s">
        <v>2662</v>
      </c>
      <c r="D755" s="102">
        <v>3</v>
      </c>
      <c r="E755" s="102">
        <v>8</v>
      </c>
      <c r="F755" s="102">
        <v>2012</v>
      </c>
      <c r="G755" s="102">
        <v>3</v>
      </c>
      <c r="H755" s="102">
        <v>8</v>
      </c>
      <c r="I755" s="102">
        <v>2012</v>
      </c>
      <c r="J755" s="102">
        <v>125</v>
      </c>
      <c r="K755" s="103" t="s">
        <v>566</v>
      </c>
      <c r="L755" s="21"/>
      <c r="M755" s="30" t="s">
        <v>5682</v>
      </c>
      <c r="N755" s="30"/>
      <c r="O755" s="102">
        <v>197</v>
      </c>
      <c r="P755" s="22" t="s">
        <v>26</v>
      </c>
      <c r="Q755" s="22" t="s">
        <v>120</v>
      </c>
      <c r="R755" s="29" t="s">
        <v>5786</v>
      </c>
    </row>
    <row r="756" spans="1:18" x14ac:dyDescent="0.2">
      <c r="A756" s="18">
        <v>740</v>
      </c>
      <c r="B756" s="19">
        <v>5700</v>
      </c>
      <c r="C756" s="100" t="s">
        <v>2663</v>
      </c>
      <c r="D756" s="102">
        <v>3</v>
      </c>
      <c r="E756" s="102">
        <v>8</v>
      </c>
      <c r="F756" s="102">
        <v>2012</v>
      </c>
      <c r="G756" s="102">
        <v>3</v>
      </c>
      <c r="H756" s="102">
        <v>8</v>
      </c>
      <c r="I756" s="102">
        <v>2012</v>
      </c>
      <c r="J756" s="102">
        <v>125</v>
      </c>
      <c r="K756" s="103" t="s">
        <v>567</v>
      </c>
      <c r="L756" s="21"/>
      <c r="M756" s="30" t="s">
        <v>5682</v>
      </c>
      <c r="N756" s="30"/>
      <c r="O756" s="102">
        <v>200</v>
      </c>
      <c r="P756" s="22" t="s">
        <v>26</v>
      </c>
      <c r="Q756" s="22" t="s">
        <v>120</v>
      </c>
      <c r="R756" s="29" t="s">
        <v>5786</v>
      </c>
    </row>
    <row r="757" spans="1:18" x14ac:dyDescent="0.2">
      <c r="A757" s="18">
        <v>741</v>
      </c>
      <c r="B757" s="19">
        <v>5700</v>
      </c>
      <c r="C757" s="100" t="s">
        <v>2664</v>
      </c>
      <c r="D757" s="102">
        <v>3</v>
      </c>
      <c r="E757" s="102">
        <v>8</v>
      </c>
      <c r="F757" s="102">
        <v>2012</v>
      </c>
      <c r="G757" s="102">
        <v>3</v>
      </c>
      <c r="H757" s="102">
        <v>8</v>
      </c>
      <c r="I757" s="102">
        <v>2012</v>
      </c>
      <c r="J757" s="102">
        <v>125</v>
      </c>
      <c r="K757" s="103" t="s">
        <v>568</v>
      </c>
      <c r="L757" s="21"/>
      <c r="M757" s="30" t="s">
        <v>5682</v>
      </c>
      <c r="N757" s="30"/>
      <c r="O757" s="102">
        <v>205</v>
      </c>
      <c r="P757" s="22" t="s">
        <v>26</v>
      </c>
      <c r="Q757" s="22" t="s">
        <v>120</v>
      </c>
      <c r="R757" s="29" t="s">
        <v>5786</v>
      </c>
    </row>
    <row r="758" spans="1:18" x14ac:dyDescent="0.2">
      <c r="A758" s="18">
        <v>742</v>
      </c>
      <c r="B758" s="19">
        <v>5700</v>
      </c>
      <c r="C758" s="100" t="s">
        <v>2665</v>
      </c>
      <c r="D758" s="102">
        <v>3</v>
      </c>
      <c r="E758" s="102">
        <v>8</v>
      </c>
      <c r="F758" s="102">
        <v>2012</v>
      </c>
      <c r="G758" s="102">
        <v>3</v>
      </c>
      <c r="H758" s="102">
        <v>8</v>
      </c>
      <c r="I758" s="102">
        <v>2012</v>
      </c>
      <c r="J758" s="102">
        <v>125</v>
      </c>
      <c r="K758" s="103" t="s">
        <v>569</v>
      </c>
      <c r="L758" s="22"/>
      <c r="M758" s="30" t="s">
        <v>5682</v>
      </c>
      <c r="N758" s="22"/>
      <c r="O758" s="102">
        <v>204</v>
      </c>
      <c r="P758" s="22" t="s">
        <v>26</v>
      </c>
      <c r="Q758" s="22" t="s">
        <v>120</v>
      </c>
      <c r="R758" s="29" t="s">
        <v>5786</v>
      </c>
    </row>
    <row r="759" spans="1:18" x14ac:dyDescent="0.2">
      <c r="A759" s="18">
        <v>743</v>
      </c>
      <c r="B759" s="19">
        <v>5700</v>
      </c>
      <c r="C759" s="100" t="s">
        <v>2666</v>
      </c>
      <c r="D759" s="102">
        <v>3</v>
      </c>
      <c r="E759" s="102">
        <v>8</v>
      </c>
      <c r="F759" s="102">
        <v>2012</v>
      </c>
      <c r="G759" s="102">
        <v>3</v>
      </c>
      <c r="H759" s="102">
        <v>8</v>
      </c>
      <c r="I759" s="102">
        <v>2012</v>
      </c>
      <c r="J759" s="102">
        <v>125</v>
      </c>
      <c r="K759" s="103" t="s">
        <v>570</v>
      </c>
      <c r="L759" s="22"/>
      <c r="M759" s="30" t="s">
        <v>5682</v>
      </c>
      <c r="N759" s="30"/>
      <c r="O759" s="102">
        <v>204</v>
      </c>
      <c r="P759" s="22" t="s">
        <v>26</v>
      </c>
      <c r="Q759" s="22" t="s">
        <v>120</v>
      </c>
      <c r="R759" s="29" t="s">
        <v>5786</v>
      </c>
    </row>
    <row r="760" spans="1:18" x14ac:dyDescent="0.2">
      <c r="A760" s="18">
        <v>744</v>
      </c>
      <c r="B760" s="19">
        <v>5700</v>
      </c>
      <c r="C760" s="100" t="s">
        <v>2667</v>
      </c>
      <c r="D760" s="102">
        <v>3</v>
      </c>
      <c r="E760" s="102">
        <v>8</v>
      </c>
      <c r="F760" s="102">
        <v>2012</v>
      </c>
      <c r="G760" s="102">
        <v>3</v>
      </c>
      <c r="H760" s="102">
        <v>8</v>
      </c>
      <c r="I760" s="102">
        <v>2012</v>
      </c>
      <c r="J760" s="102">
        <v>126</v>
      </c>
      <c r="K760" s="103" t="s">
        <v>571</v>
      </c>
      <c r="L760" s="22"/>
      <c r="M760" s="30" t="s">
        <v>5682</v>
      </c>
      <c r="N760" s="30"/>
      <c r="O760" s="102">
        <v>194</v>
      </c>
      <c r="P760" s="22" t="s">
        <v>26</v>
      </c>
      <c r="Q760" s="22" t="s">
        <v>120</v>
      </c>
      <c r="R760" s="29" t="s">
        <v>5786</v>
      </c>
    </row>
    <row r="761" spans="1:18" x14ac:dyDescent="0.2">
      <c r="A761" s="18">
        <v>745</v>
      </c>
      <c r="B761" s="19">
        <v>5700</v>
      </c>
      <c r="C761" s="100" t="s">
        <v>2668</v>
      </c>
      <c r="D761" s="102">
        <v>3</v>
      </c>
      <c r="E761" s="102">
        <v>8</v>
      </c>
      <c r="F761" s="102">
        <v>2012</v>
      </c>
      <c r="G761" s="102">
        <v>3</v>
      </c>
      <c r="H761" s="102">
        <v>8</v>
      </c>
      <c r="I761" s="102">
        <v>2012</v>
      </c>
      <c r="J761" s="102">
        <v>126</v>
      </c>
      <c r="K761" s="103" t="s">
        <v>572</v>
      </c>
      <c r="L761" s="26"/>
      <c r="M761" s="30" t="s">
        <v>5682</v>
      </c>
      <c r="N761" s="30"/>
      <c r="O761" s="102">
        <v>175</v>
      </c>
      <c r="P761" s="22" t="s">
        <v>26</v>
      </c>
      <c r="Q761" s="22" t="s">
        <v>120</v>
      </c>
      <c r="R761" s="29" t="s">
        <v>5786</v>
      </c>
    </row>
    <row r="762" spans="1:18" x14ac:dyDescent="0.2">
      <c r="A762" s="18">
        <v>746</v>
      </c>
      <c r="B762" s="19">
        <v>5700</v>
      </c>
      <c r="C762" s="100" t="s">
        <v>2669</v>
      </c>
      <c r="D762" s="102">
        <v>3</v>
      </c>
      <c r="E762" s="102">
        <v>8</v>
      </c>
      <c r="F762" s="102">
        <v>2012</v>
      </c>
      <c r="G762" s="102">
        <v>3</v>
      </c>
      <c r="H762" s="102">
        <v>8</v>
      </c>
      <c r="I762" s="102">
        <v>2012</v>
      </c>
      <c r="J762" s="102">
        <v>126</v>
      </c>
      <c r="K762" s="103" t="s">
        <v>573</v>
      </c>
      <c r="L762" s="27"/>
      <c r="M762" s="30" t="s">
        <v>5682</v>
      </c>
      <c r="N762" s="28"/>
      <c r="O762" s="102">
        <v>165</v>
      </c>
      <c r="P762" s="22" t="s">
        <v>26</v>
      </c>
      <c r="Q762" s="22" t="s">
        <v>120</v>
      </c>
      <c r="R762" s="29" t="s">
        <v>5786</v>
      </c>
    </row>
    <row r="763" spans="1:18" x14ac:dyDescent="0.2">
      <c r="A763" s="18">
        <v>747</v>
      </c>
      <c r="B763" s="19">
        <v>5700</v>
      </c>
      <c r="C763" s="100" t="s">
        <v>2670</v>
      </c>
      <c r="D763" s="102">
        <v>3</v>
      </c>
      <c r="E763" s="102">
        <v>8</v>
      </c>
      <c r="F763" s="102">
        <v>2012</v>
      </c>
      <c r="G763" s="102">
        <v>3</v>
      </c>
      <c r="H763" s="102">
        <v>8</v>
      </c>
      <c r="I763" s="102">
        <v>2012</v>
      </c>
      <c r="J763" s="102">
        <v>126</v>
      </c>
      <c r="K763" s="103" t="s">
        <v>574</v>
      </c>
      <c r="L763" s="11"/>
      <c r="M763" s="30" t="s">
        <v>5682</v>
      </c>
      <c r="N763" s="11"/>
      <c r="O763" s="102">
        <v>191</v>
      </c>
      <c r="P763" s="22" t="s">
        <v>26</v>
      </c>
      <c r="Q763" s="22" t="s">
        <v>120</v>
      </c>
      <c r="R763" s="29" t="s">
        <v>5786</v>
      </c>
    </row>
    <row r="764" spans="1:18" x14ac:dyDescent="0.2">
      <c r="A764" s="18">
        <v>748</v>
      </c>
      <c r="B764" s="19">
        <v>5700</v>
      </c>
      <c r="C764" s="100" t="s">
        <v>2671</v>
      </c>
      <c r="D764" s="102">
        <v>3</v>
      </c>
      <c r="E764" s="102">
        <v>8</v>
      </c>
      <c r="F764" s="102">
        <v>2012</v>
      </c>
      <c r="G764" s="102">
        <v>3</v>
      </c>
      <c r="H764" s="102">
        <v>8</v>
      </c>
      <c r="I764" s="102">
        <v>2012</v>
      </c>
      <c r="J764" s="102">
        <v>126</v>
      </c>
      <c r="K764" s="103" t="s">
        <v>575</v>
      </c>
      <c r="L764" s="11"/>
      <c r="M764" s="30" t="s">
        <v>5682</v>
      </c>
      <c r="N764" s="11"/>
      <c r="O764" s="102">
        <v>189</v>
      </c>
      <c r="P764" s="22" t="s">
        <v>26</v>
      </c>
      <c r="Q764" s="22" t="s">
        <v>120</v>
      </c>
      <c r="R764" s="29" t="s">
        <v>5786</v>
      </c>
    </row>
    <row r="765" spans="1:18" x14ac:dyDescent="0.2">
      <c r="A765" s="18">
        <v>749</v>
      </c>
      <c r="B765" s="19">
        <v>5700</v>
      </c>
      <c r="C765" s="100" t="s">
        <v>2672</v>
      </c>
      <c r="D765" s="102">
        <v>3</v>
      </c>
      <c r="E765" s="102">
        <v>8</v>
      </c>
      <c r="F765" s="102">
        <v>2012</v>
      </c>
      <c r="G765" s="102">
        <v>3</v>
      </c>
      <c r="H765" s="102">
        <v>8</v>
      </c>
      <c r="I765" s="102">
        <v>2012</v>
      </c>
      <c r="J765" s="102">
        <v>126</v>
      </c>
      <c r="K765" s="103" t="s">
        <v>576</v>
      </c>
      <c r="L765" s="11"/>
      <c r="M765" s="30" t="s">
        <v>5682</v>
      </c>
      <c r="N765" s="11"/>
      <c r="O765" s="102">
        <v>197</v>
      </c>
      <c r="P765" s="22" t="s">
        <v>26</v>
      </c>
      <c r="Q765" s="22" t="s">
        <v>120</v>
      </c>
      <c r="R765" s="29" t="s">
        <v>5786</v>
      </c>
    </row>
    <row r="766" spans="1:18" x14ac:dyDescent="0.2">
      <c r="A766" s="18">
        <v>750</v>
      </c>
      <c r="B766" s="19">
        <v>5700</v>
      </c>
      <c r="C766" s="100" t="s">
        <v>2673</v>
      </c>
      <c r="D766" s="102">
        <v>3</v>
      </c>
      <c r="E766" s="102">
        <v>8</v>
      </c>
      <c r="F766" s="102">
        <v>2012</v>
      </c>
      <c r="G766" s="102">
        <v>3</v>
      </c>
      <c r="H766" s="102">
        <v>8</v>
      </c>
      <c r="I766" s="102">
        <v>2012</v>
      </c>
      <c r="J766" s="102">
        <v>127</v>
      </c>
      <c r="K766" s="103" t="s">
        <v>577</v>
      </c>
      <c r="L766" s="11"/>
      <c r="M766" s="30" t="s">
        <v>5682</v>
      </c>
      <c r="N766" s="11"/>
      <c r="O766" s="102">
        <v>200</v>
      </c>
      <c r="P766" s="22" t="s">
        <v>26</v>
      </c>
      <c r="Q766" s="22" t="s">
        <v>120</v>
      </c>
      <c r="R766" s="29" t="s">
        <v>5786</v>
      </c>
    </row>
    <row r="767" spans="1:18" x14ac:dyDescent="0.2">
      <c r="A767" s="18">
        <v>751</v>
      </c>
      <c r="B767" s="19">
        <v>5700</v>
      </c>
      <c r="C767" s="100" t="s">
        <v>2674</v>
      </c>
      <c r="D767" s="102">
        <v>3</v>
      </c>
      <c r="E767" s="102">
        <v>8</v>
      </c>
      <c r="F767" s="102">
        <v>2012</v>
      </c>
      <c r="G767" s="102">
        <v>3</v>
      </c>
      <c r="H767" s="102">
        <v>8</v>
      </c>
      <c r="I767" s="102">
        <v>2012</v>
      </c>
      <c r="J767" s="102">
        <v>127</v>
      </c>
      <c r="K767" s="103" t="s">
        <v>578</v>
      </c>
      <c r="L767" s="11"/>
      <c r="M767" s="30" t="s">
        <v>5682</v>
      </c>
      <c r="N767" s="11"/>
      <c r="O767" s="102">
        <v>205</v>
      </c>
      <c r="P767" s="22" t="s">
        <v>26</v>
      </c>
      <c r="Q767" s="22" t="s">
        <v>120</v>
      </c>
      <c r="R767" s="29" t="s">
        <v>5786</v>
      </c>
    </row>
    <row r="768" spans="1:18" x14ac:dyDescent="0.2">
      <c r="A768" s="18">
        <v>752</v>
      </c>
      <c r="B768" s="19">
        <v>5700</v>
      </c>
      <c r="C768" s="100" t="s">
        <v>2675</v>
      </c>
      <c r="D768" s="102">
        <v>3</v>
      </c>
      <c r="E768" s="102">
        <v>8</v>
      </c>
      <c r="F768" s="102">
        <v>2012</v>
      </c>
      <c r="G768" s="102">
        <v>3</v>
      </c>
      <c r="H768" s="102">
        <v>8</v>
      </c>
      <c r="I768" s="102">
        <v>2012</v>
      </c>
      <c r="J768" s="102">
        <v>127</v>
      </c>
      <c r="K768" s="103" t="s">
        <v>579</v>
      </c>
      <c r="L768" s="11"/>
      <c r="M768" s="30" t="s">
        <v>5682</v>
      </c>
      <c r="N768" s="11"/>
      <c r="O768" s="102">
        <v>176</v>
      </c>
      <c r="P768" s="22" t="s">
        <v>26</v>
      </c>
      <c r="Q768" s="22" t="s">
        <v>120</v>
      </c>
      <c r="R768" s="29" t="s">
        <v>5786</v>
      </c>
    </row>
    <row r="769" spans="1:18" x14ac:dyDescent="0.2">
      <c r="A769" s="18">
        <v>753</v>
      </c>
      <c r="B769" s="19">
        <v>5700</v>
      </c>
      <c r="C769" s="100" t="s">
        <v>2676</v>
      </c>
      <c r="D769" s="102">
        <v>3</v>
      </c>
      <c r="E769" s="102">
        <v>8</v>
      </c>
      <c r="F769" s="102">
        <v>2012</v>
      </c>
      <c r="G769" s="102">
        <v>3</v>
      </c>
      <c r="H769" s="102">
        <v>8</v>
      </c>
      <c r="I769" s="102">
        <v>2012</v>
      </c>
      <c r="J769" s="102">
        <v>127</v>
      </c>
      <c r="K769" s="103" t="s">
        <v>580</v>
      </c>
      <c r="L769" s="11"/>
      <c r="M769" s="30" t="s">
        <v>5682</v>
      </c>
      <c r="N769" s="11"/>
      <c r="O769" s="102">
        <v>199</v>
      </c>
      <c r="P769" s="22" t="s">
        <v>26</v>
      </c>
      <c r="Q769" s="22" t="s">
        <v>120</v>
      </c>
      <c r="R769" s="29" t="s">
        <v>5786</v>
      </c>
    </row>
    <row r="770" spans="1:18" x14ac:dyDescent="0.2">
      <c r="A770" s="18">
        <v>754</v>
      </c>
      <c r="B770" s="19">
        <v>5700</v>
      </c>
      <c r="C770" s="100" t="s">
        <v>2677</v>
      </c>
      <c r="D770" s="102">
        <v>3</v>
      </c>
      <c r="E770" s="102">
        <v>8</v>
      </c>
      <c r="F770" s="102">
        <v>2012</v>
      </c>
      <c r="G770" s="102">
        <v>3</v>
      </c>
      <c r="H770" s="102">
        <v>8</v>
      </c>
      <c r="I770" s="102">
        <v>2012</v>
      </c>
      <c r="J770" s="102">
        <v>127</v>
      </c>
      <c r="K770" s="103" t="s">
        <v>581</v>
      </c>
      <c r="L770" s="21"/>
      <c r="M770" s="30" t="s">
        <v>5682</v>
      </c>
      <c r="N770" s="30"/>
      <c r="O770" s="102">
        <v>210</v>
      </c>
      <c r="P770" s="22" t="s">
        <v>26</v>
      </c>
      <c r="Q770" s="22" t="s">
        <v>120</v>
      </c>
      <c r="R770" s="29" t="s">
        <v>5786</v>
      </c>
    </row>
    <row r="771" spans="1:18" x14ac:dyDescent="0.2">
      <c r="A771" s="18">
        <v>755</v>
      </c>
      <c r="B771" s="19">
        <v>5700</v>
      </c>
      <c r="C771" s="100" t="s">
        <v>2678</v>
      </c>
      <c r="D771" s="102">
        <v>3</v>
      </c>
      <c r="E771" s="102">
        <v>8</v>
      </c>
      <c r="F771" s="102">
        <v>2012</v>
      </c>
      <c r="G771" s="102">
        <v>3</v>
      </c>
      <c r="H771" s="102">
        <v>8</v>
      </c>
      <c r="I771" s="102">
        <v>2012</v>
      </c>
      <c r="J771" s="102">
        <v>127</v>
      </c>
      <c r="K771" s="103" t="s">
        <v>582</v>
      </c>
      <c r="L771" s="21"/>
      <c r="M771" s="30" t="s">
        <v>5682</v>
      </c>
      <c r="N771" s="30"/>
      <c r="O771" s="102">
        <v>207</v>
      </c>
      <c r="P771" s="22" t="s">
        <v>26</v>
      </c>
      <c r="Q771" s="22" t="s">
        <v>120</v>
      </c>
      <c r="R771" s="29" t="s">
        <v>5786</v>
      </c>
    </row>
    <row r="772" spans="1:18" x14ac:dyDescent="0.2">
      <c r="A772" s="18">
        <v>756</v>
      </c>
      <c r="B772" s="19">
        <v>5700</v>
      </c>
      <c r="C772" s="100" t="s">
        <v>2679</v>
      </c>
      <c r="D772" s="102">
        <v>3</v>
      </c>
      <c r="E772" s="102">
        <v>8</v>
      </c>
      <c r="F772" s="102">
        <v>2012</v>
      </c>
      <c r="G772" s="102">
        <v>3</v>
      </c>
      <c r="H772" s="102">
        <v>8</v>
      </c>
      <c r="I772" s="102">
        <v>2012</v>
      </c>
      <c r="J772" s="102">
        <v>128</v>
      </c>
      <c r="K772" s="103" t="s">
        <v>583</v>
      </c>
      <c r="L772" s="21"/>
      <c r="M772" s="30" t="s">
        <v>5682</v>
      </c>
      <c r="N772" s="30"/>
      <c r="O772" s="102">
        <v>196</v>
      </c>
      <c r="P772" s="22" t="s">
        <v>26</v>
      </c>
      <c r="Q772" s="22" t="s">
        <v>120</v>
      </c>
      <c r="R772" s="29" t="s">
        <v>5786</v>
      </c>
    </row>
    <row r="773" spans="1:18" x14ac:dyDescent="0.2">
      <c r="A773" s="18">
        <v>757</v>
      </c>
      <c r="B773" s="19">
        <v>5700</v>
      </c>
      <c r="C773" s="100" t="s">
        <v>2680</v>
      </c>
      <c r="D773" s="102">
        <v>3</v>
      </c>
      <c r="E773" s="102">
        <v>8</v>
      </c>
      <c r="F773" s="102">
        <v>2012</v>
      </c>
      <c r="G773" s="102">
        <v>3</v>
      </c>
      <c r="H773" s="102">
        <v>8</v>
      </c>
      <c r="I773" s="102">
        <v>2012</v>
      </c>
      <c r="J773" s="102">
        <v>128</v>
      </c>
      <c r="K773" s="103" t="s">
        <v>584</v>
      </c>
      <c r="L773" s="22"/>
      <c r="M773" s="30" t="s">
        <v>5682</v>
      </c>
      <c r="N773" s="22"/>
      <c r="O773" s="102">
        <v>198</v>
      </c>
      <c r="P773" s="22" t="s">
        <v>26</v>
      </c>
      <c r="Q773" s="22" t="s">
        <v>120</v>
      </c>
      <c r="R773" s="29" t="s">
        <v>5786</v>
      </c>
    </row>
    <row r="774" spans="1:18" x14ac:dyDescent="0.2">
      <c r="A774" s="18">
        <v>758</v>
      </c>
      <c r="B774" s="19">
        <v>5700</v>
      </c>
      <c r="C774" s="100" t="s">
        <v>2681</v>
      </c>
      <c r="D774" s="102">
        <v>3</v>
      </c>
      <c r="E774" s="102">
        <v>8</v>
      </c>
      <c r="F774" s="102">
        <v>2012</v>
      </c>
      <c r="G774" s="102">
        <v>3</v>
      </c>
      <c r="H774" s="102">
        <v>8</v>
      </c>
      <c r="I774" s="102">
        <v>2012</v>
      </c>
      <c r="J774" s="102">
        <v>128</v>
      </c>
      <c r="K774" s="103" t="s">
        <v>585</v>
      </c>
      <c r="L774" s="22"/>
      <c r="M774" s="30" t="s">
        <v>5682</v>
      </c>
      <c r="N774" s="30"/>
      <c r="O774" s="102">
        <v>210</v>
      </c>
      <c r="P774" s="22" t="s">
        <v>26</v>
      </c>
      <c r="Q774" s="22" t="s">
        <v>120</v>
      </c>
      <c r="R774" s="29" t="s">
        <v>5786</v>
      </c>
    </row>
    <row r="775" spans="1:18" x14ac:dyDescent="0.2">
      <c r="A775" s="18">
        <v>759</v>
      </c>
      <c r="B775" s="19">
        <v>5700</v>
      </c>
      <c r="C775" s="100" t="s">
        <v>2682</v>
      </c>
      <c r="D775" s="102">
        <v>3</v>
      </c>
      <c r="E775" s="102">
        <v>8</v>
      </c>
      <c r="F775" s="102">
        <v>2012</v>
      </c>
      <c r="G775" s="102">
        <v>3</v>
      </c>
      <c r="H775" s="102">
        <v>8</v>
      </c>
      <c r="I775" s="102">
        <v>2012</v>
      </c>
      <c r="J775" s="102">
        <v>128</v>
      </c>
      <c r="K775" s="103" t="s">
        <v>586</v>
      </c>
      <c r="L775" s="22"/>
      <c r="M775" s="30" t="s">
        <v>5682</v>
      </c>
      <c r="N775" s="30"/>
      <c r="O775" s="102">
        <v>198</v>
      </c>
      <c r="P775" s="22" t="s">
        <v>26</v>
      </c>
      <c r="Q775" s="22" t="s">
        <v>120</v>
      </c>
      <c r="R775" s="29" t="s">
        <v>5786</v>
      </c>
    </row>
    <row r="776" spans="1:18" x14ac:dyDescent="0.2">
      <c r="A776" s="18">
        <v>760</v>
      </c>
      <c r="B776" s="19">
        <v>5700</v>
      </c>
      <c r="C776" s="100" t="s">
        <v>2683</v>
      </c>
      <c r="D776" s="102">
        <v>3</v>
      </c>
      <c r="E776" s="102">
        <v>8</v>
      </c>
      <c r="F776" s="102">
        <v>2012</v>
      </c>
      <c r="G776" s="102">
        <v>6</v>
      </c>
      <c r="H776" s="102">
        <v>8</v>
      </c>
      <c r="I776" s="102">
        <v>2012</v>
      </c>
      <c r="J776" s="102">
        <v>128</v>
      </c>
      <c r="K776" s="103" t="s">
        <v>587</v>
      </c>
      <c r="L776" s="26"/>
      <c r="M776" s="30" t="s">
        <v>5682</v>
      </c>
      <c r="N776" s="30"/>
      <c r="O776" s="102">
        <v>196</v>
      </c>
      <c r="P776" s="22" t="s">
        <v>26</v>
      </c>
      <c r="Q776" s="22" t="s">
        <v>120</v>
      </c>
      <c r="R776" s="29" t="s">
        <v>5786</v>
      </c>
    </row>
    <row r="777" spans="1:18" x14ac:dyDescent="0.2">
      <c r="A777" s="18">
        <v>761</v>
      </c>
      <c r="B777" s="19">
        <v>5700</v>
      </c>
      <c r="C777" s="100" t="s">
        <v>2684</v>
      </c>
      <c r="D777" s="102">
        <v>6</v>
      </c>
      <c r="E777" s="102">
        <v>8</v>
      </c>
      <c r="F777" s="102">
        <v>2012</v>
      </c>
      <c r="G777" s="102">
        <v>6</v>
      </c>
      <c r="H777" s="102">
        <v>8</v>
      </c>
      <c r="I777" s="102">
        <v>2012</v>
      </c>
      <c r="J777" s="102">
        <v>128</v>
      </c>
      <c r="K777" s="103" t="s">
        <v>588</v>
      </c>
      <c r="L777" s="27"/>
      <c r="M777" s="30" t="s">
        <v>5682</v>
      </c>
      <c r="N777" s="28"/>
      <c r="O777" s="102">
        <v>181</v>
      </c>
      <c r="P777" s="22" t="s">
        <v>26</v>
      </c>
      <c r="Q777" s="22" t="s">
        <v>120</v>
      </c>
      <c r="R777" s="29" t="s">
        <v>5786</v>
      </c>
    </row>
    <row r="778" spans="1:18" x14ac:dyDescent="0.2">
      <c r="A778" s="18">
        <v>762</v>
      </c>
      <c r="B778" s="19">
        <v>5700</v>
      </c>
      <c r="C778" s="100" t="s">
        <v>2685</v>
      </c>
      <c r="D778" s="102">
        <v>6</v>
      </c>
      <c r="E778" s="102">
        <v>8</v>
      </c>
      <c r="F778" s="102">
        <v>2012</v>
      </c>
      <c r="G778" s="102">
        <v>6</v>
      </c>
      <c r="H778" s="102">
        <v>8</v>
      </c>
      <c r="I778" s="102">
        <v>2012</v>
      </c>
      <c r="J778" s="102">
        <v>129</v>
      </c>
      <c r="K778" s="103" t="s">
        <v>589</v>
      </c>
      <c r="L778" s="11"/>
      <c r="M778" s="30" t="s">
        <v>5682</v>
      </c>
      <c r="N778" s="11"/>
      <c r="O778" s="102">
        <v>197</v>
      </c>
      <c r="P778" s="22" t="s">
        <v>26</v>
      </c>
      <c r="Q778" s="22" t="s">
        <v>120</v>
      </c>
      <c r="R778" s="29" t="s">
        <v>5786</v>
      </c>
    </row>
    <row r="779" spans="1:18" x14ac:dyDescent="0.2">
      <c r="A779" s="18">
        <v>763</v>
      </c>
      <c r="B779" s="19">
        <v>5700</v>
      </c>
      <c r="C779" s="100" t="s">
        <v>2686</v>
      </c>
      <c r="D779" s="102">
        <v>6</v>
      </c>
      <c r="E779" s="102">
        <v>8</v>
      </c>
      <c r="F779" s="102">
        <v>2012</v>
      </c>
      <c r="G779" s="102">
        <v>6</v>
      </c>
      <c r="H779" s="102">
        <v>8</v>
      </c>
      <c r="I779" s="102">
        <v>2012</v>
      </c>
      <c r="J779" s="102">
        <v>129</v>
      </c>
      <c r="K779" s="103" t="s">
        <v>590</v>
      </c>
      <c r="L779" s="11"/>
      <c r="M779" s="30" t="s">
        <v>5682</v>
      </c>
      <c r="N779" s="11"/>
      <c r="O779" s="102">
        <v>202</v>
      </c>
      <c r="P779" s="22" t="s">
        <v>26</v>
      </c>
      <c r="Q779" s="22" t="s">
        <v>120</v>
      </c>
      <c r="R779" s="29" t="s">
        <v>5786</v>
      </c>
    </row>
    <row r="780" spans="1:18" x14ac:dyDescent="0.2">
      <c r="A780" s="18">
        <v>764</v>
      </c>
      <c r="B780" s="19">
        <v>5700</v>
      </c>
      <c r="C780" s="100" t="s">
        <v>2687</v>
      </c>
      <c r="D780" s="102">
        <v>6</v>
      </c>
      <c r="E780" s="102">
        <v>8</v>
      </c>
      <c r="F780" s="102">
        <v>2012</v>
      </c>
      <c r="G780" s="102">
        <v>6</v>
      </c>
      <c r="H780" s="102">
        <v>8</v>
      </c>
      <c r="I780" s="102">
        <v>2012</v>
      </c>
      <c r="J780" s="102">
        <v>129</v>
      </c>
      <c r="K780" s="103" t="s">
        <v>591</v>
      </c>
      <c r="L780" s="11"/>
      <c r="M780" s="30" t="s">
        <v>5682</v>
      </c>
      <c r="N780" s="11"/>
      <c r="O780" s="102">
        <v>197</v>
      </c>
      <c r="P780" s="22" t="s">
        <v>26</v>
      </c>
      <c r="Q780" s="22" t="s">
        <v>120</v>
      </c>
      <c r="R780" s="29" t="s">
        <v>5786</v>
      </c>
    </row>
    <row r="781" spans="1:18" x14ac:dyDescent="0.2">
      <c r="A781" s="18">
        <v>765</v>
      </c>
      <c r="B781" s="19">
        <v>5700</v>
      </c>
      <c r="C781" s="100" t="s">
        <v>2688</v>
      </c>
      <c r="D781" s="102">
        <v>6</v>
      </c>
      <c r="E781" s="102">
        <v>8</v>
      </c>
      <c r="F781" s="102">
        <v>2012</v>
      </c>
      <c r="G781" s="102">
        <v>6</v>
      </c>
      <c r="H781" s="102">
        <v>8</v>
      </c>
      <c r="I781" s="102">
        <v>2012</v>
      </c>
      <c r="J781" s="102">
        <v>129</v>
      </c>
      <c r="K781" s="103" t="s">
        <v>592</v>
      </c>
      <c r="L781" s="11"/>
      <c r="M781" s="30" t="s">
        <v>5682</v>
      </c>
      <c r="N781" s="11"/>
      <c r="O781" s="102">
        <v>199</v>
      </c>
      <c r="P781" s="22" t="s">
        <v>26</v>
      </c>
      <c r="Q781" s="22" t="s">
        <v>120</v>
      </c>
      <c r="R781" s="29" t="s">
        <v>5786</v>
      </c>
    </row>
    <row r="782" spans="1:18" x14ac:dyDescent="0.2">
      <c r="A782" s="18">
        <v>766</v>
      </c>
      <c r="B782" s="19">
        <v>5700</v>
      </c>
      <c r="C782" s="100" t="s">
        <v>2689</v>
      </c>
      <c r="D782" s="102">
        <v>6</v>
      </c>
      <c r="E782" s="102">
        <v>8</v>
      </c>
      <c r="F782" s="102">
        <v>2012</v>
      </c>
      <c r="G782" s="102">
        <v>6</v>
      </c>
      <c r="H782" s="102">
        <v>8</v>
      </c>
      <c r="I782" s="102">
        <v>2012</v>
      </c>
      <c r="J782" s="102">
        <v>129</v>
      </c>
      <c r="K782" s="103" t="s">
        <v>593</v>
      </c>
      <c r="L782" s="11"/>
      <c r="M782" s="30" t="s">
        <v>5682</v>
      </c>
      <c r="N782" s="11"/>
      <c r="O782" s="102">
        <v>195</v>
      </c>
      <c r="P782" s="22" t="s">
        <v>26</v>
      </c>
      <c r="Q782" s="22" t="s">
        <v>120</v>
      </c>
      <c r="R782" s="29" t="s">
        <v>5786</v>
      </c>
    </row>
    <row r="783" spans="1:18" x14ac:dyDescent="0.2">
      <c r="A783" s="18">
        <v>767</v>
      </c>
      <c r="B783" s="19">
        <v>5700</v>
      </c>
      <c r="C783" s="100" t="s">
        <v>2690</v>
      </c>
      <c r="D783" s="102">
        <v>6</v>
      </c>
      <c r="E783" s="102">
        <v>8</v>
      </c>
      <c r="F783" s="102">
        <v>2012</v>
      </c>
      <c r="G783" s="102">
        <v>6</v>
      </c>
      <c r="H783" s="102">
        <v>8</v>
      </c>
      <c r="I783" s="102">
        <v>2012</v>
      </c>
      <c r="J783" s="102">
        <v>129</v>
      </c>
      <c r="K783" s="103" t="s">
        <v>594</v>
      </c>
      <c r="L783" s="11"/>
      <c r="M783" s="30" t="s">
        <v>5682</v>
      </c>
      <c r="N783" s="11"/>
      <c r="O783" s="102">
        <v>193</v>
      </c>
      <c r="P783" s="22" t="s">
        <v>26</v>
      </c>
      <c r="Q783" s="22" t="s">
        <v>120</v>
      </c>
      <c r="R783" s="29" t="s">
        <v>5786</v>
      </c>
    </row>
    <row r="784" spans="1:18" x14ac:dyDescent="0.2">
      <c r="A784" s="18">
        <v>768</v>
      </c>
      <c r="B784" s="19">
        <v>5700</v>
      </c>
      <c r="C784" s="100" t="s">
        <v>2691</v>
      </c>
      <c r="D784" s="102">
        <v>6</v>
      </c>
      <c r="E784" s="102">
        <v>8</v>
      </c>
      <c r="F784" s="102">
        <v>2012</v>
      </c>
      <c r="G784" s="102">
        <v>6</v>
      </c>
      <c r="H784" s="102">
        <v>8</v>
      </c>
      <c r="I784" s="102">
        <v>2012</v>
      </c>
      <c r="J784" s="102">
        <v>130</v>
      </c>
      <c r="K784" s="103" t="s">
        <v>595</v>
      </c>
      <c r="L784" s="11"/>
      <c r="M784" s="30" t="s">
        <v>5682</v>
      </c>
      <c r="N784" s="11"/>
      <c r="O784" s="102">
        <v>192</v>
      </c>
      <c r="P784" s="22" t="s">
        <v>26</v>
      </c>
      <c r="Q784" s="22" t="s">
        <v>120</v>
      </c>
      <c r="R784" s="29" t="s">
        <v>5786</v>
      </c>
    </row>
    <row r="785" spans="1:18" x14ac:dyDescent="0.2">
      <c r="A785" s="18">
        <v>769</v>
      </c>
      <c r="B785" s="19">
        <v>5700</v>
      </c>
      <c r="C785" s="100" t="s">
        <v>2692</v>
      </c>
      <c r="D785" s="102">
        <v>6</v>
      </c>
      <c r="E785" s="102">
        <v>8</v>
      </c>
      <c r="F785" s="102">
        <v>2012</v>
      </c>
      <c r="G785" s="102">
        <v>6</v>
      </c>
      <c r="H785" s="102">
        <v>8</v>
      </c>
      <c r="I785" s="102">
        <v>2012</v>
      </c>
      <c r="J785" s="102">
        <v>130</v>
      </c>
      <c r="K785" s="103" t="s">
        <v>596</v>
      </c>
      <c r="L785" s="21"/>
      <c r="M785" s="30" t="s">
        <v>5682</v>
      </c>
      <c r="N785" s="30"/>
      <c r="O785" s="102">
        <v>198</v>
      </c>
      <c r="P785" s="22" t="s">
        <v>26</v>
      </c>
      <c r="Q785" s="22" t="s">
        <v>120</v>
      </c>
      <c r="R785" s="29" t="s">
        <v>5786</v>
      </c>
    </row>
    <row r="786" spans="1:18" x14ac:dyDescent="0.2">
      <c r="A786" s="18">
        <v>770</v>
      </c>
      <c r="B786" s="19">
        <v>5700</v>
      </c>
      <c r="C786" s="100" t="s">
        <v>2693</v>
      </c>
      <c r="D786" s="102">
        <v>6</v>
      </c>
      <c r="E786" s="102">
        <v>8</v>
      </c>
      <c r="F786" s="102">
        <v>2012</v>
      </c>
      <c r="G786" s="102">
        <v>6</v>
      </c>
      <c r="H786" s="102">
        <v>8</v>
      </c>
      <c r="I786" s="102">
        <v>2012</v>
      </c>
      <c r="J786" s="102">
        <v>130</v>
      </c>
      <c r="K786" s="103" t="s">
        <v>597</v>
      </c>
      <c r="L786" s="21"/>
      <c r="M786" s="30" t="s">
        <v>5682</v>
      </c>
      <c r="N786" s="30"/>
      <c r="O786" s="102">
        <v>191</v>
      </c>
      <c r="P786" s="22" t="s">
        <v>26</v>
      </c>
      <c r="Q786" s="22" t="s">
        <v>120</v>
      </c>
      <c r="R786" s="29" t="s">
        <v>5786</v>
      </c>
    </row>
    <row r="787" spans="1:18" x14ac:dyDescent="0.2">
      <c r="A787" s="18">
        <v>771</v>
      </c>
      <c r="B787" s="19">
        <v>5700</v>
      </c>
      <c r="C787" s="100" t="s">
        <v>2694</v>
      </c>
      <c r="D787" s="102">
        <v>6</v>
      </c>
      <c r="E787" s="102">
        <v>8</v>
      </c>
      <c r="F787" s="102">
        <v>2012</v>
      </c>
      <c r="G787" s="102">
        <v>6</v>
      </c>
      <c r="H787" s="102">
        <v>8</v>
      </c>
      <c r="I787" s="102">
        <v>2012</v>
      </c>
      <c r="J787" s="102">
        <v>130</v>
      </c>
      <c r="K787" s="103" t="s">
        <v>598</v>
      </c>
      <c r="L787" s="21"/>
      <c r="M787" s="30" t="s">
        <v>5682</v>
      </c>
      <c r="N787" s="30"/>
      <c r="O787" s="102">
        <v>195</v>
      </c>
      <c r="P787" s="22" t="s">
        <v>26</v>
      </c>
      <c r="Q787" s="22" t="s">
        <v>120</v>
      </c>
      <c r="R787" s="29" t="s">
        <v>5786</v>
      </c>
    </row>
    <row r="788" spans="1:18" x14ac:dyDescent="0.2">
      <c r="A788" s="18">
        <v>772</v>
      </c>
      <c r="B788" s="19">
        <v>5700</v>
      </c>
      <c r="C788" s="100" t="s">
        <v>2695</v>
      </c>
      <c r="D788" s="102">
        <v>6</v>
      </c>
      <c r="E788" s="102">
        <v>8</v>
      </c>
      <c r="F788" s="102">
        <v>2012</v>
      </c>
      <c r="G788" s="102">
        <v>6</v>
      </c>
      <c r="H788" s="102">
        <v>8</v>
      </c>
      <c r="I788" s="102">
        <v>2012</v>
      </c>
      <c r="J788" s="102">
        <v>130</v>
      </c>
      <c r="K788" s="103" t="s">
        <v>599</v>
      </c>
      <c r="L788" s="22"/>
      <c r="M788" s="30" t="s">
        <v>5682</v>
      </c>
      <c r="N788" s="22"/>
      <c r="O788" s="102">
        <v>197</v>
      </c>
      <c r="P788" s="22" t="s">
        <v>26</v>
      </c>
      <c r="Q788" s="22" t="s">
        <v>120</v>
      </c>
      <c r="R788" s="29" t="s">
        <v>5786</v>
      </c>
    </row>
    <row r="789" spans="1:18" x14ac:dyDescent="0.2">
      <c r="A789" s="18">
        <v>773</v>
      </c>
      <c r="B789" s="19">
        <v>5700</v>
      </c>
      <c r="C789" s="100" t="s">
        <v>2696</v>
      </c>
      <c r="D789" s="102">
        <v>6</v>
      </c>
      <c r="E789" s="102">
        <v>8</v>
      </c>
      <c r="F789" s="102">
        <v>2012</v>
      </c>
      <c r="G789" s="102">
        <v>6</v>
      </c>
      <c r="H789" s="102">
        <v>8</v>
      </c>
      <c r="I789" s="102">
        <v>2012</v>
      </c>
      <c r="J789" s="102">
        <v>130</v>
      </c>
      <c r="K789" s="103" t="s">
        <v>600</v>
      </c>
      <c r="L789" s="22"/>
      <c r="M789" s="30" t="s">
        <v>5682</v>
      </c>
      <c r="N789" s="30"/>
      <c r="O789" s="102">
        <v>178</v>
      </c>
      <c r="P789" s="22" t="s">
        <v>26</v>
      </c>
      <c r="Q789" s="22" t="s">
        <v>120</v>
      </c>
      <c r="R789" s="29" t="s">
        <v>5786</v>
      </c>
    </row>
    <row r="790" spans="1:18" x14ac:dyDescent="0.2">
      <c r="A790" s="18">
        <v>774</v>
      </c>
      <c r="B790" s="19">
        <v>5700</v>
      </c>
      <c r="C790" s="100" t="s">
        <v>2697</v>
      </c>
      <c r="D790" s="102">
        <v>6</v>
      </c>
      <c r="E790" s="102">
        <v>8</v>
      </c>
      <c r="F790" s="102">
        <v>2012</v>
      </c>
      <c r="G790" s="102">
        <v>6</v>
      </c>
      <c r="H790" s="102">
        <v>8</v>
      </c>
      <c r="I790" s="102">
        <v>2012</v>
      </c>
      <c r="J790" s="102">
        <v>131</v>
      </c>
      <c r="K790" s="103" t="s">
        <v>601</v>
      </c>
      <c r="L790" s="22"/>
      <c r="M790" s="30" t="s">
        <v>5682</v>
      </c>
      <c r="N790" s="30"/>
      <c r="O790" s="102">
        <v>200</v>
      </c>
      <c r="P790" s="22" t="s">
        <v>26</v>
      </c>
      <c r="Q790" s="22" t="s">
        <v>120</v>
      </c>
      <c r="R790" s="29" t="s">
        <v>5786</v>
      </c>
    </row>
    <row r="791" spans="1:18" x14ac:dyDescent="0.2">
      <c r="A791" s="18">
        <v>775</v>
      </c>
      <c r="B791" s="19">
        <v>5700</v>
      </c>
      <c r="C791" s="100" t="s">
        <v>2698</v>
      </c>
      <c r="D791" s="102">
        <v>6</v>
      </c>
      <c r="E791" s="102">
        <v>8</v>
      </c>
      <c r="F791" s="102">
        <v>2012</v>
      </c>
      <c r="G791" s="102">
        <v>6</v>
      </c>
      <c r="H791" s="102">
        <v>8</v>
      </c>
      <c r="I791" s="102">
        <v>2012</v>
      </c>
      <c r="J791" s="102">
        <v>131</v>
      </c>
      <c r="K791" s="103" t="s">
        <v>602</v>
      </c>
      <c r="L791" s="26"/>
      <c r="M791" s="30" t="s">
        <v>5682</v>
      </c>
      <c r="N791" s="30"/>
      <c r="O791" s="102">
        <v>188</v>
      </c>
      <c r="P791" s="22" t="s">
        <v>26</v>
      </c>
      <c r="Q791" s="22" t="s">
        <v>120</v>
      </c>
      <c r="R791" s="29" t="s">
        <v>5786</v>
      </c>
    </row>
    <row r="792" spans="1:18" x14ac:dyDescent="0.2">
      <c r="A792" s="18">
        <v>776</v>
      </c>
      <c r="B792" s="19">
        <v>5700</v>
      </c>
      <c r="C792" s="100" t="s">
        <v>2699</v>
      </c>
      <c r="D792" s="102">
        <v>6</v>
      </c>
      <c r="E792" s="102">
        <v>8</v>
      </c>
      <c r="F792" s="102">
        <v>2012</v>
      </c>
      <c r="G792" s="102">
        <v>6</v>
      </c>
      <c r="H792" s="102">
        <v>8</v>
      </c>
      <c r="I792" s="102">
        <v>2012</v>
      </c>
      <c r="J792" s="102">
        <v>131</v>
      </c>
      <c r="K792" s="103" t="s">
        <v>603</v>
      </c>
      <c r="L792" s="27"/>
      <c r="M792" s="30" t="s">
        <v>5682</v>
      </c>
      <c r="N792" s="28"/>
      <c r="O792" s="102">
        <v>192</v>
      </c>
      <c r="P792" s="22" t="s">
        <v>26</v>
      </c>
      <c r="Q792" s="22" t="s">
        <v>120</v>
      </c>
      <c r="R792" s="29" t="s">
        <v>5786</v>
      </c>
    </row>
    <row r="793" spans="1:18" x14ac:dyDescent="0.2">
      <c r="A793" s="18">
        <v>777</v>
      </c>
      <c r="B793" s="19">
        <v>5700</v>
      </c>
      <c r="C793" s="100" t="s">
        <v>2700</v>
      </c>
      <c r="D793" s="102">
        <v>6</v>
      </c>
      <c r="E793" s="102">
        <v>8</v>
      </c>
      <c r="F793" s="102">
        <v>2012</v>
      </c>
      <c r="G793" s="102">
        <v>6</v>
      </c>
      <c r="H793" s="102">
        <v>8</v>
      </c>
      <c r="I793" s="102">
        <v>2012</v>
      </c>
      <c r="J793" s="102">
        <v>131</v>
      </c>
      <c r="K793" s="103" t="s">
        <v>604</v>
      </c>
      <c r="L793" s="11"/>
      <c r="M793" s="30" t="s">
        <v>5682</v>
      </c>
      <c r="N793" s="11"/>
      <c r="O793" s="102">
        <v>198</v>
      </c>
      <c r="P793" s="22" t="s">
        <v>26</v>
      </c>
      <c r="Q793" s="22" t="s">
        <v>120</v>
      </c>
      <c r="R793" s="29" t="s">
        <v>5786</v>
      </c>
    </row>
    <row r="794" spans="1:18" x14ac:dyDescent="0.2">
      <c r="A794" s="18">
        <v>778</v>
      </c>
      <c r="B794" s="19">
        <v>5700</v>
      </c>
      <c r="C794" s="100" t="s">
        <v>2701</v>
      </c>
      <c r="D794" s="102">
        <v>6</v>
      </c>
      <c r="E794" s="102">
        <v>8</v>
      </c>
      <c r="F794" s="102">
        <v>2012</v>
      </c>
      <c r="G794" s="102">
        <v>6</v>
      </c>
      <c r="H794" s="102">
        <v>8</v>
      </c>
      <c r="I794" s="102">
        <v>2012</v>
      </c>
      <c r="J794" s="102">
        <v>131</v>
      </c>
      <c r="K794" s="103" t="s">
        <v>605</v>
      </c>
      <c r="L794" s="11"/>
      <c r="M794" s="30" t="s">
        <v>5682</v>
      </c>
      <c r="N794" s="11"/>
      <c r="O794" s="102">
        <v>160</v>
      </c>
      <c r="P794" s="22" t="s">
        <v>26</v>
      </c>
      <c r="Q794" s="22" t="s">
        <v>120</v>
      </c>
      <c r="R794" s="29" t="s">
        <v>5786</v>
      </c>
    </row>
    <row r="795" spans="1:18" x14ac:dyDescent="0.2">
      <c r="A795" s="18">
        <v>779</v>
      </c>
      <c r="B795" s="19">
        <v>5700</v>
      </c>
      <c r="C795" s="100" t="s">
        <v>2702</v>
      </c>
      <c r="D795" s="102">
        <v>6</v>
      </c>
      <c r="E795" s="102">
        <v>8</v>
      </c>
      <c r="F795" s="102">
        <v>2012</v>
      </c>
      <c r="G795" s="102">
        <v>6</v>
      </c>
      <c r="H795" s="102">
        <v>8</v>
      </c>
      <c r="I795" s="102">
        <v>2012</v>
      </c>
      <c r="J795" s="102">
        <v>131</v>
      </c>
      <c r="K795" s="103" t="s">
        <v>606</v>
      </c>
      <c r="L795" s="11"/>
      <c r="M795" s="30" t="s">
        <v>5682</v>
      </c>
      <c r="N795" s="11"/>
      <c r="O795" s="102">
        <v>194</v>
      </c>
      <c r="P795" s="22" t="s">
        <v>26</v>
      </c>
      <c r="Q795" s="22" t="s">
        <v>120</v>
      </c>
      <c r="R795" s="29" t="s">
        <v>5786</v>
      </c>
    </row>
    <row r="796" spans="1:18" x14ac:dyDescent="0.2">
      <c r="A796" s="18">
        <v>780</v>
      </c>
      <c r="B796" s="19">
        <v>5700</v>
      </c>
      <c r="C796" s="100" t="s">
        <v>2703</v>
      </c>
      <c r="D796" s="102">
        <v>6</v>
      </c>
      <c r="E796" s="102">
        <v>8</v>
      </c>
      <c r="F796" s="102">
        <v>2012</v>
      </c>
      <c r="G796" s="102">
        <v>6</v>
      </c>
      <c r="H796" s="102">
        <v>8</v>
      </c>
      <c r="I796" s="102">
        <v>2012</v>
      </c>
      <c r="J796" s="102">
        <v>132</v>
      </c>
      <c r="K796" s="103" t="s">
        <v>607</v>
      </c>
      <c r="L796" s="11"/>
      <c r="M796" s="30" t="s">
        <v>5682</v>
      </c>
      <c r="N796" s="11"/>
      <c r="O796" s="102">
        <v>193</v>
      </c>
      <c r="P796" s="22" t="s">
        <v>26</v>
      </c>
      <c r="Q796" s="22" t="s">
        <v>120</v>
      </c>
      <c r="R796" s="29" t="s">
        <v>5786</v>
      </c>
    </row>
    <row r="797" spans="1:18" x14ac:dyDescent="0.2">
      <c r="A797" s="18">
        <v>781</v>
      </c>
      <c r="B797" s="19">
        <v>5700</v>
      </c>
      <c r="C797" s="100" t="s">
        <v>2704</v>
      </c>
      <c r="D797" s="102">
        <v>6</v>
      </c>
      <c r="E797" s="102">
        <v>8</v>
      </c>
      <c r="F797" s="102">
        <v>2012</v>
      </c>
      <c r="G797" s="102">
        <v>6</v>
      </c>
      <c r="H797" s="102">
        <v>8</v>
      </c>
      <c r="I797" s="102">
        <v>2012</v>
      </c>
      <c r="J797" s="102">
        <v>132</v>
      </c>
      <c r="K797" s="103" t="s">
        <v>608</v>
      </c>
      <c r="L797" s="11"/>
      <c r="M797" s="30" t="s">
        <v>5682</v>
      </c>
      <c r="N797" s="11"/>
      <c r="O797" s="102">
        <v>167</v>
      </c>
      <c r="P797" s="22" t="s">
        <v>26</v>
      </c>
      <c r="Q797" s="22" t="s">
        <v>120</v>
      </c>
      <c r="R797" s="29" t="s">
        <v>5786</v>
      </c>
    </row>
    <row r="798" spans="1:18" x14ac:dyDescent="0.2">
      <c r="A798" s="18">
        <v>782</v>
      </c>
      <c r="B798" s="19">
        <v>5700</v>
      </c>
      <c r="C798" s="100" t="s">
        <v>2705</v>
      </c>
      <c r="D798" s="102">
        <v>6</v>
      </c>
      <c r="E798" s="102">
        <v>8</v>
      </c>
      <c r="F798" s="102">
        <v>2012</v>
      </c>
      <c r="G798" s="102">
        <v>6</v>
      </c>
      <c r="H798" s="102">
        <v>8</v>
      </c>
      <c r="I798" s="102">
        <v>2012</v>
      </c>
      <c r="J798" s="102">
        <v>132</v>
      </c>
      <c r="K798" s="103" t="s">
        <v>609</v>
      </c>
      <c r="L798" s="11"/>
      <c r="M798" s="30" t="s">
        <v>5682</v>
      </c>
      <c r="N798" s="11"/>
      <c r="O798" s="102">
        <v>195</v>
      </c>
      <c r="P798" s="22" t="s">
        <v>26</v>
      </c>
      <c r="Q798" s="22" t="s">
        <v>120</v>
      </c>
      <c r="R798" s="29" t="s">
        <v>5786</v>
      </c>
    </row>
    <row r="799" spans="1:18" x14ac:dyDescent="0.2">
      <c r="A799" s="18">
        <v>783</v>
      </c>
      <c r="B799" s="19">
        <v>5700</v>
      </c>
      <c r="C799" s="100" t="s">
        <v>2706</v>
      </c>
      <c r="D799" s="102">
        <v>6</v>
      </c>
      <c r="E799" s="102">
        <v>8</v>
      </c>
      <c r="F799" s="102">
        <v>2012</v>
      </c>
      <c r="G799" s="102">
        <v>6</v>
      </c>
      <c r="H799" s="102">
        <v>8</v>
      </c>
      <c r="I799" s="102">
        <v>2012</v>
      </c>
      <c r="J799" s="102">
        <v>132</v>
      </c>
      <c r="K799" s="103" t="s">
        <v>610</v>
      </c>
      <c r="L799" s="11"/>
      <c r="M799" s="30" t="s">
        <v>5682</v>
      </c>
      <c r="N799" s="11"/>
      <c r="O799" s="102">
        <v>192</v>
      </c>
      <c r="P799" s="22" t="s">
        <v>26</v>
      </c>
      <c r="Q799" s="22" t="s">
        <v>120</v>
      </c>
      <c r="R799" s="29" t="s">
        <v>5786</v>
      </c>
    </row>
    <row r="800" spans="1:18" x14ac:dyDescent="0.2">
      <c r="A800" s="18">
        <v>784</v>
      </c>
      <c r="B800" s="19">
        <v>5700</v>
      </c>
      <c r="C800" s="100" t="s">
        <v>2707</v>
      </c>
      <c r="D800" s="102">
        <v>6</v>
      </c>
      <c r="E800" s="102">
        <v>8</v>
      </c>
      <c r="F800" s="102">
        <v>2012</v>
      </c>
      <c r="G800" s="102">
        <v>16</v>
      </c>
      <c r="H800" s="102">
        <v>8</v>
      </c>
      <c r="I800" s="102">
        <v>2012</v>
      </c>
      <c r="J800" s="102">
        <v>132</v>
      </c>
      <c r="K800" s="103" t="s">
        <v>3030</v>
      </c>
      <c r="L800" s="21"/>
      <c r="M800" s="30" t="s">
        <v>5682</v>
      </c>
      <c r="N800" s="30"/>
      <c r="O800" s="102">
        <v>186</v>
      </c>
      <c r="P800" s="22" t="s">
        <v>26</v>
      </c>
      <c r="Q800" s="22" t="s">
        <v>120</v>
      </c>
      <c r="R800" s="29" t="s">
        <v>5786</v>
      </c>
    </row>
    <row r="801" spans="1:18" x14ac:dyDescent="0.2">
      <c r="A801" s="18">
        <v>785</v>
      </c>
      <c r="B801" s="19">
        <v>5700</v>
      </c>
      <c r="C801" s="100" t="s">
        <v>2708</v>
      </c>
      <c r="D801" s="102">
        <v>17</v>
      </c>
      <c r="E801" s="102">
        <v>8</v>
      </c>
      <c r="F801" s="102">
        <v>2012</v>
      </c>
      <c r="G801" s="102">
        <v>17</v>
      </c>
      <c r="H801" s="102">
        <v>8</v>
      </c>
      <c r="I801" s="102">
        <v>2012</v>
      </c>
      <c r="J801" s="102">
        <v>132</v>
      </c>
      <c r="K801" s="103" t="s">
        <v>3031</v>
      </c>
      <c r="L801" s="21"/>
      <c r="M801" s="30" t="s">
        <v>5682</v>
      </c>
      <c r="N801" s="30"/>
      <c r="O801" s="102">
        <v>199</v>
      </c>
      <c r="P801" s="22" t="s">
        <v>26</v>
      </c>
      <c r="Q801" s="22" t="s">
        <v>120</v>
      </c>
      <c r="R801" s="29" t="s">
        <v>5786</v>
      </c>
    </row>
    <row r="802" spans="1:18" x14ac:dyDescent="0.2">
      <c r="A802" s="18">
        <v>786</v>
      </c>
      <c r="B802" s="19">
        <v>5700</v>
      </c>
      <c r="C802" s="100" t="s">
        <v>2709</v>
      </c>
      <c r="D802" s="102">
        <v>23</v>
      </c>
      <c r="E802" s="102">
        <v>8</v>
      </c>
      <c r="F802" s="102">
        <v>2012</v>
      </c>
      <c r="G802" s="102">
        <v>27</v>
      </c>
      <c r="H802" s="102">
        <v>8</v>
      </c>
      <c r="I802" s="102">
        <v>2012</v>
      </c>
      <c r="J802" s="102">
        <v>133</v>
      </c>
      <c r="K802" s="103" t="s">
        <v>3032</v>
      </c>
      <c r="L802" s="21"/>
      <c r="M802" s="30" t="s">
        <v>5682</v>
      </c>
      <c r="N802" s="30"/>
      <c r="O802" s="102">
        <v>251</v>
      </c>
      <c r="P802" s="22" t="s">
        <v>26</v>
      </c>
      <c r="Q802" s="22" t="s">
        <v>120</v>
      </c>
      <c r="R802" s="29" t="s">
        <v>5786</v>
      </c>
    </row>
    <row r="803" spans="1:18" x14ac:dyDescent="0.2">
      <c r="A803" s="18">
        <v>787</v>
      </c>
      <c r="B803" s="19">
        <v>5700</v>
      </c>
      <c r="C803" s="100" t="s">
        <v>2710</v>
      </c>
      <c r="D803" s="102">
        <v>24</v>
      </c>
      <c r="E803" s="102">
        <v>8</v>
      </c>
      <c r="F803" s="102">
        <v>2012</v>
      </c>
      <c r="G803" s="102">
        <v>27</v>
      </c>
      <c r="H803" s="102">
        <v>8</v>
      </c>
      <c r="I803" s="102">
        <v>2012</v>
      </c>
      <c r="J803" s="102">
        <v>133</v>
      </c>
      <c r="K803" s="103" t="s">
        <v>3033</v>
      </c>
      <c r="L803" s="22"/>
      <c r="M803" s="30" t="s">
        <v>5682</v>
      </c>
      <c r="N803" s="22"/>
      <c r="O803" s="102">
        <v>197</v>
      </c>
      <c r="P803" s="22" t="s">
        <v>26</v>
      </c>
      <c r="Q803" s="22" t="s">
        <v>120</v>
      </c>
      <c r="R803" s="29" t="s">
        <v>5786</v>
      </c>
    </row>
    <row r="804" spans="1:18" x14ac:dyDescent="0.2">
      <c r="A804" s="18">
        <v>788</v>
      </c>
      <c r="B804" s="19">
        <v>5700</v>
      </c>
      <c r="C804" s="100" t="s">
        <v>2711</v>
      </c>
      <c r="D804" s="102">
        <v>24</v>
      </c>
      <c r="E804" s="102">
        <v>8</v>
      </c>
      <c r="F804" s="102">
        <v>2012</v>
      </c>
      <c r="G804" s="102">
        <v>27</v>
      </c>
      <c r="H804" s="102">
        <v>8</v>
      </c>
      <c r="I804" s="102">
        <v>2012</v>
      </c>
      <c r="J804" s="102">
        <v>133</v>
      </c>
      <c r="K804" s="103" t="s">
        <v>3034</v>
      </c>
      <c r="L804" s="22"/>
      <c r="M804" s="30" t="s">
        <v>5682</v>
      </c>
      <c r="N804" s="30"/>
      <c r="O804" s="102">
        <v>186</v>
      </c>
      <c r="P804" s="22" t="s">
        <v>26</v>
      </c>
      <c r="Q804" s="22" t="s">
        <v>120</v>
      </c>
      <c r="R804" s="29" t="s">
        <v>5786</v>
      </c>
    </row>
    <row r="805" spans="1:18" x14ac:dyDescent="0.2">
      <c r="A805" s="18">
        <v>789</v>
      </c>
      <c r="B805" s="19">
        <v>5700</v>
      </c>
      <c r="C805" s="100" t="s">
        <v>2712</v>
      </c>
      <c r="D805" s="102">
        <v>24</v>
      </c>
      <c r="E805" s="102">
        <v>8</v>
      </c>
      <c r="F805" s="102">
        <v>2012</v>
      </c>
      <c r="G805" s="102">
        <v>27</v>
      </c>
      <c r="H805" s="102">
        <v>8</v>
      </c>
      <c r="I805" s="102">
        <v>2012</v>
      </c>
      <c r="J805" s="102">
        <v>133</v>
      </c>
      <c r="K805" s="103" t="s">
        <v>3035</v>
      </c>
      <c r="L805" s="22"/>
      <c r="M805" s="30" t="s">
        <v>5682</v>
      </c>
      <c r="N805" s="30"/>
      <c r="O805" s="102">
        <v>186</v>
      </c>
      <c r="P805" s="22" t="s">
        <v>26</v>
      </c>
      <c r="Q805" s="22" t="s">
        <v>120</v>
      </c>
      <c r="R805" s="29" t="s">
        <v>5786</v>
      </c>
    </row>
    <row r="806" spans="1:18" x14ac:dyDescent="0.2">
      <c r="A806" s="72">
        <v>790</v>
      </c>
      <c r="B806" s="19">
        <v>5700</v>
      </c>
      <c r="C806" s="100" t="s">
        <v>2713</v>
      </c>
      <c r="D806" s="102">
        <v>27</v>
      </c>
      <c r="E806" s="102">
        <v>8</v>
      </c>
      <c r="F806" s="102">
        <v>2012</v>
      </c>
      <c r="G806" s="102">
        <v>27</v>
      </c>
      <c r="H806" s="102">
        <v>8</v>
      </c>
      <c r="I806" s="102">
        <v>2012</v>
      </c>
      <c r="J806" s="102">
        <v>133</v>
      </c>
      <c r="K806" s="103" t="s">
        <v>3036</v>
      </c>
      <c r="L806" s="78"/>
      <c r="M806" s="30" t="s">
        <v>5682</v>
      </c>
      <c r="N806" s="79"/>
      <c r="O806" s="102">
        <v>184</v>
      </c>
      <c r="P806" s="81" t="s">
        <v>26</v>
      </c>
      <c r="Q806" s="81" t="s">
        <v>120</v>
      </c>
      <c r="R806" s="29" t="s">
        <v>5786</v>
      </c>
    </row>
    <row r="807" spans="1:18" x14ac:dyDescent="0.2">
      <c r="A807" s="25">
        <v>791</v>
      </c>
      <c r="B807" s="19">
        <v>5700</v>
      </c>
      <c r="C807" s="100" t="s">
        <v>2714</v>
      </c>
      <c r="D807" s="102">
        <v>27</v>
      </c>
      <c r="E807" s="102">
        <v>8</v>
      </c>
      <c r="F807" s="102">
        <v>2012</v>
      </c>
      <c r="G807" s="102">
        <v>27</v>
      </c>
      <c r="H807" s="102">
        <v>8</v>
      </c>
      <c r="I807" s="102">
        <v>2012</v>
      </c>
      <c r="J807" s="102">
        <v>133</v>
      </c>
      <c r="K807" s="103" t="s">
        <v>3037</v>
      </c>
      <c r="L807" s="27"/>
      <c r="M807" s="30" t="s">
        <v>5682</v>
      </c>
      <c r="N807" s="28"/>
      <c r="O807" s="102">
        <v>183</v>
      </c>
      <c r="P807" s="22" t="s">
        <v>26</v>
      </c>
      <c r="Q807" s="22" t="s">
        <v>120</v>
      </c>
      <c r="R807" s="29" t="s">
        <v>5786</v>
      </c>
    </row>
    <row r="808" spans="1:18" ht="22.5" x14ac:dyDescent="0.2">
      <c r="A808" s="72">
        <v>792</v>
      </c>
      <c r="B808" s="19">
        <v>5700</v>
      </c>
      <c r="C808" s="100" t="s">
        <v>2715</v>
      </c>
      <c r="D808" s="102">
        <v>27</v>
      </c>
      <c r="E808" s="102">
        <v>8</v>
      </c>
      <c r="F808" s="102">
        <v>2012</v>
      </c>
      <c r="G808" s="102">
        <v>27</v>
      </c>
      <c r="H808" s="102">
        <v>8</v>
      </c>
      <c r="I808" s="102">
        <v>2012</v>
      </c>
      <c r="J808" s="102">
        <v>134</v>
      </c>
      <c r="K808" s="103" t="s">
        <v>3038</v>
      </c>
      <c r="L808" s="11"/>
      <c r="M808" s="30" t="s">
        <v>5682</v>
      </c>
      <c r="N808" s="11"/>
      <c r="O808" s="102">
        <v>155</v>
      </c>
      <c r="P808" s="22" t="s">
        <v>26</v>
      </c>
      <c r="Q808" s="22" t="s">
        <v>120</v>
      </c>
      <c r="R808" s="29" t="s">
        <v>5786</v>
      </c>
    </row>
    <row r="809" spans="1:18" ht="22.5" x14ac:dyDescent="0.2">
      <c r="A809" s="25">
        <v>793</v>
      </c>
      <c r="B809" s="19">
        <v>5700</v>
      </c>
      <c r="C809" s="100" t="s">
        <v>2716</v>
      </c>
      <c r="D809" s="102">
        <v>27</v>
      </c>
      <c r="E809" s="102">
        <v>8</v>
      </c>
      <c r="F809" s="102">
        <v>2012</v>
      </c>
      <c r="G809" s="102">
        <v>27</v>
      </c>
      <c r="H809" s="102">
        <v>8</v>
      </c>
      <c r="I809" s="102">
        <v>2012</v>
      </c>
      <c r="J809" s="102">
        <v>134</v>
      </c>
      <c r="K809" s="103" t="s">
        <v>3039</v>
      </c>
      <c r="L809" s="11"/>
      <c r="M809" s="30" t="s">
        <v>5682</v>
      </c>
      <c r="N809" s="11"/>
      <c r="O809" s="102">
        <v>200</v>
      </c>
      <c r="P809" s="22" t="s">
        <v>26</v>
      </c>
      <c r="Q809" s="22" t="s">
        <v>120</v>
      </c>
      <c r="R809" s="29" t="s">
        <v>5786</v>
      </c>
    </row>
    <row r="810" spans="1:18" ht="22.5" x14ac:dyDescent="0.2">
      <c r="A810" s="72">
        <v>794</v>
      </c>
      <c r="B810" s="19">
        <v>5700</v>
      </c>
      <c r="C810" s="100" t="s">
        <v>2717</v>
      </c>
      <c r="D810" s="102">
        <v>27</v>
      </c>
      <c r="E810" s="102">
        <v>8</v>
      </c>
      <c r="F810" s="102">
        <v>2012</v>
      </c>
      <c r="G810" s="102">
        <v>27</v>
      </c>
      <c r="H810" s="102">
        <v>8</v>
      </c>
      <c r="I810" s="102">
        <v>2012</v>
      </c>
      <c r="J810" s="102">
        <v>134</v>
      </c>
      <c r="K810" s="103" t="s">
        <v>3040</v>
      </c>
      <c r="L810" s="11"/>
      <c r="M810" s="30" t="s">
        <v>5682</v>
      </c>
      <c r="N810" s="11"/>
      <c r="O810" s="102">
        <v>215</v>
      </c>
      <c r="P810" s="22" t="s">
        <v>26</v>
      </c>
      <c r="Q810" s="22" t="s">
        <v>120</v>
      </c>
      <c r="R810" s="29" t="s">
        <v>5786</v>
      </c>
    </row>
    <row r="811" spans="1:18" ht="22.5" x14ac:dyDescent="0.2">
      <c r="A811" s="25">
        <v>795</v>
      </c>
      <c r="B811" s="19">
        <v>5700</v>
      </c>
      <c r="C811" s="100" t="s">
        <v>2718</v>
      </c>
      <c r="D811" s="102">
        <v>27</v>
      </c>
      <c r="E811" s="102">
        <v>8</v>
      </c>
      <c r="F811" s="102">
        <v>2012</v>
      </c>
      <c r="G811" s="102">
        <v>27</v>
      </c>
      <c r="H811" s="102">
        <v>8</v>
      </c>
      <c r="I811" s="102">
        <v>2012</v>
      </c>
      <c r="J811" s="102">
        <v>134</v>
      </c>
      <c r="K811" s="103" t="s">
        <v>3041</v>
      </c>
      <c r="L811" s="11"/>
      <c r="M811" s="30" t="s">
        <v>5682</v>
      </c>
      <c r="N811" s="11"/>
      <c r="O811" s="102">
        <v>186</v>
      </c>
      <c r="P811" s="22" t="s">
        <v>26</v>
      </c>
      <c r="Q811" s="22" t="s">
        <v>120</v>
      </c>
      <c r="R811" s="29" t="s">
        <v>5786</v>
      </c>
    </row>
    <row r="812" spans="1:18" ht="22.5" x14ac:dyDescent="0.2">
      <c r="A812" s="72">
        <v>796</v>
      </c>
      <c r="B812" s="19">
        <v>5700</v>
      </c>
      <c r="C812" s="100" t="s">
        <v>2719</v>
      </c>
      <c r="D812" s="102">
        <v>27</v>
      </c>
      <c r="E812" s="102">
        <v>8</v>
      </c>
      <c r="F812" s="102">
        <v>2012</v>
      </c>
      <c r="G812" s="102">
        <v>27</v>
      </c>
      <c r="H812" s="102">
        <v>8</v>
      </c>
      <c r="I812" s="102">
        <v>2012</v>
      </c>
      <c r="J812" s="102">
        <v>134</v>
      </c>
      <c r="K812" s="103" t="s">
        <v>3042</v>
      </c>
      <c r="L812" s="11"/>
      <c r="M812" s="30" t="s">
        <v>5682</v>
      </c>
      <c r="N812" s="11"/>
      <c r="O812" s="102">
        <v>224</v>
      </c>
      <c r="P812" s="22" t="s">
        <v>26</v>
      </c>
      <c r="Q812" s="22" t="s">
        <v>120</v>
      </c>
      <c r="R812" s="29" t="s">
        <v>5786</v>
      </c>
    </row>
    <row r="813" spans="1:18" ht="22.5" x14ac:dyDescent="0.2">
      <c r="A813" s="25">
        <v>797</v>
      </c>
      <c r="B813" s="19">
        <v>5700</v>
      </c>
      <c r="C813" s="100" t="s">
        <v>2720</v>
      </c>
      <c r="D813" s="102">
        <v>28</v>
      </c>
      <c r="E813" s="102">
        <v>8</v>
      </c>
      <c r="F813" s="102">
        <v>2012</v>
      </c>
      <c r="G813" s="102">
        <v>28</v>
      </c>
      <c r="H813" s="102">
        <v>8</v>
      </c>
      <c r="I813" s="102">
        <v>2012</v>
      </c>
      <c r="J813" s="102">
        <v>135</v>
      </c>
      <c r="K813" s="103" t="s">
        <v>3043</v>
      </c>
      <c r="L813" s="11"/>
      <c r="M813" s="30" t="s">
        <v>5682</v>
      </c>
      <c r="N813" s="11"/>
      <c r="O813" s="102">
        <v>135</v>
      </c>
      <c r="P813" s="22" t="s">
        <v>26</v>
      </c>
      <c r="Q813" s="22" t="s">
        <v>120</v>
      </c>
      <c r="R813" s="29" t="s">
        <v>5786</v>
      </c>
    </row>
    <row r="814" spans="1:18" ht="22.5" x14ac:dyDescent="0.2">
      <c r="A814" s="72">
        <v>798</v>
      </c>
      <c r="B814" s="19">
        <v>5700</v>
      </c>
      <c r="C814" s="100" t="s">
        <v>2720</v>
      </c>
      <c r="D814" s="102">
        <v>28</v>
      </c>
      <c r="E814" s="102">
        <v>8</v>
      </c>
      <c r="F814" s="102">
        <v>2012</v>
      </c>
      <c r="G814" s="102">
        <v>28</v>
      </c>
      <c r="H814" s="102">
        <v>8</v>
      </c>
      <c r="I814" s="102">
        <v>2012</v>
      </c>
      <c r="J814" s="102">
        <v>135</v>
      </c>
      <c r="K814" s="103" t="s">
        <v>3044</v>
      </c>
      <c r="L814" s="11"/>
      <c r="M814" s="30" t="s">
        <v>5682</v>
      </c>
      <c r="N814" s="11"/>
      <c r="O814" s="102">
        <v>135</v>
      </c>
      <c r="P814" s="22" t="s">
        <v>26</v>
      </c>
      <c r="Q814" s="22" t="s">
        <v>120</v>
      </c>
      <c r="R814" s="29" t="s">
        <v>5786</v>
      </c>
    </row>
    <row r="815" spans="1:18" x14ac:dyDescent="0.2">
      <c r="A815" s="25">
        <v>799</v>
      </c>
      <c r="B815" s="19">
        <v>5700</v>
      </c>
      <c r="C815" s="101" t="s">
        <v>2721</v>
      </c>
      <c r="D815" s="104">
        <v>3</v>
      </c>
      <c r="E815" s="104">
        <v>9</v>
      </c>
      <c r="F815" s="104">
        <v>2012</v>
      </c>
      <c r="G815" s="104">
        <v>3</v>
      </c>
      <c r="H815" s="104">
        <v>9</v>
      </c>
      <c r="I815" s="104">
        <v>2012</v>
      </c>
      <c r="J815" s="104">
        <v>136</v>
      </c>
      <c r="K815" s="105" t="s">
        <v>116</v>
      </c>
      <c r="L815" s="11"/>
      <c r="M815" s="30" t="s">
        <v>5682</v>
      </c>
      <c r="N815" s="11"/>
      <c r="O815" s="104">
        <v>197</v>
      </c>
      <c r="P815" s="22" t="s">
        <v>26</v>
      </c>
      <c r="Q815" s="22" t="s">
        <v>120</v>
      </c>
      <c r="R815" s="29" t="s">
        <v>5786</v>
      </c>
    </row>
    <row r="816" spans="1:18" x14ac:dyDescent="0.2">
      <c r="A816" s="72">
        <v>800</v>
      </c>
      <c r="B816" s="19">
        <v>5700</v>
      </c>
      <c r="C816" s="100" t="s">
        <v>2722</v>
      </c>
      <c r="D816" s="102">
        <v>3</v>
      </c>
      <c r="E816" s="102">
        <v>9</v>
      </c>
      <c r="F816" s="102">
        <v>2012</v>
      </c>
      <c r="G816" s="102">
        <v>3</v>
      </c>
      <c r="H816" s="102">
        <v>9</v>
      </c>
      <c r="I816" s="102">
        <v>2012</v>
      </c>
      <c r="J816" s="102">
        <v>136</v>
      </c>
      <c r="K816" s="103" t="s">
        <v>117</v>
      </c>
      <c r="L816" s="11"/>
      <c r="M816" s="30" t="s">
        <v>5682</v>
      </c>
      <c r="N816" s="11"/>
      <c r="O816" s="102">
        <v>200</v>
      </c>
      <c r="P816" s="22" t="s">
        <v>26</v>
      </c>
      <c r="Q816" s="22" t="s">
        <v>120</v>
      </c>
      <c r="R816" s="29" t="s">
        <v>5786</v>
      </c>
    </row>
    <row r="817" spans="1:18" x14ac:dyDescent="0.2">
      <c r="A817" s="25">
        <v>801</v>
      </c>
      <c r="B817" s="19">
        <v>5700</v>
      </c>
      <c r="C817" s="100" t="s">
        <v>2723</v>
      </c>
      <c r="D817" s="102">
        <v>3</v>
      </c>
      <c r="E817" s="102">
        <v>9</v>
      </c>
      <c r="F817" s="102">
        <v>2012</v>
      </c>
      <c r="G817" s="102">
        <v>3</v>
      </c>
      <c r="H817" s="102">
        <v>9</v>
      </c>
      <c r="I817" s="102">
        <v>2012</v>
      </c>
      <c r="J817" s="102">
        <v>136</v>
      </c>
      <c r="K817" s="103" t="s">
        <v>119</v>
      </c>
      <c r="L817" s="11"/>
      <c r="M817" s="30" t="s">
        <v>5682</v>
      </c>
      <c r="N817" s="11"/>
      <c r="O817" s="102">
        <v>196</v>
      </c>
      <c r="P817" s="22" t="s">
        <v>26</v>
      </c>
      <c r="Q817" s="22" t="s">
        <v>120</v>
      </c>
      <c r="R817" s="29" t="s">
        <v>5786</v>
      </c>
    </row>
    <row r="818" spans="1:18" x14ac:dyDescent="0.2">
      <c r="A818" s="72">
        <v>802</v>
      </c>
      <c r="B818" s="19">
        <v>5700</v>
      </c>
      <c r="C818" s="100" t="s">
        <v>2724</v>
      </c>
      <c r="D818" s="102">
        <v>3</v>
      </c>
      <c r="E818" s="102">
        <v>9</v>
      </c>
      <c r="F818" s="102">
        <v>2012</v>
      </c>
      <c r="G818" s="102">
        <v>3</v>
      </c>
      <c r="H818" s="102">
        <v>9</v>
      </c>
      <c r="I818" s="102">
        <v>2012</v>
      </c>
      <c r="J818" s="102">
        <v>136</v>
      </c>
      <c r="K818" s="103" t="s">
        <v>554</v>
      </c>
      <c r="L818" s="11"/>
      <c r="M818" s="30" t="s">
        <v>5682</v>
      </c>
      <c r="N818" s="11"/>
      <c r="O818" s="102">
        <v>189</v>
      </c>
      <c r="P818" s="22" t="s">
        <v>26</v>
      </c>
      <c r="Q818" s="22" t="s">
        <v>120</v>
      </c>
      <c r="R818" s="29" t="s">
        <v>5786</v>
      </c>
    </row>
    <row r="819" spans="1:18" x14ac:dyDescent="0.2">
      <c r="A819" s="25">
        <v>803</v>
      </c>
      <c r="B819" s="19">
        <v>5700</v>
      </c>
      <c r="C819" s="100" t="s">
        <v>2725</v>
      </c>
      <c r="D819" s="102">
        <v>3</v>
      </c>
      <c r="E819" s="102">
        <v>9</v>
      </c>
      <c r="F819" s="102">
        <v>2012</v>
      </c>
      <c r="G819" s="102">
        <v>3</v>
      </c>
      <c r="H819" s="102">
        <v>9</v>
      </c>
      <c r="I819" s="102">
        <v>2012</v>
      </c>
      <c r="J819" s="102">
        <v>136</v>
      </c>
      <c r="K819" s="103" t="s">
        <v>552</v>
      </c>
      <c r="L819" s="11"/>
      <c r="M819" s="30" t="s">
        <v>5682</v>
      </c>
      <c r="N819" s="11"/>
      <c r="O819" s="102">
        <v>199</v>
      </c>
      <c r="P819" s="22" t="s">
        <v>26</v>
      </c>
      <c r="Q819" s="22" t="s">
        <v>120</v>
      </c>
      <c r="R819" s="29" t="s">
        <v>5786</v>
      </c>
    </row>
    <row r="820" spans="1:18" x14ac:dyDescent="0.2">
      <c r="A820" s="72">
        <v>804</v>
      </c>
      <c r="B820" s="19">
        <v>5700</v>
      </c>
      <c r="C820" s="100" t="s">
        <v>2726</v>
      </c>
      <c r="D820" s="102">
        <v>3</v>
      </c>
      <c r="E820" s="102">
        <v>9</v>
      </c>
      <c r="F820" s="102">
        <v>2012</v>
      </c>
      <c r="G820" s="102">
        <v>6</v>
      </c>
      <c r="H820" s="102">
        <v>9</v>
      </c>
      <c r="I820" s="102">
        <v>2012</v>
      </c>
      <c r="J820" s="102">
        <v>136</v>
      </c>
      <c r="K820" s="103" t="s">
        <v>553</v>
      </c>
      <c r="L820" s="11"/>
      <c r="M820" s="30" t="s">
        <v>5682</v>
      </c>
      <c r="N820" s="11"/>
      <c r="O820" s="102">
        <v>200</v>
      </c>
      <c r="P820" s="22" t="s">
        <v>26</v>
      </c>
      <c r="Q820" s="22" t="s">
        <v>120</v>
      </c>
      <c r="R820" s="29" t="s">
        <v>5786</v>
      </c>
    </row>
    <row r="821" spans="1:18" x14ac:dyDescent="0.2">
      <c r="A821" s="25">
        <v>805</v>
      </c>
      <c r="B821" s="19">
        <v>5700</v>
      </c>
      <c r="C821" s="100" t="s">
        <v>2727</v>
      </c>
      <c r="D821" s="102">
        <v>6</v>
      </c>
      <c r="E821" s="102">
        <v>9</v>
      </c>
      <c r="F821" s="102">
        <v>2012</v>
      </c>
      <c r="G821" s="102">
        <v>6</v>
      </c>
      <c r="H821" s="102">
        <v>9</v>
      </c>
      <c r="I821" s="102">
        <v>2012</v>
      </c>
      <c r="J821" s="102">
        <v>137</v>
      </c>
      <c r="K821" s="103" t="s">
        <v>557</v>
      </c>
      <c r="L821" s="11"/>
      <c r="M821" s="30" t="s">
        <v>5682</v>
      </c>
      <c r="N821" s="11"/>
      <c r="O821" s="102">
        <v>201</v>
      </c>
      <c r="P821" s="22" t="s">
        <v>26</v>
      </c>
      <c r="Q821" s="22" t="s">
        <v>120</v>
      </c>
      <c r="R821" s="29" t="s">
        <v>5786</v>
      </c>
    </row>
    <row r="822" spans="1:18" x14ac:dyDescent="0.2">
      <c r="A822" s="72">
        <v>806</v>
      </c>
      <c r="B822" s="19">
        <v>5700</v>
      </c>
      <c r="C822" s="100" t="s">
        <v>2728</v>
      </c>
      <c r="D822" s="102">
        <v>6</v>
      </c>
      <c r="E822" s="102">
        <v>9</v>
      </c>
      <c r="F822" s="102">
        <v>2012</v>
      </c>
      <c r="G822" s="102">
        <v>6</v>
      </c>
      <c r="H822" s="102">
        <v>9</v>
      </c>
      <c r="I822" s="102">
        <v>2012</v>
      </c>
      <c r="J822" s="102">
        <v>137</v>
      </c>
      <c r="K822" s="103" t="s">
        <v>558</v>
      </c>
      <c r="L822" s="11"/>
      <c r="M822" s="30" t="s">
        <v>5682</v>
      </c>
      <c r="N822" s="11"/>
      <c r="O822" s="102">
        <v>191</v>
      </c>
      <c r="P822" s="22" t="s">
        <v>26</v>
      </c>
      <c r="Q822" s="22" t="s">
        <v>120</v>
      </c>
      <c r="R822" s="29" t="s">
        <v>5786</v>
      </c>
    </row>
    <row r="823" spans="1:18" x14ac:dyDescent="0.2">
      <c r="A823" s="25">
        <v>807</v>
      </c>
      <c r="B823" s="19">
        <v>5700</v>
      </c>
      <c r="C823" s="100" t="s">
        <v>2729</v>
      </c>
      <c r="D823" s="102">
        <v>6</v>
      </c>
      <c r="E823" s="102">
        <v>9</v>
      </c>
      <c r="F823" s="102">
        <v>2012</v>
      </c>
      <c r="G823" s="102">
        <v>6</v>
      </c>
      <c r="H823" s="102">
        <v>9</v>
      </c>
      <c r="I823" s="102">
        <v>2012</v>
      </c>
      <c r="J823" s="102">
        <v>137</v>
      </c>
      <c r="K823" s="103" t="s">
        <v>551</v>
      </c>
      <c r="L823" s="11"/>
      <c r="M823" s="30" t="s">
        <v>5682</v>
      </c>
      <c r="N823" s="11"/>
      <c r="O823" s="102">
        <v>188</v>
      </c>
      <c r="P823" s="22" t="s">
        <v>26</v>
      </c>
      <c r="Q823" s="22" t="s">
        <v>120</v>
      </c>
      <c r="R823" s="29" t="s">
        <v>5786</v>
      </c>
    </row>
    <row r="824" spans="1:18" x14ac:dyDescent="0.2">
      <c r="A824" s="72">
        <v>808</v>
      </c>
      <c r="B824" s="19">
        <v>5700</v>
      </c>
      <c r="C824" s="100" t="s">
        <v>2730</v>
      </c>
      <c r="D824" s="102">
        <v>6</v>
      </c>
      <c r="E824" s="102">
        <v>9</v>
      </c>
      <c r="F824" s="102">
        <v>2012</v>
      </c>
      <c r="G824" s="102">
        <v>6</v>
      </c>
      <c r="H824" s="102">
        <v>9</v>
      </c>
      <c r="I824" s="102">
        <v>2012</v>
      </c>
      <c r="J824" s="102">
        <v>137</v>
      </c>
      <c r="K824" s="103" t="s">
        <v>559</v>
      </c>
      <c r="L824" s="11"/>
      <c r="M824" s="30" t="s">
        <v>5682</v>
      </c>
      <c r="N824" s="11"/>
      <c r="O824" s="102">
        <v>201</v>
      </c>
      <c r="P824" s="22" t="s">
        <v>26</v>
      </c>
      <c r="Q824" s="22" t="s">
        <v>120</v>
      </c>
      <c r="R824" s="29" t="s">
        <v>5786</v>
      </c>
    </row>
    <row r="825" spans="1:18" x14ac:dyDescent="0.2">
      <c r="A825" s="25">
        <v>809</v>
      </c>
      <c r="B825" s="19">
        <v>5700</v>
      </c>
      <c r="C825" s="100" t="s">
        <v>2731</v>
      </c>
      <c r="D825" s="102">
        <v>6</v>
      </c>
      <c r="E825" s="102">
        <v>9</v>
      </c>
      <c r="F825" s="102">
        <v>2012</v>
      </c>
      <c r="G825" s="102">
        <v>6</v>
      </c>
      <c r="H825" s="102">
        <v>9</v>
      </c>
      <c r="I825" s="102">
        <v>2012</v>
      </c>
      <c r="J825" s="102">
        <v>137</v>
      </c>
      <c r="K825" s="103" t="s">
        <v>555</v>
      </c>
      <c r="L825" s="11"/>
      <c r="M825" s="30" t="s">
        <v>5682</v>
      </c>
      <c r="N825" s="11"/>
      <c r="O825" s="102">
        <v>188</v>
      </c>
      <c r="P825" s="22" t="s">
        <v>26</v>
      </c>
      <c r="Q825" s="22" t="s">
        <v>120</v>
      </c>
      <c r="R825" s="29" t="s">
        <v>5786</v>
      </c>
    </row>
    <row r="826" spans="1:18" x14ac:dyDescent="0.2">
      <c r="A826" s="72">
        <v>810</v>
      </c>
      <c r="B826" s="19">
        <v>5700</v>
      </c>
      <c r="C826" s="100" t="s">
        <v>2732</v>
      </c>
      <c r="D826" s="102">
        <v>6</v>
      </c>
      <c r="E826" s="102">
        <v>9</v>
      </c>
      <c r="F826" s="102">
        <v>2012</v>
      </c>
      <c r="G826" s="102">
        <v>6</v>
      </c>
      <c r="H826" s="102">
        <v>9</v>
      </c>
      <c r="I826" s="102">
        <v>2012</v>
      </c>
      <c r="J826" s="102">
        <v>137</v>
      </c>
      <c r="K826" s="103" t="s">
        <v>560</v>
      </c>
      <c r="L826" s="11"/>
      <c r="M826" s="30" t="s">
        <v>5682</v>
      </c>
      <c r="N826" s="11"/>
      <c r="O826" s="102">
        <v>205</v>
      </c>
      <c r="P826" s="22" t="s">
        <v>26</v>
      </c>
      <c r="Q826" s="22" t="s">
        <v>120</v>
      </c>
      <c r="R826" s="29" t="s">
        <v>5786</v>
      </c>
    </row>
    <row r="827" spans="1:18" x14ac:dyDescent="0.2">
      <c r="A827" s="25">
        <v>811</v>
      </c>
      <c r="B827" s="19">
        <v>5700</v>
      </c>
      <c r="C827" s="100" t="s">
        <v>2733</v>
      </c>
      <c r="D827" s="102">
        <v>6</v>
      </c>
      <c r="E827" s="102">
        <v>9</v>
      </c>
      <c r="F827" s="102">
        <v>2012</v>
      </c>
      <c r="G827" s="102">
        <v>6</v>
      </c>
      <c r="H827" s="102">
        <v>9</v>
      </c>
      <c r="I827" s="102">
        <v>2012</v>
      </c>
      <c r="J827" s="102">
        <v>138</v>
      </c>
      <c r="K827" s="103" t="s">
        <v>561</v>
      </c>
      <c r="L827" s="11"/>
      <c r="M827" s="30" t="s">
        <v>5682</v>
      </c>
      <c r="N827" s="11"/>
      <c r="O827" s="102">
        <v>196</v>
      </c>
      <c r="P827" s="22" t="s">
        <v>26</v>
      </c>
      <c r="Q827" s="22" t="s">
        <v>120</v>
      </c>
      <c r="R827" s="29" t="s">
        <v>5786</v>
      </c>
    </row>
    <row r="828" spans="1:18" x14ac:dyDescent="0.2">
      <c r="A828" s="72">
        <v>812</v>
      </c>
      <c r="B828" s="19">
        <v>5700</v>
      </c>
      <c r="C828" s="100" t="s">
        <v>2734</v>
      </c>
      <c r="D828" s="102">
        <v>6</v>
      </c>
      <c r="E828" s="102">
        <v>9</v>
      </c>
      <c r="F828" s="102">
        <v>2012</v>
      </c>
      <c r="G828" s="102">
        <v>6</v>
      </c>
      <c r="H828" s="102">
        <v>9</v>
      </c>
      <c r="I828" s="102">
        <v>2012</v>
      </c>
      <c r="J828" s="102">
        <v>138</v>
      </c>
      <c r="K828" s="103" t="s">
        <v>562</v>
      </c>
      <c r="L828" s="11"/>
      <c r="M828" s="30" t="s">
        <v>5682</v>
      </c>
      <c r="N828" s="11"/>
      <c r="O828" s="102">
        <v>185</v>
      </c>
      <c r="P828" s="22" t="s">
        <v>26</v>
      </c>
      <c r="Q828" s="22" t="s">
        <v>120</v>
      </c>
      <c r="R828" s="29" t="s">
        <v>5786</v>
      </c>
    </row>
    <row r="829" spans="1:18" x14ac:dyDescent="0.2">
      <c r="A829" s="25">
        <v>813</v>
      </c>
      <c r="B829" s="19">
        <v>5700</v>
      </c>
      <c r="C829" s="100" t="s">
        <v>2735</v>
      </c>
      <c r="D829" s="102">
        <v>6</v>
      </c>
      <c r="E829" s="102">
        <v>9</v>
      </c>
      <c r="F829" s="102">
        <v>2012</v>
      </c>
      <c r="G829" s="102">
        <v>6</v>
      </c>
      <c r="H829" s="102">
        <v>9</v>
      </c>
      <c r="I829" s="102">
        <v>2012</v>
      </c>
      <c r="J829" s="102">
        <v>138</v>
      </c>
      <c r="K829" s="103" t="s">
        <v>563</v>
      </c>
      <c r="L829" s="11"/>
      <c r="M829" s="30" t="s">
        <v>5682</v>
      </c>
      <c r="N829" s="11"/>
      <c r="O829" s="102">
        <v>192</v>
      </c>
      <c r="P829" s="22" t="s">
        <v>26</v>
      </c>
      <c r="Q829" s="22" t="s">
        <v>120</v>
      </c>
      <c r="R829" s="29" t="s">
        <v>5786</v>
      </c>
    </row>
    <row r="830" spans="1:18" x14ac:dyDescent="0.2">
      <c r="A830" s="72">
        <v>814</v>
      </c>
      <c r="B830" s="19">
        <v>5700</v>
      </c>
      <c r="C830" s="100" t="s">
        <v>2736</v>
      </c>
      <c r="D830" s="102">
        <v>6</v>
      </c>
      <c r="E830" s="102">
        <v>9</v>
      </c>
      <c r="F830" s="102">
        <v>2012</v>
      </c>
      <c r="G830" s="102">
        <v>6</v>
      </c>
      <c r="H830" s="102">
        <v>9</v>
      </c>
      <c r="I830" s="102">
        <v>2012</v>
      </c>
      <c r="J830" s="102">
        <v>138</v>
      </c>
      <c r="K830" s="103" t="s">
        <v>118</v>
      </c>
      <c r="L830" s="11"/>
      <c r="M830" s="30" t="s">
        <v>5682</v>
      </c>
      <c r="N830" s="11"/>
      <c r="O830" s="102">
        <v>180</v>
      </c>
      <c r="P830" s="22" t="s">
        <v>26</v>
      </c>
      <c r="Q830" s="22" t="s">
        <v>120</v>
      </c>
      <c r="R830" s="29" t="s">
        <v>5786</v>
      </c>
    </row>
    <row r="831" spans="1:18" x14ac:dyDescent="0.2">
      <c r="A831" s="25">
        <v>815</v>
      </c>
      <c r="B831" s="19">
        <v>5700</v>
      </c>
      <c r="C831" s="100" t="s">
        <v>2737</v>
      </c>
      <c r="D831" s="102">
        <v>6</v>
      </c>
      <c r="E831" s="102">
        <v>9</v>
      </c>
      <c r="F831" s="102">
        <v>2012</v>
      </c>
      <c r="G831" s="102">
        <v>6</v>
      </c>
      <c r="H831" s="102">
        <v>9</v>
      </c>
      <c r="I831" s="102">
        <v>2012</v>
      </c>
      <c r="J831" s="102">
        <v>138</v>
      </c>
      <c r="K831" s="103" t="s">
        <v>564</v>
      </c>
      <c r="L831" s="11"/>
      <c r="M831" s="30" t="s">
        <v>5682</v>
      </c>
      <c r="N831" s="11"/>
      <c r="O831" s="102">
        <v>199</v>
      </c>
      <c r="P831" s="22" t="s">
        <v>26</v>
      </c>
      <c r="Q831" s="22" t="s">
        <v>120</v>
      </c>
      <c r="R831" s="29" t="s">
        <v>5786</v>
      </c>
    </row>
    <row r="832" spans="1:18" x14ac:dyDescent="0.2">
      <c r="A832" s="72">
        <v>816</v>
      </c>
      <c r="B832" s="19">
        <v>5700</v>
      </c>
      <c r="C832" s="100" t="s">
        <v>2738</v>
      </c>
      <c r="D832" s="102">
        <v>6</v>
      </c>
      <c r="E832" s="102">
        <v>9</v>
      </c>
      <c r="F832" s="102">
        <v>2012</v>
      </c>
      <c r="G832" s="102">
        <v>6</v>
      </c>
      <c r="H832" s="102">
        <v>9</v>
      </c>
      <c r="I832" s="102">
        <v>2012</v>
      </c>
      <c r="J832" s="102">
        <v>138</v>
      </c>
      <c r="K832" s="103" t="s">
        <v>565</v>
      </c>
      <c r="L832" s="11"/>
      <c r="M832" s="30" t="s">
        <v>5682</v>
      </c>
      <c r="N832" s="11"/>
      <c r="O832" s="102">
        <v>204</v>
      </c>
      <c r="P832" s="22" t="s">
        <v>26</v>
      </c>
      <c r="Q832" s="22" t="s">
        <v>120</v>
      </c>
      <c r="R832" s="29" t="s">
        <v>5786</v>
      </c>
    </row>
    <row r="833" spans="1:18" x14ac:dyDescent="0.2">
      <c r="A833" s="25">
        <v>817</v>
      </c>
      <c r="B833" s="19">
        <v>5700</v>
      </c>
      <c r="C833" s="100" t="s">
        <v>2739</v>
      </c>
      <c r="D833" s="102">
        <v>6</v>
      </c>
      <c r="E833" s="102">
        <v>9</v>
      </c>
      <c r="F833" s="102">
        <v>2012</v>
      </c>
      <c r="G833" s="102">
        <v>6</v>
      </c>
      <c r="H833" s="102">
        <v>9</v>
      </c>
      <c r="I833" s="102">
        <v>2012</v>
      </c>
      <c r="J833" s="102">
        <v>139</v>
      </c>
      <c r="K833" s="103" t="s">
        <v>556</v>
      </c>
      <c r="L833" s="11"/>
      <c r="M833" s="30" t="s">
        <v>5682</v>
      </c>
      <c r="N833" s="11"/>
      <c r="O833" s="102">
        <v>212</v>
      </c>
      <c r="P833" s="22" t="s">
        <v>26</v>
      </c>
      <c r="Q833" s="22" t="s">
        <v>120</v>
      </c>
      <c r="R833" s="29" t="s">
        <v>5786</v>
      </c>
    </row>
    <row r="834" spans="1:18" x14ac:dyDescent="0.2">
      <c r="A834" s="72">
        <v>818</v>
      </c>
      <c r="B834" s="19">
        <v>5700</v>
      </c>
      <c r="C834" s="100" t="s">
        <v>2740</v>
      </c>
      <c r="D834" s="102">
        <v>6</v>
      </c>
      <c r="E834" s="102">
        <v>9</v>
      </c>
      <c r="F834" s="102">
        <v>2012</v>
      </c>
      <c r="G834" s="102">
        <v>6</v>
      </c>
      <c r="H834" s="102">
        <v>9</v>
      </c>
      <c r="I834" s="102">
        <v>2012</v>
      </c>
      <c r="J834" s="102">
        <v>139</v>
      </c>
      <c r="K834" s="103" t="s">
        <v>566</v>
      </c>
      <c r="L834" s="11"/>
      <c r="M834" s="30" t="s">
        <v>5682</v>
      </c>
      <c r="N834" s="11"/>
      <c r="O834" s="102">
        <v>190</v>
      </c>
      <c r="P834" s="22" t="s">
        <v>26</v>
      </c>
      <c r="Q834" s="22" t="s">
        <v>120</v>
      </c>
      <c r="R834" s="29" t="s">
        <v>5786</v>
      </c>
    </row>
    <row r="835" spans="1:18" x14ac:dyDescent="0.2">
      <c r="A835" s="25">
        <v>819</v>
      </c>
      <c r="B835" s="19">
        <v>5700</v>
      </c>
      <c r="C835" s="100" t="s">
        <v>2741</v>
      </c>
      <c r="D835" s="102">
        <v>6</v>
      </c>
      <c r="E835" s="102">
        <v>9</v>
      </c>
      <c r="F835" s="102">
        <v>2012</v>
      </c>
      <c r="G835" s="102">
        <v>6</v>
      </c>
      <c r="H835" s="102">
        <v>9</v>
      </c>
      <c r="I835" s="102">
        <v>2012</v>
      </c>
      <c r="J835" s="102">
        <v>139</v>
      </c>
      <c r="K835" s="103" t="s">
        <v>567</v>
      </c>
      <c r="L835" s="11"/>
      <c r="M835" s="30" t="s">
        <v>5682</v>
      </c>
      <c r="N835" s="11"/>
      <c r="O835" s="102">
        <v>196</v>
      </c>
      <c r="P835" s="22" t="s">
        <v>26</v>
      </c>
      <c r="Q835" s="22" t="s">
        <v>120</v>
      </c>
      <c r="R835" s="29" t="s">
        <v>5786</v>
      </c>
    </row>
    <row r="836" spans="1:18" x14ac:dyDescent="0.2">
      <c r="A836" s="72">
        <v>820</v>
      </c>
      <c r="B836" s="19">
        <v>5700</v>
      </c>
      <c r="C836" s="100" t="s">
        <v>2742</v>
      </c>
      <c r="D836" s="102">
        <v>6</v>
      </c>
      <c r="E836" s="102">
        <v>9</v>
      </c>
      <c r="F836" s="102">
        <v>2012</v>
      </c>
      <c r="G836" s="102">
        <v>6</v>
      </c>
      <c r="H836" s="102">
        <v>9</v>
      </c>
      <c r="I836" s="102">
        <v>2012</v>
      </c>
      <c r="J836" s="102">
        <v>139</v>
      </c>
      <c r="K836" s="103" t="s">
        <v>568</v>
      </c>
      <c r="L836" s="11"/>
      <c r="M836" s="30" t="s">
        <v>5682</v>
      </c>
      <c r="N836" s="11"/>
      <c r="O836" s="102">
        <v>190</v>
      </c>
      <c r="P836" s="22" t="s">
        <v>26</v>
      </c>
      <c r="Q836" s="22" t="s">
        <v>120</v>
      </c>
      <c r="R836" s="29" t="s">
        <v>5786</v>
      </c>
    </row>
    <row r="837" spans="1:18" x14ac:dyDescent="0.2">
      <c r="A837" s="25">
        <v>821</v>
      </c>
      <c r="B837" s="19">
        <v>5700</v>
      </c>
      <c r="C837" s="100" t="s">
        <v>2743</v>
      </c>
      <c r="D837" s="102">
        <v>6</v>
      </c>
      <c r="E837" s="102">
        <v>9</v>
      </c>
      <c r="F837" s="102">
        <v>2012</v>
      </c>
      <c r="G837" s="102">
        <v>6</v>
      </c>
      <c r="H837" s="102">
        <v>9</v>
      </c>
      <c r="I837" s="102">
        <v>2012</v>
      </c>
      <c r="J837" s="102">
        <v>139</v>
      </c>
      <c r="K837" s="103" t="s">
        <v>569</v>
      </c>
      <c r="L837" s="11"/>
      <c r="M837" s="30" t="s">
        <v>5682</v>
      </c>
      <c r="N837" s="11"/>
      <c r="O837" s="102">
        <v>201</v>
      </c>
      <c r="P837" s="22" t="s">
        <v>26</v>
      </c>
      <c r="Q837" s="22" t="s">
        <v>120</v>
      </c>
      <c r="R837" s="29" t="s">
        <v>5786</v>
      </c>
    </row>
    <row r="838" spans="1:18" x14ac:dyDescent="0.2">
      <c r="A838" s="72">
        <v>822</v>
      </c>
      <c r="B838" s="19">
        <v>5700</v>
      </c>
      <c r="C838" s="100" t="s">
        <v>2744</v>
      </c>
      <c r="D838" s="102">
        <v>6</v>
      </c>
      <c r="E838" s="102">
        <v>9</v>
      </c>
      <c r="F838" s="102">
        <v>2012</v>
      </c>
      <c r="G838" s="102">
        <v>6</v>
      </c>
      <c r="H838" s="102">
        <v>9</v>
      </c>
      <c r="I838" s="102">
        <v>2012</v>
      </c>
      <c r="J838" s="102">
        <v>139</v>
      </c>
      <c r="K838" s="103" t="s">
        <v>570</v>
      </c>
      <c r="L838" s="11"/>
      <c r="M838" s="30" t="s">
        <v>5682</v>
      </c>
      <c r="N838" s="11"/>
      <c r="O838" s="102">
        <v>201</v>
      </c>
      <c r="P838" s="22" t="s">
        <v>26</v>
      </c>
      <c r="Q838" s="22" t="s">
        <v>120</v>
      </c>
      <c r="R838" s="29" t="s">
        <v>5786</v>
      </c>
    </row>
    <row r="839" spans="1:18" x14ac:dyDescent="0.2">
      <c r="A839" s="25">
        <v>823</v>
      </c>
      <c r="B839" s="19">
        <v>5700</v>
      </c>
      <c r="C839" s="100" t="s">
        <v>2745</v>
      </c>
      <c r="D839" s="102">
        <v>6</v>
      </c>
      <c r="E839" s="102">
        <v>9</v>
      </c>
      <c r="F839" s="102">
        <v>2012</v>
      </c>
      <c r="G839" s="102">
        <v>6</v>
      </c>
      <c r="H839" s="102">
        <v>9</v>
      </c>
      <c r="I839" s="102">
        <v>2012</v>
      </c>
      <c r="J839" s="102">
        <v>140</v>
      </c>
      <c r="K839" s="103" t="s">
        <v>571</v>
      </c>
      <c r="L839" s="11"/>
      <c r="M839" s="30" t="s">
        <v>5682</v>
      </c>
      <c r="N839" s="11"/>
      <c r="O839" s="102">
        <v>207</v>
      </c>
      <c r="P839" s="22" t="s">
        <v>26</v>
      </c>
      <c r="Q839" s="22" t="s">
        <v>120</v>
      </c>
      <c r="R839" s="29" t="s">
        <v>5786</v>
      </c>
    </row>
    <row r="840" spans="1:18" x14ac:dyDescent="0.2">
      <c r="A840" s="72">
        <v>824</v>
      </c>
      <c r="B840" s="19">
        <v>5700</v>
      </c>
      <c r="C840" s="100" t="s">
        <v>2746</v>
      </c>
      <c r="D840" s="102">
        <v>6</v>
      </c>
      <c r="E840" s="102">
        <v>9</v>
      </c>
      <c r="F840" s="102">
        <v>2012</v>
      </c>
      <c r="G840" s="102">
        <v>6</v>
      </c>
      <c r="H840" s="102">
        <v>9</v>
      </c>
      <c r="I840" s="102">
        <v>2012</v>
      </c>
      <c r="J840" s="102">
        <v>140</v>
      </c>
      <c r="K840" s="103" t="s">
        <v>572</v>
      </c>
      <c r="L840" s="11"/>
      <c r="M840" s="30" t="s">
        <v>5682</v>
      </c>
      <c r="N840" s="11"/>
      <c r="O840" s="102">
        <v>193</v>
      </c>
      <c r="P840" s="22" t="s">
        <v>26</v>
      </c>
      <c r="Q840" s="22" t="s">
        <v>120</v>
      </c>
      <c r="R840" s="29" t="s">
        <v>5786</v>
      </c>
    </row>
    <row r="841" spans="1:18" x14ac:dyDescent="0.2">
      <c r="A841" s="25">
        <v>825</v>
      </c>
      <c r="B841" s="19">
        <v>5700</v>
      </c>
      <c r="C841" s="100" t="s">
        <v>2747</v>
      </c>
      <c r="D841" s="102">
        <v>6</v>
      </c>
      <c r="E841" s="102">
        <v>9</v>
      </c>
      <c r="F841" s="102">
        <v>2012</v>
      </c>
      <c r="G841" s="102">
        <v>6</v>
      </c>
      <c r="H841" s="102">
        <v>9</v>
      </c>
      <c r="I841" s="102">
        <v>2012</v>
      </c>
      <c r="J841" s="102">
        <v>140</v>
      </c>
      <c r="K841" s="103" t="s">
        <v>573</v>
      </c>
      <c r="L841" s="11"/>
      <c r="M841" s="30" t="s">
        <v>5682</v>
      </c>
      <c r="N841" s="11"/>
      <c r="O841" s="102">
        <v>129</v>
      </c>
      <c r="P841" s="22" t="s">
        <v>26</v>
      </c>
      <c r="Q841" s="22" t="s">
        <v>120</v>
      </c>
      <c r="R841" s="29" t="s">
        <v>5786</v>
      </c>
    </row>
    <row r="842" spans="1:18" x14ac:dyDescent="0.2">
      <c r="A842" s="72">
        <v>826</v>
      </c>
      <c r="B842" s="19">
        <v>5700</v>
      </c>
      <c r="C842" s="100" t="s">
        <v>2748</v>
      </c>
      <c r="D842" s="102">
        <v>6</v>
      </c>
      <c r="E842" s="102">
        <v>9</v>
      </c>
      <c r="F842" s="102">
        <v>2012</v>
      </c>
      <c r="G842" s="102">
        <v>6</v>
      </c>
      <c r="H842" s="102">
        <v>9</v>
      </c>
      <c r="I842" s="102">
        <v>2012</v>
      </c>
      <c r="J842" s="102">
        <v>140</v>
      </c>
      <c r="K842" s="103" t="s">
        <v>574</v>
      </c>
      <c r="L842" s="11"/>
      <c r="M842" s="30" t="s">
        <v>5682</v>
      </c>
      <c r="N842" s="11"/>
      <c r="O842" s="102">
        <v>198</v>
      </c>
      <c r="P842" s="22" t="s">
        <v>26</v>
      </c>
      <c r="Q842" s="22" t="s">
        <v>120</v>
      </c>
      <c r="R842" s="29" t="s">
        <v>5786</v>
      </c>
    </row>
    <row r="843" spans="1:18" x14ac:dyDescent="0.2">
      <c r="A843" s="25">
        <v>827</v>
      </c>
      <c r="B843" s="19">
        <v>5700</v>
      </c>
      <c r="C843" s="100" t="s">
        <v>2749</v>
      </c>
      <c r="D843" s="102">
        <v>6</v>
      </c>
      <c r="E843" s="102">
        <v>9</v>
      </c>
      <c r="F843" s="102">
        <v>2012</v>
      </c>
      <c r="G843" s="102">
        <v>6</v>
      </c>
      <c r="H843" s="102">
        <v>9</v>
      </c>
      <c r="I843" s="102">
        <v>2012</v>
      </c>
      <c r="J843" s="102">
        <v>140</v>
      </c>
      <c r="K843" s="103" t="s">
        <v>575</v>
      </c>
      <c r="L843" s="11"/>
      <c r="M843" s="30" t="s">
        <v>5682</v>
      </c>
      <c r="N843" s="11"/>
      <c r="O843" s="102">
        <v>212</v>
      </c>
      <c r="P843" s="22" t="s">
        <v>26</v>
      </c>
      <c r="Q843" s="22" t="s">
        <v>120</v>
      </c>
      <c r="R843" s="29" t="s">
        <v>5786</v>
      </c>
    </row>
    <row r="844" spans="1:18" x14ac:dyDescent="0.2">
      <c r="A844" s="72">
        <v>828</v>
      </c>
      <c r="B844" s="19">
        <v>5700</v>
      </c>
      <c r="C844" s="100" t="s">
        <v>2750</v>
      </c>
      <c r="D844" s="102">
        <v>6</v>
      </c>
      <c r="E844" s="102">
        <v>9</v>
      </c>
      <c r="F844" s="102">
        <v>2012</v>
      </c>
      <c r="G844" s="102">
        <v>6</v>
      </c>
      <c r="H844" s="102">
        <v>9</v>
      </c>
      <c r="I844" s="102">
        <v>2012</v>
      </c>
      <c r="J844" s="102">
        <v>140</v>
      </c>
      <c r="K844" s="103" t="s">
        <v>576</v>
      </c>
      <c r="L844" s="11"/>
      <c r="M844" s="30" t="s">
        <v>5682</v>
      </c>
      <c r="N844" s="11"/>
      <c r="O844" s="102">
        <v>180</v>
      </c>
      <c r="P844" s="22" t="s">
        <v>26</v>
      </c>
      <c r="Q844" s="22" t="s">
        <v>120</v>
      </c>
      <c r="R844" s="29" t="s">
        <v>5786</v>
      </c>
    </row>
    <row r="845" spans="1:18" x14ac:dyDescent="0.2">
      <c r="A845" s="25">
        <v>829</v>
      </c>
      <c r="B845" s="19">
        <v>5700</v>
      </c>
      <c r="C845" s="100" t="s">
        <v>2751</v>
      </c>
      <c r="D845" s="102">
        <v>6</v>
      </c>
      <c r="E845" s="102">
        <v>9</v>
      </c>
      <c r="F845" s="102">
        <v>2012</v>
      </c>
      <c r="G845" s="102">
        <v>6</v>
      </c>
      <c r="H845" s="102">
        <v>9</v>
      </c>
      <c r="I845" s="102">
        <v>2012</v>
      </c>
      <c r="J845" s="102">
        <v>141</v>
      </c>
      <c r="K845" s="103" t="s">
        <v>577</v>
      </c>
      <c r="L845" s="11"/>
      <c r="M845" s="30" t="s">
        <v>5682</v>
      </c>
      <c r="N845" s="11"/>
      <c r="O845" s="102">
        <v>183</v>
      </c>
      <c r="P845" s="22" t="s">
        <v>26</v>
      </c>
      <c r="Q845" s="22" t="s">
        <v>120</v>
      </c>
      <c r="R845" s="29" t="s">
        <v>5786</v>
      </c>
    </row>
    <row r="846" spans="1:18" x14ac:dyDescent="0.2">
      <c r="A846" s="72">
        <v>830</v>
      </c>
      <c r="B846" s="19">
        <v>5700</v>
      </c>
      <c r="C846" s="100" t="s">
        <v>2752</v>
      </c>
      <c r="D846" s="102">
        <v>6</v>
      </c>
      <c r="E846" s="102">
        <v>9</v>
      </c>
      <c r="F846" s="102">
        <v>2012</v>
      </c>
      <c r="G846" s="102">
        <v>6</v>
      </c>
      <c r="H846" s="102">
        <v>9</v>
      </c>
      <c r="I846" s="102">
        <v>2012</v>
      </c>
      <c r="J846" s="102">
        <v>141</v>
      </c>
      <c r="K846" s="103" t="s">
        <v>578</v>
      </c>
      <c r="L846" s="11"/>
      <c r="M846" s="30" t="s">
        <v>5682</v>
      </c>
      <c r="N846" s="11"/>
      <c r="O846" s="102">
        <v>187</v>
      </c>
      <c r="P846" s="22" t="s">
        <v>26</v>
      </c>
      <c r="Q846" s="22" t="s">
        <v>120</v>
      </c>
      <c r="R846" s="29" t="s">
        <v>5786</v>
      </c>
    </row>
    <row r="847" spans="1:18" x14ac:dyDescent="0.2">
      <c r="A847" s="25">
        <v>831</v>
      </c>
      <c r="B847" s="19">
        <v>5700</v>
      </c>
      <c r="C847" s="100" t="s">
        <v>2753</v>
      </c>
      <c r="D847" s="102">
        <v>6</v>
      </c>
      <c r="E847" s="102">
        <v>9</v>
      </c>
      <c r="F847" s="102">
        <v>2012</v>
      </c>
      <c r="G847" s="102">
        <v>6</v>
      </c>
      <c r="H847" s="102">
        <v>9</v>
      </c>
      <c r="I847" s="102">
        <v>2012</v>
      </c>
      <c r="J847" s="102">
        <v>141</v>
      </c>
      <c r="K847" s="103" t="s">
        <v>579</v>
      </c>
      <c r="L847" s="11"/>
      <c r="M847" s="30" t="s">
        <v>5682</v>
      </c>
      <c r="N847" s="11"/>
      <c r="O847" s="102">
        <v>183</v>
      </c>
      <c r="P847" s="22" t="s">
        <v>26</v>
      </c>
      <c r="Q847" s="22" t="s">
        <v>120</v>
      </c>
      <c r="R847" s="29" t="s">
        <v>5786</v>
      </c>
    </row>
    <row r="848" spans="1:18" x14ac:dyDescent="0.2">
      <c r="A848" s="72">
        <v>832</v>
      </c>
      <c r="B848" s="19">
        <v>5700</v>
      </c>
      <c r="C848" s="100" t="s">
        <v>2754</v>
      </c>
      <c r="D848" s="102">
        <v>6</v>
      </c>
      <c r="E848" s="102">
        <v>9</v>
      </c>
      <c r="F848" s="102">
        <v>2012</v>
      </c>
      <c r="G848" s="102">
        <v>6</v>
      </c>
      <c r="H848" s="102">
        <v>9</v>
      </c>
      <c r="I848" s="102">
        <v>2012</v>
      </c>
      <c r="J848" s="102">
        <v>141</v>
      </c>
      <c r="K848" s="103" t="s">
        <v>580</v>
      </c>
      <c r="L848" s="11"/>
      <c r="M848" s="30" t="s">
        <v>5682</v>
      </c>
      <c r="N848" s="11"/>
      <c r="O848" s="102">
        <v>208</v>
      </c>
      <c r="P848" s="22" t="s">
        <v>26</v>
      </c>
      <c r="Q848" s="22" t="s">
        <v>120</v>
      </c>
      <c r="R848" s="29" t="s">
        <v>5786</v>
      </c>
    </row>
    <row r="849" spans="1:18" x14ac:dyDescent="0.2">
      <c r="A849" s="25">
        <v>833</v>
      </c>
      <c r="B849" s="19">
        <v>5700</v>
      </c>
      <c r="C849" s="100" t="s">
        <v>2755</v>
      </c>
      <c r="D849" s="102">
        <v>6</v>
      </c>
      <c r="E849" s="102">
        <v>9</v>
      </c>
      <c r="F849" s="102">
        <v>2012</v>
      </c>
      <c r="G849" s="102">
        <v>6</v>
      </c>
      <c r="H849" s="102">
        <v>9</v>
      </c>
      <c r="I849" s="102">
        <v>2012</v>
      </c>
      <c r="J849" s="102">
        <v>141</v>
      </c>
      <c r="K849" s="103" t="s">
        <v>581</v>
      </c>
      <c r="L849" s="11"/>
      <c r="M849" s="30" t="s">
        <v>5682</v>
      </c>
      <c r="N849" s="11"/>
      <c r="O849" s="102">
        <v>190</v>
      </c>
      <c r="P849" s="22" t="s">
        <v>26</v>
      </c>
      <c r="Q849" s="22" t="s">
        <v>120</v>
      </c>
      <c r="R849" s="29" t="s">
        <v>5786</v>
      </c>
    </row>
    <row r="850" spans="1:18" x14ac:dyDescent="0.2">
      <c r="A850" s="72">
        <v>834</v>
      </c>
      <c r="B850" s="19">
        <v>5700</v>
      </c>
      <c r="C850" s="100" t="s">
        <v>2756</v>
      </c>
      <c r="D850" s="102">
        <v>6</v>
      </c>
      <c r="E850" s="102">
        <v>9</v>
      </c>
      <c r="F850" s="102">
        <v>2012</v>
      </c>
      <c r="G850" s="102">
        <v>6</v>
      </c>
      <c r="H850" s="102">
        <v>9</v>
      </c>
      <c r="I850" s="102">
        <v>2012</v>
      </c>
      <c r="J850" s="102">
        <v>141</v>
      </c>
      <c r="K850" s="103" t="s">
        <v>582</v>
      </c>
      <c r="L850" s="11"/>
      <c r="M850" s="30" t="s">
        <v>5682</v>
      </c>
      <c r="N850" s="11"/>
      <c r="O850" s="102">
        <v>192</v>
      </c>
      <c r="P850" s="22" t="s">
        <v>26</v>
      </c>
      <c r="Q850" s="22" t="s">
        <v>120</v>
      </c>
      <c r="R850" s="29" t="s">
        <v>5786</v>
      </c>
    </row>
    <row r="851" spans="1:18" x14ac:dyDescent="0.2">
      <c r="A851" s="25">
        <v>835</v>
      </c>
      <c r="B851" s="19">
        <v>5700</v>
      </c>
      <c r="C851" s="100" t="s">
        <v>2757</v>
      </c>
      <c r="D851" s="102">
        <v>6</v>
      </c>
      <c r="E851" s="102">
        <v>9</v>
      </c>
      <c r="F851" s="102">
        <v>2012</v>
      </c>
      <c r="G851" s="102">
        <v>6</v>
      </c>
      <c r="H851" s="102">
        <v>9</v>
      </c>
      <c r="I851" s="102">
        <v>2012</v>
      </c>
      <c r="J851" s="102">
        <v>142</v>
      </c>
      <c r="K851" s="103" t="s">
        <v>583</v>
      </c>
      <c r="L851" s="11"/>
      <c r="M851" s="30" t="s">
        <v>5682</v>
      </c>
      <c r="N851" s="11"/>
      <c r="O851" s="102">
        <v>200</v>
      </c>
      <c r="P851" s="22" t="s">
        <v>26</v>
      </c>
      <c r="Q851" s="22" t="s">
        <v>120</v>
      </c>
      <c r="R851" s="29" t="s">
        <v>5786</v>
      </c>
    </row>
    <row r="852" spans="1:18" x14ac:dyDescent="0.2">
      <c r="A852" s="72">
        <v>836</v>
      </c>
      <c r="B852" s="19">
        <v>5700</v>
      </c>
      <c r="C852" s="100" t="s">
        <v>2758</v>
      </c>
      <c r="D852" s="102">
        <v>6</v>
      </c>
      <c r="E852" s="102">
        <v>9</v>
      </c>
      <c r="F852" s="102">
        <v>2012</v>
      </c>
      <c r="G852" s="102">
        <v>6</v>
      </c>
      <c r="H852" s="102">
        <v>9</v>
      </c>
      <c r="I852" s="102">
        <v>2012</v>
      </c>
      <c r="J852" s="102">
        <v>142</v>
      </c>
      <c r="K852" s="103" t="s">
        <v>584</v>
      </c>
      <c r="L852" s="11"/>
      <c r="M852" s="30" t="s">
        <v>5682</v>
      </c>
      <c r="N852" s="11"/>
      <c r="O852" s="102">
        <v>205</v>
      </c>
      <c r="P852" s="22" t="s">
        <v>26</v>
      </c>
      <c r="Q852" s="22" t="s">
        <v>120</v>
      </c>
      <c r="R852" s="29" t="s">
        <v>5786</v>
      </c>
    </row>
    <row r="853" spans="1:18" x14ac:dyDescent="0.2">
      <c r="A853" s="25">
        <v>837</v>
      </c>
      <c r="B853" s="19">
        <v>5700</v>
      </c>
      <c r="C853" s="100" t="s">
        <v>2759</v>
      </c>
      <c r="D853" s="102">
        <v>6</v>
      </c>
      <c r="E853" s="102">
        <v>9</v>
      </c>
      <c r="F853" s="102">
        <v>2012</v>
      </c>
      <c r="G853" s="102">
        <v>6</v>
      </c>
      <c r="H853" s="102">
        <v>9</v>
      </c>
      <c r="I853" s="102">
        <v>2012</v>
      </c>
      <c r="J853" s="102">
        <v>142</v>
      </c>
      <c r="K853" s="103" t="s">
        <v>585</v>
      </c>
      <c r="L853" s="11"/>
      <c r="M853" s="30" t="s">
        <v>5682</v>
      </c>
      <c r="N853" s="11"/>
      <c r="O853" s="102">
        <v>210</v>
      </c>
      <c r="P853" s="22" t="s">
        <v>26</v>
      </c>
      <c r="Q853" s="22" t="s">
        <v>120</v>
      </c>
      <c r="R853" s="29" t="s">
        <v>5786</v>
      </c>
    </row>
    <row r="854" spans="1:18" x14ac:dyDescent="0.2">
      <c r="A854" s="72">
        <v>838</v>
      </c>
      <c r="B854" s="19">
        <v>5700</v>
      </c>
      <c r="C854" s="100" t="s">
        <v>2760</v>
      </c>
      <c r="D854" s="102">
        <v>6</v>
      </c>
      <c r="E854" s="102">
        <v>9</v>
      </c>
      <c r="F854" s="102">
        <v>2012</v>
      </c>
      <c r="G854" s="102">
        <v>6</v>
      </c>
      <c r="H854" s="102">
        <v>9</v>
      </c>
      <c r="I854" s="102">
        <v>2012</v>
      </c>
      <c r="J854" s="102">
        <v>142</v>
      </c>
      <c r="K854" s="103" t="s">
        <v>586</v>
      </c>
      <c r="L854" s="11"/>
      <c r="M854" s="30" t="s">
        <v>5682</v>
      </c>
      <c r="N854" s="11"/>
      <c r="O854" s="102">
        <v>200</v>
      </c>
      <c r="P854" s="22" t="s">
        <v>26</v>
      </c>
      <c r="Q854" s="22" t="s">
        <v>120</v>
      </c>
      <c r="R854" s="29" t="s">
        <v>5786</v>
      </c>
    </row>
    <row r="855" spans="1:18" x14ac:dyDescent="0.2">
      <c r="A855" s="25">
        <v>839</v>
      </c>
      <c r="B855" s="19">
        <v>5700</v>
      </c>
      <c r="C855" s="100" t="s">
        <v>2761</v>
      </c>
      <c r="D855" s="102">
        <v>6</v>
      </c>
      <c r="E855" s="102">
        <v>9</v>
      </c>
      <c r="F855" s="102">
        <v>2012</v>
      </c>
      <c r="G855" s="102">
        <v>6</v>
      </c>
      <c r="H855" s="102">
        <v>9</v>
      </c>
      <c r="I855" s="102">
        <v>2012</v>
      </c>
      <c r="J855" s="102">
        <v>142</v>
      </c>
      <c r="K855" s="103" t="s">
        <v>587</v>
      </c>
      <c r="L855" s="11"/>
      <c r="M855" s="30" t="s">
        <v>5682</v>
      </c>
      <c r="N855" s="11"/>
      <c r="O855" s="102">
        <v>206</v>
      </c>
      <c r="P855" s="22" t="s">
        <v>26</v>
      </c>
      <c r="Q855" s="22" t="s">
        <v>120</v>
      </c>
      <c r="R855" s="29" t="s">
        <v>5786</v>
      </c>
    </row>
    <row r="856" spans="1:18" x14ac:dyDescent="0.2">
      <c r="A856" s="72">
        <v>840</v>
      </c>
      <c r="B856" s="19">
        <v>5700</v>
      </c>
      <c r="C856" s="100" t="s">
        <v>2762</v>
      </c>
      <c r="D856" s="102">
        <v>6</v>
      </c>
      <c r="E856" s="102">
        <v>9</v>
      </c>
      <c r="F856" s="102">
        <v>2012</v>
      </c>
      <c r="G856" s="102">
        <v>6</v>
      </c>
      <c r="H856" s="102">
        <v>9</v>
      </c>
      <c r="I856" s="102">
        <v>2012</v>
      </c>
      <c r="J856" s="102">
        <v>142</v>
      </c>
      <c r="K856" s="103" t="s">
        <v>588</v>
      </c>
      <c r="L856" s="11"/>
      <c r="M856" s="30" t="s">
        <v>5682</v>
      </c>
      <c r="N856" s="11"/>
      <c r="O856" s="102">
        <v>207</v>
      </c>
      <c r="P856" s="22" t="s">
        <v>26</v>
      </c>
      <c r="Q856" s="22" t="s">
        <v>120</v>
      </c>
      <c r="R856" s="29" t="s">
        <v>5786</v>
      </c>
    </row>
    <row r="857" spans="1:18" x14ac:dyDescent="0.2">
      <c r="A857" s="25">
        <v>841</v>
      </c>
      <c r="B857" s="19">
        <v>5700</v>
      </c>
      <c r="C857" s="100" t="s">
        <v>2763</v>
      </c>
      <c r="D857" s="102">
        <v>6</v>
      </c>
      <c r="E857" s="102">
        <v>9</v>
      </c>
      <c r="F857" s="102">
        <v>2012</v>
      </c>
      <c r="G857" s="102">
        <v>6</v>
      </c>
      <c r="H857" s="102">
        <v>9</v>
      </c>
      <c r="I857" s="102">
        <v>2012</v>
      </c>
      <c r="J857" s="102">
        <v>143</v>
      </c>
      <c r="K857" s="103" t="s">
        <v>589</v>
      </c>
      <c r="L857" s="11"/>
      <c r="M857" s="30" t="s">
        <v>5682</v>
      </c>
      <c r="N857" s="11"/>
      <c r="O857" s="102">
        <v>207</v>
      </c>
      <c r="P857" s="22" t="s">
        <v>26</v>
      </c>
      <c r="Q857" s="22" t="s">
        <v>120</v>
      </c>
      <c r="R857" s="29" t="s">
        <v>5786</v>
      </c>
    </row>
    <row r="858" spans="1:18" x14ac:dyDescent="0.2">
      <c r="A858" s="72">
        <v>842</v>
      </c>
      <c r="B858" s="19">
        <v>5700</v>
      </c>
      <c r="C858" s="100" t="s">
        <v>2764</v>
      </c>
      <c r="D858" s="102">
        <v>6</v>
      </c>
      <c r="E858" s="102">
        <v>9</v>
      </c>
      <c r="F858" s="102">
        <v>2012</v>
      </c>
      <c r="G858" s="102">
        <v>6</v>
      </c>
      <c r="H858" s="102">
        <v>9</v>
      </c>
      <c r="I858" s="102">
        <v>2012</v>
      </c>
      <c r="J858" s="102">
        <v>143</v>
      </c>
      <c r="K858" s="103" t="s">
        <v>590</v>
      </c>
      <c r="L858" s="11"/>
      <c r="M858" s="30" t="s">
        <v>5682</v>
      </c>
      <c r="N858" s="11"/>
      <c r="O858" s="102">
        <v>201</v>
      </c>
      <c r="P858" s="22" t="s">
        <v>26</v>
      </c>
      <c r="Q858" s="22" t="s">
        <v>120</v>
      </c>
      <c r="R858" s="29" t="s">
        <v>5786</v>
      </c>
    </row>
    <row r="859" spans="1:18" x14ac:dyDescent="0.2">
      <c r="A859" s="25">
        <v>843</v>
      </c>
      <c r="B859" s="19">
        <v>5700</v>
      </c>
      <c r="C859" s="100" t="s">
        <v>2765</v>
      </c>
      <c r="D859" s="102">
        <v>6</v>
      </c>
      <c r="E859" s="102">
        <v>9</v>
      </c>
      <c r="F859" s="102">
        <v>2012</v>
      </c>
      <c r="G859" s="102">
        <v>6</v>
      </c>
      <c r="H859" s="102">
        <v>9</v>
      </c>
      <c r="I859" s="102">
        <v>2012</v>
      </c>
      <c r="J859" s="102">
        <v>143</v>
      </c>
      <c r="K859" s="103" t="s">
        <v>591</v>
      </c>
      <c r="L859" s="11"/>
      <c r="M859" s="30" t="s">
        <v>5682</v>
      </c>
      <c r="N859" s="11"/>
      <c r="O859" s="102">
        <v>204</v>
      </c>
      <c r="P859" s="22" t="s">
        <v>26</v>
      </c>
      <c r="Q859" s="22" t="s">
        <v>120</v>
      </c>
      <c r="R859" s="29" t="s">
        <v>5786</v>
      </c>
    </row>
    <row r="860" spans="1:18" x14ac:dyDescent="0.2">
      <c r="A860" s="72">
        <v>844</v>
      </c>
      <c r="B860" s="19">
        <v>5700</v>
      </c>
      <c r="C860" s="100" t="s">
        <v>2766</v>
      </c>
      <c r="D860" s="102">
        <v>6</v>
      </c>
      <c r="E860" s="102">
        <v>9</v>
      </c>
      <c r="F860" s="102">
        <v>2012</v>
      </c>
      <c r="G860" s="102">
        <v>6</v>
      </c>
      <c r="H860" s="102">
        <v>9</v>
      </c>
      <c r="I860" s="102">
        <v>2012</v>
      </c>
      <c r="J860" s="102">
        <v>143</v>
      </c>
      <c r="K860" s="103" t="s">
        <v>592</v>
      </c>
      <c r="L860" s="11"/>
      <c r="M860" s="30" t="s">
        <v>5682</v>
      </c>
      <c r="N860" s="11"/>
      <c r="O860" s="102">
        <v>193</v>
      </c>
      <c r="P860" s="22" t="s">
        <v>26</v>
      </c>
      <c r="Q860" s="22" t="s">
        <v>120</v>
      </c>
      <c r="R860" s="29" t="s">
        <v>5786</v>
      </c>
    </row>
    <row r="861" spans="1:18" x14ac:dyDescent="0.2">
      <c r="A861" s="25">
        <v>845</v>
      </c>
      <c r="B861" s="19">
        <v>5700</v>
      </c>
      <c r="C861" s="100" t="s">
        <v>2767</v>
      </c>
      <c r="D861" s="102">
        <v>6</v>
      </c>
      <c r="E861" s="102">
        <v>9</v>
      </c>
      <c r="F861" s="102">
        <v>2012</v>
      </c>
      <c r="G861" s="102">
        <v>6</v>
      </c>
      <c r="H861" s="102">
        <v>9</v>
      </c>
      <c r="I861" s="102">
        <v>2012</v>
      </c>
      <c r="J861" s="102">
        <v>143</v>
      </c>
      <c r="K861" s="103" t="s">
        <v>593</v>
      </c>
      <c r="L861" s="11"/>
      <c r="M861" s="30" t="s">
        <v>5682</v>
      </c>
      <c r="N861" s="11"/>
      <c r="O861" s="102">
        <v>199</v>
      </c>
      <c r="P861" s="22" t="s">
        <v>26</v>
      </c>
      <c r="Q861" s="22" t="s">
        <v>120</v>
      </c>
      <c r="R861" s="29" t="s">
        <v>5786</v>
      </c>
    </row>
    <row r="862" spans="1:18" x14ac:dyDescent="0.2">
      <c r="A862" s="72">
        <v>846</v>
      </c>
      <c r="B862" s="19">
        <v>5700</v>
      </c>
      <c r="C862" s="100" t="s">
        <v>2768</v>
      </c>
      <c r="D862" s="102">
        <v>6</v>
      </c>
      <c r="E862" s="102">
        <v>9</v>
      </c>
      <c r="F862" s="102">
        <v>2012</v>
      </c>
      <c r="G862" s="102">
        <v>6</v>
      </c>
      <c r="H862" s="102">
        <v>9</v>
      </c>
      <c r="I862" s="102">
        <v>2012</v>
      </c>
      <c r="J862" s="102">
        <v>143</v>
      </c>
      <c r="K862" s="103" t="s">
        <v>594</v>
      </c>
      <c r="L862" s="11"/>
      <c r="M862" s="30" t="s">
        <v>5682</v>
      </c>
      <c r="N862" s="11"/>
      <c r="O862" s="102">
        <v>193</v>
      </c>
      <c r="P862" s="22" t="s">
        <v>26</v>
      </c>
      <c r="Q862" s="22" t="s">
        <v>120</v>
      </c>
      <c r="R862" s="29" t="s">
        <v>5786</v>
      </c>
    </row>
    <row r="863" spans="1:18" x14ac:dyDescent="0.2">
      <c r="A863" s="25">
        <v>847</v>
      </c>
      <c r="B863" s="19">
        <v>5700</v>
      </c>
      <c r="C863" s="100" t="s">
        <v>2769</v>
      </c>
      <c r="D863" s="102">
        <v>6</v>
      </c>
      <c r="E863" s="102">
        <v>9</v>
      </c>
      <c r="F863" s="102">
        <v>2012</v>
      </c>
      <c r="G863" s="102">
        <v>6</v>
      </c>
      <c r="H863" s="102">
        <v>9</v>
      </c>
      <c r="I863" s="102">
        <v>2012</v>
      </c>
      <c r="J863" s="102">
        <v>144</v>
      </c>
      <c r="K863" s="103" t="s">
        <v>595</v>
      </c>
      <c r="L863" s="11"/>
      <c r="M863" s="30" t="s">
        <v>5682</v>
      </c>
      <c r="N863" s="11"/>
      <c r="O863" s="102">
        <v>206</v>
      </c>
      <c r="P863" s="22" t="s">
        <v>26</v>
      </c>
      <c r="Q863" s="22" t="s">
        <v>120</v>
      </c>
      <c r="R863" s="29" t="s">
        <v>5786</v>
      </c>
    </row>
    <row r="864" spans="1:18" x14ac:dyDescent="0.2">
      <c r="A864" s="72">
        <v>848</v>
      </c>
      <c r="B864" s="19">
        <v>5700</v>
      </c>
      <c r="C864" s="100" t="s">
        <v>2770</v>
      </c>
      <c r="D864" s="102">
        <v>6</v>
      </c>
      <c r="E864" s="102">
        <v>9</v>
      </c>
      <c r="F864" s="102">
        <v>2012</v>
      </c>
      <c r="G864" s="102">
        <v>6</v>
      </c>
      <c r="H864" s="102">
        <v>9</v>
      </c>
      <c r="I864" s="102">
        <v>2012</v>
      </c>
      <c r="J864" s="102">
        <v>144</v>
      </c>
      <c r="K864" s="103" t="s">
        <v>596</v>
      </c>
      <c r="L864" s="11"/>
      <c r="M864" s="30" t="s">
        <v>5682</v>
      </c>
      <c r="N864" s="11"/>
      <c r="O864" s="102">
        <v>197</v>
      </c>
      <c r="P864" s="22" t="s">
        <v>26</v>
      </c>
      <c r="Q864" s="22" t="s">
        <v>120</v>
      </c>
      <c r="R864" s="29" t="s">
        <v>5786</v>
      </c>
    </row>
    <row r="865" spans="1:18" x14ac:dyDescent="0.2">
      <c r="A865" s="25">
        <v>849</v>
      </c>
      <c r="B865" s="19">
        <v>5700</v>
      </c>
      <c r="C865" s="100" t="s">
        <v>2771</v>
      </c>
      <c r="D865" s="102">
        <v>6</v>
      </c>
      <c r="E865" s="102">
        <v>9</v>
      </c>
      <c r="F865" s="102">
        <v>2012</v>
      </c>
      <c r="G865" s="102">
        <v>6</v>
      </c>
      <c r="H865" s="102">
        <v>9</v>
      </c>
      <c r="I865" s="102">
        <v>2012</v>
      </c>
      <c r="J865" s="102">
        <v>144</v>
      </c>
      <c r="K865" s="103" t="s">
        <v>597</v>
      </c>
      <c r="L865" s="11"/>
      <c r="M865" s="30" t="s">
        <v>5682</v>
      </c>
      <c r="N865" s="11"/>
      <c r="O865" s="102">
        <v>203</v>
      </c>
      <c r="P865" s="22" t="s">
        <v>26</v>
      </c>
      <c r="Q865" s="22" t="s">
        <v>120</v>
      </c>
      <c r="R865" s="29" t="s">
        <v>5786</v>
      </c>
    </row>
    <row r="866" spans="1:18" x14ac:dyDescent="0.2">
      <c r="A866" s="72">
        <v>850</v>
      </c>
      <c r="B866" s="19">
        <v>5700</v>
      </c>
      <c r="C866" s="100" t="s">
        <v>2772</v>
      </c>
      <c r="D866" s="102">
        <v>6</v>
      </c>
      <c r="E866" s="102">
        <v>9</v>
      </c>
      <c r="F866" s="102">
        <v>2012</v>
      </c>
      <c r="G866" s="102">
        <v>6</v>
      </c>
      <c r="H866" s="102">
        <v>9</v>
      </c>
      <c r="I866" s="102">
        <v>2012</v>
      </c>
      <c r="J866" s="102">
        <v>144</v>
      </c>
      <c r="K866" s="103" t="s">
        <v>598</v>
      </c>
      <c r="L866" s="11"/>
      <c r="M866" s="30" t="s">
        <v>5682</v>
      </c>
      <c r="N866" s="11"/>
      <c r="O866" s="102">
        <v>194</v>
      </c>
      <c r="P866" s="22" t="s">
        <v>26</v>
      </c>
      <c r="Q866" s="22" t="s">
        <v>120</v>
      </c>
      <c r="R866" s="29" t="s">
        <v>5786</v>
      </c>
    </row>
    <row r="867" spans="1:18" x14ac:dyDescent="0.2">
      <c r="A867" s="25">
        <v>851</v>
      </c>
      <c r="B867" s="19">
        <v>5700</v>
      </c>
      <c r="C867" s="100" t="s">
        <v>2773</v>
      </c>
      <c r="D867" s="102">
        <v>6</v>
      </c>
      <c r="E867" s="102">
        <v>9</v>
      </c>
      <c r="F867" s="102">
        <v>2012</v>
      </c>
      <c r="G867" s="102">
        <v>6</v>
      </c>
      <c r="H867" s="102">
        <v>9</v>
      </c>
      <c r="I867" s="102">
        <v>2012</v>
      </c>
      <c r="J867" s="102">
        <v>144</v>
      </c>
      <c r="K867" s="103" t="s">
        <v>599</v>
      </c>
      <c r="L867" s="11"/>
      <c r="M867" s="30" t="s">
        <v>5682</v>
      </c>
      <c r="N867" s="11"/>
      <c r="O867" s="102">
        <v>203</v>
      </c>
      <c r="P867" s="22" t="s">
        <v>26</v>
      </c>
      <c r="Q867" s="22" t="s">
        <v>120</v>
      </c>
      <c r="R867" s="29" t="s">
        <v>5786</v>
      </c>
    </row>
    <row r="868" spans="1:18" x14ac:dyDescent="0.2">
      <c r="A868" s="72">
        <v>852</v>
      </c>
      <c r="B868" s="19">
        <v>5700</v>
      </c>
      <c r="C868" s="100" t="s">
        <v>2774</v>
      </c>
      <c r="D868" s="102">
        <v>6</v>
      </c>
      <c r="E868" s="102">
        <v>9</v>
      </c>
      <c r="F868" s="102">
        <v>2012</v>
      </c>
      <c r="G868" s="102">
        <v>6</v>
      </c>
      <c r="H868" s="102">
        <v>9</v>
      </c>
      <c r="I868" s="102">
        <v>2012</v>
      </c>
      <c r="J868" s="102">
        <v>144</v>
      </c>
      <c r="K868" s="103" t="s">
        <v>600</v>
      </c>
      <c r="L868" s="11"/>
      <c r="M868" s="30" t="s">
        <v>5682</v>
      </c>
      <c r="N868" s="11"/>
      <c r="O868" s="102">
        <v>203</v>
      </c>
      <c r="P868" s="22" t="s">
        <v>26</v>
      </c>
      <c r="Q868" s="22" t="s">
        <v>120</v>
      </c>
      <c r="R868" s="29" t="s">
        <v>5786</v>
      </c>
    </row>
    <row r="869" spans="1:18" x14ac:dyDescent="0.2">
      <c r="A869" s="25">
        <v>853</v>
      </c>
      <c r="B869" s="19">
        <v>5700</v>
      </c>
      <c r="C869" s="100" t="s">
        <v>2775</v>
      </c>
      <c r="D869" s="102">
        <v>6</v>
      </c>
      <c r="E869" s="102">
        <v>9</v>
      </c>
      <c r="F869" s="102">
        <v>2012</v>
      </c>
      <c r="G869" s="102">
        <v>6</v>
      </c>
      <c r="H869" s="102">
        <v>9</v>
      </c>
      <c r="I869" s="102">
        <v>2012</v>
      </c>
      <c r="J869" s="102">
        <v>145</v>
      </c>
      <c r="K869" s="103" t="s">
        <v>601</v>
      </c>
      <c r="L869" s="11"/>
      <c r="M869" s="30" t="s">
        <v>5682</v>
      </c>
      <c r="N869" s="11"/>
      <c r="O869" s="102">
        <v>196</v>
      </c>
      <c r="P869" s="22" t="s">
        <v>26</v>
      </c>
      <c r="Q869" s="22" t="s">
        <v>120</v>
      </c>
      <c r="R869" s="29" t="s">
        <v>5786</v>
      </c>
    </row>
    <row r="870" spans="1:18" x14ac:dyDescent="0.2">
      <c r="A870" s="72">
        <v>854</v>
      </c>
      <c r="B870" s="19">
        <v>5700</v>
      </c>
      <c r="C870" s="100" t="s">
        <v>2776</v>
      </c>
      <c r="D870" s="102">
        <v>6</v>
      </c>
      <c r="E870" s="102">
        <v>9</v>
      </c>
      <c r="F870" s="102">
        <v>2012</v>
      </c>
      <c r="G870" s="102">
        <v>6</v>
      </c>
      <c r="H870" s="102">
        <v>9</v>
      </c>
      <c r="I870" s="102">
        <v>2012</v>
      </c>
      <c r="J870" s="102">
        <v>145</v>
      </c>
      <c r="K870" s="103" t="s">
        <v>602</v>
      </c>
      <c r="L870" s="11"/>
      <c r="M870" s="30" t="s">
        <v>5682</v>
      </c>
      <c r="N870" s="11"/>
      <c r="O870" s="102">
        <v>208</v>
      </c>
      <c r="P870" s="22" t="s">
        <v>26</v>
      </c>
      <c r="Q870" s="22" t="s">
        <v>120</v>
      </c>
      <c r="R870" s="29" t="s">
        <v>5786</v>
      </c>
    </row>
    <row r="871" spans="1:18" x14ac:dyDescent="0.2">
      <c r="A871" s="25">
        <v>855</v>
      </c>
      <c r="B871" s="19">
        <v>5700</v>
      </c>
      <c r="C871" s="100" t="s">
        <v>2777</v>
      </c>
      <c r="D871" s="102">
        <v>6</v>
      </c>
      <c r="E871" s="102">
        <v>9</v>
      </c>
      <c r="F871" s="102">
        <v>2012</v>
      </c>
      <c r="G871" s="102">
        <v>6</v>
      </c>
      <c r="H871" s="102">
        <v>9</v>
      </c>
      <c r="I871" s="102">
        <v>2012</v>
      </c>
      <c r="J871" s="102">
        <v>145</v>
      </c>
      <c r="K871" s="103" t="s">
        <v>603</v>
      </c>
      <c r="L871" s="11"/>
      <c r="M871" s="30" t="s">
        <v>5682</v>
      </c>
      <c r="N871" s="11"/>
      <c r="O871" s="102">
        <v>201</v>
      </c>
      <c r="P871" s="22" t="s">
        <v>26</v>
      </c>
      <c r="Q871" s="22" t="s">
        <v>120</v>
      </c>
      <c r="R871" s="29" t="s">
        <v>5786</v>
      </c>
    </row>
    <row r="872" spans="1:18" x14ac:dyDescent="0.2">
      <c r="A872" s="72">
        <v>856</v>
      </c>
      <c r="B872" s="19">
        <v>5700</v>
      </c>
      <c r="C872" s="100" t="s">
        <v>2778</v>
      </c>
      <c r="D872" s="102">
        <v>6</v>
      </c>
      <c r="E872" s="102">
        <v>9</v>
      </c>
      <c r="F872" s="102">
        <v>2012</v>
      </c>
      <c r="G872" s="102">
        <v>6</v>
      </c>
      <c r="H872" s="102">
        <v>9</v>
      </c>
      <c r="I872" s="102">
        <v>2012</v>
      </c>
      <c r="J872" s="102">
        <v>145</v>
      </c>
      <c r="K872" s="103" t="s">
        <v>604</v>
      </c>
      <c r="L872" s="11"/>
      <c r="M872" s="30" t="s">
        <v>5682</v>
      </c>
      <c r="N872" s="11"/>
      <c r="O872" s="102">
        <v>210</v>
      </c>
      <c r="P872" s="22" t="s">
        <v>26</v>
      </c>
      <c r="Q872" s="22" t="s">
        <v>120</v>
      </c>
      <c r="R872" s="29" t="s">
        <v>5786</v>
      </c>
    </row>
    <row r="873" spans="1:18" x14ac:dyDescent="0.2">
      <c r="A873" s="25">
        <v>857</v>
      </c>
      <c r="B873" s="19">
        <v>5700</v>
      </c>
      <c r="C873" s="100" t="s">
        <v>2779</v>
      </c>
      <c r="D873" s="102">
        <v>6</v>
      </c>
      <c r="E873" s="102">
        <v>9</v>
      </c>
      <c r="F873" s="102">
        <v>2012</v>
      </c>
      <c r="G873" s="102">
        <v>6</v>
      </c>
      <c r="H873" s="102">
        <v>9</v>
      </c>
      <c r="I873" s="102">
        <v>2012</v>
      </c>
      <c r="J873" s="102">
        <v>145</v>
      </c>
      <c r="K873" s="103" t="s">
        <v>605</v>
      </c>
      <c r="L873" s="11"/>
      <c r="M873" s="30" t="s">
        <v>5682</v>
      </c>
      <c r="N873" s="11"/>
      <c r="O873" s="102">
        <v>203</v>
      </c>
      <c r="P873" s="22" t="s">
        <v>26</v>
      </c>
      <c r="Q873" s="22" t="s">
        <v>120</v>
      </c>
      <c r="R873" s="29" t="s">
        <v>5786</v>
      </c>
    </row>
    <row r="874" spans="1:18" x14ac:dyDescent="0.2">
      <c r="A874" s="72">
        <v>858</v>
      </c>
      <c r="B874" s="19">
        <v>5700</v>
      </c>
      <c r="C874" s="100" t="s">
        <v>2780</v>
      </c>
      <c r="D874" s="102">
        <v>6</v>
      </c>
      <c r="E874" s="102">
        <v>9</v>
      </c>
      <c r="F874" s="102">
        <v>2012</v>
      </c>
      <c r="G874" s="102">
        <v>6</v>
      </c>
      <c r="H874" s="102">
        <v>9</v>
      </c>
      <c r="I874" s="102">
        <v>2012</v>
      </c>
      <c r="J874" s="102">
        <v>145</v>
      </c>
      <c r="K874" s="103" t="s">
        <v>606</v>
      </c>
      <c r="L874" s="11"/>
      <c r="M874" s="30" t="s">
        <v>5682</v>
      </c>
      <c r="N874" s="11"/>
      <c r="O874" s="102">
        <v>198</v>
      </c>
      <c r="P874" s="22" t="s">
        <v>26</v>
      </c>
      <c r="Q874" s="22" t="s">
        <v>120</v>
      </c>
      <c r="R874" s="29" t="s">
        <v>5786</v>
      </c>
    </row>
    <row r="875" spans="1:18" x14ac:dyDescent="0.2">
      <c r="A875" s="25">
        <v>859</v>
      </c>
      <c r="B875" s="19">
        <v>5700</v>
      </c>
      <c r="C875" s="100" t="s">
        <v>2781</v>
      </c>
      <c r="D875" s="102">
        <v>6</v>
      </c>
      <c r="E875" s="102">
        <v>9</v>
      </c>
      <c r="F875" s="102">
        <v>2012</v>
      </c>
      <c r="G875" s="102">
        <v>6</v>
      </c>
      <c r="H875" s="102">
        <v>9</v>
      </c>
      <c r="I875" s="102">
        <v>2012</v>
      </c>
      <c r="J875" s="102">
        <v>146</v>
      </c>
      <c r="K875" s="103" t="s">
        <v>607</v>
      </c>
      <c r="L875" s="11"/>
      <c r="M875" s="30" t="s">
        <v>5682</v>
      </c>
      <c r="N875" s="11"/>
      <c r="O875" s="102">
        <v>204</v>
      </c>
      <c r="P875" s="22" t="s">
        <v>26</v>
      </c>
      <c r="Q875" s="22" t="s">
        <v>120</v>
      </c>
      <c r="R875" s="29" t="s">
        <v>5786</v>
      </c>
    </row>
    <row r="876" spans="1:18" x14ac:dyDescent="0.2">
      <c r="A876" s="72">
        <v>860</v>
      </c>
      <c r="B876" s="19">
        <v>5700</v>
      </c>
      <c r="C876" s="100" t="s">
        <v>2782</v>
      </c>
      <c r="D876" s="102">
        <v>6</v>
      </c>
      <c r="E876" s="102">
        <v>9</v>
      </c>
      <c r="F876" s="102">
        <v>2012</v>
      </c>
      <c r="G876" s="102">
        <v>6</v>
      </c>
      <c r="H876" s="102">
        <v>9</v>
      </c>
      <c r="I876" s="102">
        <v>2012</v>
      </c>
      <c r="J876" s="102">
        <v>146</v>
      </c>
      <c r="K876" s="103" t="s">
        <v>608</v>
      </c>
      <c r="L876" s="11"/>
      <c r="M876" s="30" t="s">
        <v>5682</v>
      </c>
      <c r="N876" s="11"/>
      <c r="O876" s="102">
        <v>207</v>
      </c>
      <c r="P876" s="22" t="s">
        <v>26</v>
      </c>
      <c r="Q876" s="22" t="s">
        <v>120</v>
      </c>
      <c r="R876" s="29" t="s">
        <v>5786</v>
      </c>
    </row>
    <row r="877" spans="1:18" x14ac:dyDescent="0.2">
      <c r="A877" s="25">
        <v>861</v>
      </c>
      <c r="B877" s="19">
        <v>5700</v>
      </c>
      <c r="C877" s="100" t="s">
        <v>2783</v>
      </c>
      <c r="D877" s="102">
        <v>6</v>
      </c>
      <c r="E877" s="102">
        <v>9</v>
      </c>
      <c r="F877" s="102">
        <v>2012</v>
      </c>
      <c r="G877" s="102">
        <v>6</v>
      </c>
      <c r="H877" s="102">
        <v>9</v>
      </c>
      <c r="I877" s="102">
        <v>2012</v>
      </c>
      <c r="J877" s="102">
        <v>146</v>
      </c>
      <c r="K877" s="103" t="s">
        <v>609</v>
      </c>
      <c r="L877" s="11"/>
      <c r="M877" s="30" t="s">
        <v>5682</v>
      </c>
      <c r="N877" s="11"/>
      <c r="O877" s="102">
        <v>200</v>
      </c>
      <c r="P877" s="22" t="s">
        <v>26</v>
      </c>
      <c r="Q877" s="22" t="s">
        <v>120</v>
      </c>
      <c r="R877" s="29" t="s">
        <v>5786</v>
      </c>
    </row>
    <row r="878" spans="1:18" x14ac:dyDescent="0.2">
      <c r="A878" s="72">
        <v>862</v>
      </c>
      <c r="B878" s="19">
        <v>5700</v>
      </c>
      <c r="C878" s="100" t="s">
        <v>2784</v>
      </c>
      <c r="D878" s="102">
        <v>6</v>
      </c>
      <c r="E878" s="102">
        <v>9</v>
      </c>
      <c r="F878" s="102">
        <v>2012</v>
      </c>
      <c r="G878" s="102">
        <v>6</v>
      </c>
      <c r="H878" s="102">
        <v>9</v>
      </c>
      <c r="I878" s="102">
        <v>2012</v>
      </c>
      <c r="J878" s="102">
        <v>146</v>
      </c>
      <c r="K878" s="103" t="s">
        <v>610</v>
      </c>
      <c r="L878" s="11"/>
      <c r="M878" s="30" t="s">
        <v>5682</v>
      </c>
      <c r="N878" s="11"/>
      <c r="O878" s="102">
        <v>193</v>
      </c>
      <c r="P878" s="22" t="s">
        <v>26</v>
      </c>
      <c r="Q878" s="22" t="s">
        <v>120</v>
      </c>
      <c r="R878" s="29" t="s">
        <v>5786</v>
      </c>
    </row>
    <row r="879" spans="1:18" x14ac:dyDescent="0.2">
      <c r="A879" s="25">
        <v>863</v>
      </c>
      <c r="B879" s="19">
        <v>5700</v>
      </c>
      <c r="C879" s="100" t="s">
        <v>2785</v>
      </c>
      <c r="D879" s="102">
        <v>6</v>
      </c>
      <c r="E879" s="102">
        <v>9</v>
      </c>
      <c r="F879" s="102">
        <v>2012</v>
      </c>
      <c r="G879" s="102">
        <v>6</v>
      </c>
      <c r="H879" s="102">
        <v>9</v>
      </c>
      <c r="I879" s="102">
        <v>2012</v>
      </c>
      <c r="J879" s="102">
        <v>146</v>
      </c>
      <c r="K879" s="103" t="s">
        <v>3030</v>
      </c>
      <c r="L879" s="11"/>
      <c r="M879" s="30" t="s">
        <v>5682</v>
      </c>
      <c r="N879" s="11"/>
      <c r="O879" s="102">
        <v>203</v>
      </c>
      <c r="P879" s="22" t="s">
        <v>26</v>
      </c>
      <c r="Q879" s="22" t="s">
        <v>120</v>
      </c>
      <c r="R879" s="29" t="s">
        <v>5786</v>
      </c>
    </row>
    <row r="880" spans="1:18" x14ac:dyDescent="0.2">
      <c r="A880" s="72">
        <v>864</v>
      </c>
      <c r="B880" s="19">
        <v>5700</v>
      </c>
      <c r="C880" s="100" t="s">
        <v>2786</v>
      </c>
      <c r="D880" s="102">
        <v>6</v>
      </c>
      <c r="E880" s="102">
        <v>9</v>
      </c>
      <c r="F880" s="102">
        <v>2012</v>
      </c>
      <c r="G880" s="102">
        <v>6</v>
      </c>
      <c r="H880" s="102">
        <v>9</v>
      </c>
      <c r="I880" s="102">
        <v>2012</v>
      </c>
      <c r="J880" s="102">
        <v>146</v>
      </c>
      <c r="K880" s="103" t="s">
        <v>3031</v>
      </c>
      <c r="L880" s="11"/>
      <c r="M880" s="30" t="s">
        <v>5682</v>
      </c>
      <c r="N880" s="11"/>
      <c r="O880" s="102">
        <v>194</v>
      </c>
      <c r="P880" s="22" t="s">
        <v>26</v>
      </c>
      <c r="Q880" s="22" t="s">
        <v>120</v>
      </c>
      <c r="R880" s="29" t="s">
        <v>5786</v>
      </c>
    </row>
    <row r="881" spans="1:18" x14ac:dyDescent="0.2">
      <c r="A881" s="25">
        <v>865</v>
      </c>
      <c r="B881" s="19">
        <v>5700</v>
      </c>
      <c r="C881" s="100" t="s">
        <v>2787</v>
      </c>
      <c r="D881" s="102">
        <v>6</v>
      </c>
      <c r="E881" s="102">
        <v>9</v>
      </c>
      <c r="F881" s="102">
        <v>2012</v>
      </c>
      <c r="G881" s="102">
        <v>6</v>
      </c>
      <c r="H881" s="102">
        <v>9</v>
      </c>
      <c r="I881" s="102">
        <v>2012</v>
      </c>
      <c r="J881" s="102">
        <v>147</v>
      </c>
      <c r="K881" s="103" t="s">
        <v>3032</v>
      </c>
      <c r="L881" s="11"/>
      <c r="M881" s="30" t="s">
        <v>5682</v>
      </c>
      <c r="N881" s="11"/>
      <c r="O881" s="102">
        <v>193</v>
      </c>
      <c r="P881" s="22" t="s">
        <v>26</v>
      </c>
      <c r="Q881" s="22" t="s">
        <v>120</v>
      </c>
      <c r="R881" s="29" t="s">
        <v>5786</v>
      </c>
    </row>
    <row r="882" spans="1:18" x14ac:dyDescent="0.2">
      <c r="A882" s="72">
        <v>866</v>
      </c>
      <c r="B882" s="19">
        <v>5700</v>
      </c>
      <c r="C882" s="100" t="s">
        <v>2788</v>
      </c>
      <c r="D882" s="102">
        <v>6</v>
      </c>
      <c r="E882" s="102">
        <v>9</v>
      </c>
      <c r="F882" s="102">
        <v>2012</v>
      </c>
      <c r="G882" s="102">
        <v>6</v>
      </c>
      <c r="H882" s="102">
        <v>9</v>
      </c>
      <c r="I882" s="102">
        <v>2012</v>
      </c>
      <c r="J882" s="102">
        <v>147</v>
      </c>
      <c r="K882" s="103" t="s">
        <v>3033</v>
      </c>
      <c r="L882" s="11"/>
      <c r="M882" s="30" t="s">
        <v>5682</v>
      </c>
      <c r="N882" s="11"/>
      <c r="O882" s="102">
        <v>193</v>
      </c>
      <c r="P882" s="22" t="s">
        <v>26</v>
      </c>
      <c r="Q882" s="22" t="s">
        <v>120</v>
      </c>
      <c r="R882" s="29" t="s">
        <v>5786</v>
      </c>
    </row>
    <row r="883" spans="1:18" x14ac:dyDescent="0.2">
      <c r="A883" s="25">
        <v>867</v>
      </c>
      <c r="B883" s="19">
        <v>5700</v>
      </c>
      <c r="C883" s="100" t="s">
        <v>2789</v>
      </c>
      <c r="D883" s="102">
        <v>6</v>
      </c>
      <c r="E883" s="102">
        <v>9</v>
      </c>
      <c r="F883" s="102">
        <v>2012</v>
      </c>
      <c r="G883" s="102">
        <v>6</v>
      </c>
      <c r="H883" s="102">
        <v>9</v>
      </c>
      <c r="I883" s="102">
        <v>2012</v>
      </c>
      <c r="J883" s="102">
        <v>147</v>
      </c>
      <c r="K883" s="103" t="s">
        <v>3034</v>
      </c>
      <c r="L883" s="11"/>
      <c r="M883" s="30" t="s">
        <v>5682</v>
      </c>
      <c r="N883" s="11"/>
      <c r="O883" s="102">
        <v>195</v>
      </c>
      <c r="P883" s="22" t="s">
        <v>26</v>
      </c>
      <c r="Q883" s="22" t="s">
        <v>120</v>
      </c>
      <c r="R883" s="29" t="s">
        <v>5786</v>
      </c>
    </row>
    <row r="884" spans="1:18" x14ac:dyDescent="0.2">
      <c r="A884" s="72">
        <v>868</v>
      </c>
      <c r="B884" s="19">
        <v>5700</v>
      </c>
      <c r="C884" s="100" t="s">
        <v>2790</v>
      </c>
      <c r="D884" s="102">
        <v>6</v>
      </c>
      <c r="E884" s="102">
        <v>9</v>
      </c>
      <c r="F884" s="102">
        <v>2012</v>
      </c>
      <c r="G884" s="102">
        <v>6</v>
      </c>
      <c r="H884" s="102">
        <v>9</v>
      </c>
      <c r="I884" s="102">
        <v>2012</v>
      </c>
      <c r="J884" s="102">
        <v>147</v>
      </c>
      <c r="K884" s="103" t="s">
        <v>3035</v>
      </c>
      <c r="L884" s="11"/>
      <c r="M884" s="30" t="s">
        <v>5682</v>
      </c>
      <c r="N884" s="11"/>
      <c r="O884" s="102">
        <v>208</v>
      </c>
      <c r="P884" s="22" t="s">
        <v>26</v>
      </c>
      <c r="Q884" s="22" t="s">
        <v>120</v>
      </c>
      <c r="R884" s="29" t="s">
        <v>5786</v>
      </c>
    </row>
    <row r="885" spans="1:18" x14ac:dyDescent="0.2">
      <c r="A885" s="25">
        <v>869</v>
      </c>
      <c r="B885" s="19">
        <v>5700</v>
      </c>
      <c r="C885" s="100" t="s">
        <v>2791</v>
      </c>
      <c r="D885" s="102">
        <v>6</v>
      </c>
      <c r="E885" s="102">
        <v>9</v>
      </c>
      <c r="F885" s="102">
        <v>2012</v>
      </c>
      <c r="G885" s="102">
        <v>6</v>
      </c>
      <c r="H885" s="102">
        <v>9</v>
      </c>
      <c r="I885" s="102">
        <v>2012</v>
      </c>
      <c r="J885" s="102">
        <v>147</v>
      </c>
      <c r="K885" s="103" t="s">
        <v>3036</v>
      </c>
      <c r="L885" s="11"/>
      <c r="M885" s="30" t="s">
        <v>5682</v>
      </c>
      <c r="N885" s="11"/>
      <c r="O885" s="102">
        <v>198</v>
      </c>
      <c r="P885" s="22" t="s">
        <v>26</v>
      </c>
      <c r="Q885" s="22" t="s">
        <v>120</v>
      </c>
      <c r="R885" s="29" t="s">
        <v>5786</v>
      </c>
    </row>
    <row r="886" spans="1:18" x14ac:dyDescent="0.2">
      <c r="A886" s="72">
        <v>870</v>
      </c>
      <c r="B886" s="19">
        <v>5700</v>
      </c>
      <c r="C886" s="100" t="s">
        <v>2792</v>
      </c>
      <c r="D886" s="102">
        <v>6</v>
      </c>
      <c r="E886" s="102">
        <v>9</v>
      </c>
      <c r="F886" s="102">
        <v>2012</v>
      </c>
      <c r="G886" s="102">
        <v>6</v>
      </c>
      <c r="H886" s="102">
        <v>9</v>
      </c>
      <c r="I886" s="102">
        <v>2012</v>
      </c>
      <c r="J886" s="102">
        <v>147</v>
      </c>
      <c r="K886" s="103" t="s">
        <v>3037</v>
      </c>
      <c r="L886" s="11"/>
      <c r="M886" s="30" t="s">
        <v>5682</v>
      </c>
      <c r="N886" s="11"/>
      <c r="O886" s="102">
        <v>193</v>
      </c>
      <c r="P886" s="22" t="s">
        <v>26</v>
      </c>
      <c r="Q886" s="22" t="s">
        <v>120</v>
      </c>
      <c r="R886" s="29" t="s">
        <v>5786</v>
      </c>
    </row>
    <row r="887" spans="1:18" x14ac:dyDescent="0.2">
      <c r="A887" s="25">
        <v>871</v>
      </c>
      <c r="B887" s="19">
        <v>5700</v>
      </c>
      <c r="C887" s="100" t="s">
        <v>2793</v>
      </c>
      <c r="D887" s="102">
        <v>6</v>
      </c>
      <c r="E887" s="102">
        <v>9</v>
      </c>
      <c r="F887" s="102">
        <v>2012</v>
      </c>
      <c r="G887" s="102">
        <v>6</v>
      </c>
      <c r="H887" s="102">
        <v>9</v>
      </c>
      <c r="I887" s="102">
        <v>2012</v>
      </c>
      <c r="J887" s="102">
        <v>148</v>
      </c>
      <c r="K887" s="103" t="s">
        <v>3038</v>
      </c>
      <c r="L887" s="11"/>
      <c r="M887" s="30" t="s">
        <v>5682</v>
      </c>
      <c r="N887" s="11"/>
      <c r="O887" s="102">
        <v>203</v>
      </c>
      <c r="P887" s="22" t="s">
        <v>26</v>
      </c>
      <c r="Q887" s="22" t="s">
        <v>120</v>
      </c>
      <c r="R887" s="29" t="s">
        <v>5786</v>
      </c>
    </row>
    <row r="888" spans="1:18" x14ac:dyDescent="0.2">
      <c r="A888" s="72">
        <v>872</v>
      </c>
      <c r="B888" s="19">
        <v>5700</v>
      </c>
      <c r="C888" s="100" t="s">
        <v>2794</v>
      </c>
      <c r="D888" s="102">
        <v>6</v>
      </c>
      <c r="E888" s="102">
        <v>9</v>
      </c>
      <c r="F888" s="102">
        <v>2012</v>
      </c>
      <c r="G888" s="102">
        <v>6</v>
      </c>
      <c r="H888" s="102">
        <v>9</v>
      </c>
      <c r="I888" s="102">
        <v>2012</v>
      </c>
      <c r="J888" s="102">
        <v>148</v>
      </c>
      <c r="K888" s="103" t="s">
        <v>3039</v>
      </c>
      <c r="L888" s="11"/>
      <c r="M888" s="30" t="s">
        <v>5682</v>
      </c>
      <c r="N888" s="11"/>
      <c r="O888" s="102">
        <v>194</v>
      </c>
      <c r="P888" s="22" t="s">
        <v>26</v>
      </c>
      <c r="Q888" s="22" t="s">
        <v>120</v>
      </c>
      <c r="R888" s="29" t="s">
        <v>5786</v>
      </c>
    </row>
    <row r="889" spans="1:18" x14ac:dyDescent="0.2">
      <c r="A889" s="25">
        <v>873</v>
      </c>
      <c r="B889" s="19">
        <v>5700</v>
      </c>
      <c r="C889" s="100" t="s">
        <v>2795</v>
      </c>
      <c r="D889" s="102">
        <v>6</v>
      </c>
      <c r="E889" s="102">
        <v>9</v>
      </c>
      <c r="F889" s="102">
        <v>2012</v>
      </c>
      <c r="G889" s="102">
        <v>10</v>
      </c>
      <c r="H889" s="102">
        <v>9</v>
      </c>
      <c r="I889" s="102">
        <v>2012</v>
      </c>
      <c r="J889" s="102">
        <v>148</v>
      </c>
      <c r="K889" s="103" t="s">
        <v>3040</v>
      </c>
      <c r="L889" s="11"/>
      <c r="M889" s="30" t="s">
        <v>5682</v>
      </c>
      <c r="N889" s="11"/>
      <c r="O889" s="102">
        <v>207</v>
      </c>
      <c r="P889" s="22" t="s">
        <v>26</v>
      </c>
      <c r="Q889" s="22" t="s">
        <v>120</v>
      </c>
      <c r="R889" s="29" t="s">
        <v>5786</v>
      </c>
    </row>
    <row r="890" spans="1:18" x14ac:dyDescent="0.2">
      <c r="A890" s="72">
        <v>874</v>
      </c>
      <c r="B890" s="19">
        <v>5700</v>
      </c>
      <c r="C890" s="100" t="s">
        <v>2796</v>
      </c>
      <c r="D890" s="102">
        <v>10</v>
      </c>
      <c r="E890" s="102">
        <v>9</v>
      </c>
      <c r="F890" s="102">
        <v>2012</v>
      </c>
      <c r="G890" s="102">
        <v>13</v>
      </c>
      <c r="H890" s="102">
        <v>9</v>
      </c>
      <c r="I890" s="102">
        <v>2012</v>
      </c>
      <c r="J890" s="102">
        <v>148</v>
      </c>
      <c r="K890" s="103" t="s">
        <v>3041</v>
      </c>
      <c r="L890" s="11"/>
      <c r="M890" s="30" t="s">
        <v>5682</v>
      </c>
      <c r="N890" s="11"/>
      <c r="O890" s="102">
        <v>200</v>
      </c>
      <c r="P890" s="22" t="s">
        <v>26</v>
      </c>
      <c r="Q890" s="22" t="s">
        <v>120</v>
      </c>
      <c r="R890" s="29" t="s">
        <v>5786</v>
      </c>
    </row>
    <row r="891" spans="1:18" x14ac:dyDescent="0.2">
      <c r="A891" s="25">
        <v>875</v>
      </c>
      <c r="B891" s="19">
        <v>5700</v>
      </c>
      <c r="C891" s="100" t="s">
        <v>2797</v>
      </c>
      <c r="D891" s="102">
        <v>13</v>
      </c>
      <c r="E891" s="102">
        <v>9</v>
      </c>
      <c r="F891" s="102">
        <v>2012</v>
      </c>
      <c r="G891" s="102">
        <v>14</v>
      </c>
      <c r="H891" s="102">
        <v>9</v>
      </c>
      <c r="I891" s="102">
        <v>2012</v>
      </c>
      <c r="J891" s="102">
        <v>148</v>
      </c>
      <c r="K891" s="103" t="s">
        <v>3042</v>
      </c>
      <c r="L891" s="11"/>
      <c r="M891" s="30" t="s">
        <v>5682</v>
      </c>
      <c r="N891" s="11"/>
      <c r="O891" s="102">
        <v>199</v>
      </c>
      <c r="P891" s="22" t="s">
        <v>26</v>
      </c>
      <c r="Q891" s="22" t="s">
        <v>120</v>
      </c>
      <c r="R891" s="29" t="s">
        <v>5786</v>
      </c>
    </row>
    <row r="892" spans="1:18" x14ac:dyDescent="0.2">
      <c r="A892" s="72">
        <v>876</v>
      </c>
      <c r="B892" s="19">
        <v>5700</v>
      </c>
      <c r="C892" s="100" t="s">
        <v>2798</v>
      </c>
      <c r="D892" s="102">
        <v>14</v>
      </c>
      <c r="E892" s="102">
        <v>9</v>
      </c>
      <c r="F892" s="102">
        <v>2012</v>
      </c>
      <c r="G892" s="102">
        <v>18</v>
      </c>
      <c r="H892" s="102">
        <v>9</v>
      </c>
      <c r="I892" s="102">
        <v>2012</v>
      </c>
      <c r="J892" s="102">
        <v>148</v>
      </c>
      <c r="K892" s="103" t="s">
        <v>3043</v>
      </c>
      <c r="L892" s="11"/>
      <c r="M892" s="30" t="s">
        <v>5682</v>
      </c>
      <c r="N892" s="11"/>
      <c r="O892" s="102">
        <v>203</v>
      </c>
      <c r="P892" s="22" t="s">
        <v>26</v>
      </c>
      <c r="Q892" s="22" t="s">
        <v>120</v>
      </c>
      <c r="R892" s="29" t="s">
        <v>5786</v>
      </c>
    </row>
    <row r="893" spans="1:18" x14ac:dyDescent="0.2">
      <c r="A893" s="25">
        <v>877</v>
      </c>
      <c r="B893" s="19">
        <v>5700</v>
      </c>
      <c r="C893" s="100" t="s">
        <v>2799</v>
      </c>
      <c r="D893" s="102">
        <v>18</v>
      </c>
      <c r="E893" s="102">
        <v>9</v>
      </c>
      <c r="F893" s="102">
        <v>2012</v>
      </c>
      <c r="G893" s="102">
        <v>19</v>
      </c>
      <c r="H893" s="102">
        <v>9</v>
      </c>
      <c r="I893" s="102">
        <v>2012</v>
      </c>
      <c r="J893" s="102">
        <v>149</v>
      </c>
      <c r="K893" s="103" t="s">
        <v>3044</v>
      </c>
      <c r="L893" s="11"/>
      <c r="M893" s="30" t="s">
        <v>5682</v>
      </c>
      <c r="N893" s="11"/>
      <c r="O893" s="102">
        <v>180</v>
      </c>
      <c r="P893" s="22" t="s">
        <v>26</v>
      </c>
      <c r="Q893" s="22" t="s">
        <v>120</v>
      </c>
      <c r="R893" s="29" t="s">
        <v>5786</v>
      </c>
    </row>
    <row r="894" spans="1:18" x14ac:dyDescent="0.2">
      <c r="A894" s="72">
        <v>878</v>
      </c>
      <c r="B894" s="19">
        <v>5700</v>
      </c>
      <c r="C894" s="100" t="s">
        <v>2800</v>
      </c>
      <c r="D894" s="102">
        <v>19</v>
      </c>
      <c r="E894" s="102">
        <v>9</v>
      </c>
      <c r="F894" s="102">
        <v>2012</v>
      </c>
      <c r="G894" s="102">
        <v>21</v>
      </c>
      <c r="H894" s="102">
        <v>9</v>
      </c>
      <c r="I894" s="102">
        <v>2012</v>
      </c>
      <c r="J894" s="102">
        <v>149</v>
      </c>
      <c r="K894" s="103" t="s">
        <v>3045</v>
      </c>
      <c r="L894" s="11"/>
      <c r="M894" s="30" t="s">
        <v>5682</v>
      </c>
      <c r="N894" s="11"/>
      <c r="O894" s="102">
        <v>201</v>
      </c>
      <c r="P894" s="22" t="s">
        <v>26</v>
      </c>
      <c r="Q894" s="22" t="s">
        <v>120</v>
      </c>
      <c r="R894" s="29" t="s">
        <v>5786</v>
      </c>
    </row>
    <row r="895" spans="1:18" x14ac:dyDescent="0.2">
      <c r="A895" s="25">
        <v>879</v>
      </c>
      <c r="B895" s="19">
        <v>5700</v>
      </c>
      <c r="C895" s="100" t="s">
        <v>2801</v>
      </c>
      <c r="D895" s="102">
        <v>21</v>
      </c>
      <c r="E895" s="102">
        <v>9</v>
      </c>
      <c r="F895" s="102">
        <v>2012</v>
      </c>
      <c r="G895" s="102">
        <v>24</v>
      </c>
      <c r="H895" s="102">
        <v>9</v>
      </c>
      <c r="I895" s="102">
        <v>2012</v>
      </c>
      <c r="J895" s="102">
        <v>149</v>
      </c>
      <c r="K895" s="103" t="s">
        <v>3046</v>
      </c>
      <c r="L895" s="11"/>
      <c r="M895" s="30" t="s">
        <v>5682</v>
      </c>
      <c r="N895" s="11"/>
      <c r="O895" s="102">
        <v>192</v>
      </c>
      <c r="P895" s="22" t="s">
        <v>26</v>
      </c>
      <c r="Q895" s="22" t="s">
        <v>120</v>
      </c>
      <c r="R895" s="29" t="s">
        <v>5786</v>
      </c>
    </row>
    <row r="896" spans="1:18" x14ac:dyDescent="0.2">
      <c r="A896" s="72">
        <v>880</v>
      </c>
      <c r="B896" s="19">
        <v>5700</v>
      </c>
      <c r="C896" s="100" t="s">
        <v>2802</v>
      </c>
      <c r="D896" s="102">
        <v>24</v>
      </c>
      <c r="E896" s="102">
        <v>9</v>
      </c>
      <c r="F896" s="102">
        <v>2012</v>
      </c>
      <c r="G896" s="102">
        <v>24</v>
      </c>
      <c r="H896" s="102">
        <v>9</v>
      </c>
      <c r="I896" s="102">
        <v>2012</v>
      </c>
      <c r="J896" s="102">
        <v>149</v>
      </c>
      <c r="K896" s="103" t="s">
        <v>3047</v>
      </c>
      <c r="L896" s="11"/>
      <c r="M896" s="30" t="s">
        <v>5682</v>
      </c>
      <c r="N896" s="11"/>
      <c r="O896" s="102">
        <v>176</v>
      </c>
      <c r="P896" s="22" t="s">
        <v>26</v>
      </c>
      <c r="Q896" s="22" t="s">
        <v>120</v>
      </c>
      <c r="R896" s="29" t="s">
        <v>5786</v>
      </c>
    </row>
    <row r="897" spans="1:18" x14ac:dyDescent="0.2">
      <c r="A897" s="25">
        <v>881</v>
      </c>
      <c r="B897" s="19">
        <v>5700</v>
      </c>
      <c r="C897" s="100" t="s">
        <v>2803</v>
      </c>
      <c r="D897" s="102">
        <v>24</v>
      </c>
      <c r="E897" s="102">
        <v>9</v>
      </c>
      <c r="F897" s="102">
        <v>2012</v>
      </c>
      <c r="G897" s="102">
        <v>25</v>
      </c>
      <c r="H897" s="102">
        <v>9</v>
      </c>
      <c r="I897" s="102">
        <v>2012</v>
      </c>
      <c r="J897" s="102">
        <v>149</v>
      </c>
      <c r="K897" s="103" t="s">
        <v>3048</v>
      </c>
      <c r="L897" s="11"/>
      <c r="M897" s="30" t="s">
        <v>5682</v>
      </c>
      <c r="N897" s="11"/>
      <c r="O897" s="102">
        <v>205</v>
      </c>
      <c r="P897" s="22" t="s">
        <v>26</v>
      </c>
      <c r="Q897" s="22" t="s">
        <v>120</v>
      </c>
      <c r="R897" s="29" t="s">
        <v>5786</v>
      </c>
    </row>
    <row r="898" spans="1:18" x14ac:dyDescent="0.2">
      <c r="A898" s="72">
        <v>882</v>
      </c>
      <c r="B898" s="19">
        <v>5700</v>
      </c>
      <c r="C898" s="100" t="s">
        <v>2804</v>
      </c>
      <c r="D898" s="102">
        <v>25</v>
      </c>
      <c r="E898" s="102">
        <v>9</v>
      </c>
      <c r="F898" s="102">
        <v>2012</v>
      </c>
      <c r="G898" s="102">
        <v>27</v>
      </c>
      <c r="H898" s="102">
        <v>9</v>
      </c>
      <c r="I898" s="102">
        <v>2012</v>
      </c>
      <c r="J898" s="102">
        <v>149</v>
      </c>
      <c r="K898" s="103" t="s">
        <v>3049</v>
      </c>
      <c r="L898" s="11"/>
      <c r="M898" s="30" t="s">
        <v>5682</v>
      </c>
      <c r="N898" s="11"/>
      <c r="O898" s="102">
        <v>197</v>
      </c>
      <c r="P898" s="22" t="s">
        <v>26</v>
      </c>
      <c r="Q898" s="22" t="s">
        <v>120</v>
      </c>
      <c r="R898" s="29" t="s">
        <v>5786</v>
      </c>
    </row>
    <row r="899" spans="1:18" x14ac:dyDescent="0.2">
      <c r="A899" s="25">
        <v>883</v>
      </c>
      <c r="B899" s="19">
        <v>5700</v>
      </c>
      <c r="C899" s="100" t="s">
        <v>2805</v>
      </c>
      <c r="D899" s="102">
        <v>27</v>
      </c>
      <c r="E899" s="102">
        <v>9</v>
      </c>
      <c r="F899" s="102">
        <v>2012</v>
      </c>
      <c r="G899" s="102">
        <v>28</v>
      </c>
      <c r="H899" s="102">
        <v>9</v>
      </c>
      <c r="I899" s="102">
        <v>2012</v>
      </c>
      <c r="J899" s="102">
        <v>150</v>
      </c>
      <c r="K899" s="103" t="s">
        <v>3050</v>
      </c>
      <c r="L899" s="11"/>
      <c r="M899" s="30" t="s">
        <v>5682</v>
      </c>
      <c r="N899" s="11"/>
      <c r="O899" s="102">
        <v>108</v>
      </c>
      <c r="P899" s="22" t="s">
        <v>26</v>
      </c>
      <c r="Q899" s="22" t="s">
        <v>120</v>
      </c>
      <c r="R899" s="29" t="s">
        <v>5786</v>
      </c>
    </row>
    <row r="900" spans="1:18" ht="22.5" x14ac:dyDescent="0.2">
      <c r="A900" s="72">
        <v>884</v>
      </c>
      <c r="B900" s="19">
        <v>5700</v>
      </c>
      <c r="C900" s="100" t="s">
        <v>2806</v>
      </c>
      <c r="D900" s="102">
        <v>28</v>
      </c>
      <c r="E900" s="102">
        <v>9</v>
      </c>
      <c r="F900" s="102">
        <v>2012</v>
      </c>
      <c r="G900" s="102">
        <v>28</v>
      </c>
      <c r="H900" s="102">
        <v>9</v>
      </c>
      <c r="I900" s="102">
        <v>2012</v>
      </c>
      <c r="J900" s="102">
        <v>150</v>
      </c>
      <c r="K900" s="103" t="s">
        <v>3051</v>
      </c>
      <c r="L900" s="11"/>
      <c r="M900" s="30" t="s">
        <v>5682</v>
      </c>
      <c r="N900" s="11"/>
      <c r="O900" s="102">
        <v>155</v>
      </c>
      <c r="P900" s="22" t="s">
        <v>26</v>
      </c>
      <c r="Q900" s="22" t="s">
        <v>120</v>
      </c>
      <c r="R900" s="29" t="s">
        <v>5786</v>
      </c>
    </row>
    <row r="901" spans="1:18" ht="22.5" x14ac:dyDescent="0.2">
      <c r="A901" s="25">
        <v>885</v>
      </c>
      <c r="B901" s="19">
        <v>5700</v>
      </c>
      <c r="C901" s="100" t="s">
        <v>2807</v>
      </c>
      <c r="D901" s="102">
        <v>28</v>
      </c>
      <c r="E901" s="102">
        <v>9</v>
      </c>
      <c r="F901" s="102">
        <v>2012</v>
      </c>
      <c r="G901" s="102">
        <v>28</v>
      </c>
      <c r="H901" s="102">
        <v>9</v>
      </c>
      <c r="I901" s="102">
        <v>2012</v>
      </c>
      <c r="J901" s="102">
        <v>150</v>
      </c>
      <c r="K901" s="103" t="s">
        <v>3052</v>
      </c>
      <c r="L901" s="11"/>
      <c r="M901" s="30" t="s">
        <v>5682</v>
      </c>
      <c r="N901" s="11"/>
      <c r="O901" s="102">
        <v>163</v>
      </c>
      <c r="P901" s="22" t="s">
        <v>26</v>
      </c>
      <c r="Q901" s="22" t="s">
        <v>120</v>
      </c>
      <c r="R901" s="29" t="s">
        <v>5786</v>
      </c>
    </row>
    <row r="902" spans="1:18" ht="22.5" x14ac:dyDescent="0.2">
      <c r="A902" s="72">
        <v>886</v>
      </c>
      <c r="B902" s="19">
        <v>5700</v>
      </c>
      <c r="C902" s="100" t="s">
        <v>2808</v>
      </c>
      <c r="D902" s="102">
        <v>27</v>
      </c>
      <c r="E902" s="102">
        <v>9</v>
      </c>
      <c r="F902" s="102">
        <v>2012</v>
      </c>
      <c r="G902" s="102">
        <v>27</v>
      </c>
      <c r="H902" s="102">
        <v>9</v>
      </c>
      <c r="I902" s="102">
        <v>2012</v>
      </c>
      <c r="J902" s="102">
        <v>150</v>
      </c>
      <c r="K902" s="103" t="s">
        <v>3053</v>
      </c>
      <c r="L902" s="11"/>
      <c r="M902" s="30" t="s">
        <v>5682</v>
      </c>
      <c r="N902" s="11"/>
      <c r="O902" s="102">
        <v>200</v>
      </c>
      <c r="P902" s="22" t="s">
        <v>26</v>
      </c>
      <c r="Q902" s="22" t="s">
        <v>120</v>
      </c>
      <c r="R902" s="29" t="s">
        <v>5786</v>
      </c>
    </row>
    <row r="903" spans="1:18" ht="22.5" x14ac:dyDescent="0.2">
      <c r="A903" s="25">
        <v>887</v>
      </c>
      <c r="B903" s="19">
        <v>5700</v>
      </c>
      <c r="C903" s="100" t="s">
        <v>2809</v>
      </c>
      <c r="D903" s="102">
        <v>27</v>
      </c>
      <c r="E903" s="102">
        <v>9</v>
      </c>
      <c r="F903" s="102">
        <v>2012</v>
      </c>
      <c r="G903" s="102">
        <v>27</v>
      </c>
      <c r="H903" s="102">
        <v>9</v>
      </c>
      <c r="I903" s="102">
        <v>2012</v>
      </c>
      <c r="J903" s="102">
        <v>150</v>
      </c>
      <c r="K903" s="103" t="s">
        <v>3054</v>
      </c>
      <c r="L903" s="11"/>
      <c r="M903" s="30" t="s">
        <v>5682</v>
      </c>
      <c r="N903" s="11"/>
      <c r="O903" s="102">
        <v>134</v>
      </c>
      <c r="P903" s="22" t="s">
        <v>26</v>
      </c>
      <c r="Q903" s="22" t="s">
        <v>120</v>
      </c>
      <c r="R903" s="29" t="s">
        <v>5786</v>
      </c>
    </row>
    <row r="904" spans="1:18" ht="22.5" x14ac:dyDescent="0.2">
      <c r="A904" s="72">
        <v>888</v>
      </c>
      <c r="B904" s="19">
        <v>5700</v>
      </c>
      <c r="C904" s="100" t="s">
        <v>2810</v>
      </c>
      <c r="D904" s="102">
        <v>27</v>
      </c>
      <c r="E904" s="102">
        <v>9</v>
      </c>
      <c r="F904" s="102">
        <v>2012</v>
      </c>
      <c r="G904" s="102">
        <v>27</v>
      </c>
      <c r="H904" s="102">
        <v>9</v>
      </c>
      <c r="I904" s="102">
        <v>2012</v>
      </c>
      <c r="J904" s="102">
        <v>150</v>
      </c>
      <c r="K904" s="103" t="s">
        <v>3055</v>
      </c>
      <c r="L904" s="11"/>
      <c r="M904" s="30" t="s">
        <v>5682</v>
      </c>
      <c r="N904" s="11"/>
      <c r="O904" s="102">
        <v>97</v>
      </c>
      <c r="P904" s="22" t="s">
        <v>26</v>
      </c>
      <c r="Q904" s="22" t="s">
        <v>120</v>
      </c>
      <c r="R904" s="29" t="s">
        <v>5786</v>
      </c>
    </row>
    <row r="905" spans="1:18" x14ac:dyDescent="0.2">
      <c r="A905" s="25">
        <v>889</v>
      </c>
      <c r="B905" s="19">
        <v>5700</v>
      </c>
      <c r="C905" s="101" t="s">
        <v>2811</v>
      </c>
      <c r="D905" s="104">
        <v>2</v>
      </c>
      <c r="E905" s="104">
        <v>10</v>
      </c>
      <c r="F905" s="104">
        <v>2012</v>
      </c>
      <c r="G905" s="104">
        <v>3</v>
      </c>
      <c r="H905" s="104">
        <v>10</v>
      </c>
      <c r="I905" s="104">
        <v>2012</v>
      </c>
      <c r="J905" s="104">
        <v>151</v>
      </c>
      <c r="K905" s="105" t="s">
        <v>116</v>
      </c>
      <c r="L905" s="11"/>
      <c r="M905" s="30" t="s">
        <v>5682</v>
      </c>
      <c r="N905" s="11"/>
      <c r="O905" s="104">
        <v>194</v>
      </c>
      <c r="P905" s="22" t="s">
        <v>26</v>
      </c>
      <c r="Q905" s="22" t="s">
        <v>120</v>
      </c>
      <c r="R905" s="29" t="s">
        <v>5786</v>
      </c>
    </row>
    <row r="906" spans="1:18" x14ac:dyDescent="0.2">
      <c r="A906" s="72">
        <v>890</v>
      </c>
      <c r="B906" s="19">
        <v>5700</v>
      </c>
      <c r="C906" s="100" t="s">
        <v>2812</v>
      </c>
      <c r="D906" s="102">
        <v>3</v>
      </c>
      <c r="E906" s="102">
        <v>10</v>
      </c>
      <c r="F906" s="102">
        <v>2012</v>
      </c>
      <c r="G906" s="102">
        <v>4</v>
      </c>
      <c r="H906" s="102">
        <v>10</v>
      </c>
      <c r="I906" s="102">
        <v>2012</v>
      </c>
      <c r="J906" s="102">
        <v>151</v>
      </c>
      <c r="K906" s="103" t="s">
        <v>117</v>
      </c>
      <c r="L906" s="11"/>
      <c r="M906" s="30" t="s">
        <v>5682</v>
      </c>
      <c r="N906" s="11"/>
      <c r="O906" s="102">
        <v>197</v>
      </c>
      <c r="P906" s="22" t="s">
        <v>26</v>
      </c>
      <c r="Q906" s="22" t="s">
        <v>120</v>
      </c>
      <c r="R906" s="29" t="s">
        <v>5786</v>
      </c>
    </row>
    <row r="907" spans="1:18" x14ac:dyDescent="0.2">
      <c r="A907" s="25">
        <v>891</v>
      </c>
      <c r="B907" s="19">
        <v>5700</v>
      </c>
      <c r="C907" s="100" t="s">
        <v>2813</v>
      </c>
      <c r="D907" s="102">
        <v>4</v>
      </c>
      <c r="E907" s="102">
        <v>10</v>
      </c>
      <c r="F907" s="102">
        <v>2012</v>
      </c>
      <c r="G907" s="102">
        <v>8</v>
      </c>
      <c r="H907" s="102">
        <v>10</v>
      </c>
      <c r="I907" s="102">
        <v>2012</v>
      </c>
      <c r="J907" s="102">
        <v>151</v>
      </c>
      <c r="K907" s="103" t="s">
        <v>119</v>
      </c>
      <c r="L907" s="11"/>
      <c r="M907" s="30" t="s">
        <v>5682</v>
      </c>
      <c r="N907" s="11"/>
      <c r="O907" s="102">
        <v>198</v>
      </c>
      <c r="P907" s="22" t="s">
        <v>26</v>
      </c>
      <c r="Q907" s="22" t="s">
        <v>120</v>
      </c>
      <c r="R907" s="29" t="s">
        <v>5786</v>
      </c>
    </row>
    <row r="908" spans="1:18" x14ac:dyDescent="0.2">
      <c r="A908" s="72">
        <v>892</v>
      </c>
      <c r="B908" s="19">
        <v>5700</v>
      </c>
      <c r="C908" s="100" t="s">
        <v>2814</v>
      </c>
      <c r="D908" s="102">
        <v>8</v>
      </c>
      <c r="E908" s="102">
        <v>10</v>
      </c>
      <c r="F908" s="102">
        <v>2012</v>
      </c>
      <c r="G908" s="102">
        <v>8</v>
      </c>
      <c r="H908" s="102">
        <v>10</v>
      </c>
      <c r="I908" s="102">
        <v>2012</v>
      </c>
      <c r="J908" s="102">
        <v>151</v>
      </c>
      <c r="K908" s="103" t="s">
        <v>554</v>
      </c>
      <c r="L908" s="11"/>
      <c r="M908" s="30" t="s">
        <v>5682</v>
      </c>
      <c r="N908" s="11"/>
      <c r="O908" s="102">
        <v>213</v>
      </c>
      <c r="P908" s="22" t="s">
        <v>26</v>
      </c>
      <c r="Q908" s="22" t="s">
        <v>120</v>
      </c>
      <c r="R908" s="29" t="s">
        <v>5786</v>
      </c>
    </row>
    <row r="909" spans="1:18" x14ac:dyDescent="0.2">
      <c r="A909" s="25">
        <v>893</v>
      </c>
      <c r="B909" s="19">
        <v>5700</v>
      </c>
      <c r="C909" s="100" t="s">
        <v>2815</v>
      </c>
      <c r="D909" s="102">
        <v>8</v>
      </c>
      <c r="E909" s="102">
        <v>10</v>
      </c>
      <c r="F909" s="102">
        <v>2012</v>
      </c>
      <c r="G909" s="102">
        <v>8</v>
      </c>
      <c r="H909" s="102">
        <v>10</v>
      </c>
      <c r="I909" s="102">
        <v>2012</v>
      </c>
      <c r="J909" s="102">
        <v>151</v>
      </c>
      <c r="K909" s="103" t="s">
        <v>552</v>
      </c>
      <c r="L909" s="11"/>
      <c r="M909" s="30" t="s">
        <v>5682</v>
      </c>
      <c r="N909" s="11"/>
      <c r="O909" s="102">
        <v>217</v>
      </c>
      <c r="P909" s="22" t="s">
        <v>26</v>
      </c>
      <c r="Q909" s="22" t="s">
        <v>120</v>
      </c>
      <c r="R909" s="29" t="s">
        <v>5786</v>
      </c>
    </row>
    <row r="910" spans="1:18" x14ac:dyDescent="0.2">
      <c r="A910" s="72">
        <v>894</v>
      </c>
      <c r="B910" s="19">
        <v>5700</v>
      </c>
      <c r="C910" s="100" t="s">
        <v>2816</v>
      </c>
      <c r="D910" s="102">
        <v>8</v>
      </c>
      <c r="E910" s="102">
        <v>10</v>
      </c>
      <c r="F910" s="102">
        <v>2012</v>
      </c>
      <c r="G910" s="102">
        <v>8</v>
      </c>
      <c r="H910" s="102">
        <v>10</v>
      </c>
      <c r="I910" s="102">
        <v>2012</v>
      </c>
      <c r="J910" s="102">
        <v>151</v>
      </c>
      <c r="K910" s="103" t="s">
        <v>553</v>
      </c>
      <c r="L910" s="11"/>
      <c r="M910" s="30" t="s">
        <v>5682</v>
      </c>
      <c r="N910" s="11"/>
      <c r="O910" s="102">
        <v>205</v>
      </c>
      <c r="P910" s="22" t="s">
        <v>26</v>
      </c>
      <c r="Q910" s="22" t="s">
        <v>120</v>
      </c>
      <c r="R910" s="29" t="s">
        <v>5786</v>
      </c>
    </row>
    <row r="911" spans="1:18" x14ac:dyDescent="0.2">
      <c r="A911" s="25">
        <v>895</v>
      </c>
      <c r="B911" s="19">
        <v>5700</v>
      </c>
      <c r="C911" s="100" t="s">
        <v>2817</v>
      </c>
      <c r="D911" s="102">
        <v>8</v>
      </c>
      <c r="E911" s="102">
        <v>10</v>
      </c>
      <c r="F911" s="102">
        <v>2012</v>
      </c>
      <c r="G911" s="102">
        <v>8</v>
      </c>
      <c r="H911" s="102">
        <v>10</v>
      </c>
      <c r="I911" s="102">
        <v>2012</v>
      </c>
      <c r="J911" s="102">
        <v>152</v>
      </c>
      <c r="K911" s="103" t="s">
        <v>557</v>
      </c>
      <c r="L911" s="11"/>
      <c r="M911" s="30" t="s">
        <v>5682</v>
      </c>
      <c r="N911" s="11"/>
      <c r="O911" s="102">
        <v>193</v>
      </c>
      <c r="P911" s="22" t="s">
        <v>26</v>
      </c>
      <c r="Q911" s="22" t="s">
        <v>120</v>
      </c>
      <c r="R911" s="29" t="s">
        <v>5786</v>
      </c>
    </row>
    <row r="912" spans="1:18" x14ac:dyDescent="0.2">
      <c r="A912" s="72">
        <v>896</v>
      </c>
      <c r="B912" s="19">
        <v>5700</v>
      </c>
      <c r="C912" s="100" t="s">
        <v>2818</v>
      </c>
      <c r="D912" s="102">
        <v>8</v>
      </c>
      <c r="E912" s="102">
        <v>10</v>
      </c>
      <c r="F912" s="102">
        <v>2012</v>
      </c>
      <c r="G912" s="102">
        <v>8</v>
      </c>
      <c r="H912" s="102">
        <v>10</v>
      </c>
      <c r="I912" s="102">
        <v>2012</v>
      </c>
      <c r="J912" s="102">
        <v>152</v>
      </c>
      <c r="K912" s="103" t="s">
        <v>558</v>
      </c>
      <c r="L912" s="11"/>
      <c r="M912" s="30" t="s">
        <v>5682</v>
      </c>
      <c r="N912" s="11"/>
      <c r="O912" s="102">
        <v>199</v>
      </c>
      <c r="P912" s="22" t="s">
        <v>26</v>
      </c>
      <c r="Q912" s="22" t="s">
        <v>120</v>
      </c>
      <c r="R912" s="29" t="s">
        <v>5786</v>
      </c>
    </row>
    <row r="913" spans="1:18" x14ac:dyDescent="0.2">
      <c r="A913" s="25">
        <v>897</v>
      </c>
      <c r="B913" s="19">
        <v>5700</v>
      </c>
      <c r="C913" s="100" t="s">
        <v>2819</v>
      </c>
      <c r="D913" s="102">
        <v>8</v>
      </c>
      <c r="E913" s="102">
        <v>10</v>
      </c>
      <c r="F913" s="102">
        <v>2012</v>
      </c>
      <c r="G913" s="102">
        <v>8</v>
      </c>
      <c r="H913" s="102">
        <v>10</v>
      </c>
      <c r="I913" s="102">
        <v>2012</v>
      </c>
      <c r="J913" s="102">
        <v>152</v>
      </c>
      <c r="K913" s="103" t="s">
        <v>551</v>
      </c>
      <c r="L913" s="11"/>
      <c r="M913" s="30" t="s">
        <v>5682</v>
      </c>
      <c r="N913" s="11"/>
      <c r="O913" s="102">
        <v>196</v>
      </c>
      <c r="P913" s="22" t="s">
        <v>26</v>
      </c>
      <c r="Q913" s="22" t="s">
        <v>120</v>
      </c>
      <c r="R913" s="29" t="s">
        <v>5786</v>
      </c>
    </row>
    <row r="914" spans="1:18" x14ac:dyDescent="0.2">
      <c r="A914" s="72">
        <v>898</v>
      </c>
      <c r="B914" s="19">
        <v>5700</v>
      </c>
      <c r="C914" s="100" t="s">
        <v>2820</v>
      </c>
      <c r="D914" s="102">
        <v>8</v>
      </c>
      <c r="E914" s="102">
        <v>10</v>
      </c>
      <c r="F914" s="102">
        <v>2012</v>
      </c>
      <c r="G914" s="102">
        <v>8</v>
      </c>
      <c r="H914" s="102">
        <v>10</v>
      </c>
      <c r="I914" s="102">
        <v>2012</v>
      </c>
      <c r="J914" s="102">
        <v>152</v>
      </c>
      <c r="K914" s="103" t="s">
        <v>559</v>
      </c>
      <c r="L914" s="11"/>
      <c r="M914" s="30" t="s">
        <v>5682</v>
      </c>
      <c r="N914" s="11"/>
      <c r="O914" s="102">
        <v>190</v>
      </c>
      <c r="P914" s="22" t="s">
        <v>26</v>
      </c>
      <c r="Q914" s="22" t="s">
        <v>120</v>
      </c>
      <c r="R914" s="29" t="s">
        <v>5786</v>
      </c>
    </row>
    <row r="915" spans="1:18" x14ac:dyDescent="0.2">
      <c r="A915" s="25">
        <v>899</v>
      </c>
      <c r="B915" s="19">
        <v>5700</v>
      </c>
      <c r="C915" s="100" t="s">
        <v>2821</v>
      </c>
      <c r="D915" s="102">
        <v>8</v>
      </c>
      <c r="E915" s="102">
        <v>10</v>
      </c>
      <c r="F915" s="102">
        <v>2012</v>
      </c>
      <c r="G915" s="102">
        <v>8</v>
      </c>
      <c r="H915" s="102">
        <v>10</v>
      </c>
      <c r="I915" s="102">
        <v>2012</v>
      </c>
      <c r="J915" s="102">
        <v>152</v>
      </c>
      <c r="K915" s="103" t="s">
        <v>555</v>
      </c>
      <c r="L915" s="11"/>
      <c r="M915" s="30" t="s">
        <v>5682</v>
      </c>
      <c r="N915" s="11"/>
      <c r="O915" s="102">
        <v>201</v>
      </c>
      <c r="P915" s="22" t="s">
        <v>26</v>
      </c>
      <c r="Q915" s="22" t="s">
        <v>120</v>
      </c>
      <c r="R915" s="29" t="s">
        <v>5786</v>
      </c>
    </row>
    <row r="916" spans="1:18" x14ac:dyDescent="0.2">
      <c r="A916" s="72">
        <v>900</v>
      </c>
      <c r="B916" s="19">
        <v>5700</v>
      </c>
      <c r="C916" s="100" t="s">
        <v>2822</v>
      </c>
      <c r="D916" s="102">
        <v>8</v>
      </c>
      <c r="E916" s="102">
        <v>10</v>
      </c>
      <c r="F916" s="102">
        <v>2012</v>
      </c>
      <c r="G916" s="102">
        <v>8</v>
      </c>
      <c r="H916" s="102">
        <v>10</v>
      </c>
      <c r="I916" s="102">
        <v>2012</v>
      </c>
      <c r="J916" s="102">
        <v>152</v>
      </c>
      <c r="K916" s="103" t="s">
        <v>560</v>
      </c>
      <c r="L916" s="11"/>
      <c r="M916" s="30" t="s">
        <v>5682</v>
      </c>
      <c r="N916" s="11"/>
      <c r="O916" s="102">
        <v>194</v>
      </c>
      <c r="P916" s="22" t="s">
        <v>26</v>
      </c>
      <c r="Q916" s="22" t="s">
        <v>120</v>
      </c>
      <c r="R916" s="29" t="s">
        <v>5786</v>
      </c>
    </row>
    <row r="917" spans="1:18" x14ac:dyDescent="0.2">
      <c r="A917" s="25">
        <v>901</v>
      </c>
      <c r="B917" s="19">
        <v>5700</v>
      </c>
      <c r="C917" s="100" t="s">
        <v>2823</v>
      </c>
      <c r="D917" s="102">
        <v>8</v>
      </c>
      <c r="E917" s="102">
        <v>10</v>
      </c>
      <c r="F917" s="102">
        <v>2012</v>
      </c>
      <c r="G917" s="102">
        <v>8</v>
      </c>
      <c r="H917" s="102">
        <v>10</v>
      </c>
      <c r="I917" s="102">
        <v>2012</v>
      </c>
      <c r="J917" s="102">
        <v>153</v>
      </c>
      <c r="K917" s="103" t="s">
        <v>561</v>
      </c>
      <c r="L917" s="11"/>
      <c r="M917" s="30" t="s">
        <v>5682</v>
      </c>
      <c r="N917" s="11"/>
      <c r="O917" s="102">
        <v>183</v>
      </c>
      <c r="P917" s="22" t="s">
        <v>26</v>
      </c>
      <c r="Q917" s="22" t="s">
        <v>120</v>
      </c>
      <c r="R917" s="29" t="s">
        <v>5786</v>
      </c>
    </row>
    <row r="918" spans="1:18" x14ac:dyDescent="0.2">
      <c r="A918" s="72">
        <v>902</v>
      </c>
      <c r="B918" s="19">
        <v>5700</v>
      </c>
      <c r="C918" s="100" t="s">
        <v>2824</v>
      </c>
      <c r="D918" s="102">
        <v>8</v>
      </c>
      <c r="E918" s="102">
        <v>10</v>
      </c>
      <c r="F918" s="102">
        <v>2012</v>
      </c>
      <c r="G918" s="102">
        <v>8</v>
      </c>
      <c r="H918" s="102">
        <v>10</v>
      </c>
      <c r="I918" s="102">
        <v>2012</v>
      </c>
      <c r="J918" s="102">
        <v>153</v>
      </c>
      <c r="K918" s="103" t="s">
        <v>562</v>
      </c>
      <c r="L918" s="11"/>
      <c r="M918" s="30" t="s">
        <v>5682</v>
      </c>
      <c r="N918" s="11"/>
      <c r="O918" s="102">
        <v>195</v>
      </c>
      <c r="P918" s="22" t="s">
        <v>26</v>
      </c>
      <c r="Q918" s="22" t="s">
        <v>120</v>
      </c>
      <c r="R918" s="29" t="s">
        <v>5786</v>
      </c>
    </row>
    <row r="919" spans="1:18" x14ac:dyDescent="0.2">
      <c r="A919" s="25">
        <v>903</v>
      </c>
      <c r="B919" s="19">
        <v>5700</v>
      </c>
      <c r="C919" s="100" t="s">
        <v>2825</v>
      </c>
      <c r="D919" s="102">
        <v>8</v>
      </c>
      <c r="E919" s="102">
        <v>10</v>
      </c>
      <c r="F919" s="102">
        <v>2012</v>
      </c>
      <c r="G919" s="102">
        <v>8</v>
      </c>
      <c r="H919" s="102">
        <v>10</v>
      </c>
      <c r="I919" s="102">
        <v>2012</v>
      </c>
      <c r="J919" s="102">
        <v>153</v>
      </c>
      <c r="K919" s="103" t="s">
        <v>563</v>
      </c>
      <c r="L919" s="11"/>
      <c r="M919" s="30" t="s">
        <v>5682</v>
      </c>
      <c r="N919" s="11"/>
      <c r="O919" s="102">
        <v>198</v>
      </c>
      <c r="P919" s="22" t="s">
        <v>26</v>
      </c>
      <c r="Q919" s="22" t="s">
        <v>120</v>
      </c>
      <c r="R919" s="29" t="s">
        <v>5786</v>
      </c>
    </row>
    <row r="920" spans="1:18" x14ac:dyDescent="0.2">
      <c r="A920" s="72">
        <v>904</v>
      </c>
      <c r="B920" s="19">
        <v>5700</v>
      </c>
      <c r="C920" s="100" t="s">
        <v>2826</v>
      </c>
      <c r="D920" s="102">
        <v>8</v>
      </c>
      <c r="E920" s="102">
        <v>10</v>
      </c>
      <c r="F920" s="102">
        <v>2012</v>
      </c>
      <c r="G920" s="102">
        <v>8</v>
      </c>
      <c r="H920" s="102">
        <v>10</v>
      </c>
      <c r="I920" s="102">
        <v>2012</v>
      </c>
      <c r="J920" s="102">
        <v>153</v>
      </c>
      <c r="K920" s="103" t="s">
        <v>118</v>
      </c>
      <c r="L920" s="11"/>
      <c r="M920" s="30" t="s">
        <v>5682</v>
      </c>
      <c r="N920" s="11"/>
      <c r="O920" s="102">
        <v>177</v>
      </c>
      <c r="P920" s="22" t="s">
        <v>26</v>
      </c>
      <c r="Q920" s="22" t="s">
        <v>120</v>
      </c>
      <c r="R920" s="29" t="s">
        <v>5786</v>
      </c>
    </row>
    <row r="921" spans="1:18" x14ac:dyDescent="0.2">
      <c r="A921" s="25">
        <v>905</v>
      </c>
      <c r="B921" s="19">
        <v>5700</v>
      </c>
      <c r="C921" s="100" t="s">
        <v>2827</v>
      </c>
      <c r="D921" s="102">
        <v>8</v>
      </c>
      <c r="E921" s="102">
        <v>10</v>
      </c>
      <c r="F921" s="102">
        <v>2012</v>
      </c>
      <c r="G921" s="102">
        <v>8</v>
      </c>
      <c r="H921" s="102">
        <v>10</v>
      </c>
      <c r="I921" s="102">
        <v>2012</v>
      </c>
      <c r="J921" s="102">
        <v>153</v>
      </c>
      <c r="K921" s="103" t="s">
        <v>564</v>
      </c>
      <c r="L921" s="11"/>
      <c r="M921" s="30" t="s">
        <v>5682</v>
      </c>
      <c r="N921" s="11"/>
      <c r="O921" s="102">
        <v>186</v>
      </c>
      <c r="P921" s="22" t="s">
        <v>26</v>
      </c>
      <c r="Q921" s="22" t="s">
        <v>120</v>
      </c>
      <c r="R921" s="29" t="s">
        <v>5786</v>
      </c>
    </row>
    <row r="922" spans="1:18" x14ac:dyDescent="0.2">
      <c r="A922" s="72">
        <v>906</v>
      </c>
      <c r="B922" s="19">
        <v>5700</v>
      </c>
      <c r="C922" s="100" t="s">
        <v>2828</v>
      </c>
      <c r="D922" s="102">
        <v>8</v>
      </c>
      <c r="E922" s="102">
        <v>10</v>
      </c>
      <c r="F922" s="102">
        <v>2012</v>
      </c>
      <c r="G922" s="102">
        <v>8</v>
      </c>
      <c r="H922" s="102">
        <v>10</v>
      </c>
      <c r="I922" s="102">
        <v>2012</v>
      </c>
      <c r="J922" s="102">
        <v>153</v>
      </c>
      <c r="K922" s="103" t="s">
        <v>565</v>
      </c>
      <c r="L922" s="11"/>
      <c r="M922" s="30" t="s">
        <v>5682</v>
      </c>
      <c r="N922" s="11"/>
      <c r="O922" s="102">
        <v>194</v>
      </c>
      <c r="P922" s="22" t="s">
        <v>26</v>
      </c>
      <c r="Q922" s="22" t="s">
        <v>120</v>
      </c>
      <c r="R922" s="29" t="s">
        <v>5786</v>
      </c>
    </row>
    <row r="923" spans="1:18" x14ac:dyDescent="0.2">
      <c r="A923" s="25">
        <v>907</v>
      </c>
      <c r="B923" s="19">
        <v>5700</v>
      </c>
      <c r="C923" s="100" t="s">
        <v>2829</v>
      </c>
      <c r="D923" s="102">
        <v>8</v>
      </c>
      <c r="E923" s="102">
        <v>10</v>
      </c>
      <c r="F923" s="102">
        <v>2012</v>
      </c>
      <c r="G923" s="102">
        <v>8</v>
      </c>
      <c r="H923" s="102">
        <v>10</v>
      </c>
      <c r="I923" s="102">
        <v>2012</v>
      </c>
      <c r="J923" s="102">
        <v>154</v>
      </c>
      <c r="K923" s="103" t="s">
        <v>556</v>
      </c>
      <c r="L923" s="11"/>
      <c r="M923" s="30" t="s">
        <v>5682</v>
      </c>
      <c r="N923" s="11"/>
      <c r="O923" s="102">
        <v>201</v>
      </c>
      <c r="P923" s="22" t="s">
        <v>26</v>
      </c>
      <c r="Q923" s="22" t="s">
        <v>120</v>
      </c>
      <c r="R923" s="29" t="s">
        <v>5786</v>
      </c>
    </row>
    <row r="924" spans="1:18" x14ac:dyDescent="0.2">
      <c r="A924" s="72">
        <v>908</v>
      </c>
      <c r="B924" s="19">
        <v>5700</v>
      </c>
      <c r="C924" s="100" t="s">
        <v>2830</v>
      </c>
      <c r="D924" s="102">
        <v>8</v>
      </c>
      <c r="E924" s="102">
        <v>10</v>
      </c>
      <c r="F924" s="102">
        <v>2012</v>
      </c>
      <c r="G924" s="102">
        <v>8</v>
      </c>
      <c r="H924" s="102">
        <v>10</v>
      </c>
      <c r="I924" s="102">
        <v>2012</v>
      </c>
      <c r="J924" s="102">
        <v>154</v>
      </c>
      <c r="K924" s="103" t="s">
        <v>566</v>
      </c>
      <c r="L924" s="11"/>
      <c r="M924" s="30" t="s">
        <v>5682</v>
      </c>
      <c r="N924" s="11"/>
      <c r="O924" s="102">
        <v>205</v>
      </c>
      <c r="P924" s="22" t="s">
        <v>26</v>
      </c>
      <c r="Q924" s="22" t="s">
        <v>120</v>
      </c>
      <c r="R924" s="29" t="s">
        <v>5786</v>
      </c>
    </row>
    <row r="925" spans="1:18" x14ac:dyDescent="0.2">
      <c r="A925" s="25">
        <v>909</v>
      </c>
      <c r="B925" s="19">
        <v>5700</v>
      </c>
      <c r="C925" s="100" t="s">
        <v>2831</v>
      </c>
      <c r="D925" s="102">
        <v>8</v>
      </c>
      <c r="E925" s="102">
        <v>10</v>
      </c>
      <c r="F925" s="102">
        <v>2012</v>
      </c>
      <c r="G925" s="102">
        <v>8</v>
      </c>
      <c r="H925" s="102">
        <v>10</v>
      </c>
      <c r="I925" s="102">
        <v>2012</v>
      </c>
      <c r="J925" s="102">
        <v>154</v>
      </c>
      <c r="K925" s="103" t="s">
        <v>567</v>
      </c>
      <c r="L925" s="11"/>
      <c r="M925" s="30" t="s">
        <v>5682</v>
      </c>
      <c r="N925" s="11"/>
      <c r="O925" s="102">
        <v>198</v>
      </c>
      <c r="P925" s="22" t="s">
        <v>26</v>
      </c>
      <c r="Q925" s="22" t="s">
        <v>120</v>
      </c>
      <c r="R925" s="29" t="s">
        <v>5786</v>
      </c>
    </row>
    <row r="926" spans="1:18" x14ac:dyDescent="0.2">
      <c r="A926" s="72">
        <v>910</v>
      </c>
      <c r="B926" s="19">
        <v>5700</v>
      </c>
      <c r="C926" s="100" t="s">
        <v>2832</v>
      </c>
      <c r="D926" s="102">
        <v>16</v>
      </c>
      <c r="E926" s="102">
        <v>10</v>
      </c>
      <c r="F926" s="102">
        <v>2012</v>
      </c>
      <c r="G926" s="102">
        <v>16</v>
      </c>
      <c r="H926" s="102">
        <v>10</v>
      </c>
      <c r="I926" s="102">
        <v>2012</v>
      </c>
      <c r="J926" s="102">
        <v>154</v>
      </c>
      <c r="K926" s="103" t="s">
        <v>568</v>
      </c>
      <c r="L926" s="11"/>
      <c r="M926" s="30" t="s">
        <v>5682</v>
      </c>
      <c r="N926" s="11"/>
      <c r="O926" s="102">
        <v>204</v>
      </c>
      <c r="P926" s="22" t="s">
        <v>26</v>
      </c>
      <c r="Q926" s="22" t="s">
        <v>120</v>
      </c>
      <c r="R926" s="29" t="s">
        <v>5786</v>
      </c>
    </row>
    <row r="927" spans="1:18" x14ac:dyDescent="0.2">
      <c r="A927" s="25">
        <v>911</v>
      </c>
      <c r="B927" s="19">
        <v>5700</v>
      </c>
      <c r="C927" s="100" t="s">
        <v>2833</v>
      </c>
      <c r="D927" s="102">
        <v>16</v>
      </c>
      <c r="E927" s="102">
        <v>10</v>
      </c>
      <c r="F927" s="102">
        <v>2012</v>
      </c>
      <c r="G927" s="102">
        <v>16</v>
      </c>
      <c r="H927" s="102">
        <v>10</v>
      </c>
      <c r="I927" s="102">
        <v>2012</v>
      </c>
      <c r="J927" s="102">
        <v>154</v>
      </c>
      <c r="K927" s="103" t="s">
        <v>569</v>
      </c>
      <c r="L927" s="11"/>
      <c r="M927" s="30" t="s">
        <v>5682</v>
      </c>
      <c r="N927" s="11"/>
      <c r="O927" s="102">
        <v>211</v>
      </c>
      <c r="P927" s="22" t="s">
        <v>26</v>
      </c>
      <c r="Q927" s="22" t="s">
        <v>120</v>
      </c>
      <c r="R927" s="29" t="s">
        <v>5786</v>
      </c>
    </row>
    <row r="928" spans="1:18" x14ac:dyDescent="0.2">
      <c r="A928" s="72">
        <v>912</v>
      </c>
      <c r="B928" s="19">
        <v>5700</v>
      </c>
      <c r="C928" s="100" t="s">
        <v>2834</v>
      </c>
      <c r="D928" s="102">
        <v>16</v>
      </c>
      <c r="E928" s="102">
        <v>10</v>
      </c>
      <c r="F928" s="102">
        <v>2012</v>
      </c>
      <c r="G928" s="102">
        <v>17</v>
      </c>
      <c r="H928" s="102">
        <v>10</v>
      </c>
      <c r="I928" s="102">
        <v>2012</v>
      </c>
      <c r="J928" s="102">
        <v>154</v>
      </c>
      <c r="K928" s="103" t="s">
        <v>570</v>
      </c>
      <c r="L928" s="11"/>
      <c r="M928" s="30" t="s">
        <v>5682</v>
      </c>
      <c r="N928" s="11"/>
      <c r="O928" s="102">
        <v>198</v>
      </c>
      <c r="P928" s="22" t="s">
        <v>26</v>
      </c>
      <c r="Q928" s="22" t="s">
        <v>120</v>
      </c>
      <c r="R928" s="29" t="s">
        <v>5786</v>
      </c>
    </row>
    <row r="929" spans="1:18" x14ac:dyDescent="0.2">
      <c r="A929" s="25">
        <v>913</v>
      </c>
      <c r="B929" s="19">
        <v>5700</v>
      </c>
      <c r="C929" s="100" t="s">
        <v>2835</v>
      </c>
      <c r="D929" s="102">
        <v>17</v>
      </c>
      <c r="E929" s="102">
        <v>10</v>
      </c>
      <c r="F929" s="102">
        <v>2012</v>
      </c>
      <c r="G929" s="102">
        <v>17</v>
      </c>
      <c r="H929" s="102">
        <v>10</v>
      </c>
      <c r="I929" s="102">
        <v>2012</v>
      </c>
      <c r="J929" s="102">
        <v>155</v>
      </c>
      <c r="K929" s="103" t="s">
        <v>571</v>
      </c>
      <c r="L929" s="11"/>
      <c r="M929" s="30" t="s">
        <v>5682</v>
      </c>
      <c r="N929" s="11"/>
      <c r="O929" s="102">
        <v>199</v>
      </c>
      <c r="P929" s="22" t="s">
        <v>26</v>
      </c>
      <c r="Q929" s="22" t="s">
        <v>120</v>
      </c>
      <c r="R929" s="29" t="s">
        <v>5786</v>
      </c>
    </row>
    <row r="930" spans="1:18" x14ac:dyDescent="0.2">
      <c r="A930" s="72">
        <v>914</v>
      </c>
      <c r="B930" s="19">
        <v>5700</v>
      </c>
      <c r="C930" s="100" t="s">
        <v>2836</v>
      </c>
      <c r="D930" s="102">
        <v>17</v>
      </c>
      <c r="E930" s="102">
        <v>10</v>
      </c>
      <c r="F930" s="102">
        <v>2012</v>
      </c>
      <c r="G930" s="102">
        <v>17</v>
      </c>
      <c r="H930" s="102">
        <v>10</v>
      </c>
      <c r="I930" s="102">
        <v>2012</v>
      </c>
      <c r="J930" s="102">
        <v>155</v>
      </c>
      <c r="K930" s="103" t="s">
        <v>572</v>
      </c>
      <c r="L930" s="11"/>
      <c r="M930" s="30" t="s">
        <v>5682</v>
      </c>
      <c r="N930" s="11"/>
      <c r="O930" s="102">
        <v>194</v>
      </c>
      <c r="P930" s="22" t="s">
        <v>26</v>
      </c>
      <c r="Q930" s="22" t="s">
        <v>120</v>
      </c>
      <c r="R930" s="29" t="s">
        <v>5786</v>
      </c>
    </row>
    <row r="931" spans="1:18" x14ac:dyDescent="0.2">
      <c r="A931" s="25">
        <v>915</v>
      </c>
      <c r="B931" s="19">
        <v>5700</v>
      </c>
      <c r="C931" s="100" t="s">
        <v>2837</v>
      </c>
      <c r="D931" s="102">
        <v>17</v>
      </c>
      <c r="E931" s="102">
        <v>10</v>
      </c>
      <c r="F931" s="102">
        <v>2012</v>
      </c>
      <c r="G931" s="102">
        <v>17</v>
      </c>
      <c r="H931" s="102">
        <v>10</v>
      </c>
      <c r="I931" s="102">
        <v>2012</v>
      </c>
      <c r="J931" s="102">
        <v>155</v>
      </c>
      <c r="K931" s="103" t="s">
        <v>573</v>
      </c>
      <c r="L931" s="11"/>
      <c r="M931" s="30" t="s">
        <v>5682</v>
      </c>
      <c r="N931" s="11"/>
      <c r="O931" s="102">
        <v>181</v>
      </c>
      <c r="P931" s="22" t="s">
        <v>26</v>
      </c>
      <c r="Q931" s="22" t="s">
        <v>120</v>
      </c>
      <c r="R931" s="29" t="s">
        <v>5786</v>
      </c>
    </row>
    <row r="932" spans="1:18" x14ac:dyDescent="0.2">
      <c r="A932" s="72">
        <v>916</v>
      </c>
      <c r="B932" s="19">
        <v>5700</v>
      </c>
      <c r="C932" s="100" t="s">
        <v>2838</v>
      </c>
      <c r="D932" s="102">
        <v>17</v>
      </c>
      <c r="E932" s="102">
        <v>10</v>
      </c>
      <c r="F932" s="102">
        <v>2012</v>
      </c>
      <c r="G932" s="102">
        <v>17</v>
      </c>
      <c r="H932" s="102">
        <v>10</v>
      </c>
      <c r="I932" s="102">
        <v>2012</v>
      </c>
      <c r="J932" s="102">
        <v>155</v>
      </c>
      <c r="K932" s="103" t="s">
        <v>574</v>
      </c>
      <c r="L932" s="11"/>
      <c r="M932" s="30" t="s">
        <v>5682</v>
      </c>
      <c r="N932" s="11"/>
      <c r="O932" s="102">
        <v>199</v>
      </c>
      <c r="P932" s="22" t="s">
        <v>26</v>
      </c>
      <c r="Q932" s="22" t="s">
        <v>120</v>
      </c>
      <c r="R932" s="29" t="s">
        <v>5786</v>
      </c>
    </row>
    <row r="933" spans="1:18" x14ac:dyDescent="0.2">
      <c r="A933" s="25">
        <v>917</v>
      </c>
      <c r="B933" s="19">
        <v>5700</v>
      </c>
      <c r="C933" s="100" t="s">
        <v>2839</v>
      </c>
      <c r="D933" s="102">
        <v>17</v>
      </c>
      <c r="E933" s="102">
        <v>10</v>
      </c>
      <c r="F933" s="102">
        <v>2012</v>
      </c>
      <c r="G933" s="102">
        <v>17</v>
      </c>
      <c r="H933" s="102">
        <v>10</v>
      </c>
      <c r="I933" s="102">
        <v>2012</v>
      </c>
      <c r="J933" s="102">
        <v>155</v>
      </c>
      <c r="K933" s="103" t="s">
        <v>575</v>
      </c>
      <c r="L933" s="11"/>
      <c r="M933" s="30" t="s">
        <v>5682</v>
      </c>
      <c r="N933" s="11"/>
      <c r="O933" s="102">
        <v>196</v>
      </c>
      <c r="P933" s="22" t="s">
        <v>26</v>
      </c>
      <c r="Q933" s="22" t="s">
        <v>120</v>
      </c>
      <c r="R933" s="29" t="s">
        <v>5786</v>
      </c>
    </row>
    <row r="934" spans="1:18" x14ac:dyDescent="0.2">
      <c r="A934" s="72">
        <v>918</v>
      </c>
      <c r="B934" s="19">
        <v>5700</v>
      </c>
      <c r="C934" s="100" t="s">
        <v>2840</v>
      </c>
      <c r="D934" s="102">
        <v>17</v>
      </c>
      <c r="E934" s="102">
        <v>10</v>
      </c>
      <c r="F934" s="102">
        <v>2012</v>
      </c>
      <c r="G934" s="102">
        <v>17</v>
      </c>
      <c r="H934" s="102">
        <v>10</v>
      </c>
      <c r="I934" s="102">
        <v>2012</v>
      </c>
      <c r="J934" s="102">
        <v>155</v>
      </c>
      <c r="K934" s="103" t="s">
        <v>576</v>
      </c>
      <c r="L934" s="11"/>
      <c r="M934" s="30" t="s">
        <v>5682</v>
      </c>
      <c r="N934" s="11"/>
      <c r="O934" s="102">
        <v>202</v>
      </c>
      <c r="P934" s="22" t="s">
        <v>26</v>
      </c>
      <c r="Q934" s="22" t="s">
        <v>120</v>
      </c>
      <c r="R934" s="29" t="s">
        <v>5786</v>
      </c>
    </row>
    <row r="935" spans="1:18" x14ac:dyDescent="0.2">
      <c r="A935" s="25">
        <v>919</v>
      </c>
      <c r="B935" s="19">
        <v>5700</v>
      </c>
      <c r="C935" s="100" t="s">
        <v>2841</v>
      </c>
      <c r="D935" s="102">
        <v>17</v>
      </c>
      <c r="E935" s="102">
        <v>10</v>
      </c>
      <c r="F935" s="102">
        <v>2012</v>
      </c>
      <c r="G935" s="102">
        <v>17</v>
      </c>
      <c r="H935" s="102">
        <v>10</v>
      </c>
      <c r="I935" s="102">
        <v>2012</v>
      </c>
      <c r="J935" s="102">
        <v>156</v>
      </c>
      <c r="K935" s="103" t="s">
        <v>577</v>
      </c>
      <c r="L935" s="11"/>
      <c r="M935" s="30" t="s">
        <v>5682</v>
      </c>
      <c r="N935" s="11"/>
      <c r="O935" s="102">
        <v>185</v>
      </c>
      <c r="P935" s="22" t="s">
        <v>26</v>
      </c>
      <c r="Q935" s="22" t="s">
        <v>120</v>
      </c>
      <c r="R935" s="29" t="s">
        <v>5786</v>
      </c>
    </row>
    <row r="936" spans="1:18" x14ac:dyDescent="0.2">
      <c r="A936" s="72">
        <v>920</v>
      </c>
      <c r="B936" s="19">
        <v>5700</v>
      </c>
      <c r="C936" s="100" t="s">
        <v>2842</v>
      </c>
      <c r="D936" s="102">
        <v>17</v>
      </c>
      <c r="E936" s="102">
        <v>10</v>
      </c>
      <c r="F936" s="102">
        <v>2012</v>
      </c>
      <c r="G936" s="102">
        <v>17</v>
      </c>
      <c r="H936" s="102">
        <v>10</v>
      </c>
      <c r="I936" s="102">
        <v>2012</v>
      </c>
      <c r="J936" s="102">
        <v>156</v>
      </c>
      <c r="K936" s="103" t="s">
        <v>578</v>
      </c>
      <c r="L936" s="11"/>
      <c r="M936" s="30" t="s">
        <v>5682</v>
      </c>
      <c r="N936" s="11"/>
      <c r="O936" s="102">
        <v>194</v>
      </c>
      <c r="P936" s="22" t="s">
        <v>26</v>
      </c>
      <c r="Q936" s="22" t="s">
        <v>120</v>
      </c>
      <c r="R936" s="29" t="s">
        <v>5786</v>
      </c>
    </row>
    <row r="937" spans="1:18" x14ac:dyDescent="0.2">
      <c r="A937" s="25">
        <v>921</v>
      </c>
      <c r="B937" s="19">
        <v>5700</v>
      </c>
      <c r="C937" s="100" t="s">
        <v>2843</v>
      </c>
      <c r="D937" s="102">
        <v>17</v>
      </c>
      <c r="E937" s="102">
        <v>10</v>
      </c>
      <c r="F937" s="102">
        <v>2012</v>
      </c>
      <c r="G937" s="102">
        <v>17</v>
      </c>
      <c r="H937" s="102">
        <v>10</v>
      </c>
      <c r="I937" s="102">
        <v>2012</v>
      </c>
      <c r="J937" s="102">
        <v>156</v>
      </c>
      <c r="K937" s="103" t="s">
        <v>579</v>
      </c>
      <c r="L937" s="11"/>
      <c r="M937" s="30" t="s">
        <v>5682</v>
      </c>
      <c r="N937" s="11"/>
      <c r="O937" s="102">
        <v>197</v>
      </c>
      <c r="P937" s="22" t="s">
        <v>26</v>
      </c>
      <c r="Q937" s="22" t="s">
        <v>120</v>
      </c>
      <c r="R937" s="29" t="s">
        <v>5786</v>
      </c>
    </row>
    <row r="938" spans="1:18" x14ac:dyDescent="0.2">
      <c r="A938" s="72">
        <v>922</v>
      </c>
      <c r="B938" s="19">
        <v>5700</v>
      </c>
      <c r="C938" s="100" t="s">
        <v>2844</v>
      </c>
      <c r="D938" s="102">
        <v>17</v>
      </c>
      <c r="E938" s="102">
        <v>10</v>
      </c>
      <c r="F938" s="102">
        <v>2012</v>
      </c>
      <c r="G938" s="102">
        <v>17</v>
      </c>
      <c r="H938" s="102">
        <v>10</v>
      </c>
      <c r="I938" s="102">
        <v>2012</v>
      </c>
      <c r="J938" s="102">
        <v>156</v>
      </c>
      <c r="K938" s="103" t="s">
        <v>580</v>
      </c>
      <c r="L938" s="11"/>
      <c r="M938" s="30" t="s">
        <v>5682</v>
      </c>
      <c r="N938" s="11"/>
      <c r="O938" s="102">
        <v>192</v>
      </c>
      <c r="P938" s="22" t="s">
        <v>26</v>
      </c>
      <c r="Q938" s="22" t="s">
        <v>120</v>
      </c>
      <c r="R938" s="29" t="s">
        <v>5786</v>
      </c>
    </row>
    <row r="939" spans="1:18" x14ac:dyDescent="0.2">
      <c r="A939" s="25">
        <v>923</v>
      </c>
      <c r="B939" s="19">
        <v>5700</v>
      </c>
      <c r="C939" s="100" t="s">
        <v>2845</v>
      </c>
      <c r="D939" s="102">
        <v>17</v>
      </c>
      <c r="E939" s="102">
        <v>10</v>
      </c>
      <c r="F939" s="102">
        <v>2012</v>
      </c>
      <c r="G939" s="102">
        <v>17</v>
      </c>
      <c r="H939" s="102">
        <v>10</v>
      </c>
      <c r="I939" s="102">
        <v>2012</v>
      </c>
      <c r="J939" s="102">
        <v>156</v>
      </c>
      <c r="K939" s="103" t="s">
        <v>581</v>
      </c>
      <c r="L939" s="11"/>
      <c r="M939" s="30" t="s">
        <v>5682</v>
      </c>
      <c r="N939" s="11"/>
      <c r="O939" s="102">
        <v>197</v>
      </c>
      <c r="P939" s="22" t="s">
        <v>26</v>
      </c>
      <c r="Q939" s="22" t="s">
        <v>120</v>
      </c>
      <c r="R939" s="29" t="s">
        <v>5786</v>
      </c>
    </row>
    <row r="940" spans="1:18" x14ac:dyDescent="0.2">
      <c r="A940" s="72">
        <v>924</v>
      </c>
      <c r="B940" s="19">
        <v>5700</v>
      </c>
      <c r="C940" s="100" t="s">
        <v>2846</v>
      </c>
      <c r="D940" s="102">
        <v>17</v>
      </c>
      <c r="E940" s="102">
        <v>10</v>
      </c>
      <c r="F940" s="102">
        <v>2012</v>
      </c>
      <c r="G940" s="102">
        <v>17</v>
      </c>
      <c r="H940" s="102">
        <v>10</v>
      </c>
      <c r="I940" s="102">
        <v>2012</v>
      </c>
      <c r="J940" s="102">
        <v>156</v>
      </c>
      <c r="K940" s="103" t="s">
        <v>582</v>
      </c>
      <c r="L940" s="11"/>
      <c r="M940" s="30" t="s">
        <v>5682</v>
      </c>
      <c r="N940" s="11"/>
      <c r="O940" s="102">
        <v>181</v>
      </c>
      <c r="P940" s="22" t="s">
        <v>26</v>
      </c>
      <c r="Q940" s="22" t="s">
        <v>120</v>
      </c>
      <c r="R940" s="29" t="s">
        <v>5786</v>
      </c>
    </row>
    <row r="941" spans="1:18" x14ac:dyDescent="0.2">
      <c r="A941" s="25">
        <v>925</v>
      </c>
      <c r="B941" s="19">
        <v>5700</v>
      </c>
      <c r="C941" s="100" t="s">
        <v>2847</v>
      </c>
      <c r="D941" s="102">
        <v>17</v>
      </c>
      <c r="E941" s="102">
        <v>10</v>
      </c>
      <c r="F941" s="102">
        <v>2012</v>
      </c>
      <c r="G941" s="102">
        <v>17</v>
      </c>
      <c r="H941" s="102">
        <v>10</v>
      </c>
      <c r="I941" s="102">
        <v>2012</v>
      </c>
      <c r="J941" s="102">
        <v>157</v>
      </c>
      <c r="K941" s="103" t="s">
        <v>583</v>
      </c>
      <c r="L941" s="11"/>
      <c r="M941" s="30" t="s">
        <v>5682</v>
      </c>
      <c r="N941" s="11"/>
      <c r="O941" s="102">
        <v>198</v>
      </c>
      <c r="P941" s="22" t="s">
        <v>26</v>
      </c>
      <c r="Q941" s="22" t="s">
        <v>120</v>
      </c>
      <c r="R941" s="29" t="s">
        <v>5786</v>
      </c>
    </row>
    <row r="942" spans="1:18" x14ac:dyDescent="0.2">
      <c r="A942" s="72">
        <v>926</v>
      </c>
      <c r="B942" s="19">
        <v>5700</v>
      </c>
      <c r="C942" s="100" t="s">
        <v>2848</v>
      </c>
      <c r="D942" s="102">
        <v>17</v>
      </c>
      <c r="E942" s="102">
        <v>10</v>
      </c>
      <c r="F942" s="102">
        <v>2012</v>
      </c>
      <c r="G942" s="102">
        <v>17</v>
      </c>
      <c r="H942" s="102">
        <v>10</v>
      </c>
      <c r="I942" s="102">
        <v>2012</v>
      </c>
      <c r="J942" s="102">
        <v>157</v>
      </c>
      <c r="K942" s="103" t="s">
        <v>584</v>
      </c>
      <c r="L942" s="11"/>
      <c r="M942" s="30" t="s">
        <v>5682</v>
      </c>
      <c r="N942" s="11"/>
      <c r="O942" s="102">
        <v>194</v>
      </c>
      <c r="P942" s="22" t="s">
        <v>26</v>
      </c>
      <c r="Q942" s="22" t="s">
        <v>120</v>
      </c>
      <c r="R942" s="29" t="s">
        <v>5786</v>
      </c>
    </row>
    <row r="943" spans="1:18" x14ac:dyDescent="0.2">
      <c r="A943" s="25">
        <v>927</v>
      </c>
      <c r="B943" s="19">
        <v>5700</v>
      </c>
      <c r="C943" s="100" t="s">
        <v>2849</v>
      </c>
      <c r="D943" s="102">
        <v>17</v>
      </c>
      <c r="E943" s="102">
        <v>10</v>
      </c>
      <c r="F943" s="102">
        <v>2012</v>
      </c>
      <c r="G943" s="102">
        <v>17</v>
      </c>
      <c r="H943" s="102">
        <v>10</v>
      </c>
      <c r="I943" s="102">
        <v>2012</v>
      </c>
      <c r="J943" s="102">
        <v>157</v>
      </c>
      <c r="K943" s="103" t="s">
        <v>585</v>
      </c>
      <c r="L943" s="11"/>
      <c r="M943" s="30" t="s">
        <v>5682</v>
      </c>
      <c r="N943" s="11"/>
      <c r="O943" s="102">
        <v>190</v>
      </c>
      <c r="P943" s="22" t="s">
        <v>26</v>
      </c>
      <c r="Q943" s="22" t="s">
        <v>120</v>
      </c>
      <c r="R943" s="29" t="s">
        <v>5786</v>
      </c>
    </row>
    <row r="944" spans="1:18" x14ac:dyDescent="0.2">
      <c r="A944" s="72">
        <v>928</v>
      </c>
      <c r="B944" s="19">
        <v>5700</v>
      </c>
      <c r="C944" s="100" t="s">
        <v>2850</v>
      </c>
      <c r="D944" s="102">
        <v>17</v>
      </c>
      <c r="E944" s="102">
        <v>10</v>
      </c>
      <c r="F944" s="102">
        <v>2012</v>
      </c>
      <c r="G944" s="102">
        <v>17</v>
      </c>
      <c r="H944" s="102">
        <v>10</v>
      </c>
      <c r="I944" s="102">
        <v>2012</v>
      </c>
      <c r="J944" s="102">
        <v>157</v>
      </c>
      <c r="K944" s="103" t="s">
        <v>586</v>
      </c>
      <c r="L944" s="11"/>
      <c r="M944" s="30" t="s">
        <v>5682</v>
      </c>
      <c r="N944" s="11"/>
      <c r="O944" s="102">
        <v>191</v>
      </c>
      <c r="P944" s="22" t="s">
        <v>26</v>
      </c>
      <c r="Q944" s="22" t="s">
        <v>120</v>
      </c>
      <c r="R944" s="29" t="s">
        <v>5786</v>
      </c>
    </row>
    <row r="945" spans="1:18" x14ac:dyDescent="0.2">
      <c r="A945" s="25">
        <v>929</v>
      </c>
      <c r="B945" s="19">
        <v>5700</v>
      </c>
      <c r="C945" s="100" t="s">
        <v>2851</v>
      </c>
      <c r="D945" s="102">
        <v>17</v>
      </c>
      <c r="E945" s="102">
        <v>10</v>
      </c>
      <c r="F945" s="102">
        <v>2012</v>
      </c>
      <c r="G945" s="102">
        <v>17</v>
      </c>
      <c r="H945" s="102">
        <v>10</v>
      </c>
      <c r="I945" s="102">
        <v>2012</v>
      </c>
      <c r="J945" s="102">
        <v>157</v>
      </c>
      <c r="K945" s="103" t="s">
        <v>587</v>
      </c>
      <c r="L945" s="11"/>
      <c r="M945" s="30" t="s">
        <v>5682</v>
      </c>
      <c r="N945" s="11"/>
      <c r="O945" s="102">
        <v>194</v>
      </c>
      <c r="P945" s="22" t="s">
        <v>26</v>
      </c>
      <c r="Q945" s="22" t="s">
        <v>120</v>
      </c>
      <c r="R945" s="29" t="s">
        <v>5786</v>
      </c>
    </row>
    <row r="946" spans="1:18" x14ac:dyDescent="0.2">
      <c r="A946" s="72">
        <v>930</v>
      </c>
      <c r="B946" s="19">
        <v>5700</v>
      </c>
      <c r="C946" s="100" t="s">
        <v>2852</v>
      </c>
      <c r="D946" s="102">
        <v>17</v>
      </c>
      <c r="E946" s="102">
        <v>10</v>
      </c>
      <c r="F946" s="102">
        <v>2012</v>
      </c>
      <c r="G946" s="102">
        <v>17</v>
      </c>
      <c r="H946" s="102">
        <v>10</v>
      </c>
      <c r="I946" s="102">
        <v>2012</v>
      </c>
      <c r="J946" s="102">
        <v>157</v>
      </c>
      <c r="K946" s="103" t="s">
        <v>588</v>
      </c>
      <c r="L946" s="11"/>
      <c r="M946" s="30" t="s">
        <v>5682</v>
      </c>
      <c r="N946" s="11"/>
      <c r="O946" s="102">
        <v>196</v>
      </c>
      <c r="P946" s="22" t="s">
        <v>26</v>
      </c>
      <c r="Q946" s="22" t="s">
        <v>120</v>
      </c>
      <c r="R946" s="29" t="s">
        <v>5786</v>
      </c>
    </row>
    <row r="947" spans="1:18" x14ac:dyDescent="0.2">
      <c r="A947" s="25">
        <v>931</v>
      </c>
      <c r="B947" s="19">
        <v>5700</v>
      </c>
      <c r="C947" s="100" t="s">
        <v>2853</v>
      </c>
      <c r="D947" s="102">
        <v>17</v>
      </c>
      <c r="E947" s="102">
        <v>10</v>
      </c>
      <c r="F947" s="102">
        <v>2012</v>
      </c>
      <c r="G947" s="102">
        <v>17</v>
      </c>
      <c r="H947" s="102">
        <v>10</v>
      </c>
      <c r="I947" s="102">
        <v>2012</v>
      </c>
      <c r="J947" s="102">
        <v>158</v>
      </c>
      <c r="K947" s="103" t="s">
        <v>589</v>
      </c>
      <c r="L947" s="11"/>
      <c r="M947" s="30" t="s">
        <v>5682</v>
      </c>
      <c r="N947" s="11"/>
      <c r="O947" s="102">
        <v>195</v>
      </c>
      <c r="P947" s="22" t="s">
        <v>26</v>
      </c>
      <c r="Q947" s="22" t="s">
        <v>120</v>
      </c>
      <c r="R947" s="29" t="s">
        <v>5786</v>
      </c>
    </row>
    <row r="948" spans="1:18" x14ac:dyDescent="0.2">
      <c r="A948" s="72">
        <v>932</v>
      </c>
      <c r="B948" s="19">
        <v>5700</v>
      </c>
      <c r="C948" s="100" t="s">
        <v>2854</v>
      </c>
      <c r="D948" s="102">
        <v>17</v>
      </c>
      <c r="E948" s="102">
        <v>10</v>
      </c>
      <c r="F948" s="102">
        <v>2012</v>
      </c>
      <c r="G948" s="102">
        <v>17</v>
      </c>
      <c r="H948" s="102">
        <v>10</v>
      </c>
      <c r="I948" s="102">
        <v>2012</v>
      </c>
      <c r="J948" s="102">
        <v>158</v>
      </c>
      <c r="K948" s="103" t="s">
        <v>590</v>
      </c>
      <c r="L948" s="11"/>
      <c r="M948" s="30" t="s">
        <v>5682</v>
      </c>
      <c r="N948" s="11"/>
      <c r="O948" s="102">
        <v>193</v>
      </c>
      <c r="P948" s="22" t="s">
        <v>26</v>
      </c>
      <c r="Q948" s="22" t="s">
        <v>120</v>
      </c>
      <c r="R948" s="29" t="s">
        <v>5786</v>
      </c>
    </row>
    <row r="949" spans="1:18" x14ac:dyDescent="0.2">
      <c r="A949" s="25">
        <v>933</v>
      </c>
      <c r="B949" s="19">
        <v>5700</v>
      </c>
      <c r="C949" s="100" t="s">
        <v>2855</v>
      </c>
      <c r="D949" s="102">
        <v>17</v>
      </c>
      <c r="E949" s="102">
        <v>10</v>
      </c>
      <c r="F949" s="102">
        <v>2012</v>
      </c>
      <c r="G949" s="102">
        <v>17</v>
      </c>
      <c r="H949" s="102">
        <v>10</v>
      </c>
      <c r="I949" s="102">
        <v>2012</v>
      </c>
      <c r="J949" s="102">
        <v>158</v>
      </c>
      <c r="K949" s="103" t="s">
        <v>591</v>
      </c>
      <c r="L949" s="11"/>
      <c r="M949" s="30" t="s">
        <v>5682</v>
      </c>
      <c r="N949" s="11"/>
      <c r="O949" s="102">
        <v>196</v>
      </c>
      <c r="P949" s="22" t="s">
        <v>26</v>
      </c>
      <c r="Q949" s="22" t="s">
        <v>120</v>
      </c>
      <c r="R949" s="29" t="s">
        <v>5786</v>
      </c>
    </row>
    <row r="950" spans="1:18" x14ac:dyDescent="0.2">
      <c r="A950" s="72">
        <v>934</v>
      </c>
      <c r="B950" s="19">
        <v>5700</v>
      </c>
      <c r="C950" s="100" t="s">
        <v>2856</v>
      </c>
      <c r="D950" s="102">
        <v>17</v>
      </c>
      <c r="E950" s="102">
        <v>10</v>
      </c>
      <c r="F950" s="102">
        <v>2012</v>
      </c>
      <c r="G950" s="102">
        <v>17</v>
      </c>
      <c r="H950" s="102">
        <v>10</v>
      </c>
      <c r="I950" s="102">
        <v>2012</v>
      </c>
      <c r="J950" s="102">
        <v>158</v>
      </c>
      <c r="K950" s="103" t="s">
        <v>592</v>
      </c>
      <c r="L950" s="11"/>
      <c r="M950" s="30" t="s">
        <v>5682</v>
      </c>
      <c r="N950" s="11"/>
      <c r="O950" s="102">
        <v>195</v>
      </c>
      <c r="P950" s="22" t="s">
        <v>26</v>
      </c>
      <c r="Q950" s="22" t="s">
        <v>120</v>
      </c>
      <c r="R950" s="29" t="s">
        <v>5786</v>
      </c>
    </row>
    <row r="951" spans="1:18" x14ac:dyDescent="0.2">
      <c r="A951" s="25">
        <v>935</v>
      </c>
      <c r="B951" s="19">
        <v>5700</v>
      </c>
      <c r="C951" s="100" t="s">
        <v>2857</v>
      </c>
      <c r="D951" s="102">
        <v>17</v>
      </c>
      <c r="E951" s="102">
        <v>10</v>
      </c>
      <c r="F951" s="102">
        <v>2012</v>
      </c>
      <c r="G951" s="102">
        <v>17</v>
      </c>
      <c r="H951" s="102">
        <v>10</v>
      </c>
      <c r="I951" s="102">
        <v>2012</v>
      </c>
      <c r="J951" s="102">
        <v>158</v>
      </c>
      <c r="K951" s="103" t="s">
        <v>593</v>
      </c>
      <c r="L951" s="11"/>
      <c r="M951" s="30" t="s">
        <v>5682</v>
      </c>
      <c r="N951" s="11"/>
      <c r="O951" s="102">
        <v>187</v>
      </c>
      <c r="P951" s="22" t="s">
        <v>26</v>
      </c>
      <c r="Q951" s="22" t="s">
        <v>120</v>
      </c>
      <c r="R951" s="29" t="s">
        <v>5786</v>
      </c>
    </row>
    <row r="952" spans="1:18" x14ac:dyDescent="0.2">
      <c r="A952" s="72">
        <v>936</v>
      </c>
      <c r="B952" s="19">
        <v>5700</v>
      </c>
      <c r="C952" s="100" t="s">
        <v>2858</v>
      </c>
      <c r="D952" s="102">
        <v>17</v>
      </c>
      <c r="E952" s="102">
        <v>10</v>
      </c>
      <c r="F952" s="102">
        <v>2012</v>
      </c>
      <c r="G952" s="102">
        <v>17</v>
      </c>
      <c r="H952" s="102">
        <v>10</v>
      </c>
      <c r="I952" s="102">
        <v>2012</v>
      </c>
      <c r="J952" s="102">
        <v>158</v>
      </c>
      <c r="K952" s="103" t="s">
        <v>594</v>
      </c>
      <c r="L952" s="11"/>
      <c r="M952" s="30" t="s">
        <v>5682</v>
      </c>
      <c r="N952" s="11"/>
      <c r="O952" s="102">
        <v>204</v>
      </c>
      <c r="P952" s="22" t="s">
        <v>26</v>
      </c>
      <c r="Q952" s="22" t="s">
        <v>120</v>
      </c>
      <c r="R952" s="29" t="s">
        <v>5786</v>
      </c>
    </row>
    <row r="953" spans="1:18" x14ac:dyDescent="0.2">
      <c r="A953" s="25">
        <v>937</v>
      </c>
      <c r="B953" s="19">
        <v>5700</v>
      </c>
      <c r="C953" s="100" t="s">
        <v>2859</v>
      </c>
      <c r="D953" s="102">
        <v>17</v>
      </c>
      <c r="E953" s="102">
        <v>10</v>
      </c>
      <c r="F953" s="102">
        <v>2012</v>
      </c>
      <c r="G953" s="102">
        <v>24</v>
      </c>
      <c r="H953" s="102">
        <v>10</v>
      </c>
      <c r="I953" s="102">
        <v>2012</v>
      </c>
      <c r="J953" s="102">
        <v>159</v>
      </c>
      <c r="K953" s="103" t="s">
        <v>595</v>
      </c>
      <c r="L953" s="11"/>
      <c r="M953" s="30" t="s">
        <v>5682</v>
      </c>
      <c r="N953" s="11"/>
      <c r="O953" s="102">
        <v>204</v>
      </c>
      <c r="P953" s="22" t="s">
        <v>26</v>
      </c>
      <c r="Q953" s="22" t="s">
        <v>120</v>
      </c>
      <c r="R953" s="29" t="s">
        <v>5786</v>
      </c>
    </row>
    <row r="954" spans="1:18" x14ac:dyDescent="0.2">
      <c r="A954" s="72">
        <v>938</v>
      </c>
      <c r="B954" s="19">
        <v>5700</v>
      </c>
      <c r="C954" s="100" t="s">
        <v>2860</v>
      </c>
      <c r="D954" s="102">
        <v>24</v>
      </c>
      <c r="E954" s="102">
        <v>10</v>
      </c>
      <c r="F954" s="102">
        <v>2012</v>
      </c>
      <c r="G954" s="102">
        <v>25</v>
      </c>
      <c r="H954" s="102">
        <v>10</v>
      </c>
      <c r="I954" s="102">
        <v>2012</v>
      </c>
      <c r="J954" s="102">
        <v>159</v>
      </c>
      <c r="K954" s="103" t="s">
        <v>596</v>
      </c>
      <c r="L954" s="11"/>
      <c r="M954" s="30" t="s">
        <v>5682</v>
      </c>
      <c r="N954" s="11"/>
      <c r="O954" s="102">
        <v>196</v>
      </c>
      <c r="P954" s="22" t="s">
        <v>26</v>
      </c>
      <c r="Q954" s="22" t="s">
        <v>120</v>
      </c>
      <c r="R954" s="29" t="s">
        <v>5786</v>
      </c>
    </row>
    <row r="955" spans="1:18" x14ac:dyDescent="0.2">
      <c r="A955" s="25">
        <v>939</v>
      </c>
      <c r="B955" s="19">
        <v>5700</v>
      </c>
      <c r="C955" s="100" t="s">
        <v>2861</v>
      </c>
      <c r="D955" s="102">
        <v>25</v>
      </c>
      <c r="E955" s="102">
        <v>10</v>
      </c>
      <c r="F955" s="102">
        <v>2012</v>
      </c>
      <c r="G955" s="102">
        <v>25</v>
      </c>
      <c r="H955" s="102">
        <v>10</v>
      </c>
      <c r="I955" s="102">
        <v>2012</v>
      </c>
      <c r="J955" s="102">
        <v>159</v>
      </c>
      <c r="K955" s="103" t="s">
        <v>597</v>
      </c>
      <c r="L955" s="11"/>
      <c r="M955" s="30" t="s">
        <v>5682</v>
      </c>
      <c r="N955" s="11"/>
      <c r="O955" s="102">
        <v>199</v>
      </c>
      <c r="P955" s="22" t="s">
        <v>26</v>
      </c>
      <c r="Q955" s="22" t="s">
        <v>120</v>
      </c>
      <c r="R955" s="29" t="s">
        <v>5786</v>
      </c>
    </row>
    <row r="956" spans="1:18" ht="22.5" x14ac:dyDescent="0.2">
      <c r="A956" s="72">
        <v>940</v>
      </c>
      <c r="B956" s="19">
        <v>5700</v>
      </c>
      <c r="C956" s="100" t="s">
        <v>2862</v>
      </c>
      <c r="D956" s="102">
        <v>25</v>
      </c>
      <c r="E956" s="102">
        <v>10</v>
      </c>
      <c r="F956" s="102">
        <v>2012</v>
      </c>
      <c r="G956" s="102">
        <v>25</v>
      </c>
      <c r="H956" s="102">
        <v>10</v>
      </c>
      <c r="I956" s="102">
        <v>2012</v>
      </c>
      <c r="J956" s="102">
        <v>159</v>
      </c>
      <c r="K956" s="103" t="s">
        <v>598</v>
      </c>
      <c r="L956" s="11"/>
      <c r="M956" s="30" t="s">
        <v>5682</v>
      </c>
      <c r="N956" s="11"/>
      <c r="O956" s="102">
        <v>197</v>
      </c>
      <c r="P956" s="22" t="s">
        <v>26</v>
      </c>
      <c r="Q956" s="22" t="s">
        <v>120</v>
      </c>
      <c r="R956" s="29" t="s">
        <v>5786</v>
      </c>
    </row>
    <row r="957" spans="1:18" x14ac:dyDescent="0.2">
      <c r="A957" s="25">
        <v>941</v>
      </c>
      <c r="B957" s="19">
        <v>5700</v>
      </c>
      <c r="C957" s="100" t="s">
        <v>2863</v>
      </c>
      <c r="D957" s="102">
        <v>25</v>
      </c>
      <c r="E957" s="102">
        <v>10</v>
      </c>
      <c r="F957" s="102">
        <v>2012</v>
      </c>
      <c r="G957" s="102">
        <v>25</v>
      </c>
      <c r="H957" s="102">
        <v>10</v>
      </c>
      <c r="I957" s="102">
        <v>2012</v>
      </c>
      <c r="J957" s="102">
        <v>159</v>
      </c>
      <c r="K957" s="103" t="s">
        <v>599</v>
      </c>
      <c r="L957" s="11"/>
      <c r="M957" s="30" t="s">
        <v>5682</v>
      </c>
      <c r="N957" s="11"/>
      <c r="O957" s="102">
        <v>196</v>
      </c>
      <c r="P957" s="22" t="s">
        <v>26</v>
      </c>
      <c r="Q957" s="22" t="s">
        <v>120</v>
      </c>
      <c r="R957" s="29" t="s">
        <v>5786</v>
      </c>
    </row>
    <row r="958" spans="1:18" x14ac:dyDescent="0.2">
      <c r="A958" s="72">
        <v>942</v>
      </c>
      <c r="B958" s="19">
        <v>5700</v>
      </c>
      <c r="C958" s="100" t="s">
        <v>2864</v>
      </c>
      <c r="D958" s="102">
        <v>25</v>
      </c>
      <c r="E958" s="102">
        <v>10</v>
      </c>
      <c r="F958" s="102">
        <v>2012</v>
      </c>
      <c r="G958" s="102">
        <v>25</v>
      </c>
      <c r="H958" s="102">
        <v>10</v>
      </c>
      <c r="I958" s="102">
        <v>2012</v>
      </c>
      <c r="J958" s="102">
        <v>159</v>
      </c>
      <c r="K958" s="103" t="s">
        <v>600</v>
      </c>
      <c r="L958" s="11"/>
      <c r="M958" s="30" t="s">
        <v>5682</v>
      </c>
      <c r="N958" s="11"/>
      <c r="O958" s="102">
        <v>196</v>
      </c>
      <c r="P958" s="22" t="s">
        <v>26</v>
      </c>
      <c r="Q958" s="22" t="s">
        <v>120</v>
      </c>
      <c r="R958" s="29" t="s">
        <v>5786</v>
      </c>
    </row>
    <row r="959" spans="1:18" x14ac:dyDescent="0.2">
      <c r="A959" s="25">
        <v>943</v>
      </c>
      <c r="B959" s="19">
        <v>5700</v>
      </c>
      <c r="C959" s="100" t="s">
        <v>2865</v>
      </c>
      <c r="D959" s="102">
        <v>25</v>
      </c>
      <c r="E959" s="102">
        <v>10</v>
      </c>
      <c r="F959" s="102">
        <v>2012</v>
      </c>
      <c r="G959" s="102">
        <v>25</v>
      </c>
      <c r="H959" s="102">
        <v>10</v>
      </c>
      <c r="I959" s="102">
        <v>2012</v>
      </c>
      <c r="J959" s="102">
        <v>160</v>
      </c>
      <c r="K959" s="103" t="s">
        <v>601</v>
      </c>
      <c r="L959" s="11"/>
      <c r="M959" s="30" t="s">
        <v>5682</v>
      </c>
      <c r="N959" s="11"/>
      <c r="O959" s="102">
        <v>193</v>
      </c>
      <c r="P959" s="22" t="s">
        <v>26</v>
      </c>
      <c r="Q959" s="22" t="s">
        <v>120</v>
      </c>
      <c r="R959" s="29" t="s">
        <v>5786</v>
      </c>
    </row>
    <row r="960" spans="1:18" x14ac:dyDescent="0.2">
      <c r="A960" s="72">
        <v>944</v>
      </c>
      <c r="B960" s="19">
        <v>5700</v>
      </c>
      <c r="C960" s="100" t="s">
        <v>2866</v>
      </c>
      <c r="D960" s="102">
        <v>25</v>
      </c>
      <c r="E960" s="102">
        <v>10</v>
      </c>
      <c r="F960" s="102">
        <v>2012</v>
      </c>
      <c r="G960" s="102">
        <v>25</v>
      </c>
      <c r="H960" s="102">
        <v>10</v>
      </c>
      <c r="I960" s="102">
        <v>2012</v>
      </c>
      <c r="J960" s="102">
        <v>160</v>
      </c>
      <c r="K960" s="103" t="s">
        <v>602</v>
      </c>
      <c r="L960" s="11"/>
      <c r="M960" s="30" t="s">
        <v>5682</v>
      </c>
      <c r="N960" s="11"/>
      <c r="O960" s="102">
        <v>222</v>
      </c>
      <c r="P960" s="22" t="s">
        <v>26</v>
      </c>
      <c r="Q960" s="22" t="s">
        <v>120</v>
      </c>
      <c r="R960" s="29" t="s">
        <v>5786</v>
      </c>
    </row>
    <row r="961" spans="1:18" ht="22.5" x14ac:dyDescent="0.2">
      <c r="A961" s="25">
        <v>945</v>
      </c>
      <c r="B961" s="19">
        <v>5700</v>
      </c>
      <c r="C961" s="100" t="s">
        <v>2867</v>
      </c>
      <c r="D961" s="102">
        <v>8</v>
      </c>
      <c r="E961" s="102">
        <v>10</v>
      </c>
      <c r="F961" s="102">
        <v>2012</v>
      </c>
      <c r="G961" s="102">
        <v>8</v>
      </c>
      <c r="H961" s="102">
        <v>10</v>
      </c>
      <c r="I961" s="102">
        <v>2012</v>
      </c>
      <c r="J961" s="102">
        <v>160</v>
      </c>
      <c r="K961" s="103" t="s">
        <v>603</v>
      </c>
      <c r="L961" s="11"/>
      <c r="M961" s="30" t="s">
        <v>5682</v>
      </c>
      <c r="N961" s="11"/>
      <c r="O961" s="102">
        <v>199</v>
      </c>
      <c r="P961" s="22" t="s">
        <v>26</v>
      </c>
      <c r="Q961" s="22" t="s">
        <v>120</v>
      </c>
      <c r="R961" s="29" t="s">
        <v>5786</v>
      </c>
    </row>
    <row r="962" spans="1:18" ht="22.5" x14ac:dyDescent="0.2">
      <c r="A962" s="72">
        <v>946</v>
      </c>
      <c r="B962" s="19">
        <v>5700</v>
      </c>
      <c r="C962" s="100" t="s">
        <v>2868</v>
      </c>
      <c r="D962" s="102">
        <v>8</v>
      </c>
      <c r="E962" s="102">
        <v>10</v>
      </c>
      <c r="F962" s="102">
        <v>2012</v>
      </c>
      <c r="G962" s="102">
        <v>8</v>
      </c>
      <c r="H962" s="102">
        <v>10</v>
      </c>
      <c r="I962" s="102">
        <v>2012</v>
      </c>
      <c r="J962" s="102">
        <v>160</v>
      </c>
      <c r="K962" s="103" t="s">
        <v>604</v>
      </c>
      <c r="L962" s="11"/>
      <c r="M962" s="30" t="s">
        <v>5682</v>
      </c>
      <c r="N962" s="11"/>
      <c r="O962" s="102">
        <v>192</v>
      </c>
      <c r="P962" s="22" t="s">
        <v>26</v>
      </c>
      <c r="Q962" s="22" t="s">
        <v>120</v>
      </c>
      <c r="R962" s="29" t="s">
        <v>5786</v>
      </c>
    </row>
    <row r="963" spans="1:18" ht="22.5" x14ac:dyDescent="0.2">
      <c r="A963" s="25">
        <v>947</v>
      </c>
      <c r="B963" s="19">
        <v>5700</v>
      </c>
      <c r="C963" s="100" t="s">
        <v>2869</v>
      </c>
      <c r="D963" s="102">
        <v>8</v>
      </c>
      <c r="E963" s="102">
        <v>10</v>
      </c>
      <c r="F963" s="102">
        <v>2012</v>
      </c>
      <c r="G963" s="102">
        <v>8</v>
      </c>
      <c r="H963" s="102">
        <v>10</v>
      </c>
      <c r="I963" s="102">
        <v>2012</v>
      </c>
      <c r="J963" s="102">
        <v>160</v>
      </c>
      <c r="K963" s="103" t="s">
        <v>605</v>
      </c>
      <c r="L963" s="11"/>
      <c r="M963" s="30" t="s">
        <v>5682</v>
      </c>
      <c r="N963" s="11"/>
      <c r="O963" s="102">
        <v>154</v>
      </c>
      <c r="P963" s="22" t="s">
        <v>26</v>
      </c>
      <c r="Q963" s="22" t="s">
        <v>120</v>
      </c>
      <c r="R963" s="29" t="s">
        <v>5786</v>
      </c>
    </row>
    <row r="964" spans="1:18" ht="22.5" x14ac:dyDescent="0.2">
      <c r="A964" s="72">
        <v>948</v>
      </c>
      <c r="B964" s="19">
        <v>5700</v>
      </c>
      <c r="C964" s="100" t="s">
        <v>2870</v>
      </c>
      <c r="D964" s="102">
        <v>25</v>
      </c>
      <c r="E964" s="102">
        <v>10</v>
      </c>
      <c r="F964" s="102">
        <v>2012</v>
      </c>
      <c r="G964" s="102">
        <v>25</v>
      </c>
      <c r="H964" s="102">
        <v>10</v>
      </c>
      <c r="I964" s="102">
        <v>2012</v>
      </c>
      <c r="J964" s="102">
        <v>160</v>
      </c>
      <c r="K964" s="103" t="s">
        <v>606</v>
      </c>
      <c r="L964" s="11"/>
      <c r="M964" s="30" t="s">
        <v>5682</v>
      </c>
      <c r="N964" s="11"/>
      <c r="O964" s="102">
        <v>171</v>
      </c>
      <c r="P964" s="22" t="s">
        <v>26</v>
      </c>
      <c r="Q964" s="22" t="s">
        <v>120</v>
      </c>
      <c r="R964" s="29" t="s">
        <v>5786</v>
      </c>
    </row>
    <row r="965" spans="1:18" ht="22.5" x14ac:dyDescent="0.2">
      <c r="A965" s="25">
        <v>949</v>
      </c>
      <c r="B965" s="19">
        <v>5700</v>
      </c>
      <c r="C965" s="100" t="s">
        <v>2870</v>
      </c>
      <c r="D965" s="102">
        <v>25</v>
      </c>
      <c r="E965" s="102">
        <v>10</v>
      </c>
      <c r="F965" s="102">
        <v>2012</v>
      </c>
      <c r="G965" s="102">
        <v>25</v>
      </c>
      <c r="H965" s="102">
        <v>10</v>
      </c>
      <c r="I965" s="102">
        <v>2012</v>
      </c>
      <c r="J965" s="102">
        <v>160</v>
      </c>
      <c r="K965" s="103" t="s">
        <v>607</v>
      </c>
      <c r="L965" s="11"/>
      <c r="M965" s="30" t="s">
        <v>5682</v>
      </c>
      <c r="N965" s="11"/>
      <c r="O965" s="102">
        <v>160</v>
      </c>
      <c r="P965" s="22" t="s">
        <v>26</v>
      </c>
      <c r="Q965" s="22" t="s">
        <v>120</v>
      </c>
      <c r="R965" s="29" t="s">
        <v>5786</v>
      </c>
    </row>
    <row r="966" spans="1:18" x14ac:dyDescent="0.2">
      <c r="A966" s="72">
        <v>950</v>
      </c>
      <c r="B966" s="19">
        <v>5700</v>
      </c>
      <c r="C966" s="100" t="s">
        <v>2871</v>
      </c>
      <c r="D966" s="102">
        <v>6</v>
      </c>
      <c r="E966" s="102">
        <v>11</v>
      </c>
      <c r="F966" s="102">
        <v>2012</v>
      </c>
      <c r="G966" s="102">
        <v>7</v>
      </c>
      <c r="H966" s="102">
        <v>11</v>
      </c>
      <c r="I966" s="102">
        <v>2012</v>
      </c>
      <c r="J966" s="102">
        <v>161</v>
      </c>
      <c r="K966" s="103" t="s">
        <v>116</v>
      </c>
      <c r="L966" s="11"/>
      <c r="M966" s="30" t="s">
        <v>5682</v>
      </c>
      <c r="N966" s="11"/>
      <c r="O966" s="102">
        <v>204</v>
      </c>
      <c r="P966" s="22" t="s">
        <v>26</v>
      </c>
      <c r="Q966" s="22" t="s">
        <v>120</v>
      </c>
      <c r="R966" s="29" t="s">
        <v>5786</v>
      </c>
    </row>
    <row r="967" spans="1:18" x14ac:dyDescent="0.2">
      <c r="A967" s="25">
        <v>951</v>
      </c>
      <c r="B967" s="19">
        <v>5700</v>
      </c>
      <c r="C967" s="100" t="s">
        <v>2872</v>
      </c>
      <c r="D967" s="102">
        <v>7</v>
      </c>
      <c r="E967" s="102">
        <v>11</v>
      </c>
      <c r="F967" s="102">
        <v>2012</v>
      </c>
      <c r="G967" s="102">
        <v>8</v>
      </c>
      <c r="H967" s="102">
        <v>11</v>
      </c>
      <c r="I967" s="102">
        <v>2012</v>
      </c>
      <c r="J967" s="102">
        <v>161</v>
      </c>
      <c r="K967" s="103" t="s">
        <v>117</v>
      </c>
      <c r="L967" s="11"/>
      <c r="M967" s="30" t="s">
        <v>5682</v>
      </c>
      <c r="N967" s="11"/>
      <c r="O967" s="102">
        <v>199</v>
      </c>
      <c r="P967" s="22" t="s">
        <v>26</v>
      </c>
      <c r="Q967" s="22" t="s">
        <v>120</v>
      </c>
      <c r="R967" s="29" t="s">
        <v>5786</v>
      </c>
    </row>
    <row r="968" spans="1:18" x14ac:dyDescent="0.2">
      <c r="A968" s="72">
        <v>952</v>
      </c>
      <c r="B968" s="19">
        <v>5700</v>
      </c>
      <c r="C968" s="100" t="s">
        <v>2873</v>
      </c>
      <c r="D968" s="102">
        <v>8</v>
      </c>
      <c r="E968" s="102">
        <v>11</v>
      </c>
      <c r="F968" s="102">
        <v>2012</v>
      </c>
      <c r="G968" s="102">
        <v>8</v>
      </c>
      <c r="H968" s="102">
        <v>11</v>
      </c>
      <c r="I968" s="102">
        <v>2012</v>
      </c>
      <c r="J968" s="102">
        <v>161</v>
      </c>
      <c r="K968" s="103" t="s">
        <v>119</v>
      </c>
      <c r="L968" s="11"/>
      <c r="M968" s="30" t="s">
        <v>5682</v>
      </c>
      <c r="N968" s="11"/>
      <c r="O968" s="102">
        <v>195</v>
      </c>
      <c r="P968" s="22" t="s">
        <v>26</v>
      </c>
      <c r="Q968" s="22" t="s">
        <v>120</v>
      </c>
      <c r="R968" s="29" t="s">
        <v>5786</v>
      </c>
    </row>
    <row r="969" spans="1:18" x14ac:dyDescent="0.2">
      <c r="A969" s="25">
        <v>953</v>
      </c>
      <c r="B969" s="19">
        <v>5700</v>
      </c>
      <c r="C969" s="100" t="s">
        <v>2874</v>
      </c>
      <c r="D969" s="102">
        <v>8</v>
      </c>
      <c r="E969" s="102">
        <v>11</v>
      </c>
      <c r="F969" s="102">
        <v>2012</v>
      </c>
      <c r="G969" s="102">
        <v>8</v>
      </c>
      <c r="H969" s="102">
        <v>11</v>
      </c>
      <c r="I969" s="102">
        <v>2012</v>
      </c>
      <c r="J969" s="102">
        <v>161</v>
      </c>
      <c r="K969" s="103" t="s">
        <v>554</v>
      </c>
      <c r="L969" s="11"/>
      <c r="M969" s="30" t="s">
        <v>5682</v>
      </c>
      <c r="N969" s="11"/>
      <c r="O969" s="102">
        <v>206</v>
      </c>
      <c r="P969" s="22" t="s">
        <v>26</v>
      </c>
      <c r="Q969" s="22" t="s">
        <v>120</v>
      </c>
      <c r="R969" s="29" t="s">
        <v>5786</v>
      </c>
    </row>
    <row r="970" spans="1:18" x14ac:dyDescent="0.2">
      <c r="A970" s="72">
        <v>954</v>
      </c>
      <c r="B970" s="19">
        <v>5700</v>
      </c>
      <c r="C970" s="100" t="s">
        <v>2875</v>
      </c>
      <c r="D970" s="102">
        <v>8</v>
      </c>
      <c r="E970" s="102">
        <v>11</v>
      </c>
      <c r="F970" s="102">
        <v>2012</v>
      </c>
      <c r="G970" s="102">
        <v>8</v>
      </c>
      <c r="H970" s="102">
        <v>11</v>
      </c>
      <c r="I970" s="102">
        <v>2012</v>
      </c>
      <c r="J970" s="102">
        <v>161</v>
      </c>
      <c r="K970" s="103" t="s">
        <v>552</v>
      </c>
      <c r="L970" s="11"/>
      <c r="M970" s="30" t="s">
        <v>5682</v>
      </c>
      <c r="N970" s="11"/>
      <c r="O970" s="102">
        <v>203</v>
      </c>
      <c r="P970" s="22" t="s">
        <v>26</v>
      </c>
      <c r="Q970" s="22" t="s">
        <v>120</v>
      </c>
      <c r="R970" s="29" t="s">
        <v>5786</v>
      </c>
    </row>
    <row r="971" spans="1:18" x14ac:dyDescent="0.2">
      <c r="A971" s="25">
        <v>955</v>
      </c>
      <c r="B971" s="19">
        <v>5700</v>
      </c>
      <c r="C971" s="100" t="s">
        <v>2876</v>
      </c>
      <c r="D971" s="102">
        <v>8</v>
      </c>
      <c r="E971" s="102">
        <v>11</v>
      </c>
      <c r="F971" s="102">
        <v>2012</v>
      </c>
      <c r="G971" s="102">
        <v>8</v>
      </c>
      <c r="H971" s="102">
        <v>11</v>
      </c>
      <c r="I971" s="102">
        <v>2012</v>
      </c>
      <c r="J971" s="102">
        <v>161</v>
      </c>
      <c r="K971" s="103" t="s">
        <v>553</v>
      </c>
      <c r="L971" s="11"/>
      <c r="M971" s="30" t="s">
        <v>5682</v>
      </c>
      <c r="N971" s="11"/>
      <c r="O971" s="102">
        <v>195</v>
      </c>
      <c r="P971" s="22" t="s">
        <v>26</v>
      </c>
      <c r="Q971" s="22" t="s">
        <v>120</v>
      </c>
      <c r="R971" s="29" t="s">
        <v>5786</v>
      </c>
    </row>
    <row r="972" spans="1:18" x14ac:dyDescent="0.2">
      <c r="A972" s="72">
        <v>956</v>
      </c>
      <c r="B972" s="19">
        <v>5700</v>
      </c>
      <c r="C972" s="100" t="s">
        <v>2877</v>
      </c>
      <c r="D972" s="102">
        <v>8</v>
      </c>
      <c r="E972" s="102">
        <v>11</v>
      </c>
      <c r="F972" s="102">
        <v>2012</v>
      </c>
      <c r="G972" s="102">
        <v>8</v>
      </c>
      <c r="H972" s="102">
        <v>11</v>
      </c>
      <c r="I972" s="102">
        <v>2012</v>
      </c>
      <c r="J972" s="102">
        <v>162</v>
      </c>
      <c r="K972" s="103" t="s">
        <v>557</v>
      </c>
      <c r="L972" s="11"/>
      <c r="M972" s="30" t="s">
        <v>5682</v>
      </c>
      <c r="N972" s="11"/>
      <c r="O972" s="102">
        <v>196</v>
      </c>
      <c r="P972" s="22" t="s">
        <v>26</v>
      </c>
      <c r="Q972" s="22" t="s">
        <v>120</v>
      </c>
      <c r="R972" s="29" t="s">
        <v>5786</v>
      </c>
    </row>
    <row r="973" spans="1:18" x14ac:dyDescent="0.2">
      <c r="A973" s="25">
        <v>957</v>
      </c>
      <c r="B973" s="19">
        <v>5700</v>
      </c>
      <c r="C973" s="100" t="s">
        <v>2878</v>
      </c>
      <c r="D973" s="102">
        <v>8</v>
      </c>
      <c r="E973" s="102">
        <v>11</v>
      </c>
      <c r="F973" s="102">
        <v>2012</v>
      </c>
      <c r="G973" s="102">
        <v>8</v>
      </c>
      <c r="H973" s="102">
        <v>11</v>
      </c>
      <c r="I973" s="102">
        <v>2012</v>
      </c>
      <c r="J973" s="102">
        <v>162</v>
      </c>
      <c r="K973" s="103" t="s">
        <v>558</v>
      </c>
      <c r="L973" s="11"/>
      <c r="M973" s="30" t="s">
        <v>5682</v>
      </c>
      <c r="N973" s="11"/>
      <c r="O973" s="102">
        <v>203</v>
      </c>
      <c r="P973" s="22" t="s">
        <v>26</v>
      </c>
      <c r="Q973" s="22" t="s">
        <v>120</v>
      </c>
      <c r="R973" s="29" t="s">
        <v>5786</v>
      </c>
    </row>
    <row r="974" spans="1:18" x14ac:dyDescent="0.2">
      <c r="A974" s="72">
        <v>958</v>
      </c>
      <c r="B974" s="19">
        <v>5700</v>
      </c>
      <c r="C974" s="100" t="s">
        <v>2879</v>
      </c>
      <c r="D974" s="102">
        <v>8</v>
      </c>
      <c r="E974" s="102">
        <v>11</v>
      </c>
      <c r="F974" s="102">
        <v>2012</v>
      </c>
      <c r="G974" s="102">
        <v>8</v>
      </c>
      <c r="H974" s="102">
        <v>11</v>
      </c>
      <c r="I974" s="102">
        <v>2012</v>
      </c>
      <c r="J974" s="102">
        <v>162</v>
      </c>
      <c r="K974" s="103" t="s">
        <v>551</v>
      </c>
      <c r="L974" s="11"/>
      <c r="M974" s="30" t="s">
        <v>5682</v>
      </c>
      <c r="N974" s="11"/>
      <c r="O974" s="102">
        <v>197</v>
      </c>
      <c r="P974" s="22" t="s">
        <v>26</v>
      </c>
      <c r="Q974" s="22" t="s">
        <v>120</v>
      </c>
      <c r="R974" s="29" t="s">
        <v>5786</v>
      </c>
    </row>
    <row r="975" spans="1:18" x14ac:dyDescent="0.2">
      <c r="A975" s="25">
        <v>959</v>
      </c>
      <c r="B975" s="19">
        <v>5700</v>
      </c>
      <c r="C975" s="100" t="s">
        <v>2880</v>
      </c>
      <c r="D975" s="102">
        <v>8</v>
      </c>
      <c r="E975" s="102">
        <v>11</v>
      </c>
      <c r="F975" s="102">
        <v>2012</v>
      </c>
      <c r="G975" s="102">
        <v>8</v>
      </c>
      <c r="H975" s="102">
        <v>11</v>
      </c>
      <c r="I975" s="102">
        <v>2012</v>
      </c>
      <c r="J975" s="102">
        <v>162</v>
      </c>
      <c r="K975" s="103" t="s">
        <v>559</v>
      </c>
      <c r="L975" s="11"/>
      <c r="M975" s="30" t="s">
        <v>5682</v>
      </c>
      <c r="N975" s="11"/>
      <c r="O975" s="102">
        <v>203</v>
      </c>
      <c r="P975" s="22" t="s">
        <v>26</v>
      </c>
      <c r="Q975" s="22" t="s">
        <v>120</v>
      </c>
      <c r="R975" s="29" t="s">
        <v>5786</v>
      </c>
    </row>
    <row r="976" spans="1:18" x14ac:dyDescent="0.2">
      <c r="A976" s="72">
        <v>960</v>
      </c>
      <c r="B976" s="19">
        <v>5700</v>
      </c>
      <c r="C976" s="100" t="s">
        <v>2881</v>
      </c>
      <c r="D976" s="102">
        <v>8</v>
      </c>
      <c r="E976" s="102">
        <v>11</v>
      </c>
      <c r="F976" s="102">
        <v>2012</v>
      </c>
      <c r="G976" s="102">
        <v>8</v>
      </c>
      <c r="H976" s="102">
        <v>11</v>
      </c>
      <c r="I976" s="102">
        <v>2012</v>
      </c>
      <c r="J976" s="102">
        <v>162</v>
      </c>
      <c r="K976" s="103" t="s">
        <v>555</v>
      </c>
      <c r="L976" s="11"/>
      <c r="M976" s="30" t="s">
        <v>5682</v>
      </c>
      <c r="N976" s="11"/>
      <c r="O976" s="102">
        <v>198</v>
      </c>
      <c r="P976" s="22" t="s">
        <v>26</v>
      </c>
      <c r="Q976" s="22" t="s">
        <v>120</v>
      </c>
      <c r="R976" s="29" t="s">
        <v>5786</v>
      </c>
    </row>
    <row r="977" spans="1:18" x14ac:dyDescent="0.2">
      <c r="A977" s="25">
        <v>961</v>
      </c>
      <c r="B977" s="19">
        <v>5700</v>
      </c>
      <c r="C977" s="100" t="s">
        <v>2882</v>
      </c>
      <c r="D977" s="102">
        <v>8</v>
      </c>
      <c r="E977" s="102">
        <v>11</v>
      </c>
      <c r="F977" s="102">
        <v>2012</v>
      </c>
      <c r="G977" s="102">
        <v>8</v>
      </c>
      <c r="H977" s="102">
        <v>11</v>
      </c>
      <c r="I977" s="102">
        <v>2012</v>
      </c>
      <c r="J977" s="102">
        <v>162</v>
      </c>
      <c r="K977" s="103" t="s">
        <v>560</v>
      </c>
      <c r="L977" s="11"/>
      <c r="M977" s="30" t="s">
        <v>5682</v>
      </c>
      <c r="N977" s="11"/>
      <c r="O977" s="102">
        <v>204</v>
      </c>
      <c r="P977" s="22" t="s">
        <v>26</v>
      </c>
      <c r="Q977" s="22" t="s">
        <v>120</v>
      </c>
      <c r="R977" s="29" t="s">
        <v>5786</v>
      </c>
    </row>
    <row r="978" spans="1:18" x14ac:dyDescent="0.2">
      <c r="A978" s="72">
        <v>962</v>
      </c>
      <c r="B978" s="19">
        <v>5700</v>
      </c>
      <c r="C978" s="100" t="s">
        <v>2883</v>
      </c>
      <c r="D978" s="102">
        <v>8</v>
      </c>
      <c r="E978" s="102">
        <v>11</v>
      </c>
      <c r="F978" s="102">
        <v>2012</v>
      </c>
      <c r="G978" s="102">
        <v>8</v>
      </c>
      <c r="H978" s="102">
        <v>11</v>
      </c>
      <c r="I978" s="102">
        <v>2012</v>
      </c>
      <c r="J978" s="102">
        <v>163</v>
      </c>
      <c r="K978" s="103" t="s">
        <v>561</v>
      </c>
      <c r="L978" s="11"/>
      <c r="M978" s="30" t="s">
        <v>5682</v>
      </c>
      <c r="N978" s="11"/>
      <c r="O978" s="102">
        <v>198</v>
      </c>
      <c r="P978" s="22" t="s">
        <v>26</v>
      </c>
      <c r="Q978" s="22" t="s">
        <v>120</v>
      </c>
      <c r="R978" s="29" t="s">
        <v>5786</v>
      </c>
    </row>
    <row r="979" spans="1:18" x14ac:dyDescent="0.2">
      <c r="A979" s="25">
        <v>963</v>
      </c>
      <c r="B979" s="19">
        <v>5700</v>
      </c>
      <c r="C979" s="100" t="s">
        <v>2884</v>
      </c>
      <c r="D979" s="102">
        <v>8</v>
      </c>
      <c r="E979" s="102">
        <v>11</v>
      </c>
      <c r="F979" s="102">
        <v>2012</v>
      </c>
      <c r="G979" s="102">
        <v>9</v>
      </c>
      <c r="H979" s="102">
        <v>11</v>
      </c>
      <c r="I979" s="102">
        <v>2012</v>
      </c>
      <c r="J979" s="102">
        <v>163</v>
      </c>
      <c r="K979" s="103" t="s">
        <v>562</v>
      </c>
      <c r="L979" s="11"/>
      <c r="M979" s="30" t="s">
        <v>5682</v>
      </c>
      <c r="N979" s="11"/>
      <c r="O979" s="102">
        <v>248</v>
      </c>
      <c r="P979" s="22" t="s">
        <v>26</v>
      </c>
      <c r="Q979" s="22" t="s">
        <v>120</v>
      </c>
      <c r="R979" s="29" t="s">
        <v>5786</v>
      </c>
    </row>
    <row r="980" spans="1:18" x14ac:dyDescent="0.2">
      <c r="A980" s="72">
        <v>964</v>
      </c>
      <c r="B980" s="19">
        <v>5700</v>
      </c>
      <c r="C980" s="100" t="s">
        <v>2885</v>
      </c>
      <c r="D980" s="102">
        <v>9</v>
      </c>
      <c r="E980" s="102">
        <v>11</v>
      </c>
      <c r="F980" s="102">
        <v>2012</v>
      </c>
      <c r="G980" s="102">
        <v>9</v>
      </c>
      <c r="H980" s="102">
        <v>11</v>
      </c>
      <c r="I980" s="102">
        <v>2012</v>
      </c>
      <c r="J980" s="102">
        <v>163</v>
      </c>
      <c r="K980" s="103" t="s">
        <v>563</v>
      </c>
      <c r="L980" s="11"/>
      <c r="M980" s="30" t="s">
        <v>5682</v>
      </c>
      <c r="N980" s="11"/>
      <c r="O980" s="102">
        <v>197</v>
      </c>
      <c r="P980" s="22" t="s">
        <v>26</v>
      </c>
      <c r="Q980" s="22" t="s">
        <v>120</v>
      </c>
      <c r="R980" s="29" t="s">
        <v>5786</v>
      </c>
    </row>
    <row r="981" spans="1:18" x14ac:dyDescent="0.2">
      <c r="A981" s="25">
        <v>965</v>
      </c>
      <c r="B981" s="19">
        <v>5700</v>
      </c>
      <c r="C981" s="100" t="s">
        <v>2886</v>
      </c>
      <c r="D981" s="102">
        <v>9</v>
      </c>
      <c r="E981" s="102">
        <v>11</v>
      </c>
      <c r="F981" s="102">
        <v>2012</v>
      </c>
      <c r="G981" s="102">
        <v>9</v>
      </c>
      <c r="H981" s="102">
        <v>11</v>
      </c>
      <c r="I981" s="102">
        <v>2012</v>
      </c>
      <c r="J981" s="102">
        <v>163</v>
      </c>
      <c r="K981" s="103" t="s">
        <v>118</v>
      </c>
      <c r="L981" s="11"/>
      <c r="M981" s="30" t="s">
        <v>5682</v>
      </c>
      <c r="N981" s="11"/>
      <c r="O981" s="102">
        <v>198</v>
      </c>
      <c r="P981" s="22" t="s">
        <v>26</v>
      </c>
      <c r="Q981" s="22" t="s">
        <v>120</v>
      </c>
      <c r="R981" s="29" t="s">
        <v>5786</v>
      </c>
    </row>
    <row r="982" spans="1:18" x14ac:dyDescent="0.2">
      <c r="A982" s="72">
        <v>966</v>
      </c>
      <c r="B982" s="19">
        <v>5700</v>
      </c>
      <c r="C982" s="100" t="s">
        <v>2887</v>
      </c>
      <c r="D982" s="102">
        <v>9</v>
      </c>
      <c r="E982" s="102">
        <v>11</v>
      </c>
      <c r="F982" s="102">
        <v>2012</v>
      </c>
      <c r="G982" s="102">
        <v>9</v>
      </c>
      <c r="H982" s="102">
        <v>11</v>
      </c>
      <c r="I982" s="102">
        <v>2012</v>
      </c>
      <c r="J982" s="102">
        <v>163</v>
      </c>
      <c r="K982" s="103" t="s">
        <v>564</v>
      </c>
      <c r="L982" s="11"/>
      <c r="M982" s="30" t="s">
        <v>5682</v>
      </c>
      <c r="N982" s="11"/>
      <c r="O982" s="102">
        <v>191</v>
      </c>
      <c r="P982" s="22" t="s">
        <v>26</v>
      </c>
      <c r="Q982" s="22" t="s">
        <v>120</v>
      </c>
      <c r="R982" s="29" t="s">
        <v>5786</v>
      </c>
    </row>
    <row r="983" spans="1:18" x14ac:dyDescent="0.2">
      <c r="A983" s="25">
        <v>967</v>
      </c>
      <c r="B983" s="19">
        <v>5700</v>
      </c>
      <c r="C983" s="100" t="s">
        <v>2888</v>
      </c>
      <c r="D983" s="102">
        <v>9</v>
      </c>
      <c r="E983" s="102">
        <v>11</v>
      </c>
      <c r="F983" s="102">
        <v>2012</v>
      </c>
      <c r="G983" s="102">
        <v>9</v>
      </c>
      <c r="H983" s="102">
        <v>11</v>
      </c>
      <c r="I983" s="102">
        <v>2012</v>
      </c>
      <c r="J983" s="102">
        <v>163</v>
      </c>
      <c r="K983" s="103" t="s">
        <v>565</v>
      </c>
      <c r="L983" s="11"/>
      <c r="M983" s="30" t="s">
        <v>5682</v>
      </c>
      <c r="N983" s="11"/>
      <c r="O983" s="102">
        <v>198</v>
      </c>
      <c r="P983" s="22" t="s">
        <v>26</v>
      </c>
      <c r="Q983" s="22" t="s">
        <v>120</v>
      </c>
      <c r="R983" s="29" t="s">
        <v>5786</v>
      </c>
    </row>
    <row r="984" spans="1:18" x14ac:dyDescent="0.2">
      <c r="A984" s="72">
        <v>968</v>
      </c>
      <c r="B984" s="19">
        <v>5700</v>
      </c>
      <c r="C984" s="100" t="s">
        <v>2889</v>
      </c>
      <c r="D984" s="102">
        <v>9</v>
      </c>
      <c r="E984" s="102">
        <v>11</v>
      </c>
      <c r="F984" s="102">
        <v>2012</v>
      </c>
      <c r="G984" s="102">
        <v>9</v>
      </c>
      <c r="H984" s="102">
        <v>11</v>
      </c>
      <c r="I984" s="102">
        <v>2012</v>
      </c>
      <c r="J984" s="102">
        <v>164</v>
      </c>
      <c r="K984" s="103" t="s">
        <v>556</v>
      </c>
      <c r="L984" s="11"/>
      <c r="M984" s="30" t="s">
        <v>5682</v>
      </c>
      <c r="N984" s="11"/>
      <c r="O984" s="102">
        <v>197</v>
      </c>
      <c r="P984" s="22" t="s">
        <v>26</v>
      </c>
      <c r="Q984" s="22" t="s">
        <v>120</v>
      </c>
      <c r="R984" s="29" t="s">
        <v>5786</v>
      </c>
    </row>
    <row r="985" spans="1:18" x14ac:dyDescent="0.2">
      <c r="A985" s="25">
        <v>969</v>
      </c>
      <c r="B985" s="19">
        <v>5700</v>
      </c>
      <c r="C985" s="100" t="s">
        <v>2890</v>
      </c>
      <c r="D985" s="102">
        <v>9</v>
      </c>
      <c r="E985" s="102">
        <v>11</v>
      </c>
      <c r="F985" s="102">
        <v>2012</v>
      </c>
      <c r="G985" s="102">
        <v>9</v>
      </c>
      <c r="H985" s="102">
        <v>11</v>
      </c>
      <c r="I985" s="102">
        <v>2012</v>
      </c>
      <c r="J985" s="102">
        <v>164</v>
      </c>
      <c r="K985" s="103" t="s">
        <v>566</v>
      </c>
      <c r="L985" s="11"/>
      <c r="M985" s="30" t="s">
        <v>5682</v>
      </c>
      <c r="N985" s="11"/>
      <c r="O985" s="102">
        <v>197</v>
      </c>
      <c r="P985" s="22" t="s">
        <v>26</v>
      </c>
      <c r="Q985" s="22" t="s">
        <v>120</v>
      </c>
      <c r="R985" s="29" t="s">
        <v>5786</v>
      </c>
    </row>
    <row r="986" spans="1:18" x14ac:dyDescent="0.2">
      <c r="A986" s="72">
        <v>970</v>
      </c>
      <c r="B986" s="19">
        <v>5700</v>
      </c>
      <c r="C986" s="100" t="s">
        <v>2891</v>
      </c>
      <c r="D986" s="102">
        <v>9</v>
      </c>
      <c r="E986" s="102">
        <v>11</v>
      </c>
      <c r="F986" s="102">
        <v>2012</v>
      </c>
      <c r="G986" s="102">
        <v>9</v>
      </c>
      <c r="H986" s="102">
        <v>11</v>
      </c>
      <c r="I986" s="102">
        <v>2012</v>
      </c>
      <c r="J986" s="102">
        <v>164</v>
      </c>
      <c r="K986" s="103" t="s">
        <v>567</v>
      </c>
      <c r="L986" s="11"/>
      <c r="M986" s="30" t="s">
        <v>5682</v>
      </c>
      <c r="N986" s="11"/>
      <c r="O986" s="102">
        <v>171</v>
      </c>
      <c r="P986" s="22" t="s">
        <v>26</v>
      </c>
      <c r="Q986" s="22" t="s">
        <v>120</v>
      </c>
      <c r="R986" s="29" t="s">
        <v>5786</v>
      </c>
    </row>
    <row r="987" spans="1:18" x14ac:dyDescent="0.2">
      <c r="A987" s="25">
        <v>971</v>
      </c>
      <c r="B987" s="19">
        <v>5700</v>
      </c>
      <c r="C987" s="100" t="s">
        <v>2892</v>
      </c>
      <c r="D987" s="102">
        <v>9</v>
      </c>
      <c r="E987" s="102">
        <v>11</v>
      </c>
      <c r="F987" s="102">
        <v>2012</v>
      </c>
      <c r="G987" s="102">
        <v>9</v>
      </c>
      <c r="H987" s="102">
        <v>11</v>
      </c>
      <c r="I987" s="102">
        <v>2012</v>
      </c>
      <c r="J987" s="102">
        <v>164</v>
      </c>
      <c r="K987" s="103" t="s">
        <v>568</v>
      </c>
      <c r="L987" s="11"/>
      <c r="M987" s="30" t="s">
        <v>5682</v>
      </c>
      <c r="N987" s="11"/>
      <c r="O987" s="102">
        <v>197</v>
      </c>
      <c r="P987" s="22" t="s">
        <v>26</v>
      </c>
      <c r="Q987" s="22" t="s">
        <v>120</v>
      </c>
      <c r="R987" s="29" t="s">
        <v>5786</v>
      </c>
    </row>
    <row r="988" spans="1:18" x14ac:dyDescent="0.2">
      <c r="A988" s="72">
        <v>972</v>
      </c>
      <c r="B988" s="19">
        <v>5700</v>
      </c>
      <c r="C988" s="100" t="s">
        <v>2893</v>
      </c>
      <c r="D988" s="102">
        <v>9</v>
      </c>
      <c r="E988" s="102">
        <v>11</v>
      </c>
      <c r="F988" s="102">
        <v>2012</v>
      </c>
      <c r="G988" s="102">
        <v>9</v>
      </c>
      <c r="H988" s="102">
        <v>11</v>
      </c>
      <c r="I988" s="102">
        <v>2012</v>
      </c>
      <c r="J988" s="102">
        <v>164</v>
      </c>
      <c r="K988" s="103" t="s">
        <v>569</v>
      </c>
      <c r="L988" s="11"/>
      <c r="M988" s="30" t="s">
        <v>5682</v>
      </c>
      <c r="N988" s="11"/>
      <c r="O988" s="102">
        <v>197</v>
      </c>
      <c r="P988" s="22" t="s">
        <v>26</v>
      </c>
      <c r="Q988" s="22" t="s">
        <v>120</v>
      </c>
      <c r="R988" s="29" t="s">
        <v>5786</v>
      </c>
    </row>
    <row r="989" spans="1:18" x14ac:dyDescent="0.2">
      <c r="A989" s="25">
        <v>973</v>
      </c>
      <c r="B989" s="19">
        <v>5700</v>
      </c>
      <c r="C989" s="100" t="s">
        <v>2894</v>
      </c>
      <c r="D989" s="102">
        <v>9</v>
      </c>
      <c r="E989" s="102">
        <v>11</v>
      </c>
      <c r="F989" s="102">
        <v>2012</v>
      </c>
      <c r="G989" s="102">
        <v>9</v>
      </c>
      <c r="H989" s="102">
        <v>11</v>
      </c>
      <c r="I989" s="102">
        <v>2012</v>
      </c>
      <c r="J989" s="102">
        <v>164</v>
      </c>
      <c r="K989" s="103" t="s">
        <v>570</v>
      </c>
      <c r="L989" s="11"/>
      <c r="M989" s="30" t="s">
        <v>5682</v>
      </c>
      <c r="N989" s="11"/>
      <c r="O989" s="102">
        <v>204</v>
      </c>
      <c r="P989" s="22" t="s">
        <v>26</v>
      </c>
      <c r="Q989" s="22" t="s">
        <v>120</v>
      </c>
      <c r="R989" s="29" t="s">
        <v>5786</v>
      </c>
    </row>
    <row r="990" spans="1:18" x14ac:dyDescent="0.2">
      <c r="A990" s="72">
        <v>974</v>
      </c>
      <c r="B990" s="19">
        <v>5700</v>
      </c>
      <c r="C990" s="100" t="s">
        <v>2895</v>
      </c>
      <c r="D990" s="102">
        <v>9</v>
      </c>
      <c r="E990" s="102">
        <v>11</v>
      </c>
      <c r="F990" s="102">
        <v>2012</v>
      </c>
      <c r="G990" s="102">
        <v>9</v>
      </c>
      <c r="H990" s="102">
        <v>11</v>
      </c>
      <c r="I990" s="102">
        <v>2012</v>
      </c>
      <c r="J990" s="102">
        <v>165</v>
      </c>
      <c r="K990" s="103" t="s">
        <v>571</v>
      </c>
      <c r="L990" s="11"/>
      <c r="M990" s="30" t="s">
        <v>5682</v>
      </c>
      <c r="N990" s="11"/>
      <c r="O990" s="102">
        <v>196</v>
      </c>
      <c r="P990" s="22" t="s">
        <v>26</v>
      </c>
      <c r="Q990" s="22" t="s">
        <v>120</v>
      </c>
      <c r="R990" s="29" t="s">
        <v>5786</v>
      </c>
    </row>
    <row r="991" spans="1:18" x14ac:dyDescent="0.2">
      <c r="A991" s="25">
        <v>975</v>
      </c>
      <c r="B991" s="19">
        <v>5700</v>
      </c>
      <c r="C991" s="100" t="s">
        <v>2896</v>
      </c>
      <c r="D991" s="102">
        <v>9</v>
      </c>
      <c r="E991" s="102">
        <v>11</v>
      </c>
      <c r="F991" s="102">
        <v>2012</v>
      </c>
      <c r="G991" s="102">
        <v>9</v>
      </c>
      <c r="H991" s="102">
        <v>11</v>
      </c>
      <c r="I991" s="102">
        <v>2012</v>
      </c>
      <c r="J991" s="102">
        <v>165</v>
      </c>
      <c r="K991" s="103" t="s">
        <v>572</v>
      </c>
      <c r="L991" s="11"/>
      <c r="M991" s="30" t="s">
        <v>5682</v>
      </c>
      <c r="N991" s="11"/>
      <c r="O991" s="102">
        <v>198</v>
      </c>
      <c r="P991" s="22" t="s">
        <v>26</v>
      </c>
      <c r="Q991" s="22" t="s">
        <v>120</v>
      </c>
      <c r="R991" s="29" t="s">
        <v>5786</v>
      </c>
    </row>
    <row r="992" spans="1:18" x14ac:dyDescent="0.2">
      <c r="A992" s="72">
        <v>976</v>
      </c>
      <c r="B992" s="19">
        <v>5700</v>
      </c>
      <c r="C992" s="100" t="s">
        <v>2897</v>
      </c>
      <c r="D992" s="102">
        <v>9</v>
      </c>
      <c r="E992" s="102">
        <v>11</v>
      </c>
      <c r="F992" s="102">
        <v>2012</v>
      </c>
      <c r="G992" s="102">
        <v>13</v>
      </c>
      <c r="H992" s="102">
        <v>11</v>
      </c>
      <c r="I992" s="102">
        <v>2012</v>
      </c>
      <c r="J992" s="102">
        <v>165</v>
      </c>
      <c r="K992" s="103" t="s">
        <v>573</v>
      </c>
      <c r="L992" s="11"/>
      <c r="M992" s="30" t="s">
        <v>5682</v>
      </c>
      <c r="N992" s="11"/>
      <c r="O992" s="102">
        <v>199</v>
      </c>
      <c r="P992" s="22" t="s">
        <v>26</v>
      </c>
      <c r="Q992" s="22" t="s">
        <v>120</v>
      </c>
      <c r="R992" s="29" t="s">
        <v>5786</v>
      </c>
    </row>
    <row r="993" spans="1:18" x14ac:dyDescent="0.2">
      <c r="A993" s="25">
        <v>977</v>
      </c>
      <c r="B993" s="19">
        <v>5700</v>
      </c>
      <c r="C993" s="100" t="s">
        <v>2898</v>
      </c>
      <c r="D993" s="102">
        <v>13</v>
      </c>
      <c r="E993" s="102">
        <v>11</v>
      </c>
      <c r="F993" s="102">
        <v>2012</v>
      </c>
      <c r="G993" s="102">
        <v>13</v>
      </c>
      <c r="H993" s="102">
        <v>11</v>
      </c>
      <c r="I993" s="102">
        <v>2012</v>
      </c>
      <c r="J993" s="102">
        <v>165</v>
      </c>
      <c r="K993" s="103" t="s">
        <v>574</v>
      </c>
      <c r="L993" s="11"/>
      <c r="M993" s="30" t="s">
        <v>5682</v>
      </c>
      <c r="N993" s="11"/>
      <c r="O993" s="102">
        <v>199</v>
      </c>
      <c r="P993" s="22" t="s">
        <v>26</v>
      </c>
      <c r="Q993" s="22" t="s">
        <v>120</v>
      </c>
      <c r="R993" s="29" t="s">
        <v>5786</v>
      </c>
    </row>
    <row r="994" spans="1:18" x14ac:dyDescent="0.2">
      <c r="A994" s="72">
        <v>978</v>
      </c>
      <c r="B994" s="19">
        <v>5700</v>
      </c>
      <c r="C994" s="100" t="s">
        <v>2899</v>
      </c>
      <c r="D994" s="102">
        <v>13</v>
      </c>
      <c r="E994" s="102">
        <v>11</v>
      </c>
      <c r="F994" s="102">
        <v>2012</v>
      </c>
      <c r="G994" s="102">
        <v>13</v>
      </c>
      <c r="H994" s="102">
        <v>11</v>
      </c>
      <c r="I994" s="102">
        <v>2012</v>
      </c>
      <c r="J994" s="102">
        <v>165</v>
      </c>
      <c r="K994" s="103" t="s">
        <v>575</v>
      </c>
      <c r="L994" s="11"/>
      <c r="M994" s="30" t="s">
        <v>5682</v>
      </c>
      <c r="N994" s="11"/>
      <c r="O994" s="102">
        <v>200</v>
      </c>
      <c r="P994" s="22" t="s">
        <v>26</v>
      </c>
      <c r="Q994" s="22" t="s">
        <v>120</v>
      </c>
      <c r="R994" s="29" t="s">
        <v>5786</v>
      </c>
    </row>
    <row r="995" spans="1:18" x14ac:dyDescent="0.2">
      <c r="A995" s="25">
        <v>979</v>
      </c>
      <c r="B995" s="19">
        <v>5700</v>
      </c>
      <c r="C995" s="100" t="s">
        <v>2900</v>
      </c>
      <c r="D995" s="102">
        <v>13</v>
      </c>
      <c r="E995" s="102">
        <v>11</v>
      </c>
      <c r="F995" s="102">
        <v>2012</v>
      </c>
      <c r="G995" s="102">
        <v>13</v>
      </c>
      <c r="H995" s="102">
        <v>11</v>
      </c>
      <c r="I995" s="102">
        <v>2012</v>
      </c>
      <c r="J995" s="102">
        <v>165</v>
      </c>
      <c r="K995" s="103" t="s">
        <v>576</v>
      </c>
      <c r="L995" s="11"/>
      <c r="M995" s="30" t="s">
        <v>5682</v>
      </c>
      <c r="N995" s="11"/>
      <c r="O995" s="102">
        <v>201</v>
      </c>
      <c r="P995" s="22" t="s">
        <v>26</v>
      </c>
      <c r="Q995" s="22" t="s">
        <v>120</v>
      </c>
      <c r="R995" s="29" t="s">
        <v>5786</v>
      </c>
    </row>
    <row r="996" spans="1:18" x14ac:dyDescent="0.2">
      <c r="A996" s="72">
        <v>980</v>
      </c>
      <c r="B996" s="19">
        <v>5700</v>
      </c>
      <c r="C996" s="100" t="s">
        <v>2901</v>
      </c>
      <c r="D996" s="102">
        <v>13</v>
      </c>
      <c r="E996" s="102">
        <v>11</v>
      </c>
      <c r="F996" s="102">
        <v>2012</v>
      </c>
      <c r="G996" s="102">
        <v>13</v>
      </c>
      <c r="H996" s="102">
        <v>11</v>
      </c>
      <c r="I996" s="102">
        <v>2012</v>
      </c>
      <c r="J996" s="102">
        <v>166</v>
      </c>
      <c r="K996" s="103" t="s">
        <v>577</v>
      </c>
      <c r="L996" s="11"/>
      <c r="M996" s="30" t="s">
        <v>5682</v>
      </c>
      <c r="N996" s="11"/>
      <c r="O996" s="102">
        <v>197</v>
      </c>
      <c r="P996" s="22" t="s">
        <v>26</v>
      </c>
      <c r="Q996" s="22" t="s">
        <v>120</v>
      </c>
      <c r="R996" s="29" t="s">
        <v>5786</v>
      </c>
    </row>
    <row r="997" spans="1:18" x14ac:dyDescent="0.2">
      <c r="A997" s="25">
        <v>981</v>
      </c>
      <c r="B997" s="19">
        <v>5700</v>
      </c>
      <c r="C997" s="100" t="s">
        <v>2902</v>
      </c>
      <c r="D997" s="102">
        <v>13</v>
      </c>
      <c r="E997" s="102">
        <v>11</v>
      </c>
      <c r="F997" s="102">
        <v>2012</v>
      </c>
      <c r="G997" s="102">
        <v>15</v>
      </c>
      <c r="H997" s="102">
        <v>11</v>
      </c>
      <c r="I997" s="102">
        <v>2012</v>
      </c>
      <c r="J997" s="102">
        <v>166</v>
      </c>
      <c r="K997" s="103" t="s">
        <v>578</v>
      </c>
      <c r="L997" s="11"/>
      <c r="M997" s="30" t="s">
        <v>5682</v>
      </c>
      <c r="N997" s="11"/>
      <c r="O997" s="102">
        <v>198</v>
      </c>
      <c r="P997" s="22" t="s">
        <v>26</v>
      </c>
      <c r="Q997" s="22" t="s">
        <v>120</v>
      </c>
      <c r="R997" s="29" t="s">
        <v>5786</v>
      </c>
    </row>
    <row r="998" spans="1:18" x14ac:dyDescent="0.2">
      <c r="A998" s="72">
        <v>982</v>
      </c>
      <c r="B998" s="19">
        <v>5700</v>
      </c>
      <c r="C998" s="100" t="s">
        <v>2903</v>
      </c>
      <c r="D998" s="102">
        <v>15</v>
      </c>
      <c r="E998" s="102">
        <v>11</v>
      </c>
      <c r="F998" s="102">
        <v>2012</v>
      </c>
      <c r="G998" s="102">
        <v>15</v>
      </c>
      <c r="H998" s="102">
        <v>11</v>
      </c>
      <c r="I998" s="102">
        <v>2012</v>
      </c>
      <c r="J998" s="102">
        <v>166</v>
      </c>
      <c r="K998" s="103" t="s">
        <v>579</v>
      </c>
      <c r="L998" s="11"/>
      <c r="M998" s="30" t="s">
        <v>5682</v>
      </c>
      <c r="N998" s="11"/>
      <c r="O998" s="102">
        <v>195</v>
      </c>
      <c r="P998" s="22" t="s">
        <v>26</v>
      </c>
      <c r="Q998" s="22" t="s">
        <v>120</v>
      </c>
      <c r="R998" s="29" t="s">
        <v>5786</v>
      </c>
    </row>
    <row r="999" spans="1:18" x14ac:dyDescent="0.2">
      <c r="A999" s="25">
        <v>983</v>
      </c>
      <c r="B999" s="19">
        <v>5700</v>
      </c>
      <c r="C999" s="100" t="s">
        <v>2904</v>
      </c>
      <c r="D999" s="102">
        <v>15</v>
      </c>
      <c r="E999" s="102">
        <v>11</v>
      </c>
      <c r="F999" s="102">
        <v>2012</v>
      </c>
      <c r="G999" s="102">
        <v>16</v>
      </c>
      <c r="H999" s="102">
        <v>11</v>
      </c>
      <c r="I999" s="102">
        <v>2012</v>
      </c>
      <c r="J999" s="102">
        <v>166</v>
      </c>
      <c r="K999" s="103" t="s">
        <v>580</v>
      </c>
      <c r="L999" s="11"/>
      <c r="M999" s="30" t="s">
        <v>5682</v>
      </c>
      <c r="N999" s="11"/>
      <c r="O999" s="102">
        <v>191</v>
      </c>
      <c r="P999" s="22" t="s">
        <v>26</v>
      </c>
      <c r="Q999" s="22" t="s">
        <v>120</v>
      </c>
      <c r="R999" s="29" t="s">
        <v>5786</v>
      </c>
    </row>
    <row r="1000" spans="1:18" x14ac:dyDescent="0.2">
      <c r="A1000" s="72">
        <v>984</v>
      </c>
      <c r="B1000" s="19">
        <v>5700</v>
      </c>
      <c r="C1000" s="100" t="s">
        <v>2905</v>
      </c>
      <c r="D1000" s="102">
        <v>16</v>
      </c>
      <c r="E1000" s="102">
        <v>11</v>
      </c>
      <c r="F1000" s="102">
        <v>2012</v>
      </c>
      <c r="G1000" s="102">
        <v>16</v>
      </c>
      <c r="H1000" s="102">
        <v>11</v>
      </c>
      <c r="I1000" s="102">
        <v>2012</v>
      </c>
      <c r="J1000" s="102">
        <v>166</v>
      </c>
      <c r="K1000" s="103" t="s">
        <v>581</v>
      </c>
      <c r="L1000" s="11"/>
      <c r="M1000" s="30" t="s">
        <v>5682</v>
      </c>
      <c r="N1000" s="11"/>
      <c r="O1000" s="102">
        <v>192</v>
      </c>
      <c r="P1000" s="22" t="s">
        <v>26</v>
      </c>
      <c r="Q1000" s="22" t="s">
        <v>120</v>
      </c>
      <c r="R1000" s="29" t="s">
        <v>5786</v>
      </c>
    </row>
    <row r="1001" spans="1:18" x14ac:dyDescent="0.2">
      <c r="A1001" s="25">
        <v>985</v>
      </c>
      <c r="B1001" s="19">
        <v>5700</v>
      </c>
      <c r="C1001" s="100" t="s">
        <v>2906</v>
      </c>
      <c r="D1001" s="102">
        <v>16</v>
      </c>
      <c r="E1001" s="102">
        <v>11</v>
      </c>
      <c r="F1001" s="102">
        <v>2012</v>
      </c>
      <c r="G1001" s="102">
        <v>16</v>
      </c>
      <c r="H1001" s="102">
        <v>11</v>
      </c>
      <c r="I1001" s="102">
        <v>2012</v>
      </c>
      <c r="J1001" s="102">
        <v>166</v>
      </c>
      <c r="K1001" s="103" t="s">
        <v>582</v>
      </c>
      <c r="L1001" s="11"/>
      <c r="M1001" s="30" t="s">
        <v>5682</v>
      </c>
      <c r="N1001" s="11"/>
      <c r="O1001" s="102">
        <v>197</v>
      </c>
      <c r="P1001" s="22" t="s">
        <v>26</v>
      </c>
      <c r="Q1001" s="22" t="s">
        <v>120</v>
      </c>
      <c r="R1001" s="29" t="s">
        <v>5786</v>
      </c>
    </row>
    <row r="1002" spans="1:18" x14ac:dyDescent="0.2">
      <c r="A1002" s="72">
        <v>986</v>
      </c>
      <c r="B1002" s="19">
        <v>5700</v>
      </c>
      <c r="C1002" s="100" t="s">
        <v>2907</v>
      </c>
      <c r="D1002" s="102">
        <v>16</v>
      </c>
      <c r="E1002" s="102">
        <v>11</v>
      </c>
      <c r="F1002" s="102">
        <v>2012</v>
      </c>
      <c r="G1002" s="102">
        <v>16</v>
      </c>
      <c r="H1002" s="102">
        <v>11</v>
      </c>
      <c r="I1002" s="102">
        <v>2012</v>
      </c>
      <c r="J1002" s="102">
        <v>167</v>
      </c>
      <c r="K1002" s="103" t="s">
        <v>583</v>
      </c>
      <c r="L1002" s="11"/>
      <c r="M1002" s="30" t="s">
        <v>5682</v>
      </c>
      <c r="N1002" s="11"/>
      <c r="O1002" s="102">
        <v>170</v>
      </c>
      <c r="P1002" s="22" t="s">
        <v>26</v>
      </c>
      <c r="Q1002" s="22" t="s">
        <v>120</v>
      </c>
      <c r="R1002" s="29" t="s">
        <v>5786</v>
      </c>
    </row>
    <row r="1003" spans="1:18" x14ac:dyDescent="0.2">
      <c r="A1003" s="25">
        <v>987</v>
      </c>
      <c r="B1003" s="19">
        <v>5700</v>
      </c>
      <c r="C1003" s="100" t="s">
        <v>2908</v>
      </c>
      <c r="D1003" s="102">
        <v>16</v>
      </c>
      <c r="E1003" s="102">
        <v>11</v>
      </c>
      <c r="F1003" s="102">
        <v>2012</v>
      </c>
      <c r="G1003" s="102">
        <v>20</v>
      </c>
      <c r="H1003" s="102">
        <v>11</v>
      </c>
      <c r="I1003" s="102">
        <v>2012</v>
      </c>
      <c r="J1003" s="102">
        <v>167</v>
      </c>
      <c r="K1003" s="103" t="s">
        <v>584</v>
      </c>
      <c r="L1003" s="11"/>
      <c r="M1003" s="30" t="s">
        <v>5682</v>
      </c>
      <c r="N1003" s="11"/>
      <c r="O1003" s="102">
        <v>189</v>
      </c>
      <c r="P1003" s="22" t="s">
        <v>26</v>
      </c>
      <c r="Q1003" s="22" t="s">
        <v>120</v>
      </c>
      <c r="R1003" s="29" t="s">
        <v>5786</v>
      </c>
    </row>
    <row r="1004" spans="1:18" x14ac:dyDescent="0.2">
      <c r="A1004" s="72">
        <v>988</v>
      </c>
      <c r="B1004" s="19">
        <v>5700</v>
      </c>
      <c r="C1004" s="100" t="s">
        <v>2909</v>
      </c>
      <c r="D1004" s="102">
        <v>20</v>
      </c>
      <c r="E1004" s="102">
        <v>11</v>
      </c>
      <c r="F1004" s="102">
        <v>2012</v>
      </c>
      <c r="G1004" s="102">
        <v>21</v>
      </c>
      <c r="H1004" s="102">
        <v>11</v>
      </c>
      <c r="I1004" s="102">
        <v>2012</v>
      </c>
      <c r="J1004" s="102">
        <v>167</v>
      </c>
      <c r="K1004" s="103" t="s">
        <v>585</v>
      </c>
      <c r="L1004" s="11"/>
      <c r="M1004" s="30" t="s">
        <v>5682</v>
      </c>
      <c r="N1004" s="11"/>
      <c r="O1004" s="102">
        <v>195</v>
      </c>
      <c r="P1004" s="22" t="s">
        <v>26</v>
      </c>
      <c r="Q1004" s="22" t="s">
        <v>120</v>
      </c>
      <c r="R1004" s="29" t="s">
        <v>5786</v>
      </c>
    </row>
    <row r="1005" spans="1:18" x14ac:dyDescent="0.2">
      <c r="A1005" s="25">
        <v>989</v>
      </c>
      <c r="B1005" s="19">
        <v>5700</v>
      </c>
      <c r="C1005" s="100" t="s">
        <v>2910</v>
      </c>
      <c r="D1005" s="102">
        <v>21</v>
      </c>
      <c r="E1005" s="102">
        <v>11</v>
      </c>
      <c r="F1005" s="102">
        <v>2012</v>
      </c>
      <c r="G1005" s="102">
        <v>21</v>
      </c>
      <c r="H1005" s="102">
        <v>11</v>
      </c>
      <c r="I1005" s="102">
        <v>2012</v>
      </c>
      <c r="J1005" s="102">
        <v>167</v>
      </c>
      <c r="K1005" s="103" t="s">
        <v>586</v>
      </c>
      <c r="L1005" s="11"/>
      <c r="M1005" s="30" t="s">
        <v>5682</v>
      </c>
      <c r="N1005" s="11"/>
      <c r="O1005" s="102">
        <v>199</v>
      </c>
      <c r="P1005" s="22" t="s">
        <v>26</v>
      </c>
      <c r="Q1005" s="22" t="s">
        <v>120</v>
      </c>
      <c r="R1005" s="29" t="s">
        <v>5786</v>
      </c>
    </row>
    <row r="1006" spans="1:18" x14ac:dyDescent="0.2">
      <c r="A1006" s="72">
        <v>990</v>
      </c>
      <c r="B1006" s="19">
        <v>5700</v>
      </c>
      <c r="C1006" s="100" t="s">
        <v>2911</v>
      </c>
      <c r="D1006" s="102">
        <v>21</v>
      </c>
      <c r="E1006" s="102">
        <v>11</v>
      </c>
      <c r="F1006" s="102">
        <v>2012</v>
      </c>
      <c r="G1006" s="102">
        <v>22</v>
      </c>
      <c r="H1006" s="102">
        <v>11</v>
      </c>
      <c r="I1006" s="102">
        <v>2012</v>
      </c>
      <c r="J1006" s="102">
        <v>167</v>
      </c>
      <c r="K1006" s="103" t="s">
        <v>587</v>
      </c>
      <c r="L1006" s="11"/>
      <c r="M1006" s="30" t="s">
        <v>5682</v>
      </c>
      <c r="N1006" s="11"/>
      <c r="O1006" s="102">
        <v>191</v>
      </c>
      <c r="P1006" s="22" t="s">
        <v>26</v>
      </c>
      <c r="Q1006" s="22" t="s">
        <v>120</v>
      </c>
      <c r="R1006" s="29" t="s">
        <v>5786</v>
      </c>
    </row>
    <row r="1007" spans="1:18" x14ac:dyDescent="0.2">
      <c r="A1007" s="25">
        <v>991</v>
      </c>
      <c r="B1007" s="19">
        <v>5700</v>
      </c>
      <c r="C1007" s="100" t="s">
        <v>2912</v>
      </c>
      <c r="D1007" s="102">
        <v>22</v>
      </c>
      <c r="E1007" s="102">
        <v>11</v>
      </c>
      <c r="F1007" s="102">
        <v>2012</v>
      </c>
      <c r="G1007" s="102">
        <v>22</v>
      </c>
      <c r="H1007" s="102">
        <v>11</v>
      </c>
      <c r="I1007" s="102">
        <v>2012</v>
      </c>
      <c r="J1007" s="102">
        <v>167</v>
      </c>
      <c r="K1007" s="103" t="s">
        <v>588</v>
      </c>
      <c r="L1007" s="11"/>
      <c r="M1007" s="30" t="s">
        <v>5682</v>
      </c>
      <c r="N1007" s="11"/>
      <c r="O1007" s="102">
        <v>191</v>
      </c>
      <c r="P1007" s="22" t="s">
        <v>26</v>
      </c>
      <c r="Q1007" s="22" t="s">
        <v>120</v>
      </c>
      <c r="R1007" s="29" t="s">
        <v>5786</v>
      </c>
    </row>
    <row r="1008" spans="1:18" x14ac:dyDescent="0.2">
      <c r="A1008" s="72">
        <v>992</v>
      </c>
      <c r="B1008" s="19">
        <v>5700</v>
      </c>
      <c r="C1008" s="100" t="s">
        <v>2913</v>
      </c>
      <c r="D1008" s="102">
        <v>23</v>
      </c>
      <c r="E1008" s="102">
        <v>11</v>
      </c>
      <c r="F1008" s="102">
        <v>2012</v>
      </c>
      <c r="G1008" s="102">
        <v>23</v>
      </c>
      <c r="H1008" s="102">
        <v>11</v>
      </c>
      <c r="I1008" s="102">
        <v>2012</v>
      </c>
      <c r="J1008" s="102">
        <v>168</v>
      </c>
      <c r="K1008" s="103" t="s">
        <v>589</v>
      </c>
      <c r="L1008" s="11"/>
      <c r="M1008" s="30" t="s">
        <v>5682</v>
      </c>
      <c r="N1008" s="11"/>
      <c r="O1008" s="102">
        <v>186</v>
      </c>
      <c r="P1008" s="22" t="s">
        <v>26</v>
      </c>
      <c r="Q1008" s="22" t="s">
        <v>120</v>
      </c>
      <c r="R1008" s="29" t="s">
        <v>5786</v>
      </c>
    </row>
    <row r="1009" spans="1:18" x14ac:dyDescent="0.2">
      <c r="A1009" s="25">
        <v>993</v>
      </c>
      <c r="B1009" s="19">
        <v>5700</v>
      </c>
      <c r="C1009" s="100" t="s">
        <v>2914</v>
      </c>
      <c r="D1009" s="102">
        <v>23</v>
      </c>
      <c r="E1009" s="102">
        <v>11</v>
      </c>
      <c r="F1009" s="102">
        <v>2012</v>
      </c>
      <c r="G1009" s="102">
        <v>23</v>
      </c>
      <c r="H1009" s="102">
        <v>11</v>
      </c>
      <c r="I1009" s="102">
        <v>2012</v>
      </c>
      <c r="J1009" s="102">
        <v>168</v>
      </c>
      <c r="K1009" s="103" t="s">
        <v>590</v>
      </c>
      <c r="L1009" s="11"/>
      <c r="M1009" s="30" t="s">
        <v>5682</v>
      </c>
      <c r="N1009" s="11"/>
      <c r="O1009" s="102">
        <v>187</v>
      </c>
      <c r="P1009" s="22" t="s">
        <v>26</v>
      </c>
      <c r="Q1009" s="22" t="s">
        <v>120</v>
      </c>
      <c r="R1009" s="29" t="s">
        <v>5786</v>
      </c>
    </row>
    <row r="1010" spans="1:18" x14ac:dyDescent="0.2">
      <c r="A1010" s="72">
        <v>994</v>
      </c>
      <c r="B1010" s="19">
        <v>5700</v>
      </c>
      <c r="C1010" s="100" t="s">
        <v>2915</v>
      </c>
      <c r="D1010" s="102">
        <v>23</v>
      </c>
      <c r="E1010" s="102">
        <v>11</v>
      </c>
      <c r="F1010" s="102">
        <v>2012</v>
      </c>
      <c r="G1010" s="102">
        <v>26</v>
      </c>
      <c r="H1010" s="102">
        <v>11</v>
      </c>
      <c r="I1010" s="102">
        <v>2012</v>
      </c>
      <c r="J1010" s="102">
        <v>168</v>
      </c>
      <c r="K1010" s="103" t="s">
        <v>591</v>
      </c>
      <c r="L1010" s="11"/>
      <c r="M1010" s="30" t="s">
        <v>5682</v>
      </c>
      <c r="N1010" s="11"/>
      <c r="O1010" s="102">
        <v>178</v>
      </c>
      <c r="P1010" s="22" t="s">
        <v>26</v>
      </c>
      <c r="Q1010" s="22" t="s">
        <v>120</v>
      </c>
      <c r="R1010" s="29" t="s">
        <v>5786</v>
      </c>
    </row>
    <row r="1011" spans="1:18" x14ac:dyDescent="0.2">
      <c r="A1011" s="25">
        <v>995</v>
      </c>
      <c r="B1011" s="19">
        <v>5700</v>
      </c>
      <c r="C1011" s="100" t="s">
        <v>2916</v>
      </c>
      <c r="D1011" s="102">
        <v>26</v>
      </c>
      <c r="E1011" s="102">
        <v>11</v>
      </c>
      <c r="F1011" s="102">
        <v>2012</v>
      </c>
      <c r="G1011" s="102">
        <v>27</v>
      </c>
      <c r="H1011" s="102">
        <v>11</v>
      </c>
      <c r="I1011" s="102">
        <v>2012</v>
      </c>
      <c r="J1011" s="102">
        <v>168</v>
      </c>
      <c r="K1011" s="103" t="s">
        <v>592</v>
      </c>
      <c r="L1011" s="11"/>
      <c r="M1011" s="30" t="s">
        <v>5682</v>
      </c>
      <c r="N1011" s="11"/>
      <c r="O1011" s="102">
        <v>170</v>
      </c>
      <c r="P1011" s="22" t="s">
        <v>26</v>
      </c>
      <c r="Q1011" s="22" t="s">
        <v>120</v>
      </c>
      <c r="R1011" s="29" t="s">
        <v>5786</v>
      </c>
    </row>
    <row r="1012" spans="1:18" x14ac:dyDescent="0.2">
      <c r="A1012" s="72">
        <v>996</v>
      </c>
      <c r="B1012" s="19">
        <v>5700</v>
      </c>
      <c r="C1012" s="100" t="s">
        <v>2917</v>
      </c>
      <c r="D1012" s="102">
        <v>27</v>
      </c>
      <c r="E1012" s="102">
        <v>11</v>
      </c>
      <c r="F1012" s="102">
        <v>2012</v>
      </c>
      <c r="G1012" s="102">
        <v>30</v>
      </c>
      <c r="H1012" s="102">
        <v>11</v>
      </c>
      <c r="I1012" s="102">
        <v>2012</v>
      </c>
      <c r="J1012" s="102">
        <v>168</v>
      </c>
      <c r="K1012" s="103" t="s">
        <v>593</v>
      </c>
      <c r="L1012" s="11"/>
      <c r="M1012" s="30" t="s">
        <v>5682</v>
      </c>
      <c r="N1012" s="11"/>
      <c r="O1012" s="102">
        <v>82</v>
      </c>
      <c r="P1012" s="22" t="s">
        <v>26</v>
      </c>
      <c r="Q1012" s="22" t="s">
        <v>120</v>
      </c>
      <c r="R1012" s="29" t="s">
        <v>5786</v>
      </c>
    </row>
    <row r="1013" spans="1:18" ht="22.5" x14ac:dyDescent="0.2">
      <c r="A1013" s="25">
        <v>997</v>
      </c>
      <c r="B1013" s="19">
        <v>5700</v>
      </c>
      <c r="C1013" s="100" t="s">
        <v>2918</v>
      </c>
      <c r="D1013" s="102">
        <v>27</v>
      </c>
      <c r="E1013" s="102">
        <v>11</v>
      </c>
      <c r="F1013" s="102">
        <v>2012</v>
      </c>
      <c r="G1013" s="102">
        <v>27</v>
      </c>
      <c r="H1013" s="102">
        <v>11</v>
      </c>
      <c r="I1013" s="102">
        <v>2012</v>
      </c>
      <c r="J1013" s="102">
        <v>168</v>
      </c>
      <c r="K1013" s="103" t="s">
        <v>594</v>
      </c>
      <c r="L1013" s="11"/>
      <c r="M1013" s="30" t="s">
        <v>5682</v>
      </c>
      <c r="N1013" s="11"/>
      <c r="O1013" s="102">
        <v>167</v>
      </c>
      <c r="P1013" s="22" t="s">
        <v>26</v>
      </c>
      <c r="Q1013" s="22" t="s">
        <v>120</v>
      </c>
      <c r="R1013" s="29" t="s">
        <v>5786</v>
      </c>
    </row>
    <row r="1014" spans="1:18" ht="22.5" x14ac:dyDescent="0.2">
      <c r="A1014" s="72">
        <v>998</v>
      </c>
      <c r="B1014" s="19">
        <v>5700</v>
      </c>
      <c r="C1014" s="100" t="s">
        <v>2918</v>
      </c>
      <c r="D1014" s="102">
        <v>27</v>
      </c>
      <c r="E1014" s="102">
        <v>11</v>
      </c>
      <c r="F1014" s="102">
        <v>2012</v>
      </c>
      <c r="G1014" s="102">
        <v>27</v>
      </c>
      <c r="H1014" s="102">
        <v>11</v>
      </c>
      <c r="I1014" s="102">
        <v>2012</v>
      </c>
      <c r="J1014" s="102">
        <v>169</v>
      </c>
      <c r="K1014" s="103" t="s">
        <v>595</v>
      </c>
      <c r="L1014" s="11"/>
      <c r="M1014" s="30" t="s">
        <v>5682</v>
      </c>
      <c r="N1014" s="11"/>
      <c r="O1014" s="102">
        <v>167</v>
      </c>
      <c r="P1014" s="22" t="s">
        <v>26</v>
      </c>
      <c r="Q1014" s="22" t="s">
        <v>120</v>
      </c>
      <c r="R1014" s="29" t="s">
        <v>5786</v>
      </c>
    </row>
    <row r="1015" spans="1:18" x14ac:dyDescent="0.2">
      <c r="A1015" s="25">
        <v>999</v>
      </c>
      <c r="B1015" s="19">
        <v>5700</v>
      </c>
      <c r="C1015" s="100" t="s">
        <v>2919</v>
      </c>
      <c r="D1015" s="102">
        <v>8</v>
      </c>
      <c r="E1015" s="102">
        <v>11</v>
      </c>
      <c r="F1015" s="102">
        <v>2012</v>
      </c>
      <c r="G1015" s="102">
        <v>8</v>
      </c>
      <c r="H1015" s="102">
        <v>11</v>
      </c>
      <c r="I1015" s="102">
        <v>2012</v>
      </c>
      <c r="J1015" s="102">
        <v>169</v>
      </c>
      <c r="K1015" s="103" t="s">
        <v>596</v>
      </c>
      <c r="L1015" s="11"/>
      <c r="M1015" s="30" t="s">
        <v>5682</v>
      </c>
      <c r="N1015" s="11"/>
      <c r="O1015" s="102">
        <v>210</v>
      </c>
      <c r="P1015" s="22" t="s">
        <v>26</v>
      </c>
      <c r="Q1015" s="22" t="s">
        <v>120</v>
      </c>
      <c r="R1015" s="29" t="s">
        <v>5786</v>
      </c>
    </row>
    <row r="1016" spans="1:18" ht="22.5" x14ac:dyDescent="0.2">
      <c r="A1016" s="72">
        <v>1000</v>
      </c>
      <c r="B1016" s="19">
        <v>5700</v>
      </c>
      <c r="C1016" s="100" t="s">
        <v>2920</v>
      </c>
      <c r="D1016" s="102">
        <v>8</v>
      </c>
      <c r="E1016" s="102">
        <v>11</v>
      </c>
      <c r="F1016" s="102">
        <v>2012</v>
      </c>
      <c r="G1016" s="102">
        <v>8</v>
      </c>
      <c r="H1016" s="102">
        <v>11</v>
      </c>
      <c r="I1016" s="102">
        <v>2012</v>
      </c>
      <c r="J1016" s="102">
        <v>169</v>
      </c>
      <c r="K1016" s="103" t="s">
        <v>597</v>
      </c>
      <c r="L1016" s="11"/>
      <c r="M1016" s="30" t="s">
        <v>5682</v>
      </c>
      <c r="N1016" s="11"/>
      <c r="O1016" s="102">
        <v>200</v>
      </c>
      <c r="P1016" s="22" t="s">
        <v>26</v>
      </c>
      <c r="Q1016" s="22" t="s">
        <v>120</v>
      </c>
      <c r="R1016" s="29" t="s">
        <v>5786</v>
      </c>
    </row>
    <row r="1017" spans="1:18" ht="22.5" x14ac:dyDescent="0.2">
      <c r="A1017" s="25">
        <v>1001</v>
      </c>
      <c r="B1017" s="19">
        <v>5700</v>
      </c>
      <c r="C1017" s="100" t="s">
        <v>2921</v>
      </c>
      <c r="D1017" s="102">
        <v>8</v>
      </c>
      <c r="E1017" s="102">
        <v>11</v>
      </c>
      <c r="F1017" s="102">
        <v>2012</v>
      </c>
      <c r="G1017" s="102">
        <v>8</v>
      </c>
      <c r="H1017" s="102">
        <v>11</v>
      </c>
      <c r="I1017" s="102">
        <v>2012</v>
      </c>
      <c r="J1017" s="102">
        <v>169</v>
      </c>
      <c r="K1017" s="103" t="s">
        <v>598</v>
      </c>
      <c r="L1017" s="11"/>
      <c r="M1017" s="30" t="s">
        <v>5682</v>
      </c>
      <c r="N1017" s="11"/>
      <c r="O1017" s="102">
        <v>160</v>
      </c>
      <c r="P1017" s="22" t="s">
        <v>26</v>
      </c>
      <c r="Q1017" s="22" t="s">
        <v>120</v>
      </c>
      <c r="R1017" s="29" t="s">
        <v>5786</v>
      </c>
    </row>
    <row r="1018" spans="1:18" x14ac:dyDescent="0.2">
      <c r="A1018" s="72">
        <v>1002</v>
      </c>
      <c r="B1018" s="19">
        <v>5700</v>
      </c>
      <c r="C1018" s="100" t="s">
        <v>2922</v>
      </c>
      <c r="D1018" s="102">
        <v>4</v>
      </c>
      <c r="E1018" s="102">
        <v>12</v>
      </c>
      <c r="F1018" s="102">
        <v>2012</v>
      </c>
      <c r="G1018" s="102">
        <v>4</v>
      </c>
      <c r="H1018" s="102">
        <v>12</v>
      </c>
      <c r="I1018" s="102">
        <v>2012</v>
      </c>
      <c r="J1018" s="102">
        <v>170</v>
      </c>
      <c r="K1018" s="103" t="s">
        <v>116</v>
      </c>
      <c r="L1018" s="11"/>
      <c r="M1018" s="30" t="s">
        <v>5682</v>
      </c>
      <c r="N1018" s="11"/>
      <c r="O1018" s="102">
        <v>198</v>
      </c>
      <c r="P1018" s="22" t="s">
        <v>26</v>
      </c>
      <c r="Q1018" s="22" t="s">
        <v>120</v>
      </c>
      <c r="R1018" s="29" t="s">
        <v>5786</v>
      </c>
    </row>
    <row r="1019" spans="1:18" x14ac:dyDescent="0.2">
      <c r="A1019" s="25">
        <v>1003</v>
      </c>
      <c r="B1019" s="19">
        <v>5700</v>
      </c>
      <c r="C1019" s="100" t="s">
        <v>2923</v>
      </c>
      <c r="D1019" s="102">
        <v>6</v>
      </c>
      <c r="E1019" s="102">
        <v>12</v>
      </c>
      <c r="F1019" s="102">
        <v>2012</v>
      </c>
      <c r="G1019" s="102">
        <v>6</v>
      </c>
      <c r="H1019" s="102">
        <v>12</v>
      </c>
      <c r="I1019" s="102">
        <v>2012</v>
      </c>
      <c r="J1019" s="102">
        <v>170</v>
      </c>
      <c r="K1019" s="103" t="s">
        <v>117</v>
      </c>
      <c r="L1019" s="11"/>
      <c r="M1019" s="30" t="s">
        <v>5682</v>
      </c>
      <c r="N1019" s="11"/>
      <c r="O1019" s="102">
        <v>197</v>
      </c>
      <c r="P1019" s="22" t="s">
        <v>26</v>
      </c>
      <c r="Q1019" s="22" t="s">
        <v>120</v>
      </c>
      <c r="R1019" s="29" t="s">
        <v>5786</v>
      </c>
    </row>
    <row r="1020" spans="1:18" x14ac:dyDescent="0.2">
      <c r="A1020" s="72">
        <v>1004</v>
      </c>
      <c r="B1020" s="19">
        <v>5700</v>
      </c>
      <c r="C1020" s="100" t="s">
        <v>2924</v>
      </c>
      <c r="D1020" s="102">
        <v>6</v>
      </c>
      <c r="E1020" s="102">
        <v>12</v>
      </c>
      <c r="F1020" s="102">
        <v>2012</v>
      </c>
      <c r="G1020" s="102">
        <v>6</v>
      </c>
      <c r="H1020" s="102">
        <v>12</v>
      </c>
      <c r="I1020" s="102">
        <v>2012</v>
      </c>
      <c r="J1020" s="102">
        <v>170</v>
      </c>
      <c r="K1020" s="103" t="s">
        <v>119</v>
      </c>
      <c r="L1020" s="11"/>
      <c r="M1020" s="30" t="s">
        <v>5682</v>
      </c>
      <c r="N1020" s="11"/>
      <c r="O1020" s="102">
        <v>204</v>
      </c>
      <c r="P1020" s="22" t="s">
        <v>26</v>
      </c>
      <c r="Q1020" s="22" t="s">
        <v>120</v>
      </c>
      <c r="R1020" s="29" t="s">
        <v>5786</v>
      </c>
    </row>
    <row r="1021" spans="1:18" x14ac:dyDescent="0.2">
      <c r="A1021" s="25">
        <v>1005</v>
      </c>
      <c r="B1021" s="19">
        <v>5700</v>
      </c>
      <c r="C1021" s="100" t="s">
        <v>2925</v>
      </c>
      <c r="D1021" s="102">
        <v>6</v>
      </c>
      <c r="E1021" s="102">
        <v>12</v>
      </c>
      <c r="F1021" s="102">
        <v>2012</v>
      </c>
      <c r="G1021" s="102">
        <v>6</v>
      </c>
      <c r="H1021" s="102">
        <v>12</v>
      </c>
      <c r="I1021" s="102">
        <v>2012</v>
      </c>
      <c r="J1021" s="102">
        <v>170</v>
      </c>
      <c r="K1021" s="103" t="s">
        <v>554</v>
      </c>
      <c r="L1021" s="11"/>
      <c r="M1021" s="30" t="s">
        <v>5682</v>
      </c>
      <c r="N1021" s="11"/>
      <c r="O1021" s="102">
        <v>203</v>
      </c>
      <c r="P1021" s="22" t="s">
        <v>26</v>
      </c>
      <c r="Q1021" s="22" t="s">
        <v>120</v>
      </c>
      <c r="R1021" s="29" t="s">
        <v>5786</v>
      </c>
    </row>
    <row r="1022" spans="1:18" ht="22.5" x14ac:dyDescent="0.2">
      <c r="A1022" s="25">
        <v>1006</v>
      </c>
      <c r="B1022" s="19">
        <v>5700</v>
      </c>
      <c r="C1022" s="100" t="s">
        <v>2926</v>
      </c>
      <c r="D1022" s="102">
        <v>6</v>
      </c>
      <c r="E1022" s="102">
        <v>12</v>
      </c>
      <c r="F1022" s="102">
        <v>2012</v>
      </c>
      <c r="G1022" s="102">
        <v>6</v>
      </c>
      <c r="H1022" s="102">
        <v>12</v>
      </c>
      <c r="I1022" s="102">
        <v>2012</v>
      </c>
      <c r="J1022" s="102">
        <v>170</v>
      </c>
      <c r="K1022" s="103" t="s">
        <v>552</v>
      </c>
      <c r="L1022" s="11"/>
      <c r="M1022" s="30" t="s">
        <v>5682</v>
      </c>
      <c r="N1022" s="11"/>
      <c r="O1022" s="102">
        <v>203</v>
      </c>
      <c r="P1022" s="22" t="s">
        <v>26</v>
      </c>
      <c r="Q1022" s="22" t="s">
        <v>120</v>
      </c>
      <c r="R1022" s="29" t="s">
        <v>5786</v>
      </c>
    </row>
    <row r="1023" spans="1:18" x14ac:dyDescent="0.2">
      <c r="A1023" s="25">
        <v>1007</v>
      </c>
      <c r="B1023" s="19">
        <v>5700</v>
      </c>
      <c r="C1023" s="100" t="s">
        <v>2927</v>
      </c>
      <c r="D1023" s="102">
        <v>6</v>
      </c>
      <c r="E1023" s="102">
        <v>12</v>
      </c>
      <c r="F1023" s="102">
        <v>2012</v>
      </c>
      <c r="G1023" s="102">
        <v>6</v>
      </c>
      <c r="H1023" s="102">
        <v>12</v>
      </c>
      <c r="I1023" s="102">
        <v>2012</v>
      </c>
      <c r="J1023" s="102">
        <v>170</v>
      </c>
      <c r="K1023" s="103" t="s">
        <v>553</v>
      </c>
      <c r="L1023" s="11"/>
      <c r="M1023" s="30" t="s">
        <v>5682</v>
      </c>
      <c r="N1023" s="11"/>
      <c r="O1023" s="102">
        <v>199</v>
      </c>
      <c r="P1023" s="22" t="s">
        <v>26</v>
      </c>
      <c r="Q1023" s="22" t="s">
        <v>120</v>
      </c>
      <c r="R1023" s="29" t="s">
        <v>5786</v>
      </c>
    </row>
    <row r="1024" spans="1:18" x14ac:dyDescent="0.2">
      <c r="A1024" s="25">
        <v>1008</v>
      </c>
      <c r="B1024" s="19">
        <v>5700</v>
      </c>
      <c r="C1024" s="100" t="s">
        <v>2928</v>
      </c>
      <c r="D1024" s="102">
        <v>6</v>
      </c>
      <c r="E1024" s="102">
        <v>12</v>
      </c>
      <c r="F1024" s="102">
        <v>2012</v>
      </c>
      <c r="G1024" s="102">
        <v>6</v>
      </c>
      <c r="H1024" s="102">
        <v>12</v>
      </c>
      <c r="I1024" s="102">
        <v>2012</v>
      </c>
      <c r="J1024" s="102">
        <v>171</v>
      </c>
      <c r="K1024" s="103" t="s">
        <v>557</v>
      </c>
      <c r="L1024" s="11"/>
      <c r="M1024" s="30" t="s">
        <v>5682</v>
      </c>
      <c r="N1024" s="11"/>
      <c r="O1024" s="102">
        <v>203</v>
      </c>
      <c r="P1024" s="22" t="s">
        <v>26</v>
      </c>
      <c r="Q1024" s="22" t="s">
        <v>120</v>
      </c>
      <c r="R1024" s="29" t="s">
        <v>5786</v>
      </c>
    </row>
    <row r="1025" spans="1:18" x14ac:dyDescent="0.2">
      <c r="A1025" s="25">
        <v>1009</v>
      </c>
      <c r="B1025" s="19">
        <v>5700</v>
      </c>
      <c r="C1025" s="100" t="s">
        <v>2929</v>
      </c>
      <c r="D1025" s="102">
        <v>6</v>
      </c>
      <c r="E1025" s="102">
        <v>12</v>
      </c>
      <c r="F1025" s="102">
        <v>2012</v>
      </c>
      <c r="G1025" s="102">
        <v>6</v>
      </c>
      <c r="H1025" s="102">
        <v>12</v>
      </c>
      <c r="I1025" s="102">
        <v>2012</v>
      </c>
      <c r="J1025" s="102">
        <v>171</v>
      </c>
      <c r="K1025" s="103" t="s">
        <v>558</v>
      </c>
      <c r="L1025" s="11"/>
      <c r="M1025" s="30" t="s">
        <v>5682</v>
      </c>
      <c r="N1025" s="11"/>
      <c r="O1025" s="102">
        <v>196</v>
      </c>
      <c r="P1025" s="22" t="s">
        <v>26</v>
      </c>
      <c r="Q1025" s="22" t="s">
        <v>120</v>
      </c>
      <c r="R1025" s="29" t="s">
        <v>5786</v>
      </c>
    </row>
    <row r="1026" spans="1:18" x14ac:dyDescent="0.2">
      <c r="A1026" s="25">
        <v>1010</v>
      </c>
      <c r="B1026" s="19">
        <v>5700</v>
      </c>
      <c r="C1026" s="100" t="s">
        <v>2930</v>
      </c>
      <c r="D1026" s="102">
        <v>6</v>
      </c>
      <c r="E1026" s="102">
        <v>12</v>
      </c>
      <c r="F1026" s="102">
        <v>2012</v>
      </c>
      <c r="G1026" s="102">
        <v>6</v>
      </c>
      <c r="H1026" s="102">
        <v>12</v>
      </c>
      <c r="I1026" s="102">
        <v>2012</v>
      </c>
      <c r="J1026" s="102">
        <v>171</v>
      </c>
      <c r="K1026" s="103" t="s">
        <v>551</v>
      </c>
      <c r="L1026" s="11"/>
      <c r="M1026" s="30" t="s">
        <v>5682</v>
      </c>
      <c r="N1026" s="11"/>
      <c r="O1026" s="102">
        <v>195</v>
      </c>
      <c r="P1026" s="22" t="s">
        <v>26</v>
      </c>
      <c r="Q1026" s="22" t="s">
        <v>120</v>
      </c>
      <c r="R1026" s="29" t="s">
        <v>5786</v>
      </c>
    </row>
    <row r="1027" spans="1:18" x14ac:dyDescent="0.2">
      <c r="A1027" s="25">
        <v>1011</v>
      </c>
      <c r="B1027" s="19">
        <v>5700</v>
      </c>
      <c r="C1027" s="100" t="s">
        <v>2931</v>
      </c>
      <c r="D1027" s="102">
        <v>6</v>
      </c>
      <c r="E1027" s="102">
        <v>12</v>
      </c>
      <c r="F1027" s="102">
        <v>2012</v>
      </c>
      <c r="G1027" s="102">
        <v>6</v>
      </c>
      <c r="H1027" s="102">
        <v>12</v>
      </c>
      <c r="I1027" s="102">
        <v>2012</v>
      </c>
      <c r="J1027" s="102">
        <v>171</v>
      </c>
      <c r="K1027" s="103" t="s">
        <v>559</v>
      </c>
      <c r="L1027" s="11"/>
      <c r="M1027" s="30" t="s">
        <v>5682</v>
      </c>
      <c r="N1027" s="11"/>
      <c r="O1027" s="102">
        <v>199</v>
      </c>
      <c r="P1027" s="22" t="s">
        <v>26</v>
      </c>
      <c r="Q1027" s="22" t="s">
        <v>120</v>
      </c>
      <c r="R1027" s="29" t="s">
        <v>5786</v>
      </c>
    </row>
    <row r="1028" spans="1:18" x14ac:dyDescent="0.2">
      <c r="A1028" s="25">
        <v>1012</v>
      </c>
      <c r="B1028" s="19">
        <v>5700</v>
      </c>
      <c r="C1028" s="100" t="s">
        <v>2932</v>
      </c>
      <c r="D1028" s="102">
        <v>6</v>
      </c>
      <c r="E1028" s="102">
        <v>12</v>
      </c>
      <c r="F1028" s="102">
        <v>2012</v>
      </c>
      <c r="G1028" s="102">
        <v>6</v>
      </c>
      <c r="H1028" s="102">
        <v>12</v>
      </c>
      <c r="I1028" s="102">
        <v>2012</v>
      </c>
      <c r="J1028" s="102">
        <v>171</v>
      </c>
      <c r="K1028" s="103" t="s">
        <v>555</v>
      </c>
      <c r="L1028" s="11"/>
      <c r="M1028" s="30" t="s">
        <v>5682</v>
      </c>
      <c r="N1028" s="11"/>
      <c r="O1028" s="102">
        <v>205</v>
      </c>
      <c r="P1028" s="22" t="s">
        <v>26</v>
      </c>
      <c r="Q1028" s="22" t="s">
        <v>120</v>
      </c>
      <c r="R1028" s="29" t="s">
        <v>5786</v>
      </c>
    </row>
    <row r="1029" spans="1:18" x14ac:dyDescent="0.2">
      <c r="A1029" s="25">
        <v>1013</v>
      </c>
      <c r="B1029" s="19">
        <v>5700</v>
      </c>
      <c r="C1029" s="100" t="s">
        <v>2933</v>
      </c>
      <c r="D1029" s="102">
        <v>6</v>
      </c>
      <c r="E1029" s="102">
        <v>12</v>
      </c>
      <c r="F1029" s="102">
        <v>2012</v>
      </c>
      <c r="G1029" s="102">
        <v>6</v>
      </c>
      <c r="H1029" s="102">
        <v>12</v>
      </c>
      <c r="I1029" s="102">
        <v>2012</v>
      </c>
      <c r="J1029" s="102">
        <v>171</v>
      </c>
      <c r="K1029" s="103" t="s">
        <v>560</v>
      </c>
      <c r="L1029" s="11"/>
      <c r="M1029" s="30" t="s">
        <v>5682</v>
      </c>
      <c r="N1029" s="11"/>
      <c r="O1029" s="102">
        <v>198</v>
      </c>
      <c r="P1029" s="22" t="s">
        <v>26</v>
      </c>
      <c r="Q1029" s="22" t="s">
        <v>120</v>
      </c>
      <c r="R1029" s="29" t="s">
        <v>5786</v>
      </c>
    </row>
    <row r="1030" spans="1:18" x14ac:dyDescent="0.2">
      <c r="A1030" s="25">
        <v>1014</v>
      </c>
      <c r="B1030" s="19">
        <v>5700</v>
      </c>
      <c r="C1030" s="100" t="s">
        <v>2934</v>
      </c>
      <c r="D1030" s="102">
        <v>6</v>
      </c>
      <c r="E1030" s="102">
        <v>12</v>
      </c>
      <c r="F1030" s="102">
        <v>2012</v>
      </c>
      <c r="G1030" s="102">
        <v>6</v>
      </c>
      <c r="H1030" s="102">
        <v>12</v>
      </c>
      <c r="I1030" s="102">
        <v>2012</v>
      </c>
      <c r="J1030" s="102">
        <v>172</v>
      </c>
      <c r="K1030" s="103" t="s">
        <v>561</v>
      </c>
      <c r="L1030" s="11"/>
      <c r="M1030" s="30" t="s">
        <v>5682</v>
      </c>
      <c r="N1030" s="11"/>
      <c r="O1030" s="102">
        <v>197</v>
      </c>
      <c r="P1030" s="22" t="s">
        <v>26</v>
      </c>
      <c r="Q1030" s="22" t="s">
        <v>120</v>
      </c>
      <c r="R1030" s="29" t="s">
        <v>5786</v>
      </c>
    </row>
    <row r="1031" spans="1:18" x14ac:dyDescent="0.2">
      <c r="A1031" s="25">
        <v>1015</v>
      </c>
      <c r="B1031" s="19">
        <v>5700</v>
      </c>
      <c r="C1031" s="100" t="s">
        <v>2935</v>
      </c>
      <c r="D1031" s="102">
        <v>6</v>
      </c>
      <c r="E1031" s="102">
        <v>12</v>
      </c>
      <c r="F1031" s="102">
        <v>2012</v>
      </c>
      <c r="G1031" s="102">
        <v>6</v>
      </c>
      <c r="H1031" s="102">
        <v>12</v>
      </c>
      <c r="I1031" s="102">
        <v>2012</v>
      </c>
      <c r="J1031" s="102">
        <v>172</v>
      </c>
      <c r="K1031" s="103" t="s">
        <v>562</v>
      </c>
      <c r="L1031" s="11"/>
      <c r="M1031" s="30" t="s">
        <v>5682</v>
      </c>
      <c r="N1031" s="11"/>
      <c r="O1031" s="102">
        <v>183</v>
      </c>
      <c r="P1031" s="22" t="s">
        <v>26</v>
      </c>
      <c r="Q1031" s="22" t="s">
        <v>120</v>
      </c>
      <c r="R1031" s="29" t="s">
        <v>5786</v>
      </c>
    </row>
    <row r="1032" spans="1:18" x14ac:dyDescent="0.2">
      <c r="A1032" s="25">
        <v>1016</v>
      </c>
      <c r="B1032" s="19">
        <v>5700</v>
      </c>
      <c r="C1032" s="100" t="s">
        <v>2936</v>
      </c>
      <c r="D1032" s="102">
        <v>6</v>
      </c>
      <c r="E1032" s="102">
        <v>12</v>
      </c>
      <c r="F1032" s="102">
        <v>2012</v>
      </c>
      <c r="G1032" s="102">
        <v>6</v>
      </c>
      <c r="H1032" s="102">
        <v>12</v>
      </c>
      <c r="I1032" s="102">
        <v>2012</v>
      </c>
      <c r="J1032" s="102">
        <v>172</v>
      </c>
      <c r="K1032" s="103" t="s">
        <v>563</v>
      </c>
      <c r="L1032" s="11"/>
      <c r="M1032" s="30" t="s">
        <v>5682</v>
      </c>
      <c r="N1032" s="11"/>
      <c r="O1032" s="102">
        <v>197</v>
      </c>
      <c r="P1032" s="22" t="s">
        <v>26</v>
      </c>
      <c r="Q1032" s="22" t="s">
        <v>120</v>
      </c>
      <c r="R1032" s="29" t="s">
        <v>5786</v>
      </c>
    </row>
    <row r="1033" spans="1:18" x14ac:dyDescent="0.2">
      <c r="A1033" s="25">
        <v>1017</v>
      </c>
      <c r="B1033" s="19">
        <v>5700</v>
      </c>
      <c r="C1033" s="100" t="s">
        <v>2937</v>
      </c>
      <c r="D1033" s="102">
        <v>6</v>
      </c>
      <c r="E1033" s="102">
        <v>12</v>
      </c>
      <c r="F1033" s="102">
        <v>2012</v>
      </c>
      <c r="G1033" s="102">
        <v>6</v>
      </c>
      <c r="H1033" s="102">
        <v>12</v>
      </c>
      <c r="I1033" s="102">
        <v>2012</v>
      </c>
      <c r="J1033" s="102">
        <v>172</v>
      </c>
      <c r="K1033" s="103" t="s">
        <v>118</v>
      </c>
      <c r="L1033" s="11"/>
      <c r="M1033" s="30" t="s">
        <v>5682</v>
      </c>
      <c r="N1033" s="11"/>
      <c r="O1033" s="102">
        <v>204</v>
      </c>
      <c r="P1033" s="22" t="s">
        <v>26</v>
      </c>
      <c r="Q1033" s="22" t="s">
        <v>120</v>
      </c>
      <c r="R1033" s="29" t="s">
        <v>5786</v>
      </c>
    </row>
    <row r="1034" spans="1:18" x14ac:dyDescent="0.2">
      <c r="A1034" s="25">
        <v>1018</v>
      </c>
      <c r="B1034" s="19">
        <v>5700</v>
      </c>
      <c r="C1034" s="100" t="s">
        <v>2938</v>
      </c>
      <c r="D1034" s="102">
        <v>6</v>
      </c>
      <c r="E1034" s="102">
        <v>12</v>
      </c>
      <c r="F1034" s="102">
        <v>2012</v>
      </c>
      <c r="G1034" s="102">
        <v>6</v>
      </c>
      <c r="H1034" s="102">
        <v>12</v>
      </c>
      <c r="I1034" s="102">
        <v>2012</v>
      </c>
      <c r="J1034" s="102">
        <v>172</v>
      </c>
      <c r="K1034" s="103" t="s">
        <v>564</v>
      </c>
      <c r="L1034" s="11"/>
      <c r="M1034" s="30" t="s">
        <v>5682</v>
      </c>
      <c r="N1034" s="11"/>
      <c r="O1034" s="102">
        <v>199</v>
      </c>
      <c r="P1034" s="22" t="s">
        <v>26</v>
      </c>
      <c r="Q1034" s="22" t="s">
        <v>120</v>
      </c>
      <c r="R1034" s="29" t="s">
        <v>5786</v>
      </c>
    </row>
    <row r="1035" spans="1:18" x14ac:dyDescent="0.2">
      <c r="A1035" s="25">
        <v>1019</v>
      </c>
      <c r="B1035" s="19">
        <v>5700</v>
      </c>
      <c r="C1035" s="100" t="s">
        <v>2939</v>
      </c>
      <c r="D1035" s="102">
        <v>6</v>
      </c>
      <c r="E1035" s="102">
        <v>12</v>
      </c>
      <c r="F1035" s="102">
        <v>2012</v>
      </c>
      <c r="G1035" s="102">
        <v>6</v>
      </c>
      <c r="H1035" s="102">
        <v>12</v>
      </c>
      <c r="I1035" s="102">
        <v>2012</v>
      </c>
      <c r="J1035" s="102">
        <v>172</v>
      </c>
      <c r="K1035" s="103" t="s">
        <v>565</v>
      </c>
      <c r="L1035" s="11"/>
      <c r="M1035" s="30" t="s">
        <v>5682</v>
      </c>
      <c r="N1035" s="11"/>
      <c r="O1035" s="102">
        <v>194</v>
      </c>
      <c r="P1035" s="22" t="s">
        <v>26</v>
      </c>
      <c r="Q1035" s="22" t="s">
        <v>120</v>
      </c>
      <c r="R1035" s="29" t="s">
        <v>5786</v>
      </c>
    </row>
    <row r="1036" spans="1:18" x14ac:dyDescent="0.2">
      <c r="A1036" s="25">
        <v>1020</v>
      </c>
      <c r="B1036" s="19">
        <v>5700</v>
      </c>
      <c r="C1036" s="100" t="s">
        <v>2940</v>
      </c>
      <c r="D1036" s="102">
        <v>6</v>
      </c>
      <c r="E1036" s="102">
        <v>12</v>
      </c>
      <c r="F1036" s="102">
        <v>2012</v>
      </c>
      <c r="G1036" s="102">
        <v>6</v>
      </c>
      <c r="H1036" s="102">
        <v>12</v>
      </c>
      <c r="I1036" s="102">
        <v>2012</v>
      </c>
      <c r="J1036" s="102">
        <v>173</v>
      </c>
      <c r="K1036" s="103" t="s">
        <v>556</v>
      </c>
      <c r="L1036" s="11"/>
      <c r="M1036" s="30" t="s">
        <v>5682</v>
      </c>
      <c r="N1036" s="11"/>
      <c r="O1036" s="102">
        <v>198</v>
      </c>
      <c r="P1036" s="22" t="s">
        <v>26</v>
      </c>
      <c r="Q1036" s="22" t="s">
        <v>120</v>
      </c>
      <c r="R1036" s="29" t="s">
        <v>5786</v>
      </c>
    </row>
    <row r="1037" spans="1:18" x14ac:dyDescent="0.2">
      <c r="A1037" s="25">
        <v>1021</v>
      </c>
      <c r="B1037" s="19">
        <v>5700</v>
      </c>
      <c r="C1037" s="100" t="s">
        <v>2941</v>
      </c>
      <c r="D1037" s="102">
        <v>6</v>
      </c>
      <c r="E1037" s="102">
        <v>12</v>
      </c>
      <c r="F1037" s="102">
        <v>2012</v>
      </c>
      <c r="G1037" s="102">
        <v>6</v>
      </c>
      <c r="H1037" s="102">
        <v>12</v>
      </c>
      <c r="I1037" s="102">
        <v>2012</v>
      </c>
      <c r="J1037" s="102">
        <v>173</v>
      </c>
      <c r="K1037" s="103" t="s">
        <v>566</v>
      </c>
      <c r="L1037" s="11"/>
      <c r="M1037" s="30" t="s">
        <v>5682</v>
      </c>
      <c r="N1037" s="11"/>
      <c r="O1037" s="102">
        <v>201</v>
      </c>
      <c r="P1037" s="22" t="s">
        <v>26</v>
      </c>
      <c r="Q1037" s="22" t="s">
        <v>120</v>
      </c>
      <c r="R1037" s="29" t="s">
        <v>5786</v>
      </c>
    </row>
    <row r="1038" spans="1:18" x14ac:dyDescent="0.2">
      <c r="A1038" s="25">
        <v>1022</v>
      </c>
      <c r="B1038" s="19">
        <v>5700</v>
      </c>
      <c r="C1038" s="100" t="s">
        <v>2942</v>
      </c>
      <c r="D1038" s="102">
        <v>6</v>
      </c>
      <c r="E1038" s="102">
        <v>12</v>
      </c>
      <c r="F1038" s="102">
        <v>2012</v>
      </c>
      <c r="G1038" s="102">
        <v>6</v>
      </c>
      <c r="H1038" s="102">
        <v>12</v>
      </c>
      <c r="I1038" s="102">
        <v>2012</v>
      </c>
      <c r="J1038" s="102">
        <v>173</v>
      </c>
      <c r="K1038" s="103" t="s">
        <v>567</v>
      </c>
      <c r="L1038" s="11"/>
      <c r="M1038" s="30" t="s">
        <v>5682</v>
      </c>
      <c r="N1038" s="11"/>
      <c r="O1038" s="102">
        <v>204</v>
      </c>
      <c r="P1038" s="22" t="s">
        <v>26</v>
      </c>
      <c r="Q1038" s="22" t="s">
        <v>120</v>
      </c>
      <c r="R1038" s="29" t="s">
        <v>5786</v>
      </c>
    </row>
    <row r="1039" spans="1:18" x14ac:dyDescent="0.2">
      <c r="A1039" s="25">
        <v>1023</v>
      </c>
      <c r="B1039" s="19">
        <v>5700</v>
      </c>
      <c r="C1039" s="100" t="s">
        <v>2943</v>
      </c>
      <c r="D1039" s="102">
        <v>6</v>
      </c>
      <c r="E1039" s="102">
        <v>12</v>
      </c>
      <c r="F1039" s="102">
        <v>2012</v>
      </c>
      <c r="G1039" s="102">
        <v>6</v>
      </c>
      <c r="H1039" s="102">
        <v>12</v>
      </c>
      <c r="I1039" s="102">
        <v>2012</v>
      </c>
      <c r="J1039" s="102">
        <v>173</v>
      </c>
      <c r="K1039" s="103" t="s">
        <v>568</v>
      </c>
      <c r="L1039" s="11"/>
      <c r="M1039" s="30" t="s">
        <v>5682</v>
      </c>
      <c r="N1039" s="11"/>
      <c r="O1039" s="102">
        <v>201</v>
      </c>
      <c r="P1039" s="22" t="s">
        <v>26</v>
      </c>
      <c r="Q1039" s="22" t="s">
        <v>120</v>
      </c>
      <c r="R1039" s="29" t="s">
        <v>5786</v>
      </c>
    </row>
    <row r="1040" spans="1:18" x14ac:dyDescent="0.2">
      <c r="A1040" s="25">
        <v>1024</v>
      </c>
      <c r="B1040" s="19">
        <v>5700</v>
      </c>
      <c r="C1040" s="100" t="s">
        <v>2944</v>
      </c>
      <c r="D1040" s="102">
        <v>6</v>
      </c>
      <c r="E1040" s="102">
        <v>12</v>
      </c>
      <c r="F1040" s="102">
        <v>2012</v>
      </c>
      <c r="G1040" s="102">
        <v>6</v>
      </c>
      <c r="H1040" s="102">
        <v>12</v>
      </c>
      <c r="I1040" s="102">
        <v>2012</v>
      </c>
      <c r="J1040" s="102">
        <v>173</v>
      </c>
      <c r="K1040" s="103" t="s">
        <v>569</v>
      </c>
      <c r="L1040" s="11"/>
      <c r="M1040" s="30" t="s">
        <v>5682</v>
      </c>
      <c r="N1040" s="11"/>
      <c r="O1040" s="102">
        <v>221</v>
      </c>
      <c r="P1040" s="22" t="s">
        <v>26</v>
      </c>
      <c r="Q1040" s="22" t="s">
        <v>120</v>
      </c>
      <c r="R1040" s="29" t="s">
        <v>5786</v>
      </c>
    </row>
    <row r="1041" spans="1:18" x14ac:dyDescent="0.2">
      <c r="A1041" s="25">
        <v>1025</v>
      </c>
      <c r="B1041" s="19">
        <v>5700</v>
      </c>
      <c r="C1041" s="100" t="s">
        <v>2945</v>
      </c>
      <c r="D1041" s="102">
        <v>7</v>
      </c>
      <c r="E1041" s="102">
        <v>12</v>
      </c>
      <c r="F1041" s="102">
        <v>2012</v>
      </c>
      <c r="G1041" s="102">
        <v>7</v>
      </c>
      <c r="H1041" s="102">
        <v>12</v>
      </c>
      <c r="I1041" s="102">
        <v>2012</v>
      </c>
      <c r="J1041" s="102">
        <v>173</v>
      </c>
      <c r="K1041" s="103" t="s">
        <v>570</v>
      </c>
      <c r="L1041" s="11"/>
      <c r="M1041" s="30" t="s">
        <v>5682</v>
      </c>
      <c r="N1041" s="11"/>
      <c r="O1041" s="102">
        <v>199</v>
      </c>
      <c r="P1041" s="22" t="s">
        <v>26</v>
      </c>
      <c r="Q1041" s="22" t="s">
        <v>120</v>
      </c>
      <c r="R1041" s="29" t="s">
        <v>5786</v>
      </c>
    </row>
    <row r="1042" spans="1:18" x14ac:dyDescent="0.2">
      <c r="A1042" s="25">
        <v>1026</v>
      </c>
      <c r="B1042" s="19">
        <v>5700</v>
      </c>
      <c r="C1042" s="100" t="s">
        <v>2946</v>
      </c>
      <c r="D1042" s="102">
        <v>7</v>
      </c>
      <c r="E1042" s="102">
        <v>12</v>
      </c>
      <c r="F1042" s="102">
        <v>2012</v>
      </c>
      <c r="G1042" s="102">
        <v>7</v>
      </c>
      <c r="H1042" s="102">
        <v>12</v>
      </c>
      <c r="I1042" s="102">
        <v>2012</v>
      </c>
      <c r="J1042" s="102">
        <v>174</v>
      </c>
      <c r="K1042" s="103" t="s">
        <v>571</v>
      </c>
      <c r="L1042" s="11"/>
      <c r="M1042" s="30" t="s">
        <v>5682</v>
      </c>
      <c r="N1042" s="11"/>
      <c r="O1042" s="102">
        <v>196</v>
      </c>
      <c r="P1042" s="22" t="s">
        <v>26</v>
      </c>
      <c r="Q1042" s="22" t="s">
        <v>120</v>
      </c>
      <c r="R1042" s="29" t="s">
        <v>5786</v>
      </c>
    </row>
    <row r="1043" spans="1:18" x14ac:dyDescent="0.2">
      <c r="A1043" s="25">
        <v>1027</v>
      </c>
      <c r="B1043" s="19">
        <v>5700</v>
      </c>
      <c r="C1043" s="100" t="s">
        <v>2947</v>
      </c>
      <c r="D1043" s="102">
        <v>7</v>
      </c>
      <c r="E1043" s="102">
        <v>12</v>
      </c>
      <c r="F1043" s="102">
        <v>2012</v>
      </c>
      <c r="G1043" s="102">
        <v>7</v>
      </c>
      <c r="H1043" s="102">
        <v>12</v>
      </c>
      <c r="I1043" s="102">
        <v>2012</v>
      </c>
      <c r="J1043" s="102">
        <v>174</v>
      </c>
      <c r="K1043" s="103" t="s">
        <v>572</v>
      </c>
      <c r="L1043" s="11"/>
      <c r="M1043" s="30" t="s">
        <v>5682</v>
      </c>
      <c r="N1043" s="11"/>
      <c r="O1043" s="102">
        <v>195</v>
      </c>
      <c r="P1043" s="22" t="s">
        <v>26</v>
      </c>
      <c r="Q1043" s="22" t="s">
        <v>120</v>
      </c>
      <c r="R1043" s="29" t="s">
        <v>5786</v>
      </c>
    </row>
    <row r="1044" spans="1:18" x14ac:dyDescent="0.2">
      <c r="A1044" s="25">
        <v>1028</v>
      </c>
      <c r="B1044" s="19">
        <v>5700</v>
      </c>
      <c r="C1044" s="100" t="s">
        <v>2948</v>
      </c>
      <c r="D1044" s="102">
        <v>7</v>
      </c>
      <c r="E1044" s="102">
        <v>12</v>
      </c>
      <c r="F1044" s="102">
        <v>2012</v>
      </c>
      <c r="G1044" s="102">
        <v>7</v>
      </c>
      <c r="H1044" s="102">
        <v>12</v>
      </c>
      <c r="I1044" s="102">
        <v>2012</v>
      </c>
      <c r="J1044" s="102">
        <v>174</v>
      </c>
      <c r="K1044" s="103" t="s">
        <v>573</v>
      </c>
      <c r="L1044" s="11"/>
      <c r="M1044" s="30" t="s">
        <v>5682</v>
      </c>
      <c r="N1044" s="11"/>
      <c r="O1044" s="102">
        <v>195</v>
      </c>
      <c r="P1044" s="22" t="s">
        <v>26</v>
      </c>
      <c r="Q1044" s="22" t="s">
        <v>120</v>
      </c>
      <c r="R1044" s="29" t="s">
        <v>5786</v>
      </c>
    </row>
    <row r="1045" spans="1:18" x14ac:dyDescent="0.2">
      <c r="A1045" s="25">
        <v>1029</v>
      </c>
      <c r="B1045" s="19">
        <v>5700</v>
      </c>
      <c r="C1045" s="100" t="s">
        <v>2949</v>
      </c>
      <c r="D1045" s="102">
        <v>7</v>
      </c>
      <c r="E1045" s="102">
        <v>12</v>
      </c>
      <c r="F1045" s="102">
        <v>2012</v>
      </c>
      <c r="G1045" s="102">
        <v>7</v>
      </c>
      <c r="H1045" s="102">
        <v>12</v>
      </c>
      <c r="I1045" s="102">
        <v>2012</v>
      </c>
      <c r="J1045" s="102">
        <v>174</v>
      </c>
      <c r="K1045" s="103" t="s">
        <v>574</v>
      </c>
      <c r="L1045" s="11"/>
      <c r="M1045" s="30" t="s">
        <v>5682</v>
      </c>
      <c r="N1045" s="11"/>
      <c r="O1045" s="102">
        <v>194</v>
      </c>
      <c r="P1045" s="22" t="s">
        <v>26</v>
      </c>
      <c r="Q1045" s="22" t="s">
        <v>120</v>
      </c>
      <c r="R1045" s="29" t="s">
        <v>5786</v>
      </c>
    </row>
    <row r="1046" spans="1:18" x14ac:dyDescent="0.2">
      <c r="A1046" s="25">
        <v>1030</v>
      </c>
      <c r="B1046" s="19">
        <v>5700</v>
      </c>
      <c r="C1046" s="100" t="s">
        <v>2950</v>
      </c>
      <c r="D1046" s="102">
        <v>7</v>
      </c>
      <c r="E1046" s="102">
        <v>12</v>
      </c>
      <c r="F1046" s="102">
        <v>2012</v>
      </c>
      <c r="G1046" s="102">
        <v>7</v>
      </c>
      <c r="H1046" s="102">
        <v>12</v>
      </c>
      <c r="I1046" s="102">
        <v>2012</v>
      </c>
      <c r="J1046" s="102">
        <v>174</v>
      </c>
      <c r="K1046" s="103" t="s">
        <v>575</v>
      </c>
      <c r="L1046" s="11"/>
      <c r="M1046" s="30" t="s">
        <v>5682</v>
      </c>
      <c r="N1046" s="11"/>
      <c r="O1046" s="102">
        <v>203</v>
      </c>
      <c r="P1046" s="22" t="s">
        <v>26</v>
      </c>
      <c r="Q1046" s="22" t="s">
        <v>120</v>
      </c>
      <c r="R1046" s="29" t="s">
        <v>5786</v>
      </c>
    </row>
    <row r="1047" spans="1:18" x14ac:dyDescent="0.2">
      <c r="A1047" s="25">
        <v>1031</v>
      </c>
      <c r="B1047" s="19">
        <v>5700</v>
      </c>
      <c r="C1047" s="100" t="s">
        <v>2951</v>
      </c>
      <c r="D1047" s="102">
        <v>7</v>
      </c>
      <c r="E1047" s="102">
        <v>12</v>
      </c>
      <c r="F1047" s="102">
        <v>2012</v>
      </c>
      <c r="G1047" s="102">
        <v>7</v>
      </c>
      <c r="H1047" s="102">
        <v>12</v>
      </c>
      <c r="I1047" s="102">
        <v>2012</v>
      </c>
      <c r="J1047" s="102">
        <v>174</v>
      </c>
      <c r="K1047" s="103" t="s">
        <v>576</v>
      </c>
      <c r="L1047" s="11"/>
      <c r="M1047" s="30" t="s">
        <v>5682</v>
      </c>
      <c r="N1047" s="11"/>
      <c r="O1047" s="102">
        <v>201</v>
      </c>
      <c r="P1047" s="22" t="s">
        <v>26</v>
      </c>
      <c r="Q1047" s="22" t="s">
        <v>120</v>
      </c>
      <c r="R1047" s="29" t="s">
        <v>5786</v>
      </c>
    </row>
    <row r="1048" spans="1:18" x14ac:dyDescent="0.2">
      <c r="A1048" s="25">
        <v>1032</v>
      </c>
      <c r="B1048" s="19">
        <v>5700</v>
      </c>
      <c r="C1048" s="100" t="s">
        <v>2952</v>
      </c>
      <c r="D1048" s="102">
        <v>7</v>
      </c>
      <c r="E1048" s="102">
        <v>12</v>
      </c>
      <c r="F1048" s="102">
        <v>2012</v>
      </c>
      <c r="G1048" s="102">
        <v>7</v>
      </c>
      <c r="H1048" s="102">
        <v>12</v>
      </c>
      <c r="I1048" s="102">
        <v>2012</v>
      </c>
      <c r="J1048" s="102">
        <v>175</v>
      </c>
      <c r="K1048" s="103" t="s">
        <v>577</v>
      </c>
      <c r="L1048" s="11"/>
      <c r="M1048" s="30" t="s">
        <v>5682</v>
      </c>
      <c r="N1048" s="11"/>
      <c r="O1048" s="102">
        <v>203</v>
      </c>
      <c r="P1048" s="22" t="s">
        <v>26</v>
      </c>
      <c r="Q1048" s="22" t="s">
        <v>120</v>
      </c>
      <c r="R1048" s="29" t="s">
        <v>5786</v>
      </c>
    </row>
    <row r="1049" spans="1:18" x14ac:dyDescent="0.2">
      <c r="A1049" s="25">
        <v>1033</v>
      </c>
      <c r="B1049" s="19">
        <v>5700</v>
      </c>
      <c r="C1049" s="100" t="s">
        <v>2953</v>
      </c>
      <c r="D1049" s="102">
        <v>7</v>
      </c>
      <c r="E1049" s="102">
        <v>12</v>
      </c>
      <c r="F1049" s="102">
        <v>2012</v>
      </c>
      <c r="G1049" s="102">
        <v>7</v>
      </c>
      <c r="H1049" s="102">
        <v>12</v>
      </c>
      <c r="I1049" s="102">
        <v>2012</v>
      </c>
      <c r="J1049" s="102">
        <v>175</v>
      </c>
      <c r="K1049" s="103" t="s">
        <v>578</v>
      </c>
      <c r="L1049" s="11"/>
      <c r="M1049" s="30" t="s">
        <v>5682</v>
      </c>
      <c r="N1049" s="11"/>
      <c r="O1049" s="102">
        <v>195</v>
      </c>
      <c r="P1049" s="22" t="s">
        <v>26</v>
      </c>
      <c r="Q1049" s="22" t="s">
        <v>120</v>
      </c>
      <c r="R1049" s="29" t="s">
        <v>5786</v>
      </c>
    </row>
    <row r="1050" spans="1:18" x14ac:dyDescent="0.2">
      <c r="A1050" s="25">
        <v>1034</v>
      </c>
      <c r="B1050" s="19">
        <v>5700</v>
      </c>
      <c r="C1050" s="100" t="s">
        <v>2954</v>
      </c>
      <c r="D1050" s="102">
        <v>7</v>
      </c>
      <c r="E1050" s="102">
        <v>12</v>
      </c>
      <c r="F1050" s="102">
        <v>2012</v>
      </c>
      <c r="G1050" s="102">
        <v>7</v>
      </c>
      <c r="H1050" s="102">
        <v>12</v>
      </c>
      <c r="I1050" s="102">
        <v>2012</v>
      </c>
      <c r="J1050" s="102">
        <v>175</v>
      </c>
      <c r="K1050" s="103" t="s">
        <v>579</v>
      </c>
      <c r="L1050" s="11"/>
      <c r="M1050" s="30" t="s">
        <v>5682</v>
      </c>
      <c r="N1050" s="11"/>
      <c r="O1050" s="102">
        <v>202</v>
      </c>
      <c r="P1050" s="22" t="s">
        <v>26</v>
      </c>
      <c r="Q1050" s="22" t="s">
        <v>120</v>
      </c>
      <c r="R1050" s="29" t="s">
        <v>5786</v>
      </c>
    </row>
    <row r="1051" spans="1:18" x14ac:dyDescent="0.2">
      <c r="A1051" s="25">
        <v>1035</v>
      </c>
      <c r="B1051" s="19">
        <v>5700</v>
      </c>
      <c r="C1051" s="100" t="s">
        <v>2955</v>
      </c>
      <c r="D1051" s="102">
        <v>7</v>
      </c>
      <c r="E1051" s="102">
        <v>12</v>
      </c>
      <c r="F1051" s="102">
        <v>2012</v>
      </c>
      <c r="G1051" s="102">
        <v>10</v>
      </c>
      <c r="H1051" s="102">
        <v>12</v>
      </c>
      <c r="I1051" s="102">
        <v>2012</v>
      </c>
      <c r="J1051" s="102">
        <v>175</v>
      </c>
      <c r="K1051" s="103" t="s">
        <v>580</v>
      </c>
      <c r="L1051" s="11"/>
      <c r="M1051" s="30" t="s">
        <v>5682</v>
      </c>
      <c r="N1051" s="11"/>
      <c r="O1051" s="102">
        <v>196</v>
      </c>
      <c r="P1051" s="22" t="s">
        <v>26</v>
      </c>
      <c r="Q1051" s="22" t="s">
        <v>120</v>
      </c>
      <c r="R1051" s="29" t="s">
        <v>5786</v>
      </c>
    </row>
    <row r="1052" spans="1:18" x14ac:dyDescent="0.2">
      <c r="A1052" s="25">
        <v>1036</v>
      </c>
      <c r="B1052" s="19">
        <v>5700</v>
      </c>
      <c r="C1052" s="100" t="s">
        <v>2956</v>
      </c>
      <c r="D1052" s="102">
        <v>10</v>
      </c>
      <c r="E1052" s="102">
        <v>12</v>
      </c>
      <c r="F1052" s="102">
        <v>2012</v>
      </c>
      <c r="G1052" s="102">
        <v>10</v>
      </c>
      <c r="H1052" s="102">
        <v>12</v>
      </c>
      <c r="I1052" s="102">
        <v>2012</v>
      </c>
      <c r="J1052" s="102">
        <v>175</v>
      </c>
      <c r="K1052" s="103" t="s">
        <v>581</v>
      </c>
      <c r="L1052" s="11"/>
      <c r="M1052" s="30" t="s">
        <v>5682</v>
      </c>
      <c r="N1052" s="11"/>
      <c r="O1052" s="102">
        <v>197</v>
      </c>
      <c r="P1052" s="22" t="s">
        <v>26</v>
      </c>
      <c r="Q1052" s="22" t="s">
        <v>120</v>
      </c>
      <c r="R1052" s="29" t="s">
        <v>5786</v>
      </c>
    </row>
    <row r="1053" spans="1:18" x14ac:dyDescent="0.2">
      <c r="A1053" s="25">
        <v>1037</v>
      </c>
      <c r="B1053" s="19">
        <v>5700</v>
      </c>
      <c r="C1053" s="100" t="s">
        <v>2957</v>
      </c>
      <c r="D1053" s="102">
        <v>10</v>
      </c>
      <c r="E1053" s="102">
        <v>12</v>
      </c>
      <c r="F1053" s="102">
        <v>2012</v>
      </c>
      <c r="G1053" s="102">
        <v>10</v>
      </c>
      <c r="H1053" s="102">
        <v>12</v>
      </c>
      <c r="I1053" s="102">
        <v>2012</v>
      </c>
      <c r="J1053" s="102">
        <v>175</v>
      </c>
      <c r="K1053" s="103" t="s">
        <v>582</v>
      </c>
      <c r="L1053" s="11"/>
      <c r="M1053" s="30" t="s">
        <v>5682</v>
      </c>
      <c r="N1053" s="11"/>
      <c r="O1053" s="102">
        <v>198</v>
      </c>
      <c r="P1053" s="22" t="s">
        <v>26</v>
      </c>
      <c r="Q1053" s="22" t="s">
        <v>120</v>
      </c>
      <c r="R1053" s="29" t="s">
        <v>5786</v>
      </c>
    </row>
    <row r="1054" spans="1:18" x14ac:dyDescent="0.2">
      <c r="A1054" s="25">
        <v>1038</v>
      </c>
      <c r="B1054" s="19">
        <v>5700</v>
      </c>
      <c r="C1054" s="100" t="s">
        <v>2958</v>
      </c>
      <c r="D1054" s="102">
        <v>10</v>
      </c>
      <c r="E1054" s="102">
        <v>12</v>
      </c>
      <c r="F1054" s="102">
        <v>2012</v>
      </c>
      <c r="G1054" s="102">
        <v>10</v>
      </c>
      <c r="H1054" s="102">
        <v>12</v>
      </c>
      <c r="I1054" s="102">
        <v>2012</v>
      </c>
      <c r="J1054" s="102">
        <v>176</v>
      </c>
      <c r="K1054" s="103" t="s">
        <v>583</v>
      </c>
      <c r="L1054" s="11"/>
      <c r="M1054" s="30" t="s">
        <v>5682</v>
      </c>
      <c r="N1054" s="11"/>
      <c r="O1054" s="102">
        <v>202</v>
      </c>
      <c r="P1054" s="22" t="s">
        <v>26</v>
      </c>
      <c r="Q1054" s="22" t="s">
        <v>120</v>
      </c>
      <c r="R1054" s="29" t="s">
        <v>5786</v>
      </c>
    </row>
    <row r="1055" spans="1:18" x14ac:dyDescent="0.2">
      <c r="A1055" s="25">
        <v>1039</v>
      </c>
      <c r="B1055" s="19">
        <v>5700</v>
      </c>
      <c r="C1055" s="100" t="s">
        <v>2959</v>
      </c>
      <c r="D1055" s="102">
        <v>10</v>
      </c>
      <c r="E1055" s="102">
        <v>12</v>
      </c>
      <c r="F1055" s="102">
        <v>2012</v>
      </c>
      <c r="G1055" s="102">
        <v>10</v>
      </c>
      <c r="H1055" s="102">
        <v>12</v>
      </c>
      <c r="I1055" s="102">
        <v>2012</v>
      </c>
      <c r="J1055" s="102">
        <v>176</v>
      </c>
      <c r="K1055" s="103" t="s">
        <v>584</v>
      </c>
      <c r="L1055" s="11"/>
      <c r="M1055" s="30" t="s">
        <v>5682</v>
      </c>
      <c r="N1055" s="11"/>
      <c r="O1055" s="102">
        <v>202</v>
      </c>
      <c r="P1055" s="22" t="s">
        <v>26</v>
      </c>
      <c r="Q1055" s="22" t="s">
        <v>120</v>
      </c>
      <c r="R1055" s="29" t="s">
        <v>5786</v>
      </c>
    </row>
    <row r="1056" spans="1:18" x14ac:dyDescent="0.2">
      <c r="A1056" s="25">
        <v>1040</v>
      </c>
      <c r="B1056" s="19">
        <v>5700</v>
      </c>
      <c r="C1056" s="100" t="s">
        <v>2960</v>
      </c>
      <c r="D1056" s="102">
        <v>10</v>
      </c>
      <c r="E1056" s="102">
        <v>12</v>
      </c>
      <c r="F1056" s="102">
        <v>2012</v>
      </c>
      <c r="G1056" s="102">
        <v>11</v>
      </c>
      <c r="H1056" s="102">
        <v>12</v>
      </c>
      <c r="I1056" s="102">
        <v>2012</v>
      </c>
      <c r="J1056" s="102">
        <v>176</v>
      </c>
      <c r="K1056" s="103" t="s">
        <v>585</v>
      </c>
      <c r="L1056" s="11"/>
      <c r="M1056" s="30" t="s">
        <v>5682</v>
      </c>
      <c r="N1056" s="11"/>
      <c r="O1056" s="102">
        <v>196</v>
      </c>
      <c r="P1056" s="22" t="s">
        <v>26</v>
      </c>
      <c r="Q1056" s="22" t="s">
        <v>120</v>
      </c>
      <c r="R1056" s="29" t="s">
        <v>5786</v>
      </c>
    </row>
    <row r="1057" spans="1:18" x14ac:dyDescent="0.2">
      <c r="A1057" s="25">
        <v>1041</v>
      </c>
      <c r="B1057" s="19">
        <v>5700</v>
      </c>
      <c r="C1057" s="100" t="s">
        <v>2961</v>
      </c>
      <c r="D1057" s="102">
        <v>11</v>
      </c>
      <c r="E1057" s="102">
        <v>12</v>
      </c>
      <c r="F1057" s="102">
        <v>2012</v>
      </c>
      <c r="G1057" s="102">
        <v>12</v>
      </c>
      <c r="H1057" s="102">
        <v>12</v>
      </c>
      <c r="I1057" s="102">
        <v>2012</v>
      </c>
      <c r="J1057" s="102">
        <v>176</v>
      </c>
      <c r="K1057" s="103" t="s">
        <v>586</v>
      </c>
      <c r="L1057" s="11"/>
      <c r="M1057" s="30" t="s">
        <v>5682</v>
      </c>
      <c r="N1057" s="11"/>
      <c r="O1057" s="102">
        <v>182</v>
      </c>
      <c r="P1057" s="22" t="s">
        <v>26</v>
      </c>
      <c r="Q1057" s="22" t="s">
        <v>120</v>
      </c>
      <c r="R1057" s="29" t="s">
        <v>5786</v>
      </c>
    </row>
    <row r="1058" spans="1:18" x14ac:dyDescent="0.2">
      <c r="A1058" s="25">
        <v>1042</v>
      </c>
      <c r="B1058" s="19">
        <v>5700</v>
      </c>
      <c r="C1058" s="100" t="s">
        <v>2962</v>
      </c>
      <c r="D1058" s="102">
        <v>12</v>
      </c>
      <c r="E1058" s="102">
        <v>12</v>
      </c>
      <c r="F1058" s="102">
        <v>2012</v>
      </c>
      <c r="G1058" s="102">
        <v>17</v>
      </c>
      <c r="H1058" s="102">
        <v>12</v>
      </c>
      <c r="I1058" s="102">
        <v>2012</v>
      </c>
      <c r="J1058" s="102">
        <v>176</v>
      </c>
      <c r="K1058" s="103" t="s">
        <v>587</v>
      </c>
      <c r="L1058" s="11"/>
      <c r="M1058" s="30" t="s">
        <v>5682</v>
      </c>
      <c r="N1058" s="11"/>
      <c r="O1058" s="102">
        <v>206</v>
      </c>
      <c r="P1058" s="22" t="s">
        <v>26</v>
      </c>
      <c r="Q1058" s="22" t="s">
        <v>120</v>
      </c>
      <c r="R1058" s="29" t="s">
        <v>5786</v>
      </c>
    </row>
    <row r="1059" spans="1:18" x14ac:dyDescent="0.2">
      <c r="A1059" s="25">
        <v>1043</v>
      </c>
      <c r="B1059" s="19">
        <v>5700</v>
      </c>
      <c r="C1059" s="100" t="s">
        <v>2963</v>
      </c>
      <c r="D1059" s="102">
        <v>17</v>
      </c>
      <c r="E1059" s="102">
        <v>12</v>
      </c>
      <c r="F1059" s="102">
        <v>2012</v>
      </c>
      <c r="G1059" s="102">
        <v>17</v>
      </c>
      <c r="H1059" s="102">
        <v>12</v>
      </c>
      <c r="I1059" s="102">
        <v>2012</v>
      </c>
      <c r="J1059" s="102">
        <v>176</v>
      </c>
      <c r="K1059" s="103" t="s">
        <v>588</v>
      </c>
      <c r="L1059" s="11"/>
      <c r="M1059" s="30" t="s">
        <v>5682</v>
      </c>
      <c r="N1059" s="11"/>
      <c r="O1059" s="102">
        <v>153</v>
      </c>
      <c r="P1059" s="22" t="s">
        <v>26</v>
      </c>
      <c r="Q1059" s="22" t="s">
        <v>120</v>
      </c>
      <c r="R1059" s="29" t="s">
        <v>5786</v>
      </c>
    </row>
    <row r="1060" spans="1:18" x14ac:dyDescent="0.2">
      <c r="A1060" s="25">
        <v>1044</v>
      </c>
      <c r="B1060" s="19">
        <v>5700</v>
      </c>
      <c r="C1060" s="100" t="s">
        <v>2964</v>
      </c>
      <c r="D1060" s="102">
        <v>17</v>
      </c>
      <c r="E1060" s="102">
        <v>12</v>
      </c>
      <c r="F1060" s="102">
        <v>2012</v>
      </c>
      <c r="G1060" s="102">
        <v>19</v>
      </c>
      <c r="H1060" s="102">
        <v>12</v>
      </c>
      <c r="I1060" s="102">
        <v>2012</v>
      </c>
      <c r="J1060" s="102">
        <v>177</v>
      </c>
      <c r="K1060" s="103" t="s">
        <v>589</v>
      </c>
      <c r="L1060" s="11"/>
      <c r="M1060" s="30" t="s">
        <v>5682</v>
      </c>
      <c r="N1060" s="11"/>
      <c r="O1060" s="102">
        <v>202</v>
      </c>
      <c r="P1060" s="22" t="s">
        <v>26</v>
      </c>
      <c r="Q1060" s="22" t="s">
        <v>120</v>
      </c>
      <c r="R1060" s="29" t="s">
        <v>5786</v>
      </c>
    </row>
    <row r="1061" spans="1:18" x14ac:dyDescent="0.2">
      <c r="A1061" s="25">
        <v>1045</v>
      </c>
      <c r="B1061" s="19">
        <v>5700</v>
      </c>
      <c r="C1061" s="100" t="s">
        <v>2965</v>
      </c>
      <c r="D1061" s="102">
        <v>19</v>
      </c>
      <c r="E1061" s="102">
        <v>12</v>
      </c>
      <c r="F1061" s="102">
        <v>2012</v>
      </c>
      <c r="G1061" s="102">
        <v>19</v>
      </c>
      <c r="H1061" s="102">
        <v>12</v>
      </c>
      <c r="I1061" s="102">
        <v>2012</v>
      </c>
      <c r="J1061" s="102">
        <v>177</v>
      </c>
      <c r="K1061" s="103" t="s">
        <v>590</v>
      </c>
      <c r="L1061" s="11"/>
      <c r="M1061" s="30" t="s">
        <v>5682</v>
      </c>
      <c r="N1061" s="11"/>
      <c r="O1061" s="102">
        <v>211</v>
      </c>
      <c r="P1061" s="22" t="s">
        <v>26</v>
      </c>
      <c r="Q1061" s="22" t="s">
        <v>120</v>
      </c>
      <c r="R1061" s="29" t="s">
        <v>5786</v>
      </c>
    </row>
    <row r="1062" spans="1:18" x14ac:dyDescent="0.2">
      <c r="A1062" s="25">
        <v>1046</v>
      </c>
      <c r="B1062" s="19">
        <v>5700</v>
      </c>
      <c r="C1062" s="100" t="s">
        <v>2966</v>
      </c>
      <c r="D1062" s="102">
        <v>19</v>
      </c>
      <c r="E1062" s="102">
        <v>12</v>
      </c>
      <c r="F1062" s="102">
        <v>2012</v>
      </c>
      <c r="G1062" s="102">
        <v>19</v>
      </c>
      <c r="H1062" s="102">
        <v>12</v>
      </c>
      <c r="I1062" s="102">
        <v>2012</v>
      </c>
      <c r="J1062" s="102">
        <v>177</v>
      </c>
      <c r="K1062" s="103" t="s">
        <v>591</v>
      </c>
      <c r="L1062" s="11"/>
      <c r="M1062" s="30" t="s">
        <v>5682</v>
      </c>
      <c r="N1062" s="11"/>
      <c r="O1062" s="102">
        <v>196</v>
      </c>
      <c r="P1062" s="22" t="s">
        <v>26</v>
      </c>
      <c r="Q1062" s="22" t="s">
        <v>120</v>
      </c>
      <c r="R1062" s="29" t="s">
        <v>5786</v>
      </c>
    </row>
    <row r="1063" spans="1:18" x14ac:dyDescent="0.2">
      <c r="A1063" s="25">
        <v>1047</v>
      </c>
      <c r="B1063" s="19">
        <v>5700</v>
      </c>
      <c r="C1063" s="100" t="s">
        <v>2967</v>
      </c>
      <c r="D1063" s="102">
        <v>19</v>
      </c>
      <c r="E1063" s="102">
        <v>12</v>
      </c>
      <c r="F1063" s="102">
        <v>2012</v>
      </c>
      <c r="G1063" s="102">
        <v>19</v>
      </c>
      <c r="H1063" s="102">
        <v>12</v>
      </c>
      <c r="I1063" s="102">
        <v>2012</v>
      </c>
      <c r="J1063" s="102">
        <v>177</v>
      </c>
      <c r="K1063" s="103" t="s">
        <v>592</v>
      </c>
      <c r="L1063" s="11"/>
      <c r="M1063" s="30" t="s">
        <v>5682</v>
      </c>
      <c r="N1063" s="11"/>
      <c r="O1063" s="102">
        <v>202</v>
      </c>
      <c r="P1063" s="22" t="s">
        <v>26</v>
      </c>
      <c r="Q1063" s="22" t="s">
        <v>120</v>
      </c>
      <c r="R1063" s="29" t="s">
        <v>5786</v>
      </c>
    </row>
    <row r="1064" spans="1:18" x14ac:dyDescent="0.2">
      <c r="A1064" s="25">
        <v>1048</v>
      </c>
      <c r="B1064" s="19">
        <v>5700</v>
      </c>
      <c r="C1064" s="100" t="s">
        <v>2968</v>
      </c>
      <c r="D1064" s="102">
        <v>19</v>
      </c>
      <c r="E1064" s="102">
        <v>12</v>
      </c>
      <c r="F1064" s="102">
        <v>2012</v>
      </c>
      <c r="G1064" s="102">
        <v>19</v>
      </c>
      <c r="H1064" s="102">
        <v>12</v>
      </c>
      <c r="I1064" s="102">
        <v>2012</v>
      </c>
      <c r="J1064" s="102">
        <v>177</v>
      </c>
      <c r="K1064" s="103" t="s">
        <v>593</v>
      </c>
      <c r="L1064" s="11"/>
      <c r="M1064" s="30" t="s">
        <v>5682</v>
      </c>
      <c r="N1064" s="11"/>
      <c r="O1064" s="102">
        <v>204</v>
      </c>
      <c r="P1064" s="22" t="s">
        <v>26</v>
      </c>
      <c r="Q1064" s="22" t="s">
        <v>120</v>
      </c>
      <c r="R1064" s="29" t="s">
        <v>5786</v>
      </c>
    </row>
    <row r="1065" spans="1:18" x14ac:dyDescent="0.2">
      <c r="A1065" s="25">
        <v>1049</v>
      </c>
      <c r="B1065" s="19">
        <v>5700</v>
      </c>
      <c r="C1065" s="100" t="s">
        <v>2969</v>
      </c>
      <c r="D1065" s="102">
        <v>19</v>
      </c>
      <c r="E1065" s="102">
        <v>12</v>
      </c>
      <c r="F1065" s="102">
        <v>2012</v>
      </c>
      <c r="G1065" s="102">
        <v>19</v>
      </c>
      <c r="H1065" s="102">
        <v>12</v>
      </c>
      <c r="I1065" s="102">
        <v>2012</v>
      </c>
      <c r="J1065" s="102">
        <v>177</v>
      </c>
      <c r="K1065" s="103" t="s">
        <v>594</v>
      </c>
      <c r="L1065" s="11"/>
      <c r="M1065" s="30" t="s">
        <v>5682</v>
      </c>
      <c r="N1065" s="11"/>
      <c r="O1065" s="102">
        <v>201</v>
      </c>
      <c r="P1065" s="22" t="s">
        <v>26</v>
      </c>
      <c r="Q1065" s="22" t="s">
        <v>120</v>
      </c>
      <c r="R1065" s="29" t="s">
        <v>5786</v>
      </c>
    </row>
    <row r="1066" spans="1:18" x14ac:dyDescent="0.2">
      <c r="A1066" s="25">
        <v>1050</v>
      </c>
      <c r="B1066" s="19">
        <v>5700</v>
      </c>
      <c r="C1066" s="100" t="s">
        <v>2970</v>
      </c>
      <c r="D1066" s="102">
        <v>19</v>
      </c>
      <c r="E1066" s="102">
        <v>12</v>
      </c>
      <c r="F1066" s="102">
        <v>2012</v>
      </c>
      <c r="G1066" s="102">
        <v>19</v>
      </c>
      <c r="H1066" s="102">
        <v>12</v>
      </c>
      <c r="I1066" s="102">
        <v>2012</v>
      </c>
      <c r="J1066" s="102">
        <v>178</v>
      </c>
      <c r="K1066" s="103" t="s">
        <v>595</v>
      </c>
      <c r="L1066" s="11"/>
      <c r="M1066" s="30" t="s">
        <v>5682</v>
      </c>
      <c r="N1066" s="11"/>
      <c r="O1066" s="102">
        <v>197</v>
      </c>
      <c r="P1066" s="22" t="s">
        <v>26</v>
      </c>
      <c r="Q1066" s="22" t="s">
        <v>120</v>
      </c>
      <c r="R1066" s="29" t="s">
        <v>5786</v>
      </c>
    </row>
    <row r="1067" spans="1:18" x14ac:dyDescent="0.2">
      <c r="A1067" s="25">
        <v>1051</v>
      </c>
      <c r="B1067" s="19">
        <v>5700</v>
      </c>
      <c r="C1067" s="100" t="s">
        <v>2971</v>
      </c>
      <c r="D1067" s="102">
        <v>19</v>
      </c>
      <c r="E1067" s="102">
        <v>12</v>
      </c>
      <c r="F1067" s="102">
        <v>2012</v>
      </c>
      <c r="G1067" s="102">
        <v>19</v>
      </c>
      <c r="H1067" s="102">
        <v>12</v>
      </c>
      <c r="I1067" s="102">
        <v>2012</v>
      </c>
      <c r="J1067" s="102">
        <v>178</v>
      </c>
      <c r="K1067" s="103" t="s">
        <v>596</v>
      </c>
      <c r="L1067" s="11"/>
      <c r="M1067" s="30" t="s">
        <v>5682</v>
      </c>
      <c r="N1067" s="11"/>
      <c r="O1067" s="102">
        <v>189</v>
      </c>
      <c r="P1067" s="22" t="s">
        <v>26</v>
      </c>
      <c r="Q1067" s="22" t="s">
        <v>120</v>
      </c>
      <c r="R1067" s="29" t="s">
        <v>5786</v>
      </c>
    </row>
    <row r="1068" spans="1:18" x14ac:dyDescent="0.2">
      <c r="A1068" s="25">
        <v>1052</v>
      </c>
      <c r="B1068" s="19">
        <v>5700</v>
      </c>
      <c r="C1068" s="100" t="s">
        <v>2972</v>
      </c>
      <c r="D1068" s="102">
        <v>19</v>
      </c>
      <c r="E1068" s="102">
        <v>12</v>
      </c>
      <c r="F1068" s="102">
        <v>2012</v>
      </c>
      <c r="G1068" s="102">
        <v>19</v>
      </c>
      <c r="H1068" s="102">
        <v>12</v>
      </c>
      <c r="I1068" s="102">
        <v>2012</v>
      </c>
      <c r="J1068" s="102">
        <v>178</v>
      </c>
      <c r="K1068" s="103" t="s">
        <v>597</v>
      </c>
      <c r="L1068" s="11"/>
      <c r="M1068" s="30" t="s">
        <v>5682</v>
      </c>
      <c r="N1068" s="11"/>
      <c r="O1068" s="102">
        <v>201</v>
      </c>
      <c r="P1068" s="22" t="s">
        <v>26</v>
      </c>
      <c r="Q1068" s="22" t="s">
        <v>120</v>
      </c>
      <c r="R1068" s="29" t="s">
        <v>5786</v>
      </c>
    </row>
    <row r="1069" spans="1:18" x14ac:dyDescent="0.2">
      <c r="A1069" s="25">
        <v>1053</v>
      </c>
      <c r="B1069" s="19">
        <v>5700</v>
      </c>
      <c r="C1069" s="100" t="s">
        <v>2973</v>
      </c>
      <c r="D1069" s="102">
        <v>19</v>
      </c>
      <c r="E1069" s="102">
        <v>12</v>
      </c>
      <c r="F1069" s="102">
        <v>2012</v>
      </c>
      <c r="G1069" s="102">
        <v>19</v>
      </c>
      <c r="H1069" s="102">
        <v>12</v>
      </c>
      <c r="I1069" s="102">
        <v>2012</v>
      </c>
      <c r="J1069" s="102">
        <v>178</v>
      </c>
      <c r="K1069" s="103" t="s">
        <v>598</v>
      </c>
      <c r="L1069" s="11"/>
      <c r="M1069" s="30" t="s">
        <v>5682</v>
      </c>
      <c r="N1069" s="11"/>
      <c r="O1069" s="102">
        <v>203</v>
      </c>
      <c r="P1069" s="22" t="s">
        <v>26</v>
      </c>
      <c r="Q1069" s="22" t="s">
        <v>120</v>
      </c>
      <c r="R1069" s="29" t="s">
        <v>5786</v>
      </c>
    </row>
    <row r="1070" spans="1:18" x14ac:dyDescent="0.2">
      <c r="A1070" s="25">
        <v>1054</v>
      </c>
      <c r="B1070" s="19">
        <v>5700</v>
      </c>
      <c r="C1070" s="100" t="s">
        <v>2974</v>
      </c>
      <c r="D1070" s="102">
        <v>19</v>
      </c>
      <c r="E1070" s="102">
        <v>12</v>
      </c>
      <c r="F1070" s="102">
        <v>2012</v>
      </c>
      <c r="G1070" s="102">
        <v>19</v>
      </c>
      <c r="H1070" s="102">
        <v>12</v>
      </c>
      <c r="I1070" s="102">
        <v>2012</v>
      </c>
      <c r="J1070" s="102">
        <v>178</v>
      </c>
      <c r="K1070" s="103" t="s">
        <v>599</v>
      </c>
      <c r="L1070" s="11"/>
      <c r="M1070" s="30" t="s">
        <v>5682</v>
      </c>
      <c r="N1070" s="11"/>
      <c r="O1070" s="102">
        <v>202</v>
      </c>
      <c r="P1070" s="22" t="s">
        <v>26</v>
      </c>
      <c r="Q1070" s="22" t="s">
        <v>120</v>
      </c>
      <c r="R1070" s="29" t="s">
        <v>5786</v>
      </c>
    </row>
    <row r="1071" spans="1:18" x14ac:dyDescent="0.2">
      <c r="A1071" s="25">
        <v>1055</v>
      </c>
      <c r="B1071" s="19">
        <v>5700</v>
      </c>
      <c r="C1071" s="100" t="s">
        <v>2975</v>
      </c>
      <c r="D1071" s="102">
        <v>19</v>
      </c>
      <c r="E1071" s="102">
        <v>12</v>
      </c>
      <c r="F1071" s="102">
        <v>2012</v>
      </c>
      <c r="G1071" s="102">
        <v>19</v>
      </c>
      <c r="H1071" s="102">
        <v>12</v>
      </c>
      <c r="I1071" s="102">
        <v>2012</v>
      </c>
      <c r="J1071" s="102">
        <v>178</v>
      </c>
      <c r="K1071" s="103" t="s">
        <v>600</v>
      </c>
      <c r="L1071" s="11"/>
      <c r="M1071" s="30" t="s">
        <v>5682</v>
      </c>
      <c r="N1071" s="11"/>
      <c r="O1071" s="102">
        <v>212</v>
      </c>
      <c r="P1071" s="22" t="s">
        <v>26</v>
      </c>
      <c r="Q1071" s="22" t="s">
        <v>120</v>
      </c>
      <c r="R1071" s="29" t="s">
        <v>5786</v>
      </c>
    </row>
    <row r="1072" spans="1:18" x14ac:dyDescent="0.2">
      <c r="A1072" s="25">
        <v>1056</v>
      </c>
      <c r="B1072" s="19">
        <v>5700</v>
      </c>
      <c r="C1072" s="100" t="s">
        <v>2976</v>
      </c>
      <c r="D1072" s="102">
        <v>19</v>
      </c>
      <c r="E1072" s="102">
        <v>12</v>
      </c>
      <c r="F1072" s="102">
        <v>2012</v>
      </c>
      <c r="G1072" s="102">
        <v>19</v>
      </c>
      <c r="H1072" s="102">
        <v>12</v>
      </c>
      <c r="I1072" s="102">
        <v>2012</v>
      </c>
      <c r="J1072" s="102">
        <v>179</v>
      </c>
      <c r="K1072" s="103" t="s">
        <v>601</v>
      </c>
      <c r="L1072" s="11"/>
      <c r="M1072" s="30" t="s">
        <v>5682</v>
      </c>
      <c r="N1072" s="11"/>
      <c r="O1072" s="102">
        <v>194</v>
      </c>
      <c r="P1072" s="22" t="s">
        <v>26</v>
      </c>
      <c r="Q1072" s="22" t="s">
        <v>120</v>
      </c>
      <c r="R1072" s="29" t="s">
        <v>5786</v>
      </c>
    </row>
    <row r="1073" spans="1:18" x14ac:dyDescent="0.2">
      <c r="A1073" s="25">
        <v>1057</v>
      </c>
      <c r="B1073" s="19">
        <v>5700</v>
      </c>
      <c r="C1073" s="100" t="s">
        <v>2977</v>
      </c>
      <c r="D1073" s="102">
        <v>19</v>
      </c>
      <c r="E1073" s="102">
        <v>12</v>
      </c>
      <c r="F1073" s="102">
        <v>2012</v>
      </c>
      <c r="G1073" s="102">
        <v>19</v>
      </c>
      <c r="H1073" s="102">
        <v>12</v>
      </c>
      <c r="I1073" s="102">
        <v>2012</v>
      </c>
      <c r="J1073" s="102">
        <v>179</v>
      </c>
      <c r="K1073" s="103" t="s">
        <v>602</v>
      </c>
      <c r="L1073" s="11"/>
      <c r="M1073" s="30" t="s">
        <v>5682</v>
      </c>
      <c r="N1073" s="11"/>
      <c r="O1073" s="102">
        <v>202</v>
      </c>
      <c r="P1073" s="22" t="s">
        <v>26</v>
      </c>
      <c r="Q1073" s="22" t="s">
        <v>120</v>
      </c>
      <c r="R1073" s="29" t="s">
        <v>5786</v>
      </c>
    </row>
    <row r="1074" spans="1:18" x14ac:dyDescent="0.2">
      <c r="A1074" s="25">
        <v>1058</v>
      </c>
      <c r="B1074" s="19">
        <v>5700</v>
      </c>
      <c r="C1074" s="100" t="s">
        <v>2978</v>
      </c>
      <c r="D1074" s="102">
        <v>19</v>
      </c>
      <c r="E1074" s="102">
        <v>12</v>
      </c>
      <c r="F1074" s="102">
        <v>2012</v>
      </c>
      <c r="G1074" s="102">
        <v>20</v>
      </c>
      <c r="H1074" s="102">
        <v>12</v>
      </c>
      <c r="I1074" s="102">
        <v>2012</v>
      </c>
      <c r="J1074" s="102">
        <v>179</v>
      </c>
      <c r="K1074" s="103" t="s">
        <v>603</v>
      </c>
      <c r="L1074" s="11"/>
      <c r="M1074" s="30" t="s">
        <v>5682</v>
      </c>
      <c r="N1074" s="11"/>
      <c r="O1074" s="102">
        <v>203</v>
      </c>
      <c r="P1074" s="22" t="s">
        <v>26</v>
      </c>
      <c r="Q1074" s="22" t="s">
        <v>120</v>
      </c>
      <c r="R1074" s="29" t="s">
        <v>5786</v>
      </c>
    </row>
    <row r="1075" spans="1:18" x14ac:dyDescent="0.2">
      <c r="A1075" s="25">
        <v>1059</v>
      </c>
      <c r="B1075" s="19">
        <v>5700</v>
      </c>
      <c r="C1075" s="100" t="s">
        <v>2979</v>
      </c>
      <c r="D1075" s="102">
        <v>20</v>
      </c>
      <c r="E1075" s="102">
        <v>12</v>
      </c>
      <c r="F1075" s="102">
        <v>2012</v>
      </c>
      <c r="G1075" s="102">
        <v>20</v>
      </c>
      <c r="H1075" s="102">
        <v>12</v>
      </c>
      <c r="I1075" s="102">
        <v>2012</v>
      </c>
      <c r="J1075" s="102">
        <v>179</v>
      </c>
      <c r="K1075" s="103" t="s">
        <v>604</v>
      </c>
      <c r="L1075" s="11"/>
      <c r="M1075" s="30" t="s">
        <v>5682</v>
      </c>
      <c r="N1075" s="11"/>
      <c r="O1075" s="102">
        <v>196</v>
      </c>
      <c r="P1075" s="22" t="s">
        <v>26</v>
      </c>
      <c r="Q1075" s="22" t="s">
        <v>120</v>
      </c>
      <c r="R1075" s="29" t="s">
        <v>5786</v>
      </c>
    </row>
    <row r="1076" spans="1:18" x14ac:dyDescent="0.2">
      <c r="A1076" s="25">
        <v>1060</v>
      </c>
      <c r="B1076" s="19">
        <v>5700</v>
      </c>
      <c r="C1076" s="100" t="s">
        <v>2980</v>
      </c>
      <c r="D1076" s="102">
        <v>20</v>
      </c>
      <c r="E1076" s="102">
        <v>12</v>
      </c>
      <c r="F1076" s="102">
        <v>2012</v>
      </c>
      <c r="G1076" s="102">
        <v>21</v>
      </c>
      <c r="H1076" s="102">
        <v>12</v>
      </c>
      <c r="I1076" s="102">
        <v>2012</v>
      </c>
      <c r="J1076" s="102">
        <v>179</v>
      </c>
      <c r="K1076" s="103" t="s">
        <v>605</v>
      </c>
      <c r="L1076" s="11"/>
      <c r="M1076" s="30" t="s">
        <v>5682</v>
      </c>
      <c r="N1076" s="11"/>
      <c r="O1076" s="102">
        <v>205</v>
      </c>
      <c r="P1076" s="22" t="s">
        <v>26</v>
      </c>
      <c r="Q1076" s="22" t="s">
        <v>120</v>
      </c>
      <c r="R1076" s="29" t="s">
        <v>5786</v>
      </c>
    </row>
    <row r="1077" spans="1:18" x14ac:dyDescent="0.2">
      <c r="A1077" s="25">
        <v>1061</v>
      </c>
      <c r="B1077" s="19">
        <v>5700</v>
      </c>
      <c r="C1077" s="100" t="s">
        <v>2981</v>
      </c>
      <c r="D1077" s="102">
        <v>21</v>
      </c>
      <c r="E1077" s="102">
        <v>12</v>
      </c>
      <c r="F1077" s="102">
        <v>2012</v>
      </c>
      <c r="G1077" s="102">
        <v>21</v>
      </c>
      <c r="H1077" s="102">
        <v>12</v>
      </c>
      <c r="I1077" s="102">
        <v>2012</v>
      </c>
      <c r="J1077" s="102">
        <v>179</v>
      </c>
      <c r="K1077" s="103" t="s">
        <v>606</v>
      </c>
      <c r="L1077" s="11"/>
      <c r="M1077" s="30" t="s">
        <v>5682</v>
      </c>
      <c r="N1077" s="11"/>
      <c r="O1077" s="102">
        <v>199</v>
      </c>
      <c r="P1077" s="22" t="s">
        <v>26</v>
      </c>
      <c r="Q1077" s="22" t="s">
        <v>120</v>
      </c>
      <c r="R1077" s="29" t="s">
        <v>5786</v>
      </c>
    </row>
    <row r="1078" spans="1:18" x14ac:dyDescent="0.2">
      <c r="A1078" s="25">
        <v>1062</v>
      </c>
      <c r="B1078" s="19">
        <v>5700</v>
      </c>
      <c r="C1078" s="100" t="s">
        <v>2982</v>
      </c>
      <c r="D1078" s="102">
        <v>21</v>
      </c>
      <c r="E1078" s="102">
        <v>12</v>
      </c>
      <c r="F1078" s="102">
        <v>2012</v>
      </c>
      <c r="G1078" s="102">
        <v>21</v>
      </c>
      <c r="H1078" s="102">
        <v>12</v>
      </c>
      <c r="I1078" s="102">
        <v>2012</v>
      </c>
      <c r="J1078" s="102">
        <v>180</v>
      </c>
      <c r="K1078" s="103" t="s">
        <v>607</v>
      </c>
      <c r="L1078" s="11"/>
      <c r="M1078" s="30" t="s">
        <v>5682</v>
      </c>
      <c r="N1078" s="11"/>
      <c r="O1078" s="102">
        <v>209</v>
      </c>
      <c r="P1078" s="22" t="s">
        <v>26</v>
      </c>
      <c r="Q1078" s="22" t="s">
        <v>120</v>
      </c>
      <c r="R1078" s="29" t="s">
        <v>5786</v>
      </c>
    </row>
    <row r="1079" spans="1:18" x14ac:dyDescent="0.2">
      <c r="A1079" s="25">
        <v>1063</v>
      </c>
      <c r="B1079" s="19">
        <v>5700</v>
      </c>
      <c r="C1079" s="100" t="s">
        <v>2983</v>
      </c>
      <c r="D1079" s="102">
        <v>22</v>
      </c>
      <c r="E1079" s="102">
        <v>12</v>
      </c>
      <c r="F1079" s="102">
        <v>2012</v>
      </c>
      <c r="G1079" s="102">
        <v>22</v>
      </c>
      <c r="H1079" s="102">
        <v>12</v>
      </c>
      <c r="I1079" s="102">
        <v>2012</v>
      </c>
      <c r="J1079" s="102">
        <v>180</v>
      </c>
      <c r="K1079" s="103" t="s">
        <v>608</v>
      </c>
      <c r="L1079" s="11"/>
      <c r="M1079" s="30" t="s">
        <v>5682</v>
      </c>
      <c r="N1079" s="11"/>
      <c r="O1079" s="102">
        <v>170</v>
      </c>
      <c r="P1079" s="22" t="s">
        <v>26</v>
      </c>
      <c r="Q1079" s="22" t="s">
        <v>120</v>
      </c>
      <c r="R1079" s="29" t="s">
        <v>5786</v>
      </c>
    </row>
    <row r="1080" spans="1:18" x14ac:dyDescent="0.2">
      <c r="A1080" s="25">
        <v>1064</v>
      </c>
      <c r="B1080" s="19">
        <v>5700</v>
      </c>
      <c r="C1080" s="100" t="s">
        <v>2984</v>
      </c>
      <c r="D1080" s="102">
        <v>22</v>
      </c>
      <c r="E1080" s="102">
        <v>12</v>
      </c>
      <c r="F1080" s="102">
        <v>2012</v>
      </c>
      <c r="G1080" s="102">
        <v>22</v>
      </c>
      <c r="H1080" s="102">
        <v>12</v>
      </c>
      <c r="I1080" s="102">
        <v>2012</v>
      </c>
      <c r="J1080" s="102">
        <v>180</v>
      </c>
      <c r="K1080" s="103" t="s">
        <v>609</v>
      </c>
      <c r="L1080" s="11"/>
      <c r="M1080" s="30" t="s">
        <v>5682</v>
      </c>
      <c r="N1080" s="11"/>
      <c r="O1080" s="102">
        <v>198</v>
      </c>
      <c r="P1080" s="22" t="s">
        <v>26</v>
      </c>
      <c r="Q1080" s="22" t="s">
        <v>120</v>
      </c>
      <c r="R1080" s="29" t="s">
        <v>5786</v>
      </c>
    </row>
    <row r="1081" spans="1:18" ht="22.5" x14ac:dyDescent="0.2">
      <c r="A1081" s="25">
        <v>1065</v>
      </c>
      <c r="B1081" s="19">
        <v>5700</v>
      </c>
      <c r="C1081" s="100" t="s">
        <v>2985</v>
      </c>
      <c r="D1081" s="102">
        <v>22</v>
      </c>
      <c r="E1081" s="102">
        <v>12</v>
      </c>
      <c r="F1081" s="102">
        <v>2012</v>
      </c>
      <c r="G1081" s="102">
        <v>22</v>
      </c>
      <c r="H1081" s="102">
        <v>12</v>
      </c>
      <c r="I1081" s="102">
        <v>2012</v>
      </c>
      <c r="J1081" s="102">
        <v>180</v>
      </c>
      <c r="K1081" s="103" t="s">
        <v>610</v>
      </c>
      <c r="L1081" s="11"/>
      <c r="M1081" s="30" t="s">
        <v>5682</v>
      </c>
      <c r="N1081" s="11"/>
      <c r="O1081" s="102">
        <v>206</v>
      </c>
      <c r="P1081" s="22" t="s">
        <v>26</v>
      </c>
      <c r="Q1081" s="22" t="s">
        <v>120</v>
      </c>
      <c r="R1081" s="29" t="s">
        <v>5786</v>
      </c>
    </row>
    <row r="1082" spans="1:18" x14ac:dyDescent="0.2">
      <c r="A1082" s="25">
        <v>1066</v>
      </c>
      <c r="B1082" s="19">
        <v>5700</v>
      </c>
      <c r="C1082" s="100" t="s">
        <v>2986</v>
      </c>
      <c r="D1082" s="102">
        <v>21</v>
      </c>
      <c r="E1082" s="102">
        <v>12</v>
      </c>
      <c r="F1082" s="102">
        <v>2012</v>
      </c>
      <c r="G1082" s="102">
        <v>21</v>
      </c>
      <c r="H1082" s="102">
        <v>12</v>
      </c>
      <c r="I1082" s="102">
        <v>2012</v>
      </c>
      <c r="J1082" s="102">
        <v>180</v>
      </c>
      <c r="K1082" s="103" t="s">
        <v>3030</v>
      </c>
      <c r="L1082" s="11"/>
      <c r="M1082" s="30" t="s">
        <v>5682</v>
      </c>
      <c r="N1082" s="11"/>
      <c r="O1082" s="102">
        <v>197</v>
      </c>
      <c r="P1082" s="22" t="s">
        <v>26</v>
      </c>
      <c r="Q1082" s="22" t="s">
        <v>120</v>
      </c>
      <c r="R1082" s="29" t="s">
        <v>5786</v>
      </c>
    </row>
    <row r="1083" spans="1:18" x14ac:dyDescent="0.2">
      <c r="A1083" s="25">
        <v>1067</v>
      </c>
      <c r="B1083" s="19">
        <v>5700</v>
      </c>
      <c r="C1083" s="100" t="s">
        <v>2987</v>
      </c>
      <c r="D1083" s="102">
        <v>21</v>
      </c>
      <c r="E1083" s="102">
        <v>12</v>
      </c>
      <c r="F1083" s="102">
        <v>2012</v>
      </c>
      <c r="G1083" s="102">
        <v>21</v>
      </c>
      <c r="H1083" s="102">
        <v>12</v>
      </c>
      <c r="I1083" s="102">
        <v>2012</v>
      </c>
      <c r="J1083" s="102">
        <v>180</v>
      </c>
      <c r="K1083" s="103" t="s">
        <v>3031</v>
      </c>
      <c r="L1083" s="11"/>
      <c r="M1083" s="30" t="s">
        <v>5682</v>
      </c>
      <c r="N1083" s="11"/>
      <c r="O1083" s="102">
        <v>202</v>
      </c>
      <c r="P1083" s="22" t="s">
        <v>26</v>
      </c>
      <c r="Q1083" s="22" t="s">
        <v>120</v>
      </c>
      <c r="R1083" s="29" t="s">
        <v>5786</v>
      </c>
    </row>
    <row r="1084" spans="1:18" x14ac:dyDescent="0.2">
      <c r="A1084" s="25">
        <v>1068</v>
      </c>
      <c r="B1084" s="19">
        <v>5700</v>
      </c>
      <c r="C1084" s="100" t="s">
        <v>2988</v>
      </c>
      <c r="D1084" s="102">
        <v>21</v>
      </c>
      <c r="E1084" s="102">
        <v>12</v>
      </c>
      <c r="F1084" s="102">
        <v>2012</v>
      </c>
      <c r="G1084" s="102">
        <v>21</v>
      </c>
      <c r="H1084" s="102">
        <v>12</v>
      </c>
      <c r="I1084" s="102">
        <v>2012</v>
      </c>
      <c r="J1084" s="102">
        <v>181</v>
      </c>
      <c r="K1084" s="103" t="s">
        <v>3032</v>
      </c>
      <c r="L1084" s="11"/>
      <c r="M1084" s="30" t="s">
        <v>5682</v>
      </c>
      <c r="N1084" s="11"/>
      <c r="O1084" s="102">
        <v>195</v>
      </c>
      <c r="P1084" s="22" t="s">
        <v>26</v>
      </c>
      <c r="Q1084" s="22" t="s">
        <v>120</v>
      </c>
      <c r="R1084" s="29" t="s">
        <v>5786</v>
      </c>
    </row>
    <row r="1085" spans="1:18" x14ac:dyDescent="0.2">
      <c r="A1085" s="25">
        <v>1069</v>
      </c>
      <c r="B1085" s="19">
        <v>5700</v>
      </c>
      <c r="C1085" s="100" t="s">
        <v>2989</v>
      </c>
      <c r="D1085" s="102">
        <v>21</v>
      </c>
      <c r="E1085" s="102">
        <v>12</v>
      </c>
      <c r="F1085" s="102">
        <v>2012</v>
      </c>
      <c r="G1085" s="102">
        <v>21</v>
      </c>
      <c r="H1085" s="102">
        <v>12</v>
      </c>
      <c r="I1085" s="102">
        <v>2012</v>
      </c>
      <c r="J1085" s="102">
        <v>181</v>
      </c>
      <c r="K1085" s="103" t="s">
        <v>3033</v>
      </c>
      <c r="L1085" s="11"/>
      <c r="M1085" s="30" t="s">
        <v>5682</v>
      </c>
      <c r="N1085" s="11"/>
      <c r="O1085" s="102">
        <v>204</v>
      </c>
      <c r="P1085" s="22" t="s">
        <v>26</v>
      </c>
      <c r="Q1085" s="22" t="s">
        <v>120</v>
      </c>
      <c r="R1085" s="29" t="s">
        <v>5786</v>
      </c>
    </row>
    <row r="1086" spans="1:18" x14ac:dyDescent="0.2">
      <c r="A1086" s="25">
        <v>1070</v>
      </c>
      <c r="B1086" s="19">
        <v>5700</v>
      </c>
      <c r="C1086" s="100" t="s">
        <v>2990</v>
      </c>
      <c r="D1086" s="102">
        <v>21</v>
      </c>
      <c r="E1086" s="102">
        <v>12</v>
      </c>
      <c r="F1086" s="102">
        <v>2012</v>
      </c>
      <c r="G1086" s="102">
        <v>21</v>
      </c>
      <c r="H1086" s="102">
        <v>12</v>
      </c>
      <c r="I1086" s="102">
        <v>2012</v>
      </c>
      <c r="J1086" s="102">
        <v>181</v>
      </c>
      <c r="K1086" s="103" t="s">
        <v>3034</v>
      </c>
      <c r="L1086" s="11"/>
      <c r="M1086" s="30" t="s">
        <v>5682</v>
      </c>
      <c r="N1086" s="11"/>
      <c r="O1086" s="102">
        <v>196</v>
      </c>
      <c r="P1086" s="22" t="s">
        <v>26</v>
      </c>
      <c r="Q1086" s="22" t="s">
        <v>120</v>
      </c>
      <c r="R1086" s="29" t="s">
        <v>5786</v>
      </c>
    </row>
    <row r="1087" spans="1:18" x14ac:dyDescent="0.2">
      <c r="A1087" s="25">
        <v>1071</v>
      </c>
      <c r="B1087" s="19">
        <v>5700</v>
      </c>
      <c r="C1087" s="100" t="s">
        <v>2991</v>
      </c>
      <c r="D1087" s="102">
        <v>21</v>
      </c>
      <c r="E1087" s="102">
        <v>12</v>
      </c>
      <c r="F1087" s="102">
        <v>2012</v>
      </c>
      <c r="G1087" s="102">
        <v>21</v>
      </c>
      <c r="H1087" s="102">
        <v>12</v>
      </c>
      <c r="I1087" s="102">
        <v>2012</v>
      </c>
      <c r="J1087" s="102">
        <v>181</v>
      </c>
      <c r="K1087" s="103" t="s">
        <v>3035</v>
      </c>
      <c r="L1087" s="11"/>
      <c r="M1087" s="30" t="s">
        <v>5682</v>
      </c>
      <c r="N1087" s="11"/>
      <c r="O1087" s="102">
        <v>201</v>
      </c>
      <c r="P1087" s="22" t="s">
        <v>26</v>
      </c>
      <c r="Q1087" s="22" t="s">
        <v>120</v>
      </c>
      <c r="R1087" s="29" t="s">
        <v>5786</v>
      </c>
    </row>
    <row r="1088" spans="1:18" x14ac:dyDescent="0.2">
      <c r="A1088" s="25">
        <v>1072</v>
      </c>
      <c r="B1088" s="19">
        <v>5700</v>
      </c>
      <c r="C1088" s="100" t="s">
        <v>2992</v>
      </c>
      <c r="D1088" s="102">
        <v>21</v>
      </c>
      <c r="E1088" s="102">
        <v>12</v>
      </c>
      <c r="F1088" s="102">
        <v>2012</v>
      </c>
      <c r="G1088" s="102">
        <v>21</v>
      </c>
      <c r="H1088" s="102">
        <v>12</v>
      </c>
      <c r="I1088" s="102">
        <v>2012</v>
      </c>
      <c r="J1088" s="102">
        <v>181</v>
      </c>
      <c r="K1088" s="103" t="s">
        <v>3036</v>
      </c>
      <c r="L1088" s="11"/>
      <c r="M1088" s="30" t="s">
        <v>5682</v>
      </c>
      <c r="N1088" s="11"/>
      <c r="O1088" s="102">
        <v>199</v>
      </c>
      <c r="P1088" s="22" t="s">
        <v>26</v>
      </c>
      <c r="Q1088" s="22" t="s">
        <v>120</v>
      </c>
      <c r="R1088" s="29" t="s">
        <v>5786</v>
      </c>
    </row>
    <row r="1089" spans="1:18" x14ac:dyDescent="0.2">
      <c r="A1089" s="25">
        <v>1073</v>
      </c>
      <c r="B1089" s="19">
        <v>5700</v>
      </c>
      <c r="C1089" s="100" t="s">
        <v>2993</v>
      </c>
      <c r="D1089" s="102">
        <v>21</v>
      </c>
      <c r="E1089" s="102">
        <v>12</v>
      </c>
      <c r="F1089" s="102">
        <v>2012</v>
      </c>
      <c r="G1089" s="102">
        <v>21</v>
      </c>
      <c r="H1089" s="102">
        <v>12</v>
      </c>
      <c r="I1089" s="102">
        <v>2012</v>
      </c>
      <c r="J1089" s="102">
        <v>181</v>
      </c>
      <c r="K1089" s="103" t="s">
        <v>3037</v>
      </c>
      <c r="L1089" s="11"/>
      <c r="M1089" s="30" t="s">
        <v>5682</v>
      </c>
      <c r="N1089" s="11"/>
      <c r="O1089" s="102">
        <v>201</v>
      </c>
      <c r="P1089" s="22" t="s">
        <v>26</v>
      </c>
      <c r="Q1089" s="22" t="s">
        <v>120</v>
      </c>
      <c r="R1089" s="29" t="s">
        <v>5786</v>
      </c>
    </row>
    <row r="1090" spans="1:18" x14ac:dyDescent="0.2">
      <c r="A1090" s="25">
        <v>1074</v>
      </c>
      <c r="B1090" s="19">
        <v>5700</v>
      </c>
      <c r="C1090" s="100" t="s">
        <v>2994</v>
      </c>
      <c r="D1090" s="102">
        <v>26</v>
      </c>
      <c r="E1090" s="102">
        <v>12</v>
      </c>
      <c r="F1090" s="102">
        <v>2012</v>
      </c>
      <c r="G1090" s="102">
        <v>26</v>
      </c>
      <c r="H1090" s="102">
        <v>12</v>
      </c>
      <c r="I1090" s="102">
        <v>2012</v>
      </c>
      <c r="J1090" s="102">
        <v>182</v>
      </c>
      <c r="K1090" s="103" t="s">
        <v>3038</v>
      </c>
      <c r="L1090" s="11"/>
      <c r="M1090" s="30" t="s">
        <v>5682</v>
      </c>
      <c r="N1090" s="11"/>
      <c r="O1090" s="102">
        <v>182</v>
      </c>
      <c r="P1090" s="22" t="s">
        <v>26</v>
      </c>
      <c r="Q1090" s="22" t="s">
        <v>120</v>
      </c>
      <c r="R1090" s="29" t="s">
        <v>5786</v>
      </c>
    </row>
    <row r="1091" spans="1:18" x14ac:dyDescent="0.2">
      <c r="A1091" s="25">
        <v>1075</v>
      </c>
      <c r="B1091" s="19">
        <v>5700</v>
      </c>
      <c r="C1091" s="100" t="s">
        <v>2995</v>
      </c>
      <c r="D1091" s="102">
        <v>26</v>
      </c>
      <c r="E1091" s="102">
        <v>12</v>
      </c>
      <c r="F1091" s="102">
        <v>2012</v>
      </c>
      <c r="G1091" s="102">
        <v>26</v>
      </c>
      <c r="H1091" s="102">
        <v>12</v>
      </c>
      <c r="I1091" s="102">
        <v>2012</v>
      </c>
      <c r="J1091" s="102">
        <v>182</v>
      </c>
      <c r="K1091" s="103" t="s">
        <v>3039</v>
      </c>
      <c r="L1091" s="11"/>
      <c r="M1091" s="30" t="s">
        <v>5682</v>
      </c>
      <c r="N1091" s="11"/>
      <c r="O1091" s="102">
        <v>197</v>
      </c>
      <c r="P1091" s="22" t="s">
        <v>26</v>
      </c>
      <c r="Q1091" s="22" t="s">
        <v>120</v>
      </c>
      <c r="R1091" s="29" t="s">
        <v>5786</v>
      </c>
    </row>
    <row r="1092" spans="1:18" x14ac:dyDescent="0.2">
      <c r="A1092" s="25">
        <v>1076</v>
      </c>
      <c r="B1092" s="19">
        <v>5700</v>
      </c>
      <c r="C1092" s="100" t="s">
        <v>2996</v>
      </c>
      <c r="D1092" s="102">
        <v>26</v>
      </c>
      <c r="E1092" s="102">
        <v>12</v>
      </c>
      <c r="F1092" s="102">
        <v>2012</v>
      </c>
      <c r="G1092" s="102">
        <v>26</v>
      </c>
      <c r="H1092" s="102">
        <v>12</v>
      </c>
      <c r="I1092" s="102">
        <v>2012</v>
      </c>
      <c r="J1092" s="102">
        <v>182</v>
      </c>
      <c r="K1092" s="103" t="s">
        <v>3040</v>
      </c>
      <c r="L1092" s="11"/>
      <c r="M1092" s="30" t="s">
        <v>5682</v>
      </c>
      <c r="N1092" s="11"/>
      <c r="O1092" s="102">
        <v>197</v>
      </c>
      <c r="P1092" s="22" t="s">
        <v>26</v>
      </c>
      <c r="Q1092" s="22" t="s">
        <v>120</v>
      </c>
      <c r="R1092" s="29" t="s">
        <v>5786</v>
      </c>
    </row>
    <row r="1093" spans="1:18" x14ac:dyDescent="0.2">
      <c r="A1093" s="25">
        <v>1077</v>
      </c>
      <c r="B1093" s="19">
        <v>5700</v>
      </c>
      <c r="C1093" s="100" t="s">
        <v>2997</v>
      </c>
      <c r="D1093" s="102">
        <v>26</v>
      </c>
      <c r="E1093" s="102">
        <v>12</v>
      </c>
      <c r="F1093" s="102">
        <v>2012</v>
      </c>
      <c r="G1093" s="102">
        <v>26</v>
      </c>
      <c r="H1093" s="102">
        <v>12</v>
      </c>
      <c r="I1093" s="102">
        <v>2012</v>
      </c>
      <c r="J1093" s="102">
        <v>182</v>
      </c>
      <c r="K1093" s="103" t="s">
        <v>3041</v>
      </c>
      <c r="L1093" s="11"/>
      <c r="M1093" s="30" t="s">
        <v>5682</v>
      </c>
      <c r="N1093" s="11"/>
      <c r="O1093" s="102">
        <v>202</v>
      </c>
      <c r="P1093" s="22" t="s">
        <v>26</v>
      </c>
      <c r="Q1093" s="22" t="s">
        <v>120</v>
      </c>
      <c r="R1093" s="29" t="s">
        <v>5786</v>
      </c>
    </row>
    <row r="1094" spans="1:18" x14ac:dyDescent="0.2">
      <c r="A1094" s="25">
        <v>1078</v>
      </c>
      <c r="B1094" s="19">
        <v>5700</v>
      </c>
      <c r="C1094" s="100" t="s">
        <v>2998</v>
      </c>
      <c r="D1094" s="102">
        <v>26</v>
      </c>
      <c r="E1094" s="102">
        <v>12</v>
      </c>
      <c r="F1094" s="102">
        <v>2012</v>
      </c>
      <c r="G1094" s="102">
        <v>26</v>
      </c>
      <c r="H1094" s="102">
        <v>12</v>
      </c>
      <c r="I1094" s="102">
        <v>2012</v>
      </c>
      <c r="J1094" s="102">
        <v>182</v>
      </c>
      <c r="K1094" s="103" t="s">
        <v>3042</v>
      </c>
      <c r="L1094" s="11"/>
      <c r="M1094" s="30" t="s">
        <v>5682</v>
      </c>
      <c r="N1094" s="11"/>
      <c r="O1094" s="102">
        <v>198</v>
      </c>
      <c r="P1094" s="22" t="s">
        <v>26</v>
      </c>
      <c r="Q1094" s="22" t="s">
        <v>120</v>
      </c>
      <c r="R1094" s="29" t="s">
        <v>5786</v>
      </c>
    </row>
    <row r="1095" spans="1:18" x14ac:dyDescent="0.2">
      <c r="A1095" s="25">
        <v>1079</v>
      </c>
      <c r="B1095" s="19">
        <v>5700</v>
      </c>
      <c r="C1095" s="100" t="s">
        <v>2999</v>
      </c>
      <c r="D1095" s="102">
        <v>26</v>
      </c>
      <c r="E1095" s="102">
        <v>12</v>
      </c>
      <c r="F1095" s="102">
        <v>2012</v>
      </c>
      <c r="G1095" s="102">
        <v>26</v>
      </c>
      <c r="H1095" s="102">
        <v>12</v>
      </c>
      <c r="I1095" s="102">
        <v>2012</v>
      </c>
      <c r="J1095" s="102">
        <v>182</v>
      </c>
      <c r="K1095" s="103" t="s">
        <v>3043</v>
      </c>
      <c r="L1095" s="11"/>
      <c r="M1095" s="30" t="s">
        <v>5682</v>
      </c>
      <c r="N1095" s="11"/>
      <c r="O1095" s="102">
        <v>201</v>
      </c>
      <c r="P1095" s="22" t="s">
        <v>26</v>
      </c>
      <c r="Q1095" s="22" t="s">
        <v>120</v>
      </c>
      <c r="R1095" s="29" t="s">
        <v>5786</v>
      </c>
    </row>
    <row r="1096" spans="1:18" x14ac:dyDescent="0.2">
      <c r="A1096" s="25">
        <v>1080</v>
      </c>
      <c r="B1096" s="19">
        <v>5700</v>
      </c>
      <c r="C1096" s="100" t="s">
        <v>3000</v>
      </c>
      <c r="D1096" s="102">
        <v>26</v>
      </c>
      <c r="E1096" s="102">
        <v>12</v>
      </c>
      <c r="F1096" s="102">
        <v>2012</v>
      </c>
      <c r="G1096" s="102">
        <v>26</v>
      </c>
      <c r="H1096" s="102">
        <v>12</v>
      </c>
      <c r="I1096" s="102">
        <v>2012</v>
      </c>
      <c r="J1096" s="102">
        <v>183</v>
      </c>
      <c r="K1096" s="103" t="s">
        <v>3044</v>
      </c>
      <c r="L1096" s="11"/>
      <c r="M1096" s="30" t="s">
        <v>5682</v>
      </c>
      <c r="N1096" s="11"/>
      <c r="O1096" s="102">
        <v>197</v>
      </c>
      <c r="P1096" s="22" t="s">
        <v>26</v>
      </c>
      <c r="Q1096" s="22" t="s">
        <v>120</v>
      </c>
      <c r="R1096" s="29" t="s">
        <v>5786</v>
      </c>
    </row>
    <row r="1097" spans="1:18" x14ac:dyDescent="0.2">
      <c r="A1097" s="25">
        <v>1081</v>
      </c>
      <c r="B1097" s="19">
        <v>5700</v>
      </c>
      <c r="C1097" s="100" t="s">
        <v>3001</v>
      </c>
      <c r="D1097" s="102">
        <v>26</v>
      </c>
      <c r="E1097" s="102">
        <v>12</v>
      </c>
      <c r="F1097" s="102">
        <v>2012</v>
      </c>
      <c r="G1097" s="102">
        <v>26</v>
      </c>
      <c r="H1097" s="102">
        <v>12</v>
      </c>
      <c r="I1097" s="102">
        <v>2012</v>
      </c>
      <c r="J1097" s="102">
        <v>183</v>
      </c>
      <c r="K1097" s="103" t="s">
        <v>3045</v>
      </c>
      <c r="L1097" s="11"/>
      <c r="M1097" s="30" t="s">
        <v>5682</v>
      </c>
      <c r="N1097" s="11"/>
      <c r="O1097" s="102">
        <v>198</v>
      </c>
      <c r="P1097" s="22" t="s">
        <v>26</v>
      </c>
      <c r="Q1097" s="22" t="s">
        <v>120</v>
      </c>
      <c r="R1097" s="29" t="s">
        <v>5786</v>
      </c>
    </row>
    <row r="1098" spans="1:18" x14ac:dyDescent="0.2">
      <c r="A1098" s="25">
        <v>1082</v>
      </c>
      <c r="B1098" s="19">
        <v>5700</v>
      </c>
      <c r="C1098" s="100" t="s">
        <v>3002</v>
      </c>
      <c r="D1098" s="102">
        <v>26</v>
      </c>
      <c r="E1098" s="102">
        <v>12</v>
      </c>
      <c r="F1098" s="102">
        <v>2012</v>
      </c>
      <c r="G1098" s="102">
        <v>27</v>
      </c>
      <c r="H1098" s="102">
        <v>12</v>
      </c>
      <c r="I1098" s="102">
        <v>2012</v>
      </c>
      <c r="J1098" s="102">
        <v>183</v>
      </c>
      <c r="K1098" s="103" t="s">
        <v>3046</v>
      </c>
      <c r="L1098" s="11"/>
      <c r="M1098" s="30" t="s">
        <v>5682</v>
      </c>
      <c r="N1098" s="11"/>
      <c r="O1098" s="102">
        <v>201</v>
      </c>
      <c r="P1098" s="22" t="s">
        <v>26</v>
      </c>
      <c r="Q1098" s="22" t="s">
        <v>120</v>
      </c>
      <c r="R1098" s="29" t="s">
        <v>5786</v>
      </c>
    </row>
    <row r="1099" spans="1:18" x14ac:dyDescent="0.2">
      <c r="A1099" s="25">
        <v>1083</v>
      </c>
      <c r="B1099" s="19">
        <v>5700</v>
      </c>
      <c r="C1099" s="100" t="s">
        <v>3003</v>
      </c>
      <c r="D1099" s="102">
        <v>27</v>
      </c>
      <c r="E1099" s="102">
        <v>12</v>
      </c>
      <c r="F1099" s="102">
        <v>2012</v>
      </c>
      <c r="G1099" s="102">
        <v>27</v>
      </c>
      <c r="H1099" s="102">
        <v>12</v>
      </c>
      <c r="I1099" s="102">
        <v>2012</v>
      </c>
      <c r="J1099" s="102">
        <v>183</v>
      </c>
      <c r="K1099" s="103" t="s">
        <v>3047</v>
      </c>
      <c r="L1099" s="11"/>
      <c r="M1099" s="30" t="s">
        <v>5682</v>
      </c>
      <c r="N1099" s="11"/>
      <c r="O1099" s="102">
        <v>196</v>
      </c>
      <c r="P1099" s="22" t="s">
        <v>26</v>
      </c>
      <c r="Q1099" s="22" t="s">
        <v>120</v>
      </c>
      <c r="R1099" s="29" t="s">
        <v>5786</v>
      </c>
    </row>
    <row r="1100" spans="1:18" x14ac:dyDescent="0.2">
      <c r="A1100" s="25">
        <v>1084</v>
      </c>
      <c r="B1100" s="19">
        <v>5700</v>
      </c>
      <c r="C1100" s="100" t="s">
        <v>3004</v>
      </c>
      <c r="D1100" s="102">
        <v>27</v>
      </c>
      <c r="E1100" s="102">
        <v>12</v>
      </c>
      <c r="F1100" s="102">
        <v>2012</v>
      </c>
      <c r="G1100" s="102">
        <v>28</v>
      </c>
      <c r="H1100" s="102">
        <v>12</v>
      </c>
      <c r="I1100" s="102">
        <v>2012</v>
      </c>
      <c r="J1100" s="102">
        <v>183</v>
      </c>
      <c r="K1100" s="103" t="s">
        <v>3048</v>
      </c>
      <c r="L1100" s="11"/>
      <c r="M1100" s="30" t="s">
        <v>5682</v>
      </c>
      <c r="N1100" s="11"/>
      <c r="O1100" s="102">
        <v>220</v>
      </c>
      <c r="P1100" s="22" t="s">
        <v>26</v>
      </c>
      <c r="Q1100" s="22" t="s">
        <v>120</v>
      </c>
      <c r="R1100" s="29" t="s">
        <v>5786</v>
      </c>
    </row>
    <row r="1101" spans="1:18" x14ac:dyDescent="0.2">
      <c r="A1101" s="25">
        <v>1085</v>
      </c>
      <c r="B1101" s="19">
        <v>5700</v>
      </c>
      <c r="C1101" s="100" t="s">
        <v>3005</v>
      </c>
      <c r="D1101" s="102">
        <v>28</v>
      </c>
      <c r="E1101" s="102">
        <v>12</v>
      </c>
      <c r="F1101" s="102">
        <v>2012</v>
      </c>
      <c r="G1101" s="102">
        <v>31</v>
      </c>
      <c r="H1101" s="102">
        <v>12</v>
      </c>
      <c r="I1101" s="102">
        <v>2012</v>
      </c>
      <c r="J1101" s="102">
        <v>183</v>
      </c>
      <c r="K1101" s="103" t="s">
        <v>3049</v>
      </c>
      <c r="L1101" s="11"/>
      <c r="M1101" s="30" t="s">
        <v>5682</v>
      </c>
      <c r="N1101" s="11"/>
      <c r="O1101" s="102">
        <v>199</v>
      </c>
      <c r="P1101" s="22" t="s">
        <v>26</v>
      </c>
      <c r="Q1101" s="22" t="s">
        <v>120</v>
      </c>
      <c r="R1101" s="29" t="s">
        <v>5786</v>
      </c>
    </row>
    <row r="1102" spans="1:18" x14ac:dyDescent="0.2">
      <c r="A1102" s="25">
        <v>1086</v>
      </c>
      <c r="B1102" s="19">
        <v>5700</v>
      </c>
      <c r="C1102" s="100" t="s">
        <v>3006</v>
      </c>
      <c r="D1102" s="102">
        <v>6</v>
      </c>
      <c r="E1102" s="102">
        <v>12</v>
      </c>
      <c r="F1102" s="102">
        <v>2012</v>
      </c>
      <c r="G1102" s="102">
        <v>6</v>
      </c>
      <c r="H1102" s="102">
        <v>12</v>
      </c>
      <c r="I1102" s="102">
        <v>2012</v>
      </c>
      <c r="J1102" s="102">
        <v>184</v>
      </c>
      <c r="K1102" s="103" t="s">
        <v>3050</v>
      </c>
      <c r="L1102" s="11"/>
      <c r="M1102" s="30" t="s">
        <v>5682</v>
      </c>
      <c r="N1102" s="11"/>
      <c r="O1102" s="102">
        <v>178</v>
      </c>
      <c r="P1102" s="22" t="s">
        <v>26</v>
      </c>
      <c r="Q1102" s="22" t="s">
        <v>120</v>
      </c>
      <c r="R1102" s="29" t="s">
        <v>5786</v>
      </c>
    </row>
    <row r="1103" spans="1:18" ht="22.5" x14ac:dyDescent="0.2">
      <c r="A1103" s="25">
        <v>1087</v>
      </c>
      <c r="B1103" s="19">
        <v>5700</v>
      </c>
      <c r="C1103" s="100" t="s">
        <v>3007</v>
      </c>
      <c r="D1103" s="102">
        <v>6</v>
      </c>
      <c r="E1103" s="102">
        <v>12</v>
      </c>
      <c r="F1103" s="102">
        <v>2012</v>
      </c>
      <c r="G1103" s="102">
        <v>6</v>
      </c>
      <c r="H1103" s="102">
        <v>12</v>
      </c>
      <c r="I1103" s="102">
        <v>2012</v>
      </c>
      <c r="J1103" s="102">
        <v>184</v>
      </c>
      <c r="K1103" s="103" t="s">
        <v>3051</v>
      </c>
      <c r="L1103" s="11"/>
      <c r="M1103" s="30" t="s">
        <v>5682</v>
      </c>
      <c r="N1103" s="11"/>
      <c r="O1103" s="102">
        <v>233</v>
      </c>
      <c r="P1103" s="22" t="s">
        <v>26</v>
      </c>
      <c r="Q1103" s="22" t="s">
        <v>120</v>
      </c>
      <c r="R1103" s="29" t="s">
        <v>5786</v>
      </c>
    </row>
    <row r="1104" spans="1:18" ht="22.5" x14ac:dyDescent="0.2">
      <c r="A1104" s="25">
        <v>1088</v>
      </c>
      <c r="B1104" s="19">
        <v>5700</v>
      </c>
      <c r="C1104" s="100" t="s">
        <v>3008</v>
      </c>
      <c r="D1104" s="102">
        <v>6</v>
      </c>
      <c r="E1104" s="102">
        <v>12</v>
      </c>
      <c r="F1104" s="102">
        <v>2012</v>
      </c>
      <c r="G1104" s="102">
        <v>6</v>
      </c>
      <c r="H1104" s="102">
        <v>12</v>
      </c>
      <c r="I1104" s="102">
        <v>2012</v>
      </c>
      <c r="J1104" s="102">
        <v>184</v>
      </c>
      <c r="K1104" s="103" t="s">
        <v>3052</v>
      </c>
      <c r="L1104" s="11"/>
      <c r="M1104" s="30" t="s">
        <v>5682</v>
      </c>
      <c r="N1104" s="11"/>
      <c r="O1104" s="102">
        <v>109</v>
      </c>
      <c r="P1104" s="22" t="s">
        <v>26</v>
      </c>
      <c r="Q1104" s="22" t="s">
        <v>120</v>
      </c>
      <c r="R1104" s="29" t="s">
        <v>5786</v>
      </c>
    </row>
    <row r="1105" spans="1:18" ht="22.5" x14ac:dyDescent="0.2">
      <c r="A1105" s="25">
        <v>1089</v>
      </c>
      <c r="B1105" s="19">
        <v>5700</v>
      </c>
      <c r="C1105" s="100" t="s">
        <v>3009</v>
      </c>
      <c r="D1105" s="102">
        <v>21</v>
      </c>
      <c r="E1105" s="102">
        <v>12</v>
      </c>
      <c r="F1105" s="102">
        <v>2012</v>
      </c>
      <c r="G1105" s="102">
        <v>21</v>
      </c>
      <c r="H1105" s="102">
        <v>12</v>
      </c>
      <c r="I1105" s="102">
        <v>2012</v>
      </c>
      <c r="J1105" s="102">
        <v>184</v>
      </c>
      <c r="K1105" s="103" t="s">
        <v>3053</v>
      </c>
      <c r="L1105" s="11"/>
      <c r="M1105" s="30" t="s">
        <v>5682</v>
      </c>
      <c r="N1105" s="11"/>
      <c r="O1105" s="102">
        <v>229</v>
      </c>
      <c r="P1105" s="22" t="s">
        <v>26</v>
      </c>
      <c r="Q1105" s="22" t="s">
        <v>120</v>
      </c>
      <c r="R1105" s="29" t="s">
        <v>5786</v>
      </c>
    </row>
    <row r="1106" spans="1:18" ht="22.5" x14ac:dyDescent="0.2">
      <c r="A1106" s="25">
        <v>1090</v>
      </c>
      <c r="B1106" s="19">
        <v>5700</v>
      </c>
      <c r="C1106" s="100" t="s">
        <v>3010</v>
      </c>
      <c r="D1106" s="102">
        <v>21</v>
      </c>
      <c r="E1106" s="102">
        <v>12</v>
      </c>
      <c r="F1106" s="102">
        <v>2012</v>
      </c>
      <c r="G1106" s="102">
        <v>21</v>
      </c>
      <c r="H1106" s="102">
        <v>12</v>
      </c>
      <c r="I1106" s="102">
        <v>2012</v>
      </c>
      <c r="J1106" s="102">
        <v>184</v>
      </c>
      <c r="K1106" s="103" t="s">
        <v>3054</v>
      </c>
      <c r="L1106" s="11"/>
      <c r="M1106" s="30" t="s">
        <v>5682</v>
      </c>
      <c r="N1106" s="11"/>
      <c r="O1106" s="102">
        <v>187</v>
      </c>
      <c r="P1106" s="22" t="s">
        <v>26</v>
      </c>
      <c r="Q1106" s="22" t="s">
        <v>120</v>
      </c>
      <c r="R1106" s="29" t="s">
        <v>5786</v>
      </c>
    </row>
    <row r="1107" spans="1:18" ht="22.5" x14ac:dyDescent="0.2">
      <c r="A1107" s="25">
        <v>1091</v>
      </c>
      <c r="B1107" s="19">
        <v>5700</v>
      </c>
      <c r="C1107" s="101" t="s">
        <v>3011</v>
      </c>
      <c r="D1107" s="104">
        <v>2</v>
      </c>
      <c r="E1107" s="104">
        <v>1</v>
      </c>
      <c r="F1107" s="104">
        <v>2012</v>
      </c>
      <c r="G1107" s="104">
        <v>13</v>
      </c>
      <c r="H1107" s="104">
        <v>1</v>
      </c>
      <c r="I1107" s="104">
        <v>2012</v>
      </c>
      <c r="J1107" s="104">
        <v>185</v>
      </c>
      <c r="K1107" s="105" t="s">
        <v>116</v>
      </c>
      <c r="L1107" s="11"/>
      <c r="M1107" s="30" t="s">
        <v>5682</v>
      </c>
      <c r="N1107" s="11"/>
      <c r="O1107" s="104">
        <v>173</v>
      </c>
      <c r="P1107" s="22" t="s">
        <v>26</v>
      </c>
      <c r="Q1107" s="22" t="s">
        <v>120</v>
      </c>
      <c r="R1107" s="29" t="s">
        <v>5786</v>
      </c>
    </row>
    <row r="1108" spans="1:18" ht="22.5" x14ac:dyDescent="0.2">
      <c r="A1108" s="25">
        <v>1092</v>
      </c>
      <c r="B1108" s="19">
        <v>5700</v>
      </c>
      <c r="C1108" s="100" t="s">
        <v>3011</v>
      </c>
      <c r="D1108" s="102">
        <v>16</v>
      </c>
      <c r="E1108" s="102">
        <v>1</v>
      </c>
      <c r="F1108" s="102">
        <v>2012</v>
      </c>
      <c r="G1108" s="102">
        <v>31</v>
      </c>
      <c r="H1108" s="102">
        <v>1</v>
      </c>
      <c r="I1108" s="102">
        <v>2012</v>
      </c>
      <c r="J1108" s="102">
        <v>185</v>
      </c>
      <c r="K1108" s="103" t="s">
        <v>117</v>
      </c>
      <c r="L1108" s="11"/>
      <c r="M1108" s="30" t="s">
        <v>5682</v>
      </c>
      <c r="N1108" s="11"/>
      <c r="O1108" s="102">
        <v>335</v>
      </c>
      <c r="P1108" s="22" t="s">
        <v>26</v>
      </c>
      <c r="Q1108" s="22" t="s">
        <v>120</v>
      </c>
      <c r="R1108" s="29" t="s">
        <v>5786</v>
      </c>
    </row>
    <row r="1109" spans="1:18" ht="22.5" x14ac:dyDescent="0.2">
      <c r="A1109" s="25">
        <v>1093</v>
      </c>
      <c r="B1109" s="19">
        <v>5700</v>
      </c>
      <c r="C1109" s="100" t="s">
        <v>3012</v>
      </c>
      <c r="D1109" s="102">
        <v>1</v>
      </c>
      <c r="E1109" s="102">
        <v>2</v>
      </c>
      <c r="F1109" s="102">
        <v>2012</v>
      </c>
      <c r="G1109" s="102">
        <v>6</v>
      </c>
      <c r="H1109" s="102">
        <v>2</v>
      </c>
      <c r="I1109" s="102">
        <v>2012</v>
      </c>
      <c r="J1109" s="102">
        <v>185</v>
      </c>
      <c r="K1109" s="103" t="s">
        <v>116</v>
      </c>
      <c r="L1109" s="11"/>
      <c r="M1109" s="30" t="s">
        <v>5682</v>
      </c>
      <c r="N1109" s="11"/>
      <c r="O1109" s="102">
        <v>161</v>
      </c>
      <c r="P1109" s="22" t="s">
        <v>26</v>
      </c>
      <c r="Q1109" s="22" t="s">
        <v>120</v>
      </c>
      <c r="R1109" s="29" t="s">
        <v>5786</v>
      </c>
    </row>
    <row r="1110" spans="1:18" ht="22.5" x14ac:dyDescent="0.2">
      <c r="A1110" s="25">
        <v>1094</v>
      </c>
      <c r="B1110" s="19">
        <v>5700</v>
      </c>
      <c r="C1110" s="100" t="s">
        <v>3012</v>
      </c>
      <c r="D1110" s="102">
        <v>7</v>
      </c>
      <c r="E1110" s="102">
        <v>2</v>
      </c>
      <c r="F1110" s="102">
        <v>2012</v>
      </c>
      <c r="G1110" s="102">
        <v>15</v>
      </c>
      <c r="H1110" s="102">
        <v>2</v>
      </c>
      <c r="I1110" s="102">
        <v>2012</v>
      </c>
      <c r="J1110" s="102">
        <v>185</v>
      </c>
      <c r="K1110" s="103" t="s">
        <v>117</v>
      </c>
      <c r="L1110" s="11"/>
      <c r="M1110" s="30" t="s">
        <v>5682</v>
      </c>
      <c r="N1110" s="11"/>
      <c r="O1110" s="102">
        <v>354</v>
      </c>
      <c r="P1110" s="22" t="s">
        <v>26</v>
      </c>
      <c r="Q1110" s="22" t="s">
        <v>120</v>
      </c>
      <c r="R1110" s="29" t="s">
        <v>5786</v>
      </c>
    </row>
    <row r="1111" spans="1:18" ht="22.5" x14ac:dyDescent="0.2">
      <c r="A1111" s="25">
        <v>1095</v>
      </c>
      <c r="B1111" s="19">
        <v>5700</v>
      </c>
      <c r="C1111" s="100" t="s">
        <v>3012</v>
      </c>
      <c r="D1111" s="102">
        <v>16</v>
      </c>
      <c r="E1111" s="102">
        <v>2</v>
      </c>
      <c r="F1111" s="102">
        <v>2012</v>
      </c>
      <c r="G1111" s="102">
        <v>29</v>
      </c>
      <c r="H1111" s="102">
        <v>2</v>
      </c>
      <c r="I1111" s="102">
        <v>2012</v>
      </c>
      <c r="J1111" s="102">
        <v>185</v>
      </c>
      <c r="K1111" s="103" t="s">
        <v>119</v>
      </c>
      <c r="L1111" s="11"/>
      <c r="M1111" s="30" t="s">
        <v>5682</v>
      </c>
      <c r="N1111" s="11"/>
      <c r="O1111" s="102">
        <v>528</v>
      </c>
      <c r="P1111" s="22" t="s">
        <v>26</v>
      </c>
      <c r="Q1111" s="22" t="s">
        <v>120</v>
      </c>
      <c r="R1111" s="29" t="s">
        <v>5786</v>
      </c>
    </row>
    <row r="1112" spans="1:18" ht="22.5" x14ac:dyDescent="0.2">
      <c r="A1112" s="25">
        <v>1096</v>
      </c>
      <c r="B1112" s="19">
        <v>5700</v>
      </c>
      <c r="C1112" s="100" t="s">
        <v>3013</v>
      </c>
      <c r="D1112" s="102">
        <v>1</v>
      </c>
      <c r="E1112" s="102">
        <v>3</v>
      </c>
      <c r="F1112" s="102">
        <v>2012</v>
      </c>
      <c r="G1112" s="102">
        <v>8</v>
      </c>
      <c r="H1112" s="102">
        <v>3</v>
      </c>
      <c r="I1112" s="102">
        <v>2012</v>
      </c>
      <c r="J1112" s="102">
        <v>186</v>
      </c>
      <c r="K1112" s="103" t="s">
        <v>116</v>
      </c>
      <c r="L1112" s="11"/>
      <c r="M1112" s="30" t="s">
        <v>5682</v>
      </c>
      <c r="N1112" s="11"/>
      <c r="O1112" s="102">
        <v>144</v>
      </c>
      <c r="P1112" s="22" t="s">
        <v>26</v>
      </c>
      <c r="Q1112" s="22" t="s">
        <v>120</v>
      </c>
      <c r="R1112" s="29" t="s">
        <v>5786</v>
      </c>
    </row>
    <row r="1113" spans="1:18" ht="22.5" x14ac:dyDescent="0.2">
      <c r="A1113" s="25">
        <v>1097</v>
      </c>
      <c r="B1113" s="19">
        <v>5700</v>
      </c>
      <c r="C1113" s="100" t="s">
        <v>3013</v>
      </c>
      <c r="D1113" s="102">
        <v>9</v>
      </c>
      <c r="E1113" s="102">
        <v>3</v>
      </c>
      <c r="F1113" s="102">
        <v>2012</v>
      </c>
      <c r="G1113" s="102">
        <v>15</v>
      </c>
      <c r="H1113" s="102">
        <v>3</v>
      </c>
      <c r="I1113" s="102">
        <v>2012</v>
      </c>
      <c r="J1113" s="102">
        <v>186</v>
      </c>
      <c r="K1113" s="103" t="s">
        <v>117</v>
      </c>
      <c r="L1113" s="11"/>
      <c r="M1113" s="30" t="s">
        <v>5682</v>
      </c>
      <c r="N1113" s="11"/>
      <c r="O1113" s="102">
        <v>329</v>
      </c>
      <c r="P1113" s="22" t="s">
        <v>26</v>
      </c>
      <c r="Q1113" s="22" t="s">
        <v>120</v>
      </c>
      <c r="R1113" s="29" t="s">
        <v>5786</v>
      </c>
    </row>
    <row r="1114" spans="1:18" ht="22.5" x14ac:dyDescent="0.2">
      <c r="A1114" s="25">
        <v>1098</v>
      </c>
      <c r="B1114" s="19">
        <v>5700</v>
      </c>
      <c r="C1114" s="100" t="s">
        <v>3013</v>
      </c>
      <c r="D1114" s="102">
        <v>16</v>
      </c>
      <c r="E1114" s="102">
        <v>3</v>
      </c>
      <c r="F1114" s="102">
        <v>2012</v>
      </c>
      <c r="G1114" s="102">
        <v>22</v>
      </c>
      <c r="H1114" s="102">
        <v>3</v>
      </c>
      <c r="I1114" s="102">
        <v>2012</v>
      </c>
      <c r="J1114" s="102">
        <v>186</v>
      </c>
      <c r="K1114" s="103" t="s">
        <v>119</v>
      </c>
      <c r="L1114" s="11"/>
      <c r="M1114" s="30" t="s">
        <v>5682</v>
      </c>
      <c r="N1114" s="11"/>
      <c r="O1114" s="102">
        <v>440</v>
      </c>
      <c r="P1114" s="22" t="s">
        <v>26</v>
      </c>
      <c r="Q1114" s="22" t="s">
        <v>120</v>
      </c>
      <c r="R1114" s="29" t="s">
        <v>5786</v>
      </c>
    </row>
    <row r="1115" spans="1:18" ht="22.5" x14ac:dyDescent="0.2">
      <c r="A1115" s="25">
        <v>1099</v>
      </c>
      <c r="B1115" s="19">
        <v>5700</v>
      </c>
      <c r="C1115" s="100" t="s">
        <v>3013</v>
      </c>
      <c r="D1115" s="102">
        <v>23</v>
      </c>
      <c r="E1115" s="102">
        <v>3</v>
      </c>
      <c r="F1115" s="102">
        <v>2012</v>
      </c>
      <c r="G1115" s="102">
        <v>30</v>
      </c>
      <c r="H1115" s="102">
        <v>3</v>
      </c>
      <c r="I1115" s="102">
        <v>2012</v>
      </c>
      <c r="J1115" s="102">
        <v>186</v>
      </c>
      <c r="K1115" s="103" t="s">
        <v>554</v>
      </c>
      <c r="L1115" s="11"/>
      <c r="M1115" s="30" t="s">
        <v>5682</v>
      </c>
      <c r="N1115" s="11"/>
      <c r="O1115" s="102">
        <v>657</v>
      </c>
      <c r="P1115" s="22" t="s">
        <v>26</v>
      </c>
      <c r="Q1115" s="22" t="s">
        <v>120</v>
      </c>
      <c r="R1115" s="29" t="s">
        <v>5786</v>
      </c>
    </row>
    <row r="1116" spans="1:18" ht="22.5" x14ac:dyDescent="0.2">
      <c r="A1116" s="25">
        <v>1100</v>
      </c>
      <c r="B1116" s="19">
        <v>5700</v>
      </c>
      <c r="C1116" s="100" t="s">
        <v>3014</v>
      </c>
      <c r="D1116" s="102">
        <v>2</v>
      </c>
      <c r="E1116" s="102">
        <v>4</v>
      </c>
      <c r="F1116" s="102">
        <v>2012</v>
      </c>
      <c r="G1116" s="102">
        <v>10</v>
      </c>
      <c r="H1116" s="102">
        <v>4</v>
      </c>
      <c r="I1116" s="102">
        <v>2012</v>
      </c>
      <c r="J1116" s="102">
        <v>186</v>
      </c>
      <c r="K1116" s="103" t="s">
        <v>116</v>
      </c>
      <c r="L1116" s="11"/>
      <c r="M1116" s="30" t="s">
        <v>5682</v>
      </c>
      <c r="N1116" s="11"/>
      <c r="O1116" s="102">
        <v>176</v>
      </c>
      <c r="P1116" s="22" t="s">
        <v>26</v>
      </c>
      <c r="Q1116" s="22" t="s">
        <v>120</v>
      </c>
      <c r="R1116" s="29" t="s">
        <v>5786</v>
      </c>
    </row>
    <row r="1117" spans="1:18" ht="22.5" x14ac:dyDescent="0.2">
      <c r="A1117" s="25">
        <v>1101</v>
      </c>
      <c r="B1117" s="19">
        <v>5700</v>
      </c>
      <c r="C1117" s="100" t="s">
        <v>3014</v>
      </c>
      <c r="D1117" s="102">
        <v>11</v>
      </c>
      <c r="E1117" s="102">
        <v>4</v>
      </c>
      <c r="F1117" s="102">
        <v>2012</v>
      </c>
      <c r="G1117" s="102">
        <v>20</v>
      </c>
      <c r="H1117" s="102">
        <v>4</v>
      </c>
      <c r="I1117" s="102">
        <v>2012</v>
      </c>
      <c r="J1117" s="102">
        <v>186</v>
      </c>
      <c r="K1117" s="103" t="s">
        <v>117</v>
      </c>
      <c r="L1117" s="11"/>
      <c r="M1117" s="30" t="s">
        <v>5682</v>
      </c>
      <c r="N1117" s="11"/>
      <c r="O1117" s="102">
        <v>378</v>
      </c>
      <c r="P1117" s="22" t="s">
        <v>26</v>
      </c>
      <c r="Q1117" s="22" t="s">
        <v>120</v>
      </c>
      <c r="R1117" s="29" t="s">
        <v>5786</v>
      </c>
    </row>
    <row r="1118" spans="1:18" ht="22.5" x14ac:dyDescent="0.2">
      <c r="A1118" s="25">
        <v>1102</v>
      </c>
      <c r="B1118" s="19">
        <v>5700</v>
      </c>
      <c r="C1118" s="100" t="s">
        <v>3014</v>
      </c>
      <c r="D1118" s="102">
        <v>23</v>
      </c>
      <c r="E1118" s="102">
        <v>4</v>
      </c>
      <c r="F1118" s="102">
        <v>2012</v>
      </c>
      <c r="G1118" s="102">
        <v>30</v>
      </c>
      <c r="H1118" s="102">
        <v>4</v>
      </c>
      <c r="I1118" s="102">
        <v>2012</v>
      </c>
      <c r="J1118" s="102">
        <v>186</v>
      </c>
      <c r="K1118" s="103" t="s">
        <v>119</v>
      </c>
      <c r="L1118" s="11"/>
      <c r="M1118" s="30" t="s">
        <v>5682</v>
      </c>
      <c r="N1118" s="11"/>
      <c r="O1118" s="102">
        <v>535</v>
      </c>
      <c r="P1118" s="22" t="s">
        <v>26</v>
      </c>
      <c r="Q1118" s="22" t="s">
        <v>120</v>
      </c>
      <c r="R1118" s="29" t="s">
        <v>5786</v>
      </c>
    </row>
    <row r="1119" spans="1:18" ht="22.5" x14ac:dyDescent="0.2">
      <c r="A1119" s="25">
        <v>1103</v>
      </c>
      <c r="B1119" s="19">
        <v>5700</v>
      </c>
      <c r="C1119" s="100" t="s">
        <v>3015</v>
      </c>
      <c r="D1119" s="102">
        <v>2</v>
      </c>
      <c r="E1119" s="102">
        <v>5</v>
      </c>
      <c r="F1119" s="102">
        <v>2012</v>
      </c>
      <c r="G1119" s="102">
        <v>14</v>
      </c>
      <c r="H1119" s="102">
        <v>5</v>
      </c>
      <c r="I1119" s="102">
        <v>2012</v>
      </c>
      <c r="J1119" s="102">
        <v>187</v>
      </c>
      <c r="K1119" s="103" t="s">
        <v>116</v>
      </c>
      <c r="L1119" s="11"/>
      <c r="M1119" s="30" t="s">
        <v>5682</v>
      </c>
      <c r="N1119" s="11"/>
      <c r="O1119" s="102">
        <v>225</v>
      </c>
      <c r="P1119" s="22" t="s">
        <v>26</v>
      </c>
      <c r="Q1119" s="22" t="s">
        <v>120</v>
      </c>
      <c r="R1119" s="29" t="s">
        <v>5786</v>
      </c>
    </row>
    <row r="1120" spans="1:18" ht="22.5" x14ac:dyDescent="0.2">
      <c r="A1120" s="25">
        <v>1104</v>
      </c>
      <c r="B1120" s="19">
        <v>5700</v>
      </c>
      <c r="C1120" s="100" t="s">
        <v>3015</v>
      </c>
      <c r="D1120" s="102">
        <v>15</v>
      </c>
      <c r="E1120" s="102">
        <v>5</v>
      </c>
      <c r="F1120" s="102">
        <v>2012</v>
      </c>
      <c r="G1120" s="102">
        <v>28</v>
      </c>
      <c r="H1120" s="102">
        <v>5</v>
      </c>
      <c r="I1120" s="102">
        <v>2012</v>
      </c>
      <c r="J1120" s="102">
        <v>187</v>
      </c>
      <c r="K1120" s="103" t="s">
        <v>117</v>
      </c>
      <c r="L1120" s="11"/>
      <c r="M1120" s="30" t="s">
        <v>5682</v>
      </c>
      <c r="N1120" s="11"/>
      <c r="O1120" s="102">
        <v>379</v>
      </c>
      <c r="P1120" s="22" t="s">
        <v>26</v>
      </c>
      <c r="Q1120" s="22" t="s">
        <v>120</v>
      </c>
      <c r="R1120" s="29" t="s">
        <v>5786</v>
      </c>
    </row>
    <row r="1121" spans="1:18" ht="22.5" x14ac:dyDescent="0.2">
      <c r="A1121" s="25">
        <v>1105</v>
      </c>
      <c r="B1121" s="19">
        <v>5700</v>
      </c>
      <c r="C1121" s="100" t="s">
        <v>3015</v>
      </c>
      <c r="D1121" s="102">
        <v>29</v>
      </c>
      <c r="E1121" s="102">
        <v>5</v>
      </c>
      <c r="F1121" s="102">
        <v>2012</v>
      </c>
      <c r="G1121" s="102">
        <v>31</v>
      </c>
      <c r="H1121" s="102">
        <v>5</v>
      </c>
      <c r="I1121" s="102">
        <v>2012</v>
      </c>
      <c r="J1121" s="102">
        <v>187</v>
      </c>
      <c r="K1121" s="103" t="s">
        <v>119</v>
      </c>
      <c r="L1121" s="11"/>
      <c r="M1121" s="30" t="s">
        <v>5682</v>
      </c>
      <c r="N1121" s="11"/>
      <c r="O1121" s="102">
        <v>478</v>
      </c>
      <c r="P1121" s="22" t="s">
        <v>26</v>
      </c>
      <c r="Q1121" s="22" t="s">
        <v>120</v>
      </c>
      <c r="R1121" s="29" t="s">
        <v>5786</v>
      </c>
    </row>
    <row r="1122" spans="1:18" ht="22.5" x14ac:dyDescent="0.2">
      <c r="A1122" s="25">
        <v>1106</v>
      </c>
      <c r="B1122" s="19">
        <v>5700</v>
      </c>
      <c r="C1122" s="100" t="s">
        <v>3016</v>
      </c>
      <c r="D1122" s="102">
        <v>1</v>
      </c>
      <c r="E1122" s="102">
        <v>6</v>
      </c>
      <c r="F1122" s="102">
        <v>2012</v>
      </c>
      <c r="G1122" s="102">
        <v>12</v>
      </c>
      <c r="H1122" s="102">
        <v>6</v>
      </c>
      <c r="I1122" s="102">
        <v>2012</v>
      </c>
      <c r="J1122" s="102">
        <v>187</v>
      </c>
      <c r="K1122" s="103" t="s">
        <v>116</v>
      </c>
      <c r="L1122" s="11"/>
      <c r="M1122" s="30" t="s">
        <v>5682</v>
      </c>
      <c r="N1122" s="11"/>
      <c r="O1122" s="102">
        <v>203</v>
      </c>
      <c r="P1122" s="22" t="s">
        <v>26</v>
      </c>
      <c r="Q1122" s="22" t="s">
        <v>120</v>
      </c>
      <c r="R1122" s="29" t="s">
        <v>5786</v>
      </c>
    </row>
    <row r="1123" spans="1:18" ht="22.5" x14ac:dyDescent="0.2">
      <c r="A1123" s="25">
        <v>1107</v>
      </c>
      <c r="B1123" s="19">
        <v>5700</v>
      </c>
      <c r="C1123" s="100" t="s">
        <v>3016</v>
      </c>
      <c r="D1123" s="102">
        <v>13</v>
      </c>
      <c r="E1123" s="102">
        <v>6</v>
      </c>
      <c r="F1123" s="102">
        <v>2012</v>
      </c>
      <c r="G1123" s="102">
        <v>21</v>
      </c>
      <c r="H1123" s="102">
        <v>6</v>
      </c>
      <c r="I1123" s="102">
        <v>2012</v>
      </c>
      <c r="J1123" s="102">
        <v>187</v>
      </c>
      <c r="K1123" s="103" t="s">
        <v>117</v>
      </c>
      <c r="L1123" s="11"/>
      <c r="M1123" s="30" t="s">
        <v>5682</v>
      </c>
      <c r="N1123" s="11"/>
      <c r="O1123" s="102">
        <v>374</v>
      </c>
      <c r="P1123" s="22" t="s">
        <v>26</v>
      </c>
      <c r="Q1123" s="22" t="s">
        <v>120</v>
      </c>
      <c r="R1123" s="29" t="s">
        <v>5786</v>
      </c>
    </row>
    <row r="1124" spans="1:18" ht="22.5" x14ac:dyDescent="0.2">
      <c r="A1124" s="25">
        <v>1108</v>
      </c>
      <c r="B1124" s="19">
        <v>5700</v>
      </c>
      <c r="C1124" s="100" t="s">
        <v>3016</v>
      </c>
      <c r="D1124" s="102">
        <v>22</v>
      </c>
      <c r="E1124" s="102">
        <v>6</v>
      </c>
      <c r="F1124" s="102">
        <v>2012</v>
      </c>
      <c r="G1124" s="102">
        <v>30</v>
      </c>
      <c r="H1124" s="102">
        <v>6</v>
      </c>
      <c r="I1124" s="102">
        <v>2012</v>
      </c>
      <c r="J1124" s="102">
        <v>187</v>
      </c>
      <c r="K1124" s="103" t="s">
        <v>119</v>
      </c>
      <c r="L1124" s="11"/>
      <c r="M1124" s="30" t="s">
        <v>5682</v>
      </c>
      <c r="N1124" s="11"/>
      <c r="O1124" s="102">
        <v>564</v>
      </c>
      <c r="P1124" s="22" t="s">
        <v>26</v>
      </c>
      <c r="Q1124" s="22" t="s">
        <v>120</v>
      </c>
      <c r="R1124" s="29" t="s">
        <v>5786</v>
      </c>
    </row>
    <row r="1125" spans="1:18" ht="22.5" x14ac:dyDescent="0.2">
      <c r="A1125" s="25">
        <v>1109</v>
      </c>
      <c r="B1125" s="19">
        <v>5700</v>
      </c>
      <c r="C1125" s="100" t="s">
        <v>3017</v>
      </c>
      <c r="D1125" s="102">
        <v>1</v>
      </c>
      <c r="E1125" s="102">
        <v>7</v>
      </c>
      <c r="F1125" s="102">
        <v>2012</v>
      </c>
      <c r="G1125" s="102">
        <v>6</v>
      </c>
      <c r="H1125" s="102">
        <v>7</v>
      </c>
      <c r="I1125" s="102">
        <v>2012</v>
      </c>
      <c r="J1125" s="102">
        <v>188</v>
      </c>
      <c r="K1125" s="103" t="s">
        <v>116</v>
      </c>
      <c r="L1125" s="11"/>
      <c r="M1125" s="30" t="s">
        <v>5682</v>
      </c>
      <c r="N1125" s="11"/>
      <c r="O1125" s="102">
        <v>167</v>
      </c>
      <c r="P1125" s="22" t="s">
        <v>26</v>
      </c>
      <c r="Q1125" s="22" t="s">
        <v>120</v>
      </c>
      <c r="R1125" s="29" t="s">
        <v>5786</v>
      </c>
    </row>
    <row r="1126" spans="1:18" ht="22.5" x14ac:dyDescent="0.2">
      <c r="A1126" s="25">
        <v>1110</v>
      </c>
      <c r="B1126" s="19">
        <v>5700</v>
      </c>
      <c r="C1126" s="100" t="s">
        <v>3017</v>
      </c>
      <c r="D1126" s="102">
        <v>7</v>
      </c>
      <c r="E1126" s="102">
        <v>7</v>
      </c>
      <c r="F1126" s="102">
        <v>2012</v>
      </c>
      <c r="G1126" s="102">
        <v>16</v>
      </c>
      <c r="H1126" s="102">
        <v>7</v>
      </c>
      <c r="I1126" s="102">
        <v>2012</v>
      </c>
      <c r="J1126" s="102">
        <v>188</v>
      </c>
      <c r="K1126" s="103" t="s">
        <v>117</v>
      </c>
      <c r="L1126" s="11"/>
      <c r="M1126" s="30" t="s">
        <v>5682</v>
      </c>
      <c r="N1126" s="11"/>
      <c r="O1126" s="102">
        <v>355</v>
      </c>
      <c r="P1126" s="22" t="s">
        <v>26</v>
      </c>
      <c r="Q1126" s="22" t="s">
        <v>120</v>
      </c>
      <c r="R1126" s="29" t="s">
        <v>5786</v>
      </c>
    </row>
    <row r="1127" spans="1:18" ht="22.5" x14ac:dyDescent="0.2">
      <c r="A1127" s="25">
        <v>1111</v>
      </c>
      <c r="B1127" s="19">
        <v>5700</v>
      </c>
      <c r="C1127" s="100" t="s">
        <v>3017</v>
      </c>
      <c r="D1127" s="102">
        <v>17</v>
      </c>
      <c r="E1127" s="102">
        <v>7</v>
      </c>
      <c r="F1127" s="102">
        <v>2012</v>
      </c>
      <c r="G1127" s="102">
        <v>26</v>
      </c>
      <c r="H1127" s="102">
        <v>7</v>
      </c>
      <c r="I1127" s="102">
        <v>2012</v>
      </c>
      <c r="J1127" s="102">
        <v>188</v>
      </c>
      <c r="K1127" s="103" t="s">
        <v>119</v>
      </c>
      <c r="L1127" s="11"/>
      <c r="M1127" s="30" t="s">
        <v>5682</v>
      </c>
      <c r="N1127" s="11"/>
      <c r="O1127" s="102">
        <v>648</v>
      </c>
      <c r="P1127" s="22" t="s">
        <v>26</v>
      </c>
      <c r="Q1127" s="22" t="s">
        <v>120</v>
      </c>
      <c r="R1127" s="29" t="s">
        <v>5786</v>
      </c>
    </row>
    <row r="1128" spans="1:18" ht="22.5" x14ac:dyDescent="0.2">
      <c r="A1128" s="25">
        <v>1112</v>
      </c>
      <c r="B1128" s="19">
        <v>5700</v>
      </c>
      <c r="C1128" s="100" t="s">
        <v>3017</v>
      </c>
      <c r="D1128" s="102">
        <v>27</v>
      </c>
      <c r="E1128" s="102">
        <v>7</v>
      </c>
      <c r="F1128" s="102">
        <v>2012</v>
      </c>
      <c r="G1128" s="102">
        <v>31</v>
      </c>
      <c r="H1128" s="102">
        <v>7</v>
      </c>
      <c r="I1128" s="102">
        <v>2012</v>
      </c>
      <c r="J1128" s="102">
        <v>188</v>
      </c>
      <c r="K1128" s="103" t="s">
        <v>554</v>
      </c>
      <c r="L1128" s="11"/>
      <c r="M1128" s="30" t="s">
        <v>5682</v>
      </c>
      <c r="N1128" s="11"/>
      <c r="O1128" s="102">
        <v>700</v>
      </c>
      <c r="P1128" s="22" t="s">
        <v>26</v>
      </c>
      <c r="Q1128" s="22" t="s">
        <v>120</v>
      </c>
      <c r="R1128" s="29" t="s">
        <v>5786</v>
      </c>
    </row>
    <row r="1129" spans="1:18" ht="22.5" x14ac:dyDescent="0.2">
      <c r="A1129" s="25">
        <v>1113</v>
      </c>
      <c r="B1129" s="19">
        <v>5700</v>
      </c>
      <c r="C1129" s="100" t="s">
        <v>3018</v>
      </c>
      <c r="D1129" s="102">
        <v>1</v>
      </c>
      <c r="E1129" s="102">
        <v>8</v>
      </c>
      <c r="F1129" s="102">
        <v>2012</v>
      </c>
      <c r="G1129" s="102">
        <v>14</v>
      </c>
      <c r="H1129" s="102">
        <v>8</v>
      </c>
      <c r="I1129" s="102">
        <v>2012</v>
      </c>
      <c r="J1129" s="102">
        <v>188</v>
      </c>
      <c r="K1129" s="103" t="s">
        <v>116</v>
      </c>
      <c r="L1129" s="11"/>
      <c r="M1129" s="30" t="s">
        <v>5682</v>
      </c>
      <c r="N1129" s="11"/>
      <c r="O1129" s="102">
        <v>239</v>
      </c>
      <c r="P1129" s="22" t="s">
        <v>26</v>
      </c>
      <c r="Q1129" s="22" t="s">
        <v>120</v>
      </c>
      <c r="R1129" s="29" t="s">
        <v>5786</v>
      </c>
    </row>
    <row r="1130" spans="1:18" ht="22.5" x14ac:dyDescent="0.2">
      <c r="A1130" s="25">
        <v>1114</v>
      </c>
      <c r="B1130" s="19">
        <v>5700</v>
      </c>
      <c r="C1130" s="100" t="s">
        <v>3018</v>
      </c>
      <c r="D1130" s="102">
        <v>15</v>
      </c>
      <c r="E1130" s="102">
        <v>8</v>
      </c>
      <c r="F1130" s="102">
        <v>2012</v>
      </c>
      <c r="G1130" s="102">
        <v>28</v>
      </c>
      <c r="H1130" s="102">
        <v>8</v>
      </c>
      <c r="I1130" s="102">
        <v>2012</v>
      </c>
      <c r="J1130" s="102">
        <v>188</v>
      </c>
      <c r="K1130" s="103" t="s">
        <v>117</v>
      </c>
      <c r="L1130" s="11"/>
      <c r="M1130" s="30" t="s">
        <v>5682</v>
      </c>
      <c r="N1130" s="11"/>
      <c r="O1130" s="102">
        <v>453</v>
      </c>
      <c r="P1130" s="22" t="s">
        <v>26</v>
      </c>
      <c r="Q1130" s="22" t="s">
        <v>120</v>
      </c>
      <c r="R1130" s="29" t="s">
        <v>5786</v>
      </c>
    </row>
    <row r="1131" spans="1:18" ht="22.5" x14ac:dyDescent="0.2">
      <c r="A1131" s="25">
        <v>1115</v>
      </c>
      <c r="B1131" s="19">
        <v>5700</v>
      </c>
      <c r="C1131" s="100" t="s">
        <v>3018</v>
      </c>
      <c r="D1131" s="102">
        <v>29</v>
      </c>
      <c r="E1131" s="102">
        <v>8</v>
      </c>
      <c r="F1131" s="102">
        <v>2012</v>
      </c>
      <c r="G1131" s="102">
        <v>31</v>
      </c>
      <c r="H1131" s="102">
        <v>8</v>
      </c>
      <c r="I1131" s="102">
        <v>2012</v>
      </c>
      <c r="J1131" s="102">
        <v>188</v>
      </c>
      <c r="K1131" s="103" t="s">
        <v>119</v>
      </c>
      <c r="L1131" s="11"/>
      <c r="M1131" s="30" t="s">
        <v>5682</v>
      </c>
      <c r="N1131" s="11"/>
      <c r="O1131" s="102">
        <v>552</v>
      </c>
      <c r="P1131" s="22" t="s">
        <v>26</v>
      </c>
      <c r="Q1131" s="22" t="s">
        <v>120</v>
      </c>
      <c r="R1131" s="29" t="s">
        <v>5786</v>
      </c>
    </row>
    <row r="1132" spans="1:18" ht="22.5" x14ac:dyDescent="0.2">
      <c r="A1132" s="25">
        <v>1116</v>
      </c>
      <c r="B1132" s="19">
        <v>5700</v>
      </c>
      <c r="C1132" s="100" t="s">
        <v>3019</v>
      </c>
      <c r="D1132" s="102">
        <v>1</v>
      </c>
      <c r="E1132" s="102">
        <v>9</v>
      </c>
      <c r="F1132" s="102">
        <v>2012</v>
      </c>
      <c r="G1132" s="102">
        <v>9</v>
      </c>
      <c r="H1132" s="102">
        <v>9</v>
      </c>
      <c r="I1132" s="102">
        <v>2012</v>
      </c>
      <c r="J1132" s="102">
        <v>189</v>
      </c>
      <c r="K1132" s="103" t="s">
        <v>116</v>
      </c>
      <c r="L1132" s="11"/>
      <c r="M1132" s="30" t="s">
        <v>5682</v>
      </c>
      <c r="N1132" s="11"/>
      <c r="O1132" s="102">
        <v>176</v>
      </c>
      <c r="P1132" s="22" t="s">
        <v>26</v>
      </c>
      <c r="Q1132" s="22" t="s">
        <v>120</v>
      </c>
      <c r="R1132" s="29" t="s">
        <v>5786</v>
      </c>
    </row>
    <row r="1133" spans="1:18" ht="22.5" x14ac:dyDescent="0.2">
      <c r="A1133" s="25">
        <v>1117</v>
      </c>
      <c r="B1133" s="19">
        <v>5700</v>
      </c>
      <c r="C1133" s="100" t="s">
        <v>3019</v>
      </c>
      <c r="D1133" s="102">
        <v>10</v>
      </c>
      <c r="E1133" s="102">
        <v>9</v>
      </c>
      <c r="F1133" s="102">
        <v>2012</v>
      </c>
      <c r="G1133" s="102">
        <v>23</v>
      </c>
      <c r="H1133" s="102">
        <v>9</v>
      </c>
      <c r="I1133" s="102">
        <v>2012</v>
      </c>
      <c r="J1133" s="102">
        <v>189</v>
      </c>
      <c r="K1133" s="103" t="s">
        <v>117</v>
      </c>
      <c r="L1133" s="11"/>
      <c r="M1133" s="30" t="s">
        <v>5682</v>
      </c>
      <c r="N1133" s="11"/>
      <c r="O1133" s="102">
        <v>353</v>
      </c>
      <c r="P1133" s="22" t="s">
        <v>26</v>
      </c>
      <c r="Q1133" s="22" t="s">
        <v>120</v>
      </c>
      <c r="R1133" s="29" t="s">
        <v>5786</v>
      </c>
    </row>
    <row r="1134" spans="1:18" ht="22.5" x14ac:dyDescent="0.2">
      <c r="A1134" s="25">
        <v>1118</v>
      </c>
      <c r="B1134" s="19">
        <v>5700</v>
      </c>
      <c r="C1134" s="100" t="s">
        <v>3019</v>
      </c>
      <c r="D1134" s="102">
        <v>24</v>
      </c>
      <c r="E1134" s="102">
        <v>9</v>
      </c>
      <c r="F1134" s="102">
        <v>2012</v>
      </c>
      <c r="G1134" s="102">
        <v>30</v>
      </c>
      <c r="H1134" s="102">
        <v>9</v>
      </c>
      <c r="I1134" s="102">
        <v>2012</v>
      </c>
      <c r="J1134" s="102">
        <v>189</v>
      </c>
      <c r="K1134" s="103" t="s">
        <v>119</v>
      </c>
      <c r="L1134" s="11"/>
      <c r="M1134" s="30" t="s">
        <v>5682</v>
      </c>
      <c r="N1134" s="11"/>
      <c r="O1134" s="102">
        <v>544</v>
      </c>
      <c r="P1134" s="22" t="s">
        <v>26</v>
      </c>
      <c r="Q1134" s="22" t="s">
        <v>120</v>
      </c>
      <c r="R1134" s="29" t="s">
        <v>5786</v>
      </c>
    </row>
    <row r="1135" spans="1:18" ht="22.5" x14ac:dyDescent="0.2">
      <c r="A1135" s="25">
        <v>1119</v>
      </c>
      <c r="B1135" s="19">
        <v>5700</v>
      </c>
      <c r="C1135" s="100" t="s">
        <v>3020</v>
      </c>
      <c r="D1135" s="102">
        <v>1</v>
      </c>
      <c r="E1135" s="102">
        <v>10</v>
      </c>
      <c r="F1135" s="102">
        <v>2012</v>
      </c>
      <c r="G1135" s="102">
        <v>11</v>
      </c>
      <c r="H1135" s="102">
        <v>10</v>
      </c>
      <c r="I1135" s="102">
        <v>2012</v>
      </c>
      <c r="J1135" s="102">
        <v>189</v>
      </c>
      <c r="K1135" s="103" t="s">
        <v>116</v>
      </c>
      <c r="L1135" s="11"/>
      <c r="M1135" s="30" t="s">
        <v>5682</v>
      </c>
      <c r="N1135" s="11"/>
      <c r="O1135" s="102">
        <v>171</v>
      </c>
      <c r="P1135" s="22" t="s">
        <v>26</v>
      </c>
      <c r="Q1135" s="22" t="s">
        <v>120</v>
      </c>
      <c r="R1135" s="29" t="s">
        <v>5786</v>
      </c>
    </row>
    <row r="1136" spans="1:18" ht="22.5" x14ac:dyDescent="0.2">
      <c r="A1136" s="25">
        <v>1120</v>
      </c>
      <c r="B1136" s="19">
        <v>5700</v>
      </c>
      <c r="C1136" s="100" t="s">
        <v>3020</v>
      </c>
      <c r="D1136" s="102">
        <v>12</v>
      </c>
      <c r="E1136" s="102">
        <v>10</v>
      </c>
      <c r="F1136" s="102">
        <v>2012</v>
      </c>
      <c r="G1136" s="102">
        <v>24</v>
      </c>
      <c r="H1136" s="102">
        <v>10</v>
      </c>
      <c r="I1136" s="102">
        <v>2012</v>
      </c>
      <c r="J1136" s="102">
        <v>189</v>
      </c>
      <c r="K1136" s="103" t="s">
        <v>117</v>
      </c>
      <c r="L1136" s="11"/>
      <c r="M1136" s="30" t="s">
        <v>5682</v>
      </c>
      <c r="N1136" s="11"/>
      <c r="O1136" s="102">
        <v>360</v>
      </c>
      <c r="P1136" s="22" t="s">
        <v>26</v>
      </c>
      <c r="Q1136" s="22" t="s">
        <v>120</v>
      </c>
      <c r="R1136" s="29" t="s">
        <v>5786</v>
      </c>
    </row>
    <row r="1137" spans="1:18" ht="22.5" x14ac:dyDescent="0.2">
      <c r="A1137" s="25">
        <v>1121</v>
      </c>
      <c r="B1137" s="19">
        <v>5700</v>
      </c>
      <c r="C1137" s="100" t="s">
        <v>3020</v>
      </c>
      <c r="D1137" s="102">
        <v>25</v>
      </c>
      <c r="E1137" s="102">
        <v>10</v>
      </c>
      <c r="F1137" s="102">
        <v>2012</v>
      </c>
      <c r="G1137" s="102">
        <v>31</v>
      </c>
      <c r="H1137" s="102">
        <v>10</v>
      </c>
      <c r="I1137" s="102">
        <v>2012</v>
      </c>
      <c r="J1137" s="102">
        <v>189</v>
      </c>
      <c r="K1137" s="103" t="s">
        <v>119</v>
      </c>
      <c r="L1137" s="11"/>
      <c r="M1137" s="30" t="s">
        <v>5682</v>
      </c>
      <c r="N1137" s="11"/>
      <c r="O1137" s="102">
        <v>500</v>
      </c>
      <c r="P1137" s="22" t="s">
        <v>26</v>
      </c>
      <c r="Q1137" s="22" t="s">
        <v>120</v>
      </c>
      <c r="R1137" s="29" t="s">
        <v>5786</v>
      </c>
    </row>
    <row r="1138" spans="1:18" ht="22.5" x14ac:dyDescent="0.2">
      <c r="A1138" s="25">
        <v>1122</v>
      </c>
      <c r="B1138" s="19">
        <v>5700</v>
      </c>
      <c r="C1138" s="100" t="s">
        <v>3021</v>
      </c>
      <c r="D1138" s="102">
        <v>1</v>
      </c>
      <c r="E1138" s="102">
        <v>11</v>
      </c>
      <c r="F1138" s="102">
        <v>2012</v>
      </c>
      <c r="G1138" s="102">
        <v>13</v>
      </c>
      <c r="H1138" s="102">
        <v>11</v>
      </c>
      <c r="I1138" s="102">
        <v>2012</v>
      </c>
      <c r="J1138" s="102">
        <v>189</v>
      </c>
      <c r="K1138" s="103" t="s">
        <v>116</v>
      </c>
      <c r="L1138" s="11"/>
      <c r="M1138" s="30" t="s">
        <v>5682</v>
      </c>
      <c r="N1138" s="11"/>
      <c r="O1138" s="102">
        <v>195</v>
      </c>
      <c r="P1138" s="22" t="s">
        <v>26</v>
      </c>
      <c r="Q1138" s="22" t="s">
        <v>120</v>
      </c>
      <c r="R1138" s="29" t="s">
        <v>5786</v>
      </c>
    </row>
    <row r="1139" spans="1:18" ht="22.5" x14ac:dyDescent="0.2">
      <c r="A1139" s="25">
        <v>1123</v>
      </c>
      <c r="B1139" s="19">
        <v>5700</v>
      </c>
      <c r="C1139" s="100" t="s">
        <v>3021</v>
      </c>
      <c r="D1139" s="102">
        <v>14</v>
      </c>
      <c r="E1139" s="102">
        <v>11</v>
      </c>
      <c r="F1139" s="102">
        <v>2012</v>
      </c>
      <c r="G1139" s="102">
        <v>22</v>
      </c>
      <c r="H1139" s="102">
        <v>11</v>
      </c>
      <c r="I1139" s="102">
        <v>2012</v>
      </c>
      <c r="J1139" s="102">
        <v>190</v>
      </c>
      <c r="K1139" s="103" t="s">
        <v>117</v>
      </c>
      <c r="L1139" s="11"/>
      <c r="M1139" s="30" t="s">
        <v>5682</v>
      </c>
      <c r="N1139" s="11"/>
      <c r="O1139" s="102">
        <v>375</v>
      </c>
      <c r="P1139" s="22" t="s">
        <v>26</v>
      </c>
      <c r="Q1139" s="22" t="s">
        <v>120</v>
      </c>
      <c r="R1139" s="29" t="s">
        <v>5786</v>
      </c>
    </row>
    <row r="1140" spans="1:18" ht="22.5" x14ac:dyDescent="0.2">
      <c r="A1140" s="25">
        <v>1124</v>
      </c>
      <c r="B1140" s="19">
        <v>5700</v>
      </c>
      <c r="C1140" s="100" t="s">
        <v>3021</v>
      </c>
      <c r="D1140" s="102">
        <v>23</v>
      </c>
      <c r="E1140" s="102">
        <v>11</v>
      </c>
      <c r="F1140" s="102">
        <v>2012</v>
      </c>
      <c r="G1140" s="102">
        <v>30</v>
      </c>
      <c r="H1140" s="102">
        <v>11</v>
      </c>
      <c r="I1140" s="102">
        <v>2012</v>
      </c>
      <c r="J1140" s="102">
        <v>190</v>
      </c>
      <c r="K1140" s="103" t="s">
        <v>119</v>
      </c>
      <c r="L1140" s="11"/>
      <c r="M1140" s="30" t="s">
        <v>5682</v>
      </c>
      <c r="N1140" s="11"/>
      <c r="O1140" s="102">
        <v>510</v>
      </c>
      <c r="P1140" s="22" t="s">
        <v>26</v>
      </c>
      <c r="Q1140" s="22" t="s">
        <v>120</v>
      </c>
      <c r="R1140" s="29" t="s">
        <v>5786</v>
      </c>
    </row>
    <row r="1141" spans="1:18" ht="22.5" x14ac:dyDescent="0.2">
      <c r="A1141" s="25">
        <v>1125</v>
      </c>
      <c r="B1141" s="19">
        <v>5700</v>
      </c>
      <c r="C1141" s="100" t="s">
        <v>3022</v>
      </c>
      <c r="D1141" s="102">
        <v>1</v>
      </c>
      <c r="E1141" s="102">
        <v>12</v>
      </c>
      <c r="F1141" s="102">
        <v>2012</v>
      </c>
      <c r="G1141" s="102">
        <v>11</v>
      </c>
      <c r="H1141" s="102">
        <v>12</v>
      </c>
      <c r="I1141" s="102">
        <v>2012</v>
      </c>
      <c r="J1141" s="102">
        <v>191</v>
      </c>
      <c r="K1141" s="103" t="s">
        <v>116</v>
      </c>
      <c r="L1141" s="11"/>
      <c r="M1141" s="30" t="s">
        <v>5682</v>
      </c>
      <c r="N1141" s="11"/>
      <c r="O1141" s="102">
        <v>221</v>
      </c>
      <c r="P1141" s="22" t="s">
        <v>26</v>
      </c>
      <c r="Q1141" s="22" t="s">
        <v>120</v>
      </c>
      <c r="R1141" s="29" t="s">
        <v>5786</v>
      </c>
    </row>
    <row r="1142" spans="1:18" ht="22.5" x14ac:dyDescent="0.2">
      <c r="A1142" s="25">
        <v>1126</v>
      </c>
      <c r="B1142" s="19">
        <v>5700</v>
      </c>
      <c r="C1142" s="100" t="s">
        <v>3022</v>
      </c>
      <c r="D1142" s="102">
        <v>12</v>
      </c>
      <c r="E1142" s="102">
        <v>12</v>
      </c>
      <c r="F1142" s="102">
        <v>2012</v>
      </c>
      <c r="G1142" s="102">
        <v>21</v>
      </c>
      <c r="H1142" s="102">
        <v>12</v>
      </c>
      <c r="I1142" s="102">
        <v>2012</v>
      </c>
      <c r="J1142" s="102">
        <v>191</v>
      </c>
      <c r="K1142" s="103" t="s">
        <v>117</v>
      </c>
      <c r="L1142" s="11"/>
      <c r="M1142" s="30" t="s">
        <v>5682</v>
      </c>
      <c r="N1142" s="11"/>
      <c r="O1142" s="102">
        <v>441</v>
      </c>
      <c r="P1142" s="22" t="s">
        <v>26</v>
      </c>
      <c r="Q1142" s="22" t="s">
        <v>120</v>
      </c>
      <c r="R1142" s="29" t="s">
        <v>5786</v>
      </c>
    </row>
    <row r="1143" spans="1:18" ht="22.5" x14ac:dyDescent="0.2">
      <c r="A1143" s="25">
        <v>1127</v>
      </c>
      <c r="B1143" s="19">
        <v>5700</v>
      </c>
      <c r="C1143" s="100" t="s">
        <v>3022</v>
      </c>
      <c r="D1143" s="102">
        <v>22</v>
      </c>
      <c r="E1143" s="102">
        <v>12</v>
      </c>
      <c r="F1143" s="102">
        <v>2012</v>
      </c>
      <c r="G1143" s="102">
        <v>26</v>
      </c>
      <c r="H1143" s="102">
        <v>12</v>
      </c>
      <c r="I1143" s="102">
        <v>2012</v>
      </c>
      <c r="J1143" s="102">
        <v>191</v>
      </c>
      <c r="K1143" s="103" t="s">
        <v>119</v>
      </c>
      <c r="L1143" s="11"/>
      <c r="M1143" s="30" t="s">
        <v>5682</v>
      </c>
      <c r="N1143" s="11"/>
      <c r="O1143" s="102">
        <v>626</v>
      </c>
      <c r="P1143" s="22" t="s">
        <v>26</v>
      </c>
      <c r="Q1143" s="22" t="s">
        <v>120</v>
      </c>
      <c r="R1143" s="29" t="s">
        <v>5786</v>
      </c>
    </row>
    <row r="1144" spans="1:18" ht="22.5" x14ac:dyDescent="0.2">
      <c r="A1144" s="25">
        <v>1128</v>
      </c>
      <c r="B1144" s="19">
        <v>5700</v>
      </c>
      <c r="C1144" s="100" t="s">
        <v>3022</v>
      </c>
      <c r="D1144" s="102">
        <v>27</v>
      </c>
      <c r="E1144" s="102">
        <v>12</v>
      </c>
      <c r="F1144" s="102">
        <v>2012</v>
      </c>
      <c r="G1144" s="102">
        <v>31</v>
      </c>
      <c r="H1144" s="102">
        <v>12</v>
      </c>
      <c r="I1144" s="102">
        <v>2012</v>
      </c>
      <c r="J1144" s="102">
        <v>191</v>
      </c>
      <c r="K1144" s="103" t="s">
        <v>554</v>
      </c>
      <c r="L1144" s="11"/>
      <c r="M1144" s="30" t="s">
        <v>5682</v>
      </c>
      <c r="N1144" s="11"/>
      <c r="O1144" s="102">
        <v>738</v>
      </c>
      <c r="P1144" s="22" t="s">
        <v>26</v>
      </c>
      <c r="Q1144" s="22" t="s">
        <v>120</v>
      </c>
      <c r="R1144" s="29" t="s">
        <v>5786</v>
      </c>
    </row>
    <row r="1145" spans="1:18" x14ac:dyDescent="0.2">
      <c r="A1145" s="25">
        <v>1129</v>
      </c>
      <c r="B1145" s="19">
        <v>5700</v>
      </c>
      <c r="C1145" s="100" t="s">
        <v>3023</v>
      </c>
      <c r="D1145" s="102">
        <v>1</v>
      </c>
      <c r="E1145" s="102">
        <v>1</v>
      </c>
      <c r="F1145" s="102">
        <v>2004</v>
      </c>
      <c r="G1145" s="102">
        <v>31</v>
      </c>
      <c r="H1145" s="102">
        <v>12</v>
      </c>
      <c r="I1145" s="102">
        <v>2004</v>
      </c>
      <c r="J1145" s="102">
        <v>192</v>
      </c>
      <c r="K1145" s="103" t="s">
        <v>116</v>
      </c>
      <c r="L1145" s="11"/>
      <c r="M1145" s="30" t="s">
        <v>5682</v>
      </c>
      <c r="N1145" s="11"/>
      <c r="O1145" s="102"/>
      <c r="P1145" s="22" t="s">
        <v>26</v>
      </c>
      <c r="Q1145" s="22" t="s">
        <v>120</v>
      </c>
      <c r="R1145" s="29" t="s">
        <v>5786</v>
      </c>
    </row>
    <row r="1146" spans="1:18" x14ac:dyDescent="0.2">
      <c r="A1146" s="25">
        <v>1130</v>
      </c>
      <c r="B1146" s="19">
        <v>5700</v>
      </c>
      <c r="C1146" s="100" t="s">
        <v>3023</v>
      </c>
      <c r="D1146" s="102">
        <v>1</v>
      </c>
      <c r="E1146" s="102">
        <v>1</v>
      </c>
      <c r="F1146" s="102">
        <v>2004</v>
      </c>
      <c r="G1146" s="102">
        <v>31</v>
      </c>
      <c r="H1146" s="102">
        <v>12</v>
      </c>
      <c r="I1146" s="102">
        <v>2004</v>
      </c>
      <c r="J1146" s="102">
        <v>192</v>
      </c>
      <c r="K1146" s="103" t="s">
        <v>117</v>
      </c>
      <c r="L1146" s="11"/>
      <c r="M1146" s="30" t="s">
        <v>5682</v>
      </c>
      <c r="N1146" s="11"/>
      <c r="O1146" s="102">
        <v>248</v>
      </c>
      <c r="P1146" s="22" t="s">
        <v>26</v>
      </c>
      <c r="Q1146" s="22" t="s">
        <v>120</v>
      </c>
      <c r="R1146" s="29" t="s">
        <v>5786</v>
      </c>
    </row>
    <row r="1147" spans="1:18" x14ac:dyDescent="0.2">
      <c r="A1147" s="25">
        <v>1131</v>
      </c>
      <c r="B1147" s="19">
        <v>5700</v>
      </c>
      <c r="C1147" s="100" t="s">
        <v>3023</v>
      </c>
      <c r="D1147" s="102">
        <v>1</v>
      </c>
      <c r="E1147" s="102">
        <v>1</v>
      </c>
      <c r="F1147" s="102">
        <v>2004</v>
      </c>
      <c r="G1147" s="102">
        <v>31</v>
      </c>
      <c r="H1147" s="102">
        <v>12</v>
      </c>
      <c r="I1147" s="102">
        <v>2004</v>
      </c>
      <c r="J1147" s="102">
        <v>192</v>
      </c>
      <c r="K1147" s="103" t="s">
        <v>119</v>
      </c>
      <c r="L1147" s="11"/>
      <c r="M1147" s="30" t="s">
        <v>5682</v>
      </c>
      <c r="N1147" s="11"/>
      <c r="O1147" s="102">
        <v>243</v>
      </c>
      <c r="P1147" s="22" t="s">
        <v>26</v>
      </c>
      <c r="Q1147" s="22" t="s">
        <v>120</v>
      </c>
      <c r="R1147" s="29" t="s">
        <v>5786</v>
      </c>
    </row>
    <row r="1148" spans="1:18" x14ac:dyDescent="0.2">
      <c r="A1148" s="25">
        <v>1132</v>
      </c>
      <c r="B1148" s="19">
        <v>5700</v>
      </c>
      <c r="C1148" s="100" t="s">
        <v>3024</v>
      </c>
      <c r="D1148" s="102">
        <v>1</v>
      </c>
      <c r="E1148" s="102">
        <v>1</v>
      </c>
      <c r="F1148" s="102">
        <v>2005</v>
      </c>
      <c r="G1148" s="102">
        <v>31</v>
      </c>
      <c r="H1148" s="102">
        <v>12</v>
      </c>
      <c r="I1148" s="102">
        <v>2005</v>
      </c>
      <c r="J1148" s="102">
        <v>192</v>
      </c>
      <c r="K1148" s="103" t="s">
        <v>554</v>
      </c>
      <c r="L1148" s="11"/>
      <c r="M1148" s="30" t="s">
        <v>5682</v>
      </c>
      <c r="N1148" s="11"/>
      <c r="O1148" s="102">
        <v>233</v>
      </c>
      <c r="P1148" s="22" t="s">
        <v>26</v>
      </c>
      <c r="Q1148" s="22" t="s">
        <v>120</v>
      </c>
      <c r="R1148" s="29" t="s">
        <v>5786</v>
      </c>
    </row>
    <row r="1149" spans="1:18" x14ac:dyDescent="0.2">
      <c r="A1149" s="25">
        <v>1133</v>
      </c>
      <c r="B1149" s="19">
        <v>5700</v>
      </c>
      <c r="C1149" s="100" t="s">
        <v>3024</v>
      </c>
      <c r="D1149" s="102">
        <v>1</v>
      </c>
      <c r="E1149" s="102">
        <v>1</v>
      </c>
      <c r="F1149" s="102">
        <v>2005</v>
      </c>
      <c r="G1149" s="102">
        <v>31</v>
      </c>
      <c r="H1149" s="102">
        <v>12</v>
      </c>
      <c r="I1149" s="102">
        <v>2005</v>
      </c>
      <c r="J1149" s="102">
        <v>192</v>
      </c>
      <c r="K1149" s="103" t="s">
        <v>552</v>
      </c>
      <c r="L1149" s="11"/>
      <c r="M1149" s="30" t="s">
        <v>5682</v>
      </c>
      <c r="N1149" s="11"/>
      <c r="O1149" s="102">
        <v>244</v>
      </c>
      <c r="P1149" s="22" t="s">
        <v>26</v>
      </c>
      <c r="Q1149" s="22" t="s">
        <v>120</v>
      </c>
      <c r="R1149" s="29" t="s">
        <v>5786</v>
      </c>
    </row>
    <row r="1150" spans="1:18" x14ac:dyDescent="0.2">
      <c r="A1150" s="25">
        <v>1134</v>
      </c>
      <c r="B1150" s="19">
        <v>5700</v>
      </c>
      <c r="C1150" s="100" t="s">
        <v>3024</v>
      </c>
      <c r="D1150" s="102">
        <v>1</v>
      </c>
      <c r="E1150" s="102">
        <v>1</v>
      </c>
      <c r="F1150" s="102">
        <v>2005</v>
      </c>
      <c r="G1150" s="102">
        <v>31</v>
      </c>
      <c r="H1150" s="102">
        <v>12</v>
      </c>
      <c r="I1150" s="102">
        <v>2005</v>
      </c>
      <c r="J1150" s="102">
        <v>192</v>
      </c>
      <c r="K1150" s="103" t="s">
        <v>553</v>
      </c>
      <c r="L1150" s="11"/>
      <c r="M1150" s="30" t="s">
        <v>5682</v>
      </c>
      <c r="N1150" s="11"/>
      <c r="O1150" s="102">
        <v>230</v>
      </c>
      <c r="P1150" s="22" t="s">
        <v>26</v>
      </c>
      <c r="Q1150" s="22" t="s">
        <v>120</v>
      </c>
      <c r="R1150" s="29" t="s">
        <v>5786</v>
      </c>
    </row>
    <row r="1151" spans="1:18" x14ac:dyDescent="0.2">
      <c r="A1151" s="25">
        <v>1135</v>
      </c>
      <c r="B1151" s="19">
        <v>5700</v>
      </c>
      <c r="C1151" s="100" t="s">
        <v>3025</v>
      </c>
      <c r="D1151" s="102">
        <v>1</v>
      </c>
      <c r="E1151" s="102">
        <v>1</v>
      </c>
      <c r="F1151" s="102">
        <v>2006</v>
      </c>
      <c r="G1151" s="102">
        <v>31</v>
      </c>
      <c r="H1151" s="102">
        <v>12</v>
      </c>
      <c r="I1151" s="102">
        <v>2006</v>
      </c>
      <c r="J1151" s="102">
        <v>193</v>
      </c>
      <c r="K1151" s="103" t="s">
        <v>557</v>
      </c>
      <c r="L1151" s="11"/>
      <c r="M1151" s="30" t="s">
        <v>5682</v>
      </c>
      <c r="N1151" s="11"/>
      <c r="O1151" s="102">
        <v>235</v>
      </c>
      <c r="P1151" s="22" t="s">
        <v>26</v>
      </c>
      <c r="Q1151" s="22" t="s">
        <v>120</v>
      </c>
      <c r="R1151" s="29" t="s">
        <v>5786</v>
      </c>
    </row>
    <row r="1152" spans="1:18" x14ac:dyDescent="0.2">
      <c r="A1152" s="25">
        <v>1136</v>
      </c>
      <c r="B1152" s="19">
        <v>5700</v>
      </c>
      <c r="C1152" s="100" t="s">
        <v>3025</v>
      </c>
      <c r="D1152" s="102">
        <v>1</v>
      </c>
      <c r="E1152" s="102">
        <v>1</v>
      </c>
      <c r="F1152" s="102">
        <v>2006</v>
      </c>
      <c r="G1152" s="102">
        <v>31</v>
      </c>
      <c r="H1152" s="102">
        <v>12</v>
      </c>
      <c r="I1152" s="102">
        <v>2006</v>
      </c>
      <c r="J1152" s="102">
        <v>193</v>
      </c>
      <c r="K1152" s="103" t="s">
        <v>558</v>
      </c>
      <c r="L1152" s="11"/>
      <c r="M1152" s="30" t="s">
        <v>5682</v>
      </c>
      <c r="N1152" s="11"/>
      <c r="O1152" s="102">
        <v>194</v>
      </c>
      <c r="P1152" s="22" t="s">
        <v>26</v>
      </c>
      <c r="Q1152" s="22" t="s">
        <v>120</v>
      </c>
      <c r="R1152" s="29" t="s">
        <v>5786</v>
      </c>
    </row>
    <row r="1153" spans="1:18" x14ac:dyDescent="0.2">
      <c r="A1153" s="25">
        <v>1137</v>
      </c>
      <c r="B1153" s="19">
        <v>5700</v>
      </c>
      <c r="C1153" s="100" t="s">
        <v>3026</v>
      </c>
      <c r="D1153" s="102">
        <v>1</v>
      </c>
      <c r="E1153" s="102">
        <v>1</v>
      </c>
      <c r="F1153" s="102">
        <v>2007</v>
      </c>
      <c r="G1153" s="102">
        <v>31</v>
      </c>
      <c r="H1153" s="102">
        <v>12</v>
      </c>
      <c r="I1153" s="102">
        <v>2007</v>
      </c>
      <c r="J1153" s="102">
        <v>193</v>
      </c>
      <c r="K1153" s="103" t="s">
        <v>551</v>
      </c>
      <c r="L1153" s="11"/>
      <c r="M1153" s="30" t="s">
        <v>5682</v>
      </c>
      <c r="N1153" s="11"/>
      <c r="O1153" s="102">
        <v>333</v>
      </c>
      <c r="P1153" s="22" t="s">
        <v>26</v>
      </c>
      <c r="Q1153" s="22" t="s">
        <v>120</v>
      </c>
      <c r="R1153" s="29" t="s">
        <v>5786</v>
      </c>
    </row>
    <row r="1154" spans="1:18" x14ac:dyDescent="0.2">
      <c r="A1154" s="25">
        <v>1138</v>
      </c>
      <c r="B1154" s="19">
        <v>5700</v>
      </c>
      <c r="C1154" s="100" t="s">
        <v>3026</v>
      </c>
      <c r="D1154" s="102">
        <v>1</v>
      </c>
      <c r="E1154" s="102">
        <v>1</v>
      </c>
      <c r="F1154" s="102">
        <v>2007</v>
      </c>
      <c r="G1154" s="102">
        <v>31</v>
      </c>
      <c r="H1154" s="102">
        <v>12</v>
      </c>
      <c r="I1154" s="102">
        <v>2007</v>
      </c>
      <c r="J1154" s="102">
        <v>193</v>
      </c>
      <c r="K1154" s="103" t="s">
        <v>559</v>
      </c>
      <c r="L1154" s="11"/>
      <c r="M1154" s="30" t="s">
        <v>5682</v>
      </c>
      <c r="N1154" s="11"/>
      <c r="O1154" s="102">
        <v>215</v>
      </c>
      <c r="P1154" s="22" t="s">
        <v>26</v>
      </c>
      <c r="Q1154" s="22" t="s">
        <v>120</v>
      </c>
      <c r="R1154" s="29" t="s">
        <v>5786</v>
      </c>
    </row>
    <row r="1155" spans="1:18" x14ac:dyDescent="0.2">
      <c r="A1155" s="25">
        <v>1139</v>
      </c>
      <c r="B1155" s="19">
        <v>5700</v>
      </c>
      <c r="C1155" s="100" t="s">
        <v>3026</v>
      </c>
      <c r="D1155" s="102">
        <v>1</v>
      </c>
      <c r="E1155" s="102">
        <v>1</v>
      </c>
      <c r="F1155" s="102">
        <v>2007</v>
      </c>
      <c r="G1155" s="102">
        <v>31</v>
      </c>
      <c r="H1155" s="102">
        <v>12</v>
      </c>
      <c r="I1155" s="102">
        <v>2007</v>
      </c>
      <c r="J1155" s="102">
        <v>193</v>
      </c>
      <c r="K1155" s="103" t="s">
        <v>555</v>
      </c>
      <c r="L1155" s="11"/>
      <c r="M1155" s="30" t="s">
        <v>5682</v>
      </c>
      <c r="N1155" s="11"/>
      <c r="O1155" s="102">
        <v>184</v>
      </c>
      <c r="P1155" s="22" t="s">
        <v>26</v>
      </c>
      <c r="Q1155" s="22" t="s">
        <v>120</v>
      </c>
      <c r="R1155" s="29" t="s">
        <v>5786</v>
      </c>
    </row>
    <row r="1156" spans="1:18" x14ac:dyDescent="0.2">
      <c r="A1156" s="25">
        <v>1140</v>
      </c>
      <c r="B1156" s="19">
        <v>5700</v>
      </c>
      <c r="C1156" s="100" t="s">
        <v>3026</v>
      </c>
      <c r="D1156" s="102">
        <v>1</v>
      </c>
      <c r="E1156" s="102">
        <v>1</v>
      </c>
      <c r="F1156" s="102">
        <v>2007</v>
      </c>
      <c r="G1156" s="102">
        <v>31</v>
      </c>
      <c r="H1156" s="102">
        <v>12</v>
      </c>
      <c r="I1156" s="102">
        <v>2007</v>
      </c>
      <c r="J1156" s="102">
        <v>193</v>
      </c>
      <c r="K1156" s="103" t="s">
        <v>560</v>
      </c>
      <c r="L1156" s="11"/>
      <c r="M1156" s="30" t="s">
        <v>5682</v>
      </c>
      <c r="N1156" s="11"/>
      <c r="O1156" s="102">
        <v>258</v>
      </c>
      <c r="P1156" s="22" t="s">
        <v>26</v>
      </c>
      <c r="Q1156" s="22" t="s">
        <v>120</v>
      </c>
      <c r="R1156" s="29" t="s">
        <v>5786</v>
      </c>
    </row>
    <row r="1157" spans="1:18" x14ac:dyDescent="0.2">
      <c r="A1157" s="25">
        <v>1141</v>
      </c>
      <c r="B1157" s="19">
        <v>5700</v>
      </c>
      <c r="C1157" s="100" t="s">
        <v>3027</v>
      </c>
      <c r="D1157" s="102">
        <v>1</v>
      </c>
      <c r="E1157" s="102">
        <v>1</v>
      </c>
      <c r="F1157" s="102">
        <v>2008</v>
      </c>
      <c r="G1157" s="102">
        <v>31</v>
      </c>
      <c r="H1157" s="102">
        <v>12</v>
      </c>
      <c r="I1157" s="102">
        <v>2008</v>
      </c>
      <c r="J1157" s="102">
        <v>194</v>
      </c>
      <c r="K1157" s="103" t="s">
        <v>561</v>
      </c>
      <c r="L1157" s="11"/>
      <c r="M1157" s="30" t="s">
        <v>5682</v>
      </c>
      <c r="N1157" s="11"/>
      <c r="O1157" s="102">
        <v>201</v>
      </c>
      <c r="P1157" s="22" t="s">
        <v>26</v>
      </c>
      <c r="Q1157" s="22" t="s">
        <v>120</v>
      </c>
      <c r="R1157" s="29" t="s">
        <v>5786</v>
      </c>
    </row>
    <row r="1158" spans="1:18" x14ac:dyDescent="0.2">
      <c r="A1158" s="25">
        <v>1142</v>
      </c>
      <c r="B1158" s="19">
        <v>5700</v>
      </c>
      <c r="C1158" s="100" t="s">
        <v>3027</v>
      </c>
      <c r="D1158" s="102">
        <v>1</v>
      </c>
      <c r="E1158" s="102">
        <v>1</v>
      </c>
      <c r="F1158" s="102">
        <v>2008</v>
      </c>
      <c r="G1158" s="102">
        <v>31</v>
      </c>
      <c r="H1158" s="102">
        <v>12</v>
      </c>
      <c r="I1158" s="102">
        <v>2008</v>
      </c>
      <c r="J1158" s="102">
        <v>194</v>
      </c>
      <c r="K1158" s="103" t="s">
        <v>562</v>
      </c>
      <c r="L1158" s="11"/>
      <c r="M1158" s="30" t="s">
        <v>5682</v>
      </c>
      <c r="N1158" s="11"/>
      <c r="O1158" s="102">
        <v>243</v>
      </c>
      <c r="P1158" s="22" t="s">
        <v>26</v>
      </c>
      <c r="Q1158" s="22" t="s">
        <v>120</v>
      </c>
      <c r="R1158" s="29" t="s">
        <v>5786</v>
      </c>
    </row>
    <row r="1159" spans="1:18" x14ac:dyDescent="0.2">
      <c r="A1159" s="25">
        <v>1143</v>
      </c>
      <c r="B1159" s="19">
        <v>5700</v>
      </c>
      <c r="C1159" s="100" t="s">
        <v>3027</v>
      </c>
      <c r="D1159" s="102">
        <v>1</v>
      </c>
      <c r="E1159" s="102">
        <v>1</v>
      </c>
      <c r="F1159" s="102">
        <v>2008</v>
      </c>
      <c r="G1159" s="102">
        <v>31</v>
      </c>
      <c r="H1159" s="102">
        <v>12</v>
      </c>
      <c r="I1159" s="102">
        <v>2008</v>
      </c>
      <c r="J1159" s="102">
        <v>194</v>
      </c>
      <c r="K1159" s="103" t="s">
        <v>563</v>
      </c>
      <c r="L1159" s="11"/>
      <c r="M1159" s="30" t="s">
        <v>5682</v>
      </c>
      <c r="N1159" s="11"/>
      <c r="O1159" s="102">
        <v>193</v>
      </c>
      <c r="P1159" s="22" t="s">
        <v>26</v>
      </c>
      <c r="Q1159" s="22" t="s">
        <v>120</v>
      </c>
      <c r="R1159" s="29" t="s">
        <v>5786</v>
      </c>
    </row>
    <row r="1160" spans="1:18" x14ac:dyDescent="0.2">
      <c r="A1160" s="25">
        <v>1144</v>
      </c>
      <c r="B1160" s="19">
        <v>5700</v>
      </c>
      <c r="C1160" s="100" t="s">
        <v>3027</v>
      </c>
      <c r="D1160" s="102">
        <v>1</v>
      </c>
      <c r="E1160" s="102">
        <v>1</v>
      </c>
      <c r="F1160" s="102">
        <v>2008</v>
      </c>
      <c r="G1160" s="102">
        <v>31</v>
      </c>
      <c r="H1160" s="102">
        <v>12</v>
      </c>
      <c r="I1160" s="102">
        <v>2008</v>
      </c>
      <c r="J1160" s="102">
        <v>194</v>
      </c>
      <c r="K1160" s="103" t="s">
        <v>118</v>
      </c>
      <c r="L1160" s="11"/>
      <c r="M1160" s="30" t="s">
        <v>5682</v>
      </c>
      <c r="N1160" s="11"/>
      <c r="O1160" s="102">
        <v>241</v>
      </c>
      <c r="P1160" s="22" t="s">
        <v>26</v>
      </c>
      <c r="Q1160" s="22" t="s">
        <v>120</v>
      </c>
      <c r="R1160" s="29" t="s">
        <v>5786</v>
      </c>
    </row>
    <row r="1161" spans="1:18" x14ac:dyDescent="0.2">
      <c r="A1161" s="25">
        <v>1145</v>
      </c>
      <c r="B1161" s="19">
        <v>5700</v>
      </c>
      <c r="C1161" s="100" t="s">
        <v>3028</v>
      </c>
      <c r="D1161" s="102">
        <v>1</v>
      </c>
      <c r="E1161" s="102">
        <v>1</v>
      </c>
      <c r="F1161" s="102">
        <v>2009</v>
      </c>
      <c r="G1161" s="102">
        <v>31</v>
      </c>
      <c r="H1161" s="102">
        <v>12</v>
      </c>
      <c r="I1161" s="102">
        <v>2009</v>
      </c>
      <c r="J1161" s="102">
        <v>194</v>
      </c>
      <c r="K1161" s="103" t="s">
        <v>564</v>
      </c>
      <c r="L1161" s="11"/>
      <c r="M1161" s="30" t="s">
        <v>5682</v>
      </c>
      <c r="N1161" s="11"/>
      <c r="O1161" s="102">
        <v>237</v>
      </c>
      <c r="P1161" s="22" t="s">
        <v>26</v>
      </c>
      <c r="Q1161" s="22" t="s">
        <v>120</v>
      </c>
      <c r="R1161" s="29" t="s">
        <v>5786</v>
      </c>
    </row>
    <row r="1162" spans="1:18" x14ac:dyDescent="0.2">
      <c r="A1162" s="25">
        <v>1146</v>
      </c>
      <c r="B1162" s="19">
        <v>5700</v>
      </c>
      <c r="C1162" s="100" t="s">
        <v>3028</v>
      </c>
      <c r="D1162" s="102">
        <v>1</v>
      </c>
      <c r="E1162" s="102">
        <v>1</v>
      </c>
      <c r="F1162" s="102">
        <v>2009</v>
      </c>
      <c r="G1162" s="102">
        <v>31</v>
      </c>
      <c r="H1162" s="102">
        <v>12</v>
      </c>
      <c r="I1162" s="102">
        <v>2009</v>
      </c>
      <c r="J1162" s="102">
        <v>194</v>
      </c>
      <c r="K1162" s="103" t="s">
        <v>565</v>
      </c>
      <c r="L1162" s="11"/>
      <c r="M1162" s="30" t="s">
        <v>5682</v>
      </c>
      <c r="N1162" s="11"/>
      <c r="O1162" s="102">
        <v>195</v>
      </c>
      <c r="P1162" s="22" t="s">
        <v>26</v>
      </c>
      <c r="Q1162" s="22" t="s">
        <v>120</v>
      </c>
      <c r="R1162" s="29" t="s">
        <v>5786</v>
      </c>
    </row>
    <row r="1163" spans="1:18" x14ac:dyDescent="0.2">
      <c r="A1163" s="25">
        <v>1147</v>
      </c>
      <c r="B1163" s="19">
        <v>5700</v>
      </c>
      <c r="C1163" s="100" t="s">
        <v>3028</v>
      </c>
      <c r="D1163" s="102">
        <v>1</v>
      </c>
      <c r="E1163" s="102">
        <v>1</v>
      </c>
      <c r="F1163" s="102">
        <v>2009</v>
      </c>
      <c r="G1163" s="102">
        <v>31</v>
      </c>
      <c r="H1163" s="102">
        <v>12</v>
      </c>
      <c r="I1163" s="102">
        <v>2009</v>
      </c>
      <c r="J1163" s="102">
        <v>195</v>
      </c>
      <c r="K1163" s="103" t="s">
        <v>556</v>
      </c>
      <c r="L1163" s="11"/>
      <c r="M1163" s="30" t="s">
        <v>5682</v>
      </c>
      <c r="N1163" s="11"/>
      <c r="O1163" s="102">
        <v>210</v>
      </c>
      <c r="P1163" s="22" t="s">
        <v>26</v>
      </c>
      <c r="Q1163" s="22" t="s">
        <v>120</v>
      </c>
      <c r="R1163" s="29" t="s">
        <v>5786</v>
      </c>
    </row>
    <row r="1164" spans="1:18" x14ac:dyDescent="0.2">
      <c r="A1164" s="25">
        <v>1148</v>
      </c>
      <c r="B1164" s="19">
        <v>5700</v>
      </c>
      <c r="C1164" s="100" t="s">
        <v>3029</v>
      </c>
      <c r="D1164" s="102">
        <v>1</v>
      </c>
      <c r="E1164" s="102">
        <v>1</v>
      </c>
      <c r="F1164" s="102">
        <v>2010</v>
      </c>
      <c r="G1164" s="102">
        <v>31</v>
      </c>
      <c r="H1164" s="102">
        <v>12</v>
      </c>
      <c r="I1164" s="102">
        <v>2010</v>
      </c>
      <c r="J1164" s="102">
        <v>195</v>
      </c>
      <c r="K1164" s="103" t="s">
        <v>566</v>
      </c>
      <c r="L1164" s="11"/>
      <c r="M1164" s="30" t="s">
        <v>5682</v>
      </c>
      <c r="N1164" s="11"/>
      <c r="O1164" s="102">
        <v>209</v>
      </c>
      <c r="P1164" s="22" t="s">
        <v>26</v>
      </c>
      <c r="Q1164" s="22" t="s">
        <v>120</v>
      </c>
      <c r="R1164" s="29" t="s">
        <v>5786</v>
      </c>
    </row>
    <row r="1165" spans="1:18" x14ac:dyDescent="0.2">
      <c r="A1165" s="25">
        <v>1149</v>
      </c>
      <c r="B1165" s="19">
        <v>5700</v>
      </c>
      <c r="C1165" s="100" t="s">
        <v>3029</v>
      </c>
      <c r="D1165" s="102">
        <v>1</v>
      </c>
      <c r="E1165" s="102">
        <v>1</v>
      </c>
      <c r="F1165" s="102">
        <v>2010</v>
      </c>
      <c r="G1165" s="102">
        <v>31</v>
      </c>
      <c r="H1165" s="102">
        <v>12</v>
      </c>
      <c r="I1165" s="102">
        <v>2010</v>
      </c>
      <c r="J1165" s="102">
        <v>195</v>
      </c>
      <c r="K1165" s="103" t="s">
        <v>567</v>
      </c>
      <c r="L1165" s="11"/>
      <c r="M1165" s="30" t="s">
        <v>5682</v>
      </c>
      <c r="N1165" s="11"/>
      <c r="O1165" s="102">
        <v>173</v>
      </c>
      <c r="P1165" s="22" t="s">
        <v>26</v>
      </c>
      <c r="Q1165" s="22" t="s">
        <v>120</v>
      </c>
      <c r="R1165" s="29" t="s">
        <v>5786</v>
      </c>
    </row>
    <row r="1166" spans="1:18" x14ac:dyDescent="0.2">
      <c r="A1166" s="25">
        <v>1150</v>
      </c>
      <c r="B1166" s="19">
        <v>5700</v>
      </c>
      <c r="C1166" s="100" t="s">
        <v>3029</v>
      </c>
      <c r="D1166" s="102">
        <v>1</v>
      </c>
      <c r="E1166" s="102">
        <v>1</v>
      </c>
      <c r="F1166" s="102">
        <v>2010</v>
      </c>
      <c r="G1166" s="102">
        <v>31</v>
      </c>
      <c r="H1166" s="102">
        <v>12</v>
      </c>
      <c r="I1166" s="102">
        <v>2010</v>
      </c>
      <c r="J1166" s="102">
        <v>195</v>
      </c>
      <c r="K1166" s="103" t="s">
        <v>568</v>
      </c>
      <c r="L1166" s="11"/>
      <c r="M1166" s="30" t="s">
        <v>5682</v>
      </c>
      <c r="N1166" s="11"/>
      <c r="O1166" s="102">
        <v>142</v>
      </c>
      <c r="P1166" s="22" t="s">
        <v>26</v>
      </c>
      <c r="Q1166" s="22" t="s">
        <v>120</v>
      </c>
      <c r="R1166" s="29" t="s">
        <v>5786</v>
      </c>
    </row>
    <row r="1167" spans="1:18" x14ac:dyDescent="0.2">
      <c r="A1167" s="25">
        <v>1151</v>
      </c>
      <c r="B1167" s="19">
        <v>5700</v>
      </c>
      <c r="C1167" s="162" t="s">
        <v>4627</v>
      </c>
      <c r="D1167" s="164">
        <v>9</v>
      </c>
      <c r="E1167" s="26">
        <v>1</v>
      </c>
      <c r="F1167" s="26">
        <v>2013</v>
      </c>
      <c r="G1167" s="26">
        <v>9</v>
      </c>
      <c r="H1167" s="164">
        <v>1</v>
      </c>
      <c r="I1167" s="26">
        <v>2013</v>
      </c>
      <c r="J1167" s="26">
        <v>1</v>
      </c>
      <c r="K1167" s="26">
        <v>1</v>
      </c>
      <c r="L1167" s="139"/>
      <c r="M1167" s="30" t="s">
        <v>5682</v>
      </c>
      <c r="N1167" s="139"/>
      <c r="O1167" s="102">
        <v>193</v>
      </c>
      <c r="P1167" s="22" t="s">
        <v>26</v>
      </c>
      <c r="Q1167" s="22" t="s">
        <v>120</v>
      </c>
      <c r="R1167" s="29" t="s">
        <v>5786</v>
      </c>
    </row>
    <row r="1168" spans="1:18" x14ac:dyDescent="0.2">
      <c r="A1168" s="25">
        <v>1152</v>
      </c>
      <c r="B1168" s="19">
        <v>5700</v>
      </c>
      <c r="C1168" s="162" t="s">
        <v>4628</v>
      </c>
      <c r="D1168" s="164">
        <v>9</v>
      </c>
      <c r="E1168" s="26">
        <v>1</v>
      </c>
      <c r="F1168" s="26">
        <v>2013</v>
      </c>
      <c r="G1168" s="26">
        <v>9</v>
      </c>
      <c r="H1168" s="164">
        <v>1</v>
      </c>
      <c r="I1168" s="26">
        <v>2013</v>
      </c>
      <c r="J1168" s="26">
        <v>1</v>
      </c>
      <c r="K1168" s="26">
        <v>2</v>
      </c>
      <c r="L1168" s="139"/>
      <c r="M1168" s="30" t="s">
        <v>5682</v>
      </c>
      <c r="N1168" s="139"/>
      <c r="O1168" s="26">
        <v>208</v>
      </c>
      <c r="P1168" s="22" t="s">
        <v>26</v>
      </c>
      <c r="Q1168" s="22" t="s">
        <v>120</v>
      </c>
      <c r="R1168" s="29" t="s">
        <v>5786</v>
      </c>
    </row>
    <row r="1169" spans="1:18" x14ac:dyDescent="0.2">
      <c r="A1169" s="25">
        <v>1153</v>
      </c>
      <c r="B1169" s="19">
        <v>5700</v>
      </c>
      <c r="C1169" s="162" t="s">
        <v>4629</v>
      </c>
      <c r="D1169" s="164">
        <v>9</v>
      </c>
      <c r="E1169" s="26">
        <v>1</v>
      </c>
      <c r="F1169" s="26">
        <v>2013</v>
      </c>
      <c r="G1169" s="164">
        <v>9</v>
      </c>
      <c r="H1169" s="164">
        <v>1</v>
      </c>
      <c r="I1169" s="26">
        <v>2013</v>
      </c>
      <c r="J1169" s="26">
        <v>1</v>
      </c>
      <c r="K1169" s="26">
        <v>3</v>
      </c>
      <c r="L1169" s="139"/>
      <c r="M1169" s="30" t="s">
        <v>5682</v>
      </c>
      <c r="N1169" s="139"/>
      <c r="O1169" s="26">
        <v>200</v>
      </c>
      <c r="P1169" s="22" t="s">
        <v>26</v>
      </c>
      <c r="Q1169" s="22" t="s">
        <v>120</v>
      </c>
      <c r="R1169" s="29" t="s">
        <v>5786</v>
      </c>
    </row>
    <row r="1170" spans="1:18" x14ac:dyDescent="0.2">
      <c r="A1170" s="25">
        <v>1154</v>
      </c>
      <c r="B1170" s="19">
        <v>5700</v>
      </c>
      <c r="C1170" s="162" t="s">
        <v>4630</v>
      </c>
      <c r="D1170" s="164">
        <v>9</v>
      </c>
      <c r="E1170" s="26">
        <v>1</v>
      </c>
      <c r="F1170" s="26">
        <v>2013</v>
      </c>
      <c r="G1170" s="164">
        <v>9</v>
      </c>
      <c r="H1170" s="164">
        <v>1</v>
      </c>
      <c r="I1170" s="26">
        <v>2013</v>
      </c>
      <c r="J1170" s="26">
        <v>1</v>
      </c>
      <c r="K1170" s="26">
        <v>4</v>
      </c>
      <c r="L1170" s="139"/>
      <c r="M1170" s="30" t="s">
        <v>5682</v>
      </c>
      <c r="N1170" s="139"/>
      <c r="O1170" s="26">
        <v>200</v>
      </c>
      <c r="P1170" s="22" t="s">
        <v>26</v>
      </c>
      <c r="Q1170" s="22" t="s">
        <v>120</v>
      </c>
      <c r="R1170" s="29" t="s">
        <v>5786</v>
      </c>
    </row>
    <row r="1171" spans="1:18" x14ac:dyDescent="0.2">
      <c r="A1171" s="25">
        <v>1155</v>
      </c>
      <c r="B1171" s="19">
        <v>5700</v>
      </c>
      <c r="C1171" s="162" t="s">
        <v>4631</v>
      </c>
      <c r="D1171" s="164">
        <v>9</v>
      </c>
      <c r="E1171" s="26">
        <v>1</v>
      </c>
      <c r="F1171" s="26">
        <v>2013</v>
      </c>
      <c r="G1171" s="164">
        <v>9</v>
      </c>
      <c r="H1171" s="164">
        <v>1</v>
      </c>
      <c r="I1171" s="26">
        <v>2013</v>
      </c>
      <c r="J1171" s="26">
        <v>1</v>
      </c>
      <c r="K1171" s="26">
        <v>5</v>
      </c>
      <c r="L1171" s="139"/>
      <c r="M1171" s="30" t="s">
        <v>5682</v>
      </c>
      <c r="N1171" s="139"/>
      <c r="O1171" s="26">
        <v>201</v>
      </c>
      <c r="P1171" s="22" t="s">
        <v>26</v>
      </c>
      <c r="Q1171" s="22" t="s">
        <v>120</v>
      </c>
      <c r="R1171" s="29" t="s">
        <v>5786</v>
      </c>
    </row>
    <row r="1172" spans="1:18" x14ac:dyDescent="0.2">
      <c r="A1172" s="25">
        <v>1156</v>
      </c>
      <c r="B1172" s="19">
        <v>5700</v>
      </c>
      <c r="C1172" s="162" t="s">
        <v>4632</v>
      </c>
      <c r="D1172" s="164">
        <v>9</v>
      </c>
      <c r="E1172" s="26">
        <v>1</v>
      </c>
      <c r="F1172" s="26">
        <v>2013</v>
      </c>
      <c r="G1172" s="164">
        <v>9</v>
      </c>
      <c r="H1172" s="164">
        <v>1</v>
      </c>
      <c r="I1172" s="26">
        <v>2013</v>
      </c>
      <c r="J1172" s="26">
        <v>1</v>
      </c>
      <c r="K1172" s="26">
        <v>6</v>
      </c>
      <c r="L1172" s="139"/>
      <c r="M1172" s="30" t="s">
        <v>5682</v>
      </c>
      <c r="N1172" s="139"/>
      <c r="O1172" s="164">
        <v>208</v>
      </c>
      <c r="P1172" s="22" t="s">
        <v>26</v>
      </c>
      <c r="Q1172" s="22" t="s">
        <v>120</v>
      </c>
      <c r="R1172" s="29" t="s">
        <v>5786</v>
      </c>
    </row>
    <row r="1173" spans="1:18" x14ac:dyDescent="0.2">
      <c r="A1173" s="25">
        <v>1157</v>
      </c>
      <c r="B1173" s="19">
        <v>5700</v>
      </c>
      <c r="C1173" s="162" t="s">
        <v>4633</v>
      </c>
      <c r="D1173" s="164">
        <v>9</v>
      </c>
      <c r="E1173" s="26">
        <v>1</v>
      </c>
      <c r="F1173" s="26">
        <v>2013</v>
      </c>
      <c r="G1173" s="164">
        <v>9</v>
      </c>
      <c r="H1173" s="164">
        <v>1</v>
      </c>
      <c r="I1173" s="26">
        <v>2013</v>
      </c>
      <c r="J1173" s="26">
        <v>2</v>
      </c>
      <c r="K1173" s="26">
        <v>7</v>
      </c>
      <c r="L1173" s="139"/>
      <c r="M1173" s="30" t="s">
        <v>5682</v>
      </c>
      <c r="N1173" s="139"/>
      <c r="O1173" s="26">
        <v>195</v>
      </c>
      <c r="P1173" s="22" t="s">
        <v>26</v>
      </c>
      <c r="Q1173" s="22" t="s">
        <v>120</v>
      </c>
      <c r="R1173" s="29" t="s">
        <v>5786</v>
      </c>
    </row>
    <row r="1174" spans="1:18" x14ac:dyDescent="0.2">
      <c r="A1174" s="25">
        <v>1158</v>
      </c>
      <c r="B1174" s="19">
        <v>5700</v>
      </c>
      <c r="C1174" s="162" t="s">
        <v>4634</v>
      </c>
      <c r="D1174" s="164">
        <v>9</v>
      </c>
      <c r="E1174" s="26">
        <v>1</v>
      </c>
      <c r="F1174" s="26">
        <v>2013</v>
      </c>
      <c r="G1174" s="164">
        <v>9</v>
      </c>
      <c r="H1174" s="164">
        <v>1</v>
      </c>
      <c r="I1174" s="26">
        <v>2013</v>
      </c>
      <c r="J1174" s="26">
        <v>2</v>
      </c>
      <c r="K1174" s="26">
        <v>8</v>
      </c>
      <c r="L1174" s="139"/>
      <c r="M1174" s="30" t="s">
        <v>5682</v>
      </c>
      <c r="N1174" s="139"/>
      <c r="O1174" s="26">
        <v>202</v>
      </c>
      <c r="P1174" s="22" t="s">
        <v>26</v>
      </c>
      <c r="Q1174" s="22" t="s">
        <v>120</v>
      </c>
      <c r="R1174" s="29" t="s">
        <v>5786</v>
      </c>
    </row>
    <row r="1175" spans="1:18" x14ac:dyDescent="0.2">
      <c r="A1175" s="25">
        <v>1159</v>
      </c>
      <c r="B1175" s="19">
        <v>5700</v>
      </c>
      <c r="C1175" s="162" t="s">
        <v>4635</v>
      </c>
      <c r="D1175" s="164">
        <v>9</v>
      </c>
      <c r="E1175" s="26">
        <v>1</v>
      </c>
      <c r="F1175" s="26">
        <v>2013</v>
      </c>
      <c r="G1175" s="164">
        <v>9</v>
      </c>
      <c r="H1175" s="164">
        <v>1</v>
      </c>
      <c r="I1175" s="26">
        <v>2013</v>
      </c>
      <c r="J1175" s="26">
        <v>2</v>
      </c>
      <c r="K1175" s="26">
        <v>9</v>
      </c>
      <c r="L1175" s="139"/>
      <c r="M1175" s="30" t="s">
        <v>5682</v>
      </c>
      <c r="N1175" s="139"/>
      <c r="O1175" s="26">
        <v>201</v>
      </c>
      <c r="P1175" s="22" t="s">
        <v>26</v>
      </c>
      <c r="Q1175" s="22" t="s">
        <v>120</v>
      </c>
      <c r="R1175" s="29" t="s">
        <v>5786</v>
      </c>
    </row>
    <row r="1176" spans="1:18" x14ac:dyDescent="0.2">
      <c r="A1176" s="25">
        <v>1160</v>
      </c>
      <c r="B1176" s="19">
        <v>5700</v>
      </c>
      <c r="C1176" s="162" t="s">
        <v>4636</v>
      </c>
      <c r="D1176" s="164">
        <v>9</v>
      </c>
      <c r="E1176" s="26">
        <v>1</v>
      </c>
      <c r="F1176" s="26">
        <v>2013</v>
      </c>
      <c r="G1176" s="164">
        <v>9</v>
      </c>
      <c r="H1176" s="164">
        <v>1</v>
      </c>
      <c r="I1176" s="26">
        <v>2013</v>
      </c>
      <c r="J1176" s="26">
        <v>2</v>
      </c>
      <c r="K1176" s="26">
        <v>10</v>
      </c>
      <c r="L1176" s="139"/>
      <c r="M1176" s="30" t="s">
        <v>5682</v>
      </c>
      <c r="N1176" s="139"/>
      <c r="O1176" s="26">
        <v>202</v>
      </c>
      <c r="P1176" s="22" t="s">
        <v>26</v>
      </c>
      <c r="Q1176" s="22" t="s">
        <v>120</v>
      </c>
      <c r="R1176" s="29" t="s">
        <v>5786</v>
      </c>
    </row>
    <row r="1177" spans="1:18" x14ac:dyDescent="0.2">
      <c r="A1177" s="25">
        <v>1161</v>
      </c>
      <c r="B1177" s="19">
        <v>5700</v>
      </c>
      <c r="C1177" s="162" t="s">
        <v>4637</v>
      </c>
      <c r="D1177" s="164">
        <v>9</v>
      </c>
      <c r="E1177" s="26">
        <v>1</v>
      </c>
      <c r="F1177" s="26">
        <v>2013</v>
      </c>
      <c r="G1177" s="164">
        <v>15</v>
      </c>
      <c r="H1177" s="164">
        <v>1</v>
      </c>
      <c r="I1177" s="26">
        <v>2013</v>
      </c>
      <c r="J1177" s="26">
        <v>2</v>
      </c>
      <c r="K1177" s="26">
        <v>11</v>
      </c>
      <c r="L1177" s="139"/>
      <c r="M1177" s="30" t="s">
        <v>5682</v>
      </c>
      <c r="N1177" s="139"/>
      <c r="O1177" s="26">
        <v>200</v>
      </c>
      <c r="P1177" s="22" t="s">
        <v>26</v>
      </c>
      <c r="Q1177" s="22" t="s">
        <v>120</v>
      </c>
      <c r="R1177" s="29" t="s">
        <v>5786</v>
      </c>
    </row>
    <row r="1178" spans="1:18" x14ac:dyDescent="0.2">
      <c r="A1178" s="25">
        <v>1162</v>
      </c>
      <c r="B1178" s="19">
        <v>5700</v>
      </c>
      <c r="C1178" s="162" t="s">
        <v>4638</v>
      </c>
      <c r="D1178" s="164">
        <v>17</v>
      </c>
      <c r="E1178" s="26">
        <v>1</v>
      </c>
      <c r="F1178" s="26">
        <v>2013</v>
      </c>
      <c r="G1178" s="164">
        <v>31</v>
      </c>
      <c r="H1178" s="164">
        <v>1</v>
      </c>
      <c r="I1178" s="26">
        <v>2013</v>
      </c>
      <c r="J1178" s="26">
        <v>2</v>
      </c>
      <c r="K1178" s="26">
        <v>12</v>
      </c>
      <c r="L1178" s="139"/>
      <c r="M1178" s="30" t="s">
        <v>5682</v>
      </c>
      <c r="N1178" s="139"/>
      <c r="O1178" s="26">
        <v>235</v>
      </c>
      <c r="P1178" s="22" t="s">
        <v>26</v>
      </c>
      <c r="Q1178" s="22" t="s">
        <v>120</v>
      </c>
      <c r="R1178" s="29" t="s">
        <v>5786</v>
      </c>
    </row>
    <row r="1179" spans="1:18" ht="22.5" x14ac:dyDescent="0.2">
      <c r="A1179" s="25">
        <v>1163</v>
      </c>
      <c r="B1179" s="19">
        <v>5700</v>
      </c>
      <c r="C1179" s="162" t="s">
        <v>4639</v>
      </c>
      <c r="D1179" s="164">
        <v>31</v>
      </c>
      <c r="E1179" s="26">
        <v>1</v>
      </c>
      <c r="F1179" s="26">
        <v>2013</v>
      </c>
      <c r="G1179" s="164">
        <v>31</v>
      </c>
      <c r="H1179" s="164">
        <v>1</v>
      </c>
      <c r="I1179" s="26">
        <v>2013</v>
      </c>
      <c r="J1179" s="26">
        <v>3</v>
      </c>
      <c r="K1179" s="26">
        <v>13</v>
      </c>
      <c r="L1179" s="139"/>
      <c r="M1179" s="30" t="s">
        <v>5682</v>
      </c>
      <c r="N1179" s="139"/>
      <c r="O1179" s="26">
        <v>211</v>
      </c>
      <c r="P1179" s="22" t="s">
        <v>26</v>
      </c>
      <c r="Q1179" s="22" t="s">
        <v>120</v>
      </c>
      <c r="R1179" s="29" t="s">
        <v>5786</v>
      </c>
    </row>
    <row r="1180" spans="1:18" ht="22.5" x14ac:dyDescent="0.2">
      <c r="A1180" s="25">
        <v>1164</v>
      </c>
      <c r="B1180" s="19">
        <v>5700</v>
      </c>
      <c r="C1180" s="162" t="s">
        <v>4640</v>
      </c>
      <c r="D1180" s="164">
        <v>31</v>
      </c>
      <c r="E1180" s="26">
        <v>1</v>
      </c>
      <c r="F1180" s="26">
        <v>2013</v>
      </c>
      <c r="G1180" s="164">
        <v>31</v>
      </c>
      <c r="H1180" s="164">
        <v>1</v>
      </c>
      <c r="I1180" s="26">
        <v>2013</v>
      </c>
      <c r="J1180" s="26">
        <v>3</v>
      </c>
      <c r="K1180" s="26">
        <v>14</v>
      </c>
      <c r="L1180" s="139"/>
      <c r="M1180" s="30" t="s">
        <v>5682</v>
      </c>
      <c r="N1180" s="139"/>
      <c r="O1180" s="26">
        <v>106</v>
      </c>
      <c r="P1180" s="22" t="s">
        <v>26</v>
      </c>
      <c r="Q1180" s="22" t="s">
        <v>120</v>
      </c>
      <c r="R1180" s="29" t="s">
        <v>5786</v>
      </c>
    </row>
    <row r="1181" spans="1:18" x14ac:dyDescent="0.2">
      <c r="A1181" s="25">
        <v>1165</v>
      </c>
      <c r="B1181" s="19">
        <v>5700</v>
      </c>
      <c r="C1181" s="163" t="s">
        <v>4641</v>
      </c>
      <c r="D1181" s="165">
        <v>1</v>
      </c>
      <c r="E1181" s="148">
        <v>2</v>
      </c>
      <c r="F1181" s="148">
        <v>2013</v>
      </c>
      <c r="G1181" s="148">
        <v>4</v>
      </c>
      <c r="H1181" s="148">
        <v>2</v>
      </c>
      <c r="I1181" s="148">
        <v>2013</v>
      </c>
      <c r="J1181" s="148">
        <v>4</v>
      </c>
      <c r="K1181" s="148">
        <v>1</v>
      </c>
      <c r="L1181" s="139"/>
      <c r="M1181" s="30" t="s">
        <v>5682</v>
      </c>
      <c r="N1181" s="139"/>
      <c r="O1181" s="148">
        <v>196</v>
      </c>
      <c r="P1181" s="22" t="s">
        <v>26</v>
      </c>
      <c r="Q1181" s="22" t="s">
        <v>120</v>
      </c>
      <c r="R1181" s="29" t="s">
        <v>5786</v>
      </c>
    </row>
    <row r="1182" spans="1:18" x14ac:dyDescent="0.2">
      <c r="A1182" s="25">
        <v>1166</v>
      </c>
      <c r="B1182" s="19">
        <v>5700</v>
      </c>
      <c r="C1182" s="163" t="s">
        <v>4642</v>
      </c>
      <c r="D1182" s="165">
        <v>4</v>
      </c>
      <c r="E1182" s="148">
        <v>2</v>
      </c>
      <c r="F1182" s="148">
        <v>2013</v>
      </c>
      <c r="G1182" s="148">
        <v>12</v>
      </c>
      <c r="H1182" s="148">
        <v>2</v>
      </c>
      <c r="I1182" s="148">
        <v>2013</v>
      </c>
      <c r="J1182" s="148">
        <v>4</v>
      </c>
      <c r="K1182" s="148">
        <v>2</v>
      </c>
      <c r="L1182" s="139"/>
      <c r="M1182" s="30" t="s">
        <v>5682</v>
      </c>
      <c r="N1182" s="139"/>
      <c r="O1182" s="148">
        <v>206</v>
      </c>
      <c r="P1182" s="22" t="s">
        <v>26</v>
      </c>
      <c r="Q1182" s="22" t="s">
        <v>120</v>
      </c>
      <c r="R1182" s="29" t="s">
        <v>5786</v>
      </c>
    </row>
    <row r="1183" spans="1:18" x14ac:dyDescent="0.2">
      <c r="A1183" s="25">
        <v>1167</v>
      </c>
      <c r="B1183" s="19">
        <v>5700</v>
      </c>
      <c r="C1183" s="163" t="s">
        <v>4643</v>
      </c>
      <c r="D1183" s="165">
        <v>12</v>
      </c>
      <c r="E1183" s="148">
        <v>2</v>
      </c>
      <c r="F1183" s="148">
        <v>2013</v>
      </c>
      <c r="G1183" s="165">
        <v>12</v>
      </c>
      <c r="H1183" s="148">
        <v>2</v>
      </c>
      <c r="I1183" s="148">
        <v>2013</v>
      </c>
      <c r="J1183" s="148">
        <v>4</v>
      </c>
      <c r="K1183" s="148">
        <v>3</v>
      </c>
      <c r="L1183" s="139"/>
      <c r="M1183" s="30" t="s">
        <v>5682</v>
      </c>
      <c r="N1183" s="139"/>
      <c r="O1183" s="148">
        <v>202</v>
      </c>
      <c r="P1183" s="22" t="s">
        <v>26</v>
      </c>
      <c r="Q1183" s="22" t="s">
        <v>120</v>
      </c>
      <c r="R1183" s="29" t="s">
        <v>5786</v>
      </c>
    </row>
    <row r="1184" spans="1:18" x14ac:dyDescent="0.2">
      <c r="A1184" s="25">
        <v>1168</v>
      </c>
      <c r="B1184" s="19">
        <v>5700</v>
      </c>
      <c r="C1184" s="163" t="s">
        <v>4644</v>
      </c>
      <c r="D1184" s="165">
        <v>12</v>
      </c>
      <c r="E1184" s="148">
        <v>2</v>
      </c>
      <c r="F1184" s="148">
        <v>2013</v>
      </c>
      <c r="G1184" s="165">
        <v>12</v>
      </c>
      <c r="H1184" s="148">
        <v>2</v>
      </c>
      <c r="I1184" s="148">
        <v>2013</v>
      </c>
      <c r="J1184" s="148">
        <v>4</v>
      </c>
      <c r="K1184" s="148">
        <v>4</v>
      </c>
      <c r="L1184" s="139"/>
      <c r="M1184" s="30" t="s">
        <v>5682</v>
      </c>
      <c r="N1184" s="139"/>
      <c r="O1184" s="148">
        <v>200</v>
      </c>
      <c r="P1184" s="22" t="s">
        <v>26</v>
      </c>
      <c r="Q1184" s="22" t="s">
        <v>120</v>
      </c>
      <c r="R1184" s="29" t="s">
        <v>5786</v>
      </c>
    </row>
    <row r="1185" spans="1:18" x14ac:dyDescent="0.2">
      <c r="A1185" s="25">
        <v>1169</v>
      </c>
      <c r="B1185" s="19">
        <v>5700</v>
      </c>
      <c r="C1185" s="163" t="s">
        <v>4645</v>
      </c>
      <c r="D1185" s="165">
        <v>12</v>
      </c>
      <c r="E1185" s="148">
        <v>2</v>
      </c>
      <c r="F1185" s="148">
        <v>2013</v>
      </c>
      <c r="G1185" s="165">
        <v>15</v>
      </c>
      <c r="H1185" s="148">
        <v>2</v>
      </c>
      <c r="I1185" s="148">
        <v>2013</v>
      </c>
      <c r="J1185" s="148">
        <v>4</v>
      </c>
      <c r="K1185" s="148">
        <v>5</v>
      </c>
      <c r="L1185" s="139"/>
      <c r="M1185" s="30" t="s">
        <v>5682</v>
      </c>
      <c r="N1185" s="139"/>
      <c r="O1185" s="148">
        <v>200</v>
      </c>
      <c r="P1185" s="22" t="s">
        <v>26</v>
      </c>
      <c r="Q1185" s="22" t="s">
        <v>120</v>
      </c>
      <c r="R1185" s="29" t="s">
        <v>5786</v>
      </c>
    </row>
    <row r="1186" spans="1:18" x14ac:dyDescent="0.2">
      <c r="A1186" s="25">
        <v>1170</v>
      </c>
      <c r="B1186" s="19">
        <v>5700</v>
      </c>
      <c r="C1186" s="163" t="s">
        <v>4646</v>
      </c>
      <c r="D1186" s="165">
        <v>15</v>
      </c>
      <c r="E1186" s="148">
        <v>2</v>
      </c>
      <c r="F1186" s="148">
        <v>2013</v>
      </c>
      <c r="G1186" s="165">
        <v>15</v>
      </c>
      <c r="H1186" s="148">
        <v>2</v>
      </c>
      <c r="I1186" s="148">
        <v>2013</v>
      </c>
      <c r="J1186" s="148">
        <v>4</v>
      </c>
      <c r="K1186" s="148">
        <v>6</v>
      </c>
      <c r="L1186" s="139"/>
      <c r="M1186" s="30" t="s">
        <v>5682</v>
      </c>
      <c r="N1186" s="139"/>
      <c r="O1186" s="165">
        <v>197</v>
      </c>
      <c r="P1186" s="22" t="s">
        <v>26</v>
      </c>
      <c r="Q1186" s="22" t="s">
        <v>120</v>
      </c>
      <c r="R1186" s="29" t="s">
        <v>5786</v>
      </c>
    </row>
    <row r="1187" spans="1:18" x14ac:dyDescent="0.2">
      <c r="A1187" s="25">
        <v>1171</v>
      </c>
      <c r="B1187" s="19">
        <v>5700</v>
      </c>
      <c r="C1187" s="163" t="s">
        <v>4647</v>
      </c>
      <c r="D1187" s="165">
        <v>15</v>
      </c>
      <c r="E1187" s="148">
        <v>2</v>
      </c>
      <c r="F1187" s="148">
        <v>2013</v>
      </c>
      <c r="G1187" s="165">
        <v>15</v>
      </c>
      <c r="H1187" s="148">
        <v>2</v>
      </c>
      <c r="I1187" s="148">
        <v>2013</v>
      </c>
      <c r="J1187" s="148">
        <v>5</v>
      </c>
      <c r="K1187" s="148">
        <v>7</v>
      </c>
      <c r="L1187" s="139"/>
      <c r="M1187" s="30" t="s">
        <v>5682</v>
      </c>
      <c r="N1187" s="139"/>
      <c r="O1187" s="148">
        <v>195</v>
      </c>
      <c r="P1187" s="22" t="s">
        <v>26</v>
      </c>
      <c r="Q1187" s="22" t="s">
        <v>120</v>
      </c>
      <c r="R1187" s="29" t="s">
        <v>5786</v>
      </c>
    </row>
    <row r="1188" spans="1:18" x14ac:dyDescent="0.2">
      <c r="A1188" s="25">
        <v>1172</v>
      </c>
      <c r="B1188" s="19">
        <v>5700</v>
      </c>
      <c r="C1188" s="163" t="s">
        <v>4648</v>
      </c>
      <c r="D1188" s="165">
        <v>15</v>
      </c>
      <c r="E1188" s="148">
        <v>2</v>
      </c>
      <c r="F1188" s="148">
        <v>2013</v>
      </c>
      <c r="G1188" s="165">
        <v>15</v>
      </c>
      <c r="H1188" s="148">
        <v>2</v>
      </c>
      <c r="I1188" s="148">
        <v>2013</v>
      </c>
      <c r="J1188" s="148">
        <v>5</v>
      </c>
      <c r="K1188" s="148">
        <v>8</v>
      </c>
      <c r="L1188" s="139"/>
      <c r="M1188" s="30" t="s">
        <v>5682</v>
      </c>
      <c r="N1188" s="139"/>
      <c r="O1188" s="148">
        <v>201</v>
      </c>
      <c r="P1188" s="22" t="s">
        <v>26</v>
      </c>
      <c r="Q1188" s="22" t="s">
        <v>120</v>
      </c>
      <c r="R1188" s="29" t="s">
        <v>5786</v>
      </c>
    </row>
    <row r="1189" spans="1:18" x14ac:dyDescent="0.2">
      <c r="A1189" s="25">
        <v>1173</v>
      </c>
      <c r="B1189" s="19">
        <v>5700</v>
      </c>
      <c r="C1189" s="163" t="s">
        <v>4649</v>
      </c>
      <c r="D1189" s="165">
        <v>15</v>
      </c>
      <c r="E1189" s="148">
        <v>2</v>
      </c>
      <c r="F1189" s="148">
        <v>2013</v>
      </c>
      <c r="G1189" s="165">
        <v>15</v>
      </c>
      <c r="H1189" s="148">
        <v>2</v>
      </c>
      <c r="I1189" s="148">
        <v>2013</v>
      </c>
      <c r="J1189" s="148">
        <v>5</v>
      </c>
      <c r="K1189" s="148">
        <v>9</v>
      </c>
      <c r="L1189" s="139"/>
      <c r="M1189" s="30" t="s">
        <v>5682</v>
      </c>
      <c r="N1189" s="139"/>
      <c r="O1189" s="148">
        <v>195</v>
      </c>
      <c r="P1189" s="22" t="s">
        <v>26</v>
      </c>
      <c r="Q1189" s="22" t="s">
        <v>120</v>
      </c>
      <c r="R1189" s="29" t="s">
        <v>5786</v>
      </c>
    </row>
    <row r="1190" spans="1:18" x14ac:dyDescent="0.2">
      <c r="A1190" s="25">
        <v>1174</v>
      </c>
      <c r="B1190" s="19">
        <v>5700</v>
      </c>
      <c r="C1190" s="163" t="s">
        <v>4650</v>
      </c>
      <c r="D1190" s="165">
        <v>15</v>
      </c>
      <c r="E1190" s="148">
        <v>2</v>
      </c>
      <c r="F1190" s="148">
        <v>2013</v>
      </c>
      <c r="G1190" s="165">
        <v>15</v>
      </c>
      <c r="H1190" s="148">
        <v>2</v>
      </c>
      <c r="I1190" s="148">
        <v>2013</v>
      </c>
      <c r="J1190" s="148">
        <v>5</v>
      </c>
      <c r="K1190" s="148">
        <v>10</v>
      </c>
      <c r="L1190" s="139"/>
      <c r="M1190" s="30" t="s">
        <v>5682</v>
      </c>
      <c r="N1190" s="139"/>
      <c r="O1190" s="148">
        <v>199</v>
      </c>
      <c r="P1190" s="22" t="s">
        <v>26</v>
      </c>
      <c r="Q1190" s="22" t="s">
        <v>120</v>
      </c>
      <c r="R1190" s="29" t="s">
        <v>5786</v>
      </c>
    </row>
    <row r="1191" spans="1:18" x14ac:dyDescent="0.2">
      <c r="A1191" s="25">
        <v>1175</v>
      </c>
      <c r="B1191" s="19">
        <v>5700</v>
      </c>
      <c r="C1191" s="163" t="s">
        <v>4651</v>
      </c>
      <c r="D1191" s="165">
        <v>15</v>
      </c>
      <c r="E1191" s="148">
        <v>2</v>
      </c>
      <c r="F1191" s="148">
        <v>2013</v>
      </c>
      <c r="G1191" s="165">
        <v>15</v>
      </c>
      <c r="H1191" s="148">
        <v>2</v>
      </c>
      <c r="I1191" s="148">
        <v>2013</v>
      </c>
      <c r="J1191" s="148">
        <v>5</v>
      </c>
      <c r="K1191" s="148">
        <v>11</v>
      </c>
      <c r="L1191" s="139"/>
      <c r="M1191" s="30" t="s">
        <v>5682</v>
      </c>
      <c r="N1191" s="139"/>
      <c r="O1191" s="148">
        <v>203</v>
      </c>
      <c r="P1191" s="22" t="s">
        <v>26</v>
      </c>
      <c r="Q1191" s="22" t="s">
        <v>120</v>
      </c>
      <c r="R1191" s="29" t="s">
        <v>5786</v>
      </c>
    </row>
    <row r="1192" spans="1:18" x14ac:dyDescent="0.2">
      <c r="A1192" s="25">
        <v>1176</v>
      </c>
      <c r="B1192" s="19">
        <v>5700</v>
      </c>
      <c r="C1192" s="163" t="s">
        <v>4652</v>
      </c>
      <c r="D1192" s="165">
        <v>15</v>
      </c>
      <c r="E1192" s="148">
        <v>2</v>
      </c>
      <c r="F1192" s="148">
        <v>2013</v>
      </c>
      <c r="G1192" s="165">
        <v>15</v>
      </c>
      <c r="H1192" s="148">
        <v>2</v>
      </c>
      <c r="I1192" s="148">
        <v>2013</v>
      </c>
      <c r="J1192" s="148">
        <v>5</v>
      </c>
      <c r="K1192" s="148">
        <v>12</v>
      </c>
      <c r="L1192" s="139"/>
      <c r="M1192" s="30" t="s">
        <v>5682</v>
      </c>
      <c r="N1192" s="139"/>
      <c r="O1192" s="148">
        <v>201</v>
      </c>
      <c r="P1192" s="22" t="s">
        <v>26</v>
      </c>
      <c r="Q1192" s="22" t="s">
        <v>120</v>
      </c>
      <c r="R1192" s="29" t="s">
        <v>5786</v>
      </c>
    </row>
    <row r="1193" spans="1:18" x14ac:dyDescent="0.2">
      <c r="A1193" s="25">
        <v>1177</v>
      </c>
      <c r="B1193" s="19">
        <v>5700</v>
      </c>
      <c r="C1193" s="163" t="s">
        <v>4653</v>
      </c>
      <c r="D1193" s="165">
        <v>15</v>
      </c>
      <c r="E1193" s="148">
        <v>2</v>
      </c>
      <c r="F1193" s="148">
        <v>2013</v>
      </c>
      <c r="G1193" s="165">
        <v>15</v>
      </c>
      <c r="H1193" s="148">
        <v>2</v>
      </c>
      <c r="I1193" s="148">
        <v>2013</v>
      </c>
      <c r="J1193" s="148">
        <v>6</v>
      </c>
      <c r="K1193" s="148">
        <v>13</v>
      </c>
      <c r="L1193" s="139"/>
      <c r="M1193" s="30" t="s">
        <v>5682</v>
      </c>
      <c r="N1193" s="139"/>
      <c r="O1193" s="148">
        <v>197</v>
      </c>
      <c r="P1193" s="22" t="s">
        <v>26</v>
      </c>
      <c r="Q1193" s="22" t="s">
        <v>120</v>
      </c>
      <c r="R1193" s="29" t="s">
        <v>5786</v>
      </c>
    </row>
    <row r="1194" spans="1:18" x14ac:dyDescent="0.2">
      <c r="A1194" s="25">
        <v>1178</v>
      </c>
      <c r="B1194" s="19">
        <v>5700</v>
      </c>
      <c r="C1194" s="163" t="s">
        <v>4654</v>
      </c>
      <c r="D1194" s="165">
        <v>15</v>
      </c>
      <c r="E1194" s="148">
        <v>2</v>
      </c>
      <c r="F1194" s="148">
        <v>2013</v>
      </c>
      <c r="G1194" s="165">
        <v>15</v>
      </c>
      <c r="H1194" s="148">
        <v>2</v>
      </c>
      <c r="I1194" s="148">
        <v>2013</v>
      </c>
      <c r="J1194" s="148">
        <v>6</v>
      </c>
      <c r="K1194" s="148">
        <v>14</v>
      </c>
      <c r="L1194" s="139"/>
      <c r="M1194" s="30" t="s">
        <v>5682</v>
      </c>
      <c r="N1194" s="139"/>
      <c r="O1194" s="148">
        <v>199</v>
      </c>
      <c r="P1194" s="22" t="s">
        <v>26</v>
      </c>
      <c r="Q1194" s="22" t="s">
        <v>120</v>
      </c>
      <c r="R1194" s="29" t="s">
        <v>5786</v>
      </c>
    </row>
    <row r="1195" spans="1:18" x14ac:dyDescent="0.2">
      <c r="A1195" s="25">
        <v>1179</v>
      </c>
      <c r="B1195" s="19">
        <v>5700</v>
      </c>
      <c r="C1195" s="163" t="s">
        <v>4655</v>
      </c>
      <c r="D1195" s="165">
        <v>15</v>
      </c>
      <c r="E1195" s="148">
        <v>2</v>
      </c>
      <c r="F1195" s="148">
        <v>2013</v>
      </c>
      <c r="G1195" s="165">
        <v>15</v>
      </c>
      <c r="H1195" s="148">
        <v>2</v>
      </c>
      <c r="I1195" s="148">
        <v>2013</v>
      </c>
      <c r="J1195" s="148">
        <v>6</v>
      </c>
      <c r="K1195" s="148">
        <v>15</v>
      </c>
      <c r="L1195" s="139"/>
      <c r="M1195" s="30" t="s">
        <v>5682</v>
      </c>
      <c r="N1195" s="139"/>
      <c r="O1195" s="148">
        <v>200</v>
      </c>
      <c r="P1195" s="22" t="s">
        <v>26</v>
      </c>
      <c r="Q1195" s="22" t="s">
        <v>120</v>
      </c>
      <c r="R1195" s="29" t="s">
        <v>5786</v>
      </c>
    </row>
    <row r="1196" spans="1:18" x14ac:dyDescent="0.2">
      <c r="A1196" s="25">
        <v>1180</v>
      </c>
      <c r="B1196" s="19">
        <v>5700</v>
      </c>
      <c r="C1196" s="163" t="s">
        <v>4656</v>
      </c>
      <c r="D1196" s="165">
        <v>15</v>
      </c>
      <c r="E1196" s="148">
        <v>2</v>
      </c>
      <c r="F1196" s="148">
        <v>2013</v>
      </c>
      <c r="G1196" s="165">
        <v>15</v>
      </c>
      <c r="H1196" s="148">
        <v>2</v>
      </c>
      <c r="I1196" s="148">
        <v>2013</v>
      </c>
      <c r="J1196" s="148">
        <v>6</v>
      </c>
      <c r="K1196" s="148">
        <v>16</v>
      </c>
      <c r="L1196" s="139"/>
      <c r="M1196" s="30" t="s">
        <v>5682</v>
      </c>
      <c r="N1196" s="139"/>
      <c r="O1196" s="148">
        <v>201</v>
      </c>
      <c r="P1196" s="22" t="s">
        <v>26</v>
      </c>
      <c r="Q1196" s="22" t="s">
        <v>120</v>
      </c>
      <c r="R1196" s="29" t="s">
        <v>5786</v>
      </c>
    </row>
    <row r="1197" spans="1:18" x14ac:dyDescent="0.2">
      <c r="A1197" s="25">
        <v>1181</v>
      </c>
      <c r="B1197" s="19">
        <v>5700</v>
      </c>
      <c r="C1197" s="163" t="s">
        <v>4657</v>
      </c>
      <c r="D1197" s="165">
        <v>15</v>
      </c>
      <c r="E1197" s="148">
        <v>2</v>
      </c>
      <c r="F1197" s="148">
        <v>2013</v>
      </c>
      <c r="G1197" s="165">
        <v>15</v>
      </c>
      <c r="H1197" s="148">
        <v>2</v>
      </c>
      <c r="I1197" s="148">
        <v>2013</v>
      </c>
      <c r="J1197" s="148">
        <v>6</v>
      </c>
      <c r="K1197" s="148">
        <v>17</v>
      </c>
      <c r="L1197" s="139"/>
      <c r="M1197" s="30" t="s">
        <v>5682</v>
      </c>
      <c r="N1197" s="139"/>
      <c r="O1197" s="148">
        <v>202</v>
      </c>
      <c r="P1197" s="22" t="s">
        <v>26</v>
      </c>
      <c r="Q1197" s="22" t="s">
        <v>120</v>
      </c>
      <c r="R1197" s="29" t="s">
        <v>5786</v>
      </c>
    </row>
    <row r="1198" spans="1:18" x14ac:dyDescent="0.2">
      <c r="A1198" s="25">
        <v>1182</v>
      </c>
      <c r="B1198" s="19">
        <v>5700</v>
      </c>
      <c r="C1198" s="163" t="s">
        <v>4658</v>
      </c>
      <c r="D1198" s="165">
        <v>15</v>
      </c>
      <c r="E1198" s="148">
        <v>2</v>
      </c>
      <c r="F1198" s="148">
        <v>2013</v>
      </c>
      <c r="G1198" s="165">
        <v>15</v>
      </c>
      <c r="H1198" s="148">
        <v>2</v>
      </c>
      <c r="I1198" s="148">
        <v>2013</v>
      </c>
      <c r="J1198" s="148">
        <v>6</v>
      </c>
      <c r="K1198" s="148">
        <v>18</v>
      </c>
      <c r="L1198" s="139"/>
      <c r="M1198" s="30" t="s">
        <v>5682</v>
      </c>
      <c r="N1198" s="139"/>
      <c r="O1198" s="148">
        <v>197</v>
      </c>
      <c r="P1198" s="22" t="s">
        <v>26</v>
      </c>
      <c r="Q1198" s="22" t="s">
        <v>120</v>
      </c>
      <c r="R1198" s="29" t="s">
        <v>5786</v>
      </c>
    </row>
    <row r="1199" spans="1:18" x14ac:dyDescent="0.2">
      <c r="A1199" s="25">
        <v>1183</v>
      </c>
      <c r="B1199" s="19">
        <v>5700</v>
      </c>
      <c r="C1199" s="163" t="s">
        <v>4659</v>
      </c>
      <c r="D1199" s="165">
        <v>15</v>
      </c>
      <c r="E1199" s="148">
        <v>2</v>
      </c>
      <c r="F1199" s="148">
        <v>2013</v>
      </c>
      <c r="G1199" s="165">
        <v>15</v>
      </c>
      <c r="H1199" s="148">
        <v>2</v>
      </c>
      <c r="I1199" s="148">
        <v>2013</v>
      </c>
      <c r="J1199" s="148">
        <v>7</v>
      </c>
      <c r="K1199" s="148">
        <v>19</v>
      </c>
      <c r="L1199" s="139"/>
      <c r="M1199" s="30" t="s">
        <v>5682</v>
      </c>
      <c r="N1199" s="139"/>
      <c r="O1199" s="148">
        <v>197</v>
      </c>
      <c r="P1199" s="22" t="s">
        <v>26</v>
      </c>
      <c r="Q1199" s="22" t="s">
        <v>120</v>
      </c>
      <c r="R1199" s="29" t="s">
        <v>5786</v>
      </c>
    </row>
    <row r="1200" spans="1:18" x14ac:dyDescent="0.2">
      <c r="A1200" s="25">
        <v>1184</v>
      </c>
      <c r="B1200" s="19">
        <v>5700</v>
      </c>
      <c r="C1200" s="163" t="s">
        <v>4660</v>
      </c>
      <c r="D1200" s="165">
        <v>15</v>
      </c>
      <c r="E1200" s="148">
        <v>2</v>
      </c>
      <c r="F1200" s="148">
        <v>2013</v>
      </c>
      <c r="G1200" s="165">
        <v>15</v>
      </c>
      <c r="H1200" s="148">
        <v>2</v>
      </c>
      <c r="I1200" s="148">
        <v>2013</v>
      </c>
      <c r="J1200" s="148">
        <v>7</v>
      </c>
      <c r="K1200" s="148">
        <v>20</v>
      </c>
      <c r="L1200" s="139"/>
      <c r="M1200" s="30" t="s">
        <v>5682</v>
      </c>
      <c r="N1200" s="139"/>
      <c r="O1200" s="148">
        <v>202</v>
      </c>
      <c r="P1200" s="22" t="s">
        <v>26</v>
      </c>
      <c r="Q1200" s="22" t="s">
        <v>120</v>
      </c>
      <c r="R1200" s="29" t="s">
        <v>5786</v>
      </c>
    </row>
    <row r="1201" spans="1:18" x14ac:dyDescent="0.2">
      <c r="A1201" s="25">
        <v>1185</v>
      </c>
      <c r="B1201" s="19">
        <v>5700</v>
      </c>
      <c r="C1201" s="163" t="s">
        <v>4661</v>
      </c>
      <c r="D1201" s="165">
        <v>15</v>
      </c>
      <c r="E1201" s="148">
        <v>2</v>
      </c>
      <c r="F1201" s="148">
        <v>2013</v>
      </c>
      <c r="G1201" s="165">
        <v>15</v>
      </c>
      <c r="H1201" s="148">
        <v>2</v>
      </c>
      <c r="I1201" s="148">
        <v>2013</v>
      </c>
      <c r="J1201" s="148">
        <v>7</v>
      </c>
      <c r="K1201" s="148">
        <v>21</v>
      </c>
      <c r="L1201" s="139"/>
      <c r="M1201" s="30" t="s">
        <v>5682</v>
      </c>
      <c r="N1201" s="139"/>
      <c r="O1201" s="148">
        <v>202</v>
      </c>
      <c r="P1201" s="22" t="s">
        <v>26</v>
      </c>
      <c r="Q1201" s="22" t="s">
        <v>120</v>
      </c>
      <c r="R1201" s="29" t="s">
        <v>5786</v>
      </c>
    </row>
    <row r="1202" spans="1:18" x14ac:dyDescent="0.2">
      <c r="A1202" s="25">
        <v>1186</v>
      </c>
      <c r="B1202" s="19">
        <v>5700</v>
      </c>
      <c r="C1202" s="163" t="s">
        <v>4662</v>
      </c>
      <c r="D1202" s="165">
        <v>15</v>
      </c>
      <c r="E1202" s="148">
        <v>2</v>
      </c>
      <c r="F1202" s="148">
        <v>2013</v>
      </c>
      <c r="G1202" s="165">
        <v>20</v>
      </c>
      <c r="H1202" s="148">
        <v>2</v>
      </c>
      <c r="I1202" s="148">
        <v>2013</v>
      </c>
      <c r="J1202" s="148">
        <v>7</v>
      </c>
      <c r="K1202" s="148">
        <v>22</v>
      </c>
      <c r="L1202" s="139"/>
      <c r="M1202" s="30" t="s">
        <v>5682</v>
      </c>
      <c r="N1202" s="139"/>
      <c r="O1202" s="148">
        <v>206</v>
      </c>
      <c r="P1202" s="22" t="s">
        <v>26</v>
      </c>
      <c r="Q1202" s="22" t="s">
        <v>120</v>
      </c>
      <c r="R1202" s="29" t="s">
        <v>5786</v>
      </c>
    </row>
    <row r="1203" spans="1:18" x14ac:dyDescent="0.2">
      <c r="A1203" s="25">
        <v>1187</v>
      </c>
      <c r="B1203" s="19">
        <v>5700</v>
      </c>
      <c r="C1203" s="163" t="s">
        <v>4663</v>
      </c>
      <c r="D1203" s="165">
        <v>20</v>
      </c>
      <c r="E1203" s="148">
        <v>2</v>
      </c>
      <c r="F1203" s="148">
        <v>2013</v>
      </c>
      <c r="G1203" s="165">
        <v>20</v>
      </c>
      <c r="H1203" s="148">
        <v>2</v>
      </c>
      <c r="I1203" s="148">
        <v>2013</v>
      </c>
      <c r="J1203" s="148">
        <v>7</v>
      </c>
      <c r="K1203" s="148">
        <v>23</v>
      </c>
      <c r="L1203" s="139"/>
      <c r="M1203" s="30" t="s">
        <v>5682</v>
      </c>
      <c r="N1203" s="139"/>
      <c r="O1203" s="148">
        <v>212</v>
      </c>
      <c r="P1203" s="22" t="s">
        <v>26</v>
      </c>
      <c r="Q1203" s="22" t="s">
        <v>120</v>
      </c>
      <c r="R1203" s="29" t="s">
        <v>5786</v>
      </c>
    </row>
    <row r="1204" spans="1:18" x14ac:dyDescent="0.2">
      <c r="A1204" s="25">
        <v>1188</v>
      </c>
      <c r="B1204" s="19">
        <v>5700</v>
      </c>
      <c r="C1204" s="163" t="s">
        <v>4664</v>
      </c>
      <c r="D1204" s="165">
        <v>20</v>
      </c>
      <c r="E1204" s="148">
        <v>2</v>
      </c>
      <c r="F1204" s="148">
        <v>2013</v>
      </c>
      <c r="G1204" s="166">
        <v>20</v>
      </c>
      <c r="H1204" s="148">
        <v>2</v>
      </c>
      <c r="I1204" s="148">
        <v>2013</v>
      </c>
      <c r="J1204" s="148">
        <v>7</v>
      </c>
      <c r="K1204" s="148">
        <v>24</v>
      </c>
      <c r="L1204" s="139"/>
      <c r="M1204" s="30" t="s">
        <v>5682</v>
      </c>
      <c r="N1204" s="139"/>
      <c r="O1204" s="148">
        <v>202</v>
      </c>
      <c r="P1204" s="22" t="s">
        <v>26</v>
      </c>
      <c r="Q1204" s="22" t="s">
        <v>120</v>
      </c>
      <c r="R1204" s="29" t="s">
        <v>5786</v>
      </c>
    </row>
    <row r="1205" spans="1:18" x14ac:dyDescent="0.2">
      <c r="A1205" s="25">
        <v>1189</v>
      </c>
      <c r="B1205" s="19">
        <v>5700</v>
      </c>
      <c r="C1205" s="163" t="s">
        <v>4665</v>
      </c>
      <c r="D1205" s="165">
        <v>20</v>
      </c>
      <c r="E1205" s="148">
        <v>2</v>
      </c>
      <c r="F1205" s="148">
        <v>2013</v>
      </c>
      <c r="G1205" s="165">
        <v>20</v>
      </c>
      <c r="H1205" s="148">
        <v>2</v>
      </c>
      <c r="I1205" s="148">
        <v>2013</v>
      </c>
      <c r="J1205" s="148">
        <v>8</v>
      </c>
      <c r="K1205" s="148">
        <v>25</v>
      </c>
      <c r="L1205" s="139"/>
      <c r="M1205" s="30" t="s">
        <v>5682</v>
      </c>
      <c r="N1205" s="139"/>
      <c r="O1205" s="148">
        <v>205</v>
      </c>
      <c r="P1205" s="22" t="s">
        <v>26</v>
      </c>
      <c r="Q1205" s="22" t="s">
        <v>120</v>
      </c>
      <c r="R1205" s="29" t="s">
        <v>5786</v>
      </c>
    </row>
    <row r="1206" spans="1:18" x14ac:dyDescent="0.2">
      <c r="A1206" s="25">
        <v>1190</v>
      </c>
      <c r="B1206" s="19">
        <v>5700</v>
      </c>
      <c r="C1206" s="163" t="s">
        <v>4666</v>
      </c>
      <c r="D1206" s="165">
        <v>20</v>
      </c>
      <c r="E1206" s="148">
        <v>2</v>
      </c>
      <c r="F1206" s="148">
        <v>2013</v>
      </c>
      <c r="G1206" s="165">
        <v>20</v>
      </c>
      <c r="H1206" s="148">
        <v>2</v>
      </c>
      <c r="I1206" s="148">
        <v>2013</v>
      </c>
      <c r="J1206" s="148">
        <v>8</v>
      </c>
      <c r="K1206" s="148">
        <v>26</v>
      </c>
      <c r="L1206" s="139"/>
      <c r="M1206" s="30" t="s">
        <v>5682</v>
      </c>
      <c r="N1206" s="139"/>
      <c r="O1206" s="148">
        <v>204</v>
      </c>
      <c r="P1206" s="22" t="s">
        <v>26</v>
      </c>
      <c r="Q1206" s="22" t="s">
        <v>120</v>
      </c>
      <c r="R1206" s="29" t="s">
        <v>5786</v>
      </c>
    </row>
    <row r="1207" spans="1:18" x14ac:dyDescent="0.2">
      <c r="A1207" s="25">
        <v>1191</v>
      </c>
      <c r="B1207" s="19">
        <v>5700</v>
      </c>
      <c r="C1207" s="163" t="s">
        <v>4667</v>
      </c>
      <c r="D1207" s="165">
        <v>20</v>
      </c>
      <c r="E1207" s="148">
        <v>2</v>
      </c>
      <c r="F1207" s="148">
        <v>2013</v>
      </c>
      <c r="G1207" s="165">
        <v>20</v>
      </c>
      <c r="H1207" s="148">
        <v>2</v>
      </c>
      <c r="I1207" s="148">
        <v>2013</v>
      </c>
      <c r="J1207" s="148">
        <v>8</v>
      </c>
      <c r="K1207" s="148">
        <v>27</v>
      </c>
      <c r="L1207" s="139"/>
      <c r="M1207" s="30" t="s">
        <v>5682</v>
      </c>
      <c r="N1207" s="139"/>
      <c r="O1207" s="148">
        <v>204</v>
      </c>
      <c r="P1207" s="22" t="s">
        <v>26</v>
      </c>
      <c r="Q1207" s="22" t="s">
        <v>120</v>
      </c>
      <c r="R1207" s="29" t="s">
        <v>5786</v>
      </c>
    </row>
    <row r="1208" spans="1:18" x14ac:dyDescent="0.2">
      <c r="A1208" s="25">
        <v>1192</v>
      </c>
      <c r="B1208" s="19">
        <v>5700</v>
      </c>
      <c r="C1208" s="163" t="s">
        <v>4668</v>
      </c>
      <c r="D1208" s="165">
        <v>20</v>
      </c>
      <c r="E1208" s="148">
        <v>2</v>
      </c>
      <c r="F1208" s="148">
        <v>2013</v>
      </c>
      <c r="G1208" s="165">
        <v>20</v>
      </c>
      <c r="H1208" s="148">
        <v>2</v>
      </c>
      <c r="I1208" s="148">
        <v>2013</v>
      </c>
      <c r="J1208" s="148">
        <v>8</v>
      </c>
      <c r="K1208" s="148">
        <v>28</v>
      </c>
      <c r="L1208" s="139"/>
      <c r="M1208" s="30" t="s">
        <v>5682</v>
      </c>
      <c r="N1208" s="139"/>
      <c r="O1208" s="148">
        <v>199</v>
      </c>
      <c r="P1208" s="22" t="s">
        <v>26</v>
      </c>
      <c r="Q1208" s="22" t="s">
        <v>120</v>
      </c>
      <c r="R1208" s="29" t="s">
        <v>5786</v>
      </c>
    </row>
    <row r="1209" spans="1:18" x14ac:dyDescent="0.2">
      <c r="A1209" s="25">
        <v>1193</v>
      </c>
      <c r="B1209" s="19">
        <v>5700</v>
      </c>
      <c r="C1209" s="163" t="s">
        <v>4669</v>
      </c>
      <c r="D1209" s="165">
        <v>20</v>
      </c>
      <c r="E1209" s="148">
        <v>2</v>
      </c>
      <c r="F1209" s="148">
        <v>2013</v>
      </c>
      <c r="G1209" s="165">
        <v>20</v>
      </c>
      <c r="H1209" s="148">
        <v>2</v>
      </c>
      <c r="I1209" s="148">
        <v>2013</v>
      </c>
      <c r="J1209" s="148">
        <v>8</v>
      </c>
      <c r="K1209" s="148">
        <v>29</v>
      </c>
      <c r="L1209" s="139"/>
      <c r="M1209" s="30" t="s">
        <v>5682</v>
      </c>
      <c r="N1209" s="139"/>
      <c r="O1209" s="148">
        <v>204</v>
      </c>
      <c r="P1209" s="22" t="s">
        <v>26</v>
      </c>
      <c r="Q1209" s="22" t="s">
        <v>120</v>
      </c>
      <c r="R1209" s="29" t="s">
        <v>5786</v>
      </c>
    </row>
    <row r="1210" spans="1:18" x14ac:dyDescent="0.2">
      <c r="A1210" s="25">
        <v>1194</v>
      </c>
      <c r="B1210" s="19">
        <v>5700</v>
      </c>
      <c r="C1210" s="163" t="s">
        <v>4670</v>
      </c>
      <c r="D1210" s="165">
        <v>20</v>
      </c>
      <c r="E1210" s="148">
        <v>2</v>
      </c>
      <c r="F1210" s="148">
        <v>2013</v>
      </c>
      <c r="G1210" s="165">
        <v>20</v>
      </c>
      <c r="H1210" s="148">
        <v>2</v>
      </c>
      <c r="I1210" s="148">
        <v>2013</v>
      </c>
      <c r="J1210" s="148">
        <v>8</v>
      </c>
      <c r="K1210" s="148">
        <v>30</v>
      </c>
      <c r="L1210" s="139"/>
      <c r="M1210" s="30" t="s">
        <v>5682</v>
      </c>
      <c r="N1210" s="139"/>
      <c r="O1210" s="148">
        <v>202</v>
      </c>
      <c r="P1210" s="22" t="s">
        <v>26</v>
      </c>
      <c r="Q1210" s="22" t="s">
        <v>120</v>
      </c>
      <c r="R1210" s="29" t="s">
        <v>5786</v>
      </c>
    </row>
    <row r="1211" spans="1:18" x14ac:dyDescent="0.2">
      <c r="A1211" s="25">
        <v>1195</v>
      </c>
      <c r="B1211" s="19">
        <v>5700</v>
      </c>
      <c r="C1211" s="163" t="s">
        <v>4671</v>
      </c>
      <c r="D1211" s="165">
        <v>20</v>
      </c>
      <c r="E1211" s="148">
        <v>2</v>
      </c>
      <c r="F1211" s="148">
        <v>2013</v>
      </c>
      <c r="G1211" s="165">
        <v>20</v>
      </c>
      <c r="H1211" s="148">
        <v>2</v>
      </c>
      <c r="I1211" s="148">
        <v>2013</v>
      </c>
      <c r="J1211" s="148">
        <v>9</v>
      </c>
      <c r="K1211" s="148">
        <v>31</v>
      </c>
      <c r="L1211" s="139"/>
      <c r="M1211" s="30" t="s">
        <v>5682</v>
      </c>
      <c r="N1211" s="139"/>
      <c r="O1211" s="148">
        <v>195</v>
      </c>
      <c r="P1211" s="22" t="s">
        <v>26</v>
      </c>
      <c r="Q1211" s="22" t="s">
        <v>120</v>
      </c>
      <c r="R1211" s="29" t="s">
        <v>5786</v>
      </c>
    </row>
    <row r="1212" spans="1:18" x14ac:dyDescent="0.2">
      <c r="A1212" s="25">
        <v>1196</v>
      </c>
      <c r="B1212" s="19">
        <v>5700</v>
      </c>
      <c r="C1212" s="163" t="s">
        <v>4672</v>
      </c>
      <c r="D1212" s="165">
        <v>20</v>
      </c>
      <c r="E1212" s="148">
        <v>2</v>
      </c>
      <c r="F1212" s="148">
        <v>2013</v>
      </c>
      <c r="G1212" s="165">
        <v>20</v>
      </c>
      <c r="H1212" s="148">
        <v>2</v>
      </c>
      <c r="I1212" s="148">
        <v>2013</v>
      </c>
      <c r="J1212" s="148">
        <v>9</v>
      </c>
      <c r="K1212" s="148">
        <v>32</v>
      </c>
      <c r="L1212" s="139"/>
      <c r="M1212" s="30" t="s">
        <v>5682</v>
      </c>
      <c r="N1212" s="139"/>
      <c r="O1212" s="148">
        <v>206</v>
      </c>
      <c r="P1212" s="22" t="s">
        <v>26</v>
      </c>
      <c r="Q1212" s="22" t="s">
        <v>120</v>
      </c>
      <c r="R1212" s="29" t="s">
        <v>5786</v>
      </c>
    </row>
    <row r="1213" spans="1:18" x14ac:dyDescent="0.2">
      <c r="A1213" s="25">
        <v>1197</v>
      </c>
      <c r="B1213" s="19">
        <v>5700</v>
      </c>
      <c r="C1213" s="163" t="s">
        <v>4673</v>
      </c>
      <c r="D1213" s="165">
        <v>20</v>
      </c>
      <c r="E1213" s="148">
        <v>2</v>
      </c>
      <c r="F1213" s="148">
        <v>2013</v>
      </c>
      <c r="G1213" s="165">
        <v>20</v>
      </c>
      <c r="H1213" s="148">
        <v>2</v>
      </c>
      <c r="I1213" s="148">
        <v>2013</v>
      </c>
      <c r="J1213" s="148">
        <v>9</v>
      </c>
      <c r="K1213" s="148">
        <v>33</v>
      </c>
      <c r="L1213" s="139"/>
      <c r="M1213" s="30" t="s">
        <v>5682</v>
      </c>
      <c r="N1213" s="139"/>
      <c r="O1213" s="148">
        <v>199</v>
      </c>
      <c r="P1213" s="22" t="s">
        <v>26</v>
      </c>
      <c r="Q1213" s="22" t="s">
        <v>120</v>
      </c>
      <c r="R1213" s="29" t="s">
        <v>5786</v>
      </c>
    </row>
    <row r="1214" spans="1:18" x14ac:dyDescent="0.2">
      <c r="A1214" s="25">
        <v>1198</v>
      </c>
      <c r="B1214" s="19">
        <v>5700</v>
      </c>
      <c r="C1214" s="163" t="s">
        <v>4674</v>
      </c>
      <c r="D1214" s="165">
        <v>20</v>
      </c>
      <c r="E1214" s="148">
        <v>2</v>
      </c>
      <c r="F1214" s="148">
        <v>2013</v>
      </c>
      <c r="G1214" s="165">
        <v>20</v>
      </c>
      <c r="H1214" s="148">
        <v>2</v>
      </c>
      <c r="I1214" s="148">
        <v>2013</v>
      </c>
      <c r="J1214" s="148">
        <v>9</v>
      </c>
      <c r="K1214" s="148">
        <v>34</v>
      </c>
      <c r="L1214" s="139"/>
      <c r="M1214" s="30" t="s">
        <v>5682</v>
      </c>
      <c r="N1214" s="139"/>
      <c r="O1214" s="148">
        <v>200</v>
      </c>
      <c r="P1214" s="22" t="s">
        <v>26</v>
      </c>
      <c r="Q1214" s="22" t="s">
        <v>120</v>
      </c>
      <c r="R1214" s="29" t="s">
        <v>5786</v>
      </c>
    </row>
    <row r="1215" spans="1:18" x14ac:dyDescent="0.2">
      <c r="A1215" s="25">
        <v>1199</v>
      </c>
      <c r="B1215" s="19">
        <v>5700</v>
      </c>
      <c r="C1215" s="163" t="s">
        <v>4675</v>
      </c>
      <c r="D1215" s="165">
        <v>20</v>
      </c>
      <c r="E1215" s="148">
        <v>2</v>
      </c>
      <c r="F1215" s="148">
        <v>2013</v>
      </c>
      <c r="G1215" s="165">
        <v>20</v>
      </c>
      <c r="H1215" s="148">
        <v>2</v>
      </c>
      <c r="I1215" s="148">
        <v>2013</v>
      </c>
      <c r="J1215" s="148">
        <v>9</v>
      </c>
      <c r="K1215" s="148">
        <v>35</v>
      </c>
      <c r="L1215" s="139"/>
      <c r="M1215" s="30" t="s">
        <v>5682</v>
      </c>
      <c r="N1215" s="139"/>
      <c r="O1215" s="148">
        <v>200</v>
      </c>
      <c r="P1215" s="22" t="s">
        <v>26</v>
      </c>
      <c r="Q1215" s="22" t="s">
        <v>120</v>
      </c>
      <c r="R1215" s="29" t="s">
        <v>5786</v>
      </c>
    </row>
    <row r="1216" spans="1:18" x14ac:dyDescent="0.2">
      <c r="A1216" s="25">
        <v>1200</v>
      </c>
      <c r="B1216" s="19">
        <v>5700</v>
      </c>
      <c r="C1216" s="163" t="s">
        <v>4676</v>
      </c>
      <c r="D1216" s="165">
        <v>20</v>
      </c>
      <c r="E1216" s="148">
        <v>2</v>
      </c>
      <c r="F1216" s="148">
        <v>2013</v>
      </c>
      <c r="G1216" s="165">
        <v>20</v>
      </c>
      <c r="H1216" s="148">
        <v>2</v>
      </c>
      <c r="I1216" s="148">
        <v>2013</v>
      </c>
      <c r="J1216" s="148">
        <v>9</v>
      </c>
      <c r="K1216" s="148">
        <v>36</v>
      </c>
      <c r="L1216" s="139"/>
      <c r="M1216" s="30" t="s">
        <v>5682</v>
      </c>
      <c r="N1216" s="139"/>
      <c r="O1216" s="148">
        <v>199</v>
      </c>
      <c r="P1216" s="22" t="s">
        <v>26</v>
      </c>
      <c r="Q1216" s="22" t="s">
        <v>120</v>
      </c>
      <c r="R1216" s="29" t="s">
        <v>5786</v>
      </c>
    </row>
    <row r="1217" spans="1:18" x14ac:dyDescent="0.2">
      <c r="A1217" s="25">
        <v>1201</v>
      </c>
      <c r="B1217" s="19">
        <v>5700</v>
      </c>
      <c r="C1217" s="163" t="s">
        <v>4677</v>
      </c>
      <c r="D1217" s="165">
        <v>20</v>
      </c>
      <c r="E1217" s="148">
        <v>2</v>
      </c>
      <c r="F1217" s="148">
        <v>2013</v>
      </c>
      <c r="G1217" s="165">
        <v>20</v>
      </c>
      <c r="H1217" s="148">
        <v>2</v>
      </c>
      <c r="I1217" s="148">
        <v>2013</v>
      </c>
      <c r="J1217" s="148">
        <v>10</v>
      </c>
      <c r="K1217" s="148">
        <v>37</v>
      </c>
      <c r="L1217" s="139"/>
      <c r="M1217" s="30" t="s">
        <v>5682</v>
      </c>
      <c r="N1217" s="139"/>
      <c r="O1217" s="148">
        <v>200</v>
      </c>
      <c r="P1217" s="22" t="s">
        <v>26</v>
      </c>
      <c r="Q1217" s="22" t="s">
        <v>120</v>
      </c>
      <c r="R1217" s="29" t="s">
        <v>5786</v>
      </c>
    </row>
    <row r="1218" spans="1:18" x14ac:dyDescent="0.2">
      <c r="A1218" s="25">
        <v>1202</v>
      </c>
      <c r="B1218" s="19">
        <v>5700</v>
      </c>
      <c r="C1218" s="163" t="s">
        <v>4678</v>
      </c>
      <c r="D1218" s="165">
        <v>20</v>
      </c>
      <c r="E1218" s="148">
        <v>2</v>
      </c>
      <c r="F1218" s="148">
        <v>2013</v>
      </c>
      <c r="G1218" s="165">
        <v>20</v>
      </c>
      <c r="H1218" s="148">
        <v>2</v>
      </c>
      <c r="I1218" s="148">
        <v>2013</v>
      </c>
      <c r="J1218" s="148">
        <v>10</v>
      </c>
      <c r="K1218" s="148">
        <v>38</v>
      </c>
      <c r="L1218" s="139"/>
      <c r="M1218" s="30" t="s">
        <v>5682</v>
      </c>
      <c r="N1218" s="139"/>
      <c r="O1218" s="148">
        <v>199</v>
      </c>
      <c r="P1218" s="22" t="s">
        <v>26</v>
      </c>
      <c r="Q1218" s="22" t="s">
        <v>120</v>
      </c>
      <c r="R1218" s="29" t="s">
        <v>5786</v>
      </c>
    </row>
    <row r="1219" spans="1:18" x14ac:dyDescent="0.2">
      <c r="A1219" s="25">
        <v>1203</v>
      </c>
      <c r="B1219" s="19">
        <v>5700</v>
      </c>
      <c r="C1219" s="163" t="s">
        <v>4679</v>
      </c>
      <c r="D1219" s="165">
        <v>20</v>
      </c>
      <c r="E1219" s="148">
        <v>2</v>
      </c>
      <c r="F1219" s="148">
        <v>2013</v>
      </c>
      <c r="G1219" s="165">
        <v>20</v>
      </c>
      <c r="H1219" s="148">
        <v>2</v>
      </c>
      <c r="I1219" s="148">
        <v>2013</v>
      </c>
      <c r="J1219" s="148">
        <v>10</v>
      </c>
      <c r="K1219" s="148">
        <v>39</v>
      </c>
      <c r="L1219" s="139"/>
      <c r="M1219" s="30" t="s">
        <v>5682</v>
      </c>
      <c r="N1219" s="139"/>
      <c r="O1219" s="148">
        <v>199</v>
      </c>
      <c r="P1219" s="22" t="s">
        <v>26</v>
      </c>
      <c r="Q1219" s="22" t="s">
        <v>120</v>
      </c>
      <c r="R1219" s="29" t="s">
        <v>5786</v>
      </c>
    </row>
    <row r="1220" spans="1:18" x14ac:dyDescent="0.2">
      <c r="A1220" s="25">
        <v>1204</v>
      </c>
      <c r="B1220" s="19">
        <v>5700</v>
      </c>
      <c r="C1220" s="163" t="s">
        <v>4680</v>
      </c>
      <c r="D1220" s="165">
        <v>20</v>
      </c>
      <c r="E1220" s="148">
        <v>2</v>
      </c>
      <c r="F1220" s="148">
        <v>2013</v>
      </c>
      <c r="G1220" s="165">
        <v>20</v>
      </c>
      <c r="H1220" s="148">
        <v>2</v>
      </c>
      <c r="I1220" s="148">
        <v>2013</v>
      </c>
      <c r="J1220" s="148">
        <v>10</v>
      </c>
      <c r="K1220" s="148">
        <v>40</v>
      </c>
      <c r="L1220" s="139"/>
      <c r="M1220" s="30" t="s">
        <v>5682</v>
      </c>
      <c r="N1220" s="139"/>
      <c r="O1220" s="148">
        <v>202</v>
      </c>
      <c r="P1220" s="22" t="s">
        <v>26</v>
      </c>
      <c r="Q1220" s="22" t="s">
        <v>120</v>
      </c>
      <c r="R1220" s="29" t="s">
        <v>5786</v>
      </c>
    </row>
    <row r="1221" spans="1:18" x14ac:dyDescent="0.2">
      <c r="A1221" s="25">
        <v>1205</v>
      </c>
      <c r="B1221" s="19">
        <v>5700</v>
      </c>
      <c r="C1221" s="163" t="s">
        <v>4681</v>
      </c>
      <c r="D1221" s="165">
        <v>20</v>
      </c>
      <c r="E1221" s="148">
        <v>2</v>
      </c>
      <c r="F1221" s="148">
        <v>2013</v>
      </c>
      <c r="G1221" s="165">
        <v>20</v>
      </c>
      <c r="H1221" s="148">
        <v>2</v>
      </c>
      <c r="I1221" s="148">
        <v>2013</v>
      </c>
      <c r="J1221" s="148">
        <v>10</v>
      </c>
      <c r="K1221" s="148">
        <v>41</v>
      </c>
      <c r="L1221" s="139"/>
      <c r="M1221" s="30" t="s">
        <v>5682</v>
      </c>
      <c r="N1221" s="139"/>
      <c r="O1221" s="148">
        <v>201</v>
      </c>
      <c r="P1221" s="22" t="s">
        <v>26</v>
      </c>
      <c r="Q1221" s="22" t="s">
        <v>120</v>
      </c>
      <c r="R1221" s="29" t="s">
        <v>5786</v>
      </c>
    </row>
    <row r="1222" spans="1:18" x14ac:dyDescent="0.2">
      <c r="A1222" s="25">
        <v>1206</v>
      </c>
      <c r="B1222" s="19">
        <v>5700</v>
      </c>
      <c r="C1222" s="163" t="s">
        <v>4682</v>
      </c>
      <c r="D1222" s="165">
        <v>20</v>
      </c>
      <c r="E1222" s="148">
        <v>2</v>
      </c>
      <c r="F1222" s="148">
        <v>2013</v>
      </c>
      <c r="G1222" s="165">
        <v>20</v>
      </c>
      <c r="H1222" s="148">
        <v>2</v>
      </c>
      <c r="I1222" s="148">
        <v>2013</v>
      </c>
      <c r="J1222" s="148">
        <v>10</v>
      </c>
      <c r="K1222" s="148">
        <v>42</v>
      </c>
      <c r="L1222" s="139"/>
      <c r="M1222" s="30" t="s">
        <v>5682</v>
      </c>
      <c r="N1222" s="139"/>
      <c r="O1222" s="148">
        <v>203</v>
      </c>
      <c r="P1222" s="22" t="s">
        <v>26</v>
      </c>
      <c r="Q1222" s="22" t="s">
        <v>120</v>
      </c>
      <c r="R1222" s="29" t="s">
        <v>5786</v>
      </c>
    </row>
    <row r="1223" spans="1:18" x14ac:dyDescent="0.2">
      <c r="A1223" s="25">
        <v>1207</v>
      </c>
      <c r="B1223" s="19">
        <v>5700</v>
      </c>
      <c r="C1223" s="163" t="s">
        <v>4683</v>
      </c>
      <c r="D1223" s="165">
        <v>20</v>
      </c>
      <c r="E1223" s="148">
        <v>2</v>
      </c>
      <c r="F1223" s="148">
        <v>2013</v>
      </c>
      <c r="G1223" s="166">
        <v>21</v>
      </c>
      <c r="H1223" s="148">
        <v>2</v>
      </c>
      <c r="I1223" s="148">
        <v>2013</v>
      </c>
      <c r="J1223" s="148">
        <v>11</v>
      </c>
      <c r="K1223" s="148">
        <v>43</v>
      </c>
      <c r="L1223" s="139"/>
      <c r="M1223" s="30" t="s">
        <v>5682</v>
      </c>
      <c r="N1223" s="139"/>
      <c r="O1223" s="148">
        <v>196</v>
      </c>
      <c r="P1223" s="22" t="s">
        <v>26</v>
      </c>
      <c r="Q1223" s="22" t="s">
        <v>120</v>
      </c>
      <c r="R1223" s="29" t="s">
        <v>5786</v>
      </c>
    </row>
    <row r="1224" spans="1:18" x14ac:dyDescent="0.2">
      <c r="A1224" s="25">
        <v>1208</v>
      </c>
      <c r="B1224" s="19">
        <v>5700</v>
      </c>
      <c r="C1224" s="163" t="s">
        <v>4684</v>
      </c>
      <c r="D1224" s="165">
        <v>21</v>
      </c>
      <c r="E1224" s="148">
        <v>2</v>
      </c>
      <c r="F1224" s="148">
        <v>2013</v>
      </c>
      <c r="G1224" s="166">
        <v>22</v>
      </c>
      <c r="H1224" s="148">
        <v>2</v>
      </c>
      <c r="I1224" s="148">
        <v>2013</v>
      </c>
      <c r="J1224" s="148">
        <v>11</v>
      </c>
      <c r="K1224" s="148">
        <v>44</v>
      </c>
      <c r="L1224" s="139"/>
      <c r="M1224" s="30" t="s">
        <v>5682</v>
      </c>
      <c r="N1224" s="139"/>
      <c r="O1224" s="148">
        <v>201</v>
      </c>
      <c r="P1224" s="22" t="s">
        <v>26</v>
      </c>
      <c r="Q1224" s="22" t="s">
        <v>120</v>
      </c>
      <c r="R1224" s="29" t="s">
        <v>5786</v>
      </c>
    </row>
    <row r="1225" spans="1:18" x14ac:dyDescent="0.2">
      <c r="A1225" s="25">
        <v>1209</v>
      </c>
      <c r="B1225" s="19">
        <v>5700</v>
      </c>
      <c r="C1225" s="163" t="s">
        <v>4685</v>
      </c>
      <c r="D1225" s="165">
        <v>22</v>
      </c>
      <c r="E1225" s="148">
        <v>2</v>
      </c>
      <c r="F1225" s="148">
        <v>2013</v>
      </c>
      <c r="G1225" s="165">
        <v>22</v>
      </c>
      <c r="H1225" s="148">
        <v>2</v>
      </c>
      <c r="I1225" s="148">
        <v>2013</v>
      </c>
      <c r="J1225" s="148">
        <v>11</v>
      </c>
      <c r="K1225" s="148">
        <v>45</v>
      </c>
      <c r="L1225" s="139"/>
      <c r="M1225" s="30" t="s">
        <v>5682</v>
      </c>
      <c r="N1225" s="139"/>
      <c r="O1225" s="148">
        <v>201</v>
      </c>
      <c r="P1225" s="22" t="s">
        <v>26</v>
      </c>
      <c r="Q1225" s="22" t="s">
        <v>120</v>
      </c>
      <c r="R1225" s="29" t="s">
        <v>5786</v>
      </c>
    </row>
    <row r="1226" spans="1:18" x14ac:dyDescent="0.2">
      <c r="A1226" s="25">
        <v>1210</v>
      </c>
      <c r="B1226" s="19">
        <v>5700</v>
      </c>
      <c r="C1226" s="163" t="s">
        <v>4686</v>
      </c>
      <c r="D1226" s="165">
        <v>22</v>
      </c>
      <c r="E1226" s="148">
        <v>2</v>
      </c>
      <c r="F1226" s="148">
        <v>2013</v>
      </c>
      <c r="G1226" s="165">
        <v>22</v>
      </c>
      <c r="H1226" s="148">
        <v>2</v>
      </c>
      <c r="I1226" s="148">
        <v>2013</v>
      </c>
      <c r="J1226" s="148">
        <v>11</v>
      </c>
      <c r="K1226" s="148">
        <v>46</v>
      </c>
      <c r="L1226" s="139"/>
      <c r="M1226" s="30" t="s">
        <v>5682</v>
      </c>
      <c r="N1226" s="139"/>
      <c r="O1226" s="148">
        <v>199</v>
      </c>
      <c r="P1226" s="22" t="s">
        <v>26</v>
      </c>
      <c r="Q1226" s="22" t="s">
        <v>120</v>
      </c>
      <c r="R1226" s="29" t="s">
        <v>5786</v>
      </c>
    </row>
    <row r="1227" spans="1:18" x14ac:dyDescent="0.2">
      <c r="A1227" s="25">
        <v>1211</v>
      </c>
      <c r="B1227" s="19">
        <v>5700</v>
      </c>
      <c r="C1227" s="163" t="s">
        <v>4687</v>
      </c>
      <c r="D1227" s="165">
        <v>22</v>
      </c>
      <c r="E1227" s="148">
        <v>2</v>
      </c>
      <c r="F1227" s="148">
        <v>2013</v>
      </c>
      <c r="G1227" s="165">
        <v>25</v>
      </c>
      <c r="H1227" s="148">
        <v>2</v>
      </c>
      <c r="I1227" s="148">
        <v>2013</v>
      </c>
      <c r="J1227" s="148">
        <v>11</v>
      </c>
      <c r="K1227" s="148">
        <v>47</v>
      </c>
      <c r="L1227" s="139"/>
      <c r="M1227" s="30" t="s">
        <v>5682</v>
      </c>
      <c r="N1227" s="139"/>
      <c r="O1227" s="148">
        <v>198</v>
      </c>
      <c r="P1227" s="22" t="s">
        <v>26</v>
      </c>
      <c r="Q1227" s="22" t="s">
        <v>120</v>
      </c>
      <c r="R1227" s="29" t="s">
        <v>5786</v>
      </c>
    </row>
    <row r="1228" spans="1:18" x14ac:dyDescent="0.2">
      <c r="A1228" s="25">
        <v>1212</v>
      </c>
      <c r="B1228" s="19">
        <v>5700</v>
      </c>
      <c r="C1228" s="163" t="s">
        <v>4688</v>
      </c>
      <c r="D1228" s="165">
        <v>25</v>
      </c>
      <c r="E1228" s="148">
        <v>2</v>
      </c>
      <c r="F1228" s="148">
        <v>2013</v>
      </c>
      <c r="G1228" s="165">
        <v>27</v>
      </c>
      <c r="H1228" s="148">
        <v>2</v>
      </c>
      <c r="I1228" s="148">
        <v>2013</v>
      </c>
      <c r="J1228" s="148">
        <v>11</v>
      </c>
      <c r="K1228" s="148">
        <v>48</v>
      </c>
      <c r="L1228" s="139"/>
      <c r="M1228" s="30" t="s">
        <v>5682</v>
      </c>
      <c r="N1228" s="139"/>
      <c r="O1228" s="148">
        <v>129</v>
      </c>
      <c r="P1228" s="22" t="s">
        <v>26</v>
      </c>
      <c r="Q1228" s="22" t="s">
        <v>120</v>
      </c>
      <c r="R1228" s="29" t="s">
        <v>5786</v>
      </c>
    </row>
    <row r="1229" spans="1:18" x14ac:dyDescent="0.2">
      <c r="A1229" s="25">
        <v>1213</v>
      </c>
      <c r="B1229" s="19">
        <v>5700</v>
      </c>
      <c r="C1229" s="163" t="s">
        <v>4689</v>
      </c>
      <c r="D1229" s="165">
        <v>1</v>
      </c>
      <c r="E1229" s="148">
        <v>3</v>
      </c>
      <c r="F1229" s="148">
        <v>2013</v>
      </c>
      <c r="G1229" s="148">
        <v>6</v>
      </c>
      <c r="H1229" s="148">
        <v>3</v>
      </c>
      <c r="I1229" s="148">
        <v>2013</v>
      </c>
      <c r="J1229" s="148">
        <v>12</v>
      </c>
      <c r="K1229" s="148">
        <v>1</v>
      </c>
      <c r="L1229" s="139"/>
      <c r="M1229" s="30" t="s">
        <v>5682</v>
      </c>
      <c r="N1229" s="139"/>
      <c r="O1229" s="148">
        <v>204</v>
      </c>
      <c r="P1229" s="22" t="s">
        <v>26</v>
      </c>
      <c r="Q1229" s="22" t="s">
        <v>120</v>
      </c>
      <c r="R1229" s="29" t="s">
        <v>5786</v>
      </c>
    </row>
    <row r="1230" spans="1:18" x14ac:dyDescent="0.2">
      <c r="A1230" s="25">
        <v>1214</v>
      </c>
      <c r="B1230" s="19">
        <v>5700</v>
      </c>
      <c r="C1230" s="163" t="s">
        <v>4690</v>
      </c>
      <c r="D1230" s="165">
        <v>6</v>
      </c>
      <c r="E1230" s="148">
        <v>3</v>
      </c>
      <c r="F1230" s="148">
        <v>2013</v>
      </c>
      <c r="G1230" s="148">
        <v>6</v>
      </c>
      <c r="H1230" s="148">
        <v>3</v>
      </c>
      <c r="I1230" s="148">
        <v>2013</v>
      </c>
      <c r="J1230" s="148">
        <v>12</v>
      </c>
      <c r="K1230" s="148">
        <v>2</v>
      </c>
      <c r="L1230" s="139"/>
      <c r="M1230" s="30" t="s">
        <v>5682</v>
      </c>
      <c r="N1230" s="139"/>
      <c r="O1230" s="148">
        <v>204</v>
      </c>
      <c r="P1230" s="22" t="s">
        <v>26</v>
      </c>
      <c r="Q1230" s="22" t="s">
        <v>120</v>
      </c>
      <c r="R1230" s="29" t="s">
        <v>5786</v>
      </c>
    </row>
    <row r="1231" spans="1:18" x14ac:dyDescent="0.2">
      <c r="A1231" s="25">
        <v>1215</v>
      </c>
      <c r="B1231" s="19">
        <v>5700</v>
      </c>
      <c r="C1231" s="163" t="s">
        <v>4691</v>
      </c>
      <c r="D1231" s="165">
        <v>6</v>
      </c>
      <c r="E1231" s="148">
        <v>3</v>
      </c>
      <c r="F1231" s="148">
        <v>2013</v>
      </c>
      <c r="G1231" s="165">
        <v>6</v>
      </c>
      <c r="H1231" s="148">
        <v>3</v>
      </c>
      <c r="I1231" s="148">
        <v>2013</v>
      </c>
      <c r="J1231" s="148">
        <v>12</v>
      </c>
      <c r="K1231" s="148">
        <v>3</v>
      </c>
      <c r="L1231" s="139"/>
      <c r="M1231" s="30" t="s">
        <v>5682</v>
      </c>
      <c r="N1231" s="139"/>
      <c r="O1231" s="148">
        <v>207</v>
      </c>
      <c r="P1231" s="22" t="s">
        <v>26</v>
      </c>
      <c r="Q1231" s="22" t="s">
        <v>120</v>
      </c>
      <c r="R1231" s="29" t="s">
        <v>5786</v>
      </c>
    </row>
    <row r="1232" spans="1:18" x14ac:dyDescent="0.2">
      <c r="A1232" s="25">
        <v>1216</v>
      </c>
      <c r="B1232" s="19">
        <v>5700</v>
      </c>
      <c r="C1232" s="163" t="s">
        <v>4692</v>
      </c>
      <c r="D1232" s="165">
        <v>6</v>
      </c>
      <c r="E1232" s="148">
        <v>3</v>
      </c>
      <c r="F1232" s="148">
        <v>2013</v>
      </c>
      <c r="G1232" s="165">
        <v>8</v>
      </c>
      <c r="H1232" s="148">
        <v>3</v>
      </c>
      <c r="I1232" s="148">
        <v>2013</v>
      </c>
      <c r="J1232" s="148">
        <v>12</v>
      </c>
      <c r="K1232" s="148">
        <v>4</v>
      </c>
      <c r="L1232" s="139"/>
      <c r="M1232" s="30" t="s">
        <v>5682</v>
      </c>
      <c r="N1232" s="139"/>
      <c r="O1232" s="148">
        <v>200</v>
      </c>
      <c r="P1232" s="22" t="s">
        <v>26</v>
      </c>
      <c r="Q1232" s="22" t="s">
        <v>120</v>
      </c>
      <c r="R1232" s="29" t="s">
        <v>5786</v>
      </c>
    </row>
    <row r="1233" spans="1:18" x14ac:dyDescent="0.2">
      <c r="A1233" s="25">
        <v>1217</v>
      </c>
      <c r="B1233" s="19">
        <v>5700</v>
      </c>
      <c r="C1233" s="163" t="s">
        <v>4693</v>
      </c>
      <c r="D1233" s="165">
        <v>8</v>
      </c>
      <c r="E1233" s="148">
        <v>3</v>
      </c>
      <c r="F1233" s="148">
        <v>2013</v>
      </c>
      <c r="G1233" s="165">
        <v>11</v>
      </c>
      <c r="H1233" s="148">
        <v>3</v>
      </c>
      <c r="I1233" s="148">
        <v>2013</v>
      </c>
      <c r="J1233" s="148">
        <v>12</v>
      </c>
      <c r="K1233" s="148">
        <v>5</v>
      </c>
      <c r="L1233" s="139"/>
      <c r="M1233" s="30" t="s">
        <v>5682</v>
      </c>
      <c r="N1233" s="139"/>
      <c r="O1233" s="148">
        <v>204</v>
      </c>
      <c r="P1233" s="22" t="s">
        <v>26</v>
      </c>
      <c r="Q1233" s="22" t="s">
        <v>120</v>
      </c>
      <c r="R1233" s="29" t="s">
        <v>5786</v>
      </c>
    </row>
    <row r="1234" spans="1:18" x14ac:dyDescent="0.2">
      <c r="A1234" s="25">
        <v>1218</v>
      </c>
      <c r="B1234" s="19">
        <v>5700</v>
      </c>
      <c r="C1234" s="163" t="s">
        <v>4694</v>
      </c>
      <c r="D1234" s="165">
        <v>11</v>
      </c>
      <c r="E1234" s="148">
        <v>3</v>
      </c>
      <c r="F1234" s="148">
        <v>2013</v>
      </c>
      <c r="G1234" s="165">
        <v>11</v>
      </c>
      <c r="H1234" s="148">
        <v>3</v>
      </c>
      <c r="I1234" s="148">
        <v>2013</v>
      </c>
      <c r="J1234" s="148">
        <v>12</v>
      </c>
      <c r="K1234" s="148">
        <v>6</v>
      </c>
      <c r="L1234" s="139"/>
      <c r="M1234" s="30" t="s">
        <v>5682</v>
      </c>
      <c r="N1234" s="139"/>
      <c r="O1234" s="165">
        <v>201</v>
      </c>
      <c r="P1234" s="22" t="s">
        <v>26</v>
      </c>
      <c r="Q1234" s="22" t="s">
        <v>120</v>
      </c>
      <c r="R1234" s="29" t="s">
        <v>5786</v>
      </c>
    </row>
    <row r="1235" spans="1:18" x14ac:dyDescent="0.2">
      <c r="A1235" s="25">
        <v>1219</v>
      </c>
      <c r="B1235" s="19">
        <v>5700</v>
      </c>
      <c r="C1235" s="163" t="s">
        <v>4695</v>
      </c>
      <c r="D1235" s="165">
        <v>11</v>
      </c>
      <c r="E1235" s="148">
        <v>3</v>
      </c>
      <c r="F1235" s="148">
        <v>2013</v>
      </c>
      <c r="G1235" s="165">
        <v>11</v>
      </c>
      <c r="H1235" s="148">
        <v>3</v>
      </c>
      <c r="I1235" s="148">
        <v>2013</v>
      </c>
      <c r="J1235" s="148">
        <v>13</v>
      </c>
      <c r="K1235" s="148">
        <v>7</v>
      </c>
      <c r="L1235" s="139"/>
      <c r="M1235" s="30" t="s">
        <v>5682</v>
      </c>
      <c r="N1235" s="139"/>
      <c r="O1235" s="148">
        <v>208</v>
      </c>
      <c r="P1235" s="22" t="s">
        <v>26</v>
      </c>
      <c r="Q1235" s="22" t="s">
        <v>120</v>
      </c>
      <c r="R1235" s="29" t="s">
        <v>5786</v>
      </c>
    </row>
    <row r="1236" spans="1:18" x14ac:dyDescent="0.2">
      <c r="A1236" s="25">
        <v>1220</v>
      </c>
      <c r="B1236" s="19">
        <v>5700</v>
      </c>
      <c r="C1236" s="163" t="s">
        <v>4696</v>
      </c>
      <c r="D1236" s="165">
        <v>11</v>
      </c>
      <c r="E1236" s="148">
        <v>3</v>
      </c>
      <c r="F1236" s="148">
        <v>2013</v>
      </c>
      <c r="G1236" s="165">
        <v>11</v>
      </c>
      <c r="H1236" s="148">
        <v>3</v>
      </c>
      <c r="I1236" s="148">
        <v>2013</v>
      </c>
      <c r="J1236" s="148">
        <v>13</v>
      </c>
      <c r="K1236" s="148">
        <v>8</v>
      </c>
      <c r="L1236" s="139"/>
      <c r="M1236" s="30" t="s">
        <v>5682</v>
      </c>
      <c r="N1236" s="139"/>
      <c r="O1236" s="148">
        <v>205</v>
      </c>
      <c r="P1236" s="22" t="s">
        <v>26</v>
      </c>
      <c r="Q1236" s="22" t="s">
        <v>120</v>
      </c>
      <c r="R1236" s="29" t="s">
        <v>5786</v>
      </c>
    </row>
    <row r="1237" spans="1:18" x14ac:dyDescent="0.2">
      <c r="A1237" s="25">
        <v>1221</v>
      </c>
      <c r="B1237" s="19">
        <v>5700</v>
      </c>
      <c r="C1237" s="163" t="s">
        <v>4697</v>
      </c>
      <c r="D1237" s="165">
        <v>11</v>
      </c>
      <c r="E1237" s="148">
        <v>3</v>
      </c>
      <c r="F1237" s="148">
        <v>2013</v>
      </c>
      <c r="G1237" s="165">
        <v>11</v>
      </c>
      <c r="H1237" s="148">
        <v>3</v>
      </c>
      <c r="I1237" s="148">
        <v>2013</v>
      </c>
      <c r="J1237" s="148">
        <v>13</v>
      </c>
      <c r="K1237" s="148">
        <v>9</v>
      </c>
      <c r="L1237" s="139"/>
      <c r="M1237" s="30" t="s">
        <v>5682</v>
      </c>
      <c r="N1237" s="139"/>
      <c r="O1237" s="148">
        <v>205</v>
      </c>
      <c r="P1237" s="22" t="s">
        <v>26</v>
      </c>
      <c r="Q1237" s="22" t="s">
        <v>120</v>
      </c>
      <c r="R1237" s="29" t="s">
        <v>5786</v>
      </c>
    </row>
    <row r="1238" spans="1:18" x14ac:dyDescent="0.2">
      <c r="A1238" s="25">
        <v>1222</v>
      </c>
      <c r="B1238" s="19">
        <v>5700</v>
      </c>
      <c r="C1238" s="163" t="s">
        <v>4698</v>
      </c>
      <c r="D1238" s="165">
        <v>11</v>
      </c>
      <c r="E1238" s="148">
        <v>3</v>
      </c>
      <c r="F1238" s="148">
        <v>2013</v>
      </c>
      <c r="G1238" s="165">
        <v>13</v>
      </c>
      <c r="H1238" s="148">
        <v>3</v>
      </c>
      <c r="I1238" s="148">
        <v>2013</v>
      </c>
      <c r="J1238" s="148">
        <v>13</v>
      </c>
      <c r="K1238" s="148">
        <v>10</v>
      </c>
      <c r="L1238" s="139"/>
      <c r="M1238" s="30" t="s">
        <v>5682</v>
      </c>
      <c r="N1238" s="139"/>
      <c r="O1238" s="148">
        <v>205</v>
      </c>
      <c r="P1238" s="22" t="s">
        <v>26</v>
      </c>
      <c r="Q1238" s="22" t="s">
        <v>120</v>
      </c>
      <c r="R1238" s="29" t="s">
        <v>5786</v>
      </c>
    </row>
    <row r="1239" spans="1:18" x14ac:dyDescent="0.2">
      <c r="A1239" s="25">
        <v>1223</v>
      </c>
      <c r="B1239" s="19">
        <v>5700</v>
      </c>
      <c r="C1239" s="163" t="s">
        <v>4699</v>
      </c>
      <c r="D1239" s="165">
        <v>13</v>
      </c>
      <c r="E1239" s="148">
        <v>3</v>
      </c>
      <c r="F1239" s="148">
        <v>2013</v>
      </c>
      <c r="G1239" s="165">
        <v>14</v>
      </c>
      <c r="H1239" s="148">
        <v>3</v>
      </c>
      <c r="I1239" s="148">
        <v>2013</v>
      </c>
      <c r="J1239" s="148">
        <v>13</v>
      </c>
      <c r="K1239" s="148">
        <v>11</v>
      </c>
      <c r="L1239" s="139"/>
      <c r="M1239" s="30" t="s">
        <v>5682</v>
      </c>
      <c r="N1239" s="139"/>
      <c r="O1239" s="148">
        <v>202</v>
      </c>
      <c r="P1239" s="22" t="s">
        <v>26</v>
      </c>
      <c r="Q1239" s="22" t="s">
        <v>120</v>
      </c>
      <c r="R1239" s="29" t="s">
        <v>5786</v>
      </c>
    </row>
    <row r="1240" spans="1:18" x14ac:dyDescent="0.2">
      <c r="A1240" s="25">
        <v>1224</v>
      </c>
      <c r="B1240" s="19">
        <v>5700</v>
      </c>
      <c r="C1240" s="163" t="s">
        <v>4700</v>
      </c>
      <c r="D1240" s="165">
        <v>14</v>
      </c>
      <c r="E1240" s="148">
        <v>3</v>
      </c>
      <c r="F1240" s="148">
        <v>2013</v>
      </c>
      <c r="G1240" s="165">
        <v>14</v>
      </c>
      <c r="H1240" s="148">
        <v>3</v>
      </c>
      <c r="I1240" s="148">
        <v>2013</v>
      </c>
      <c r="J1240" s="148">
        <v>13</v>
      </c>
      <c r="K1240" s="148">
        <v>12</v>
      </c>
      <c r="L1240" s="139"/>
      <c r="M1240" s="30" t="s">
        <v>5682</v>
      </c>
      <c r="N1240" s="139"/>
      <c r="O1240" s="148">
        <v>212</v>
      </c>
      <c r="P1240" s="22" t="s">
        <v>26</v>
      </c>
      <c r="Q1240" s="22" t="s">
        <v>120</v>
      </c>
      <c r="R1240" s="29" t="s">
        <v>5786</v>
      </c>
    </row>
    <row r="1241" spans="1:18" x14ac:dyDescent="0.2">
      <c r="A1241" s="25">
        <v>1225</v>
      </c>
      <c r="B1241" s="19">
        <v>5700</v>
      </c>
      <c r="C1241" s="163" t="s">
        <v>4701</v>
      </c>
      <c r="D1241" s="165">
        <v>15</v>
      </c>
      <c r="E1241" s="148">
        <v>3</v>
      </c>
      <c r="F1241" s="148">
        <v>2013</v>
      </c>
      <c r="G1241" s="165">
        <v>15</v>
      </c>
      <c r="H1241" s="148">
        <v>3</v>
      </c>
      <c r="I1241" s="148">
        <v>2013</v>
      </c>
      <c r="J1241" s="148">
        <v>14</v>
      </c>
      <c r="K1241" s="148">
        <v>13</v>
      </c>
      <c r="L1241" s="139"/>
      <c r="M1241" s="30" t="s">
        <v>5682</v>
      </c>
      <c r="N1241" s="139"/>
      <c r="O1241" s="148">
        <v>204</v>
      </c>
      <c r="P1241" s="22" t="s">
        <v>26</v>
      </c>
      <c r="Q1241" s="22" t="s">
        <v>120</v>
      </c>
      <c r="R1241" s="29" t="s">
        <v>5786</v>
      </c>
    </row>
    <row r="1242" spans="1:18" x14ac:dyDescent="0.2">
      <c r="A1242" s="25">
        <v>1226</v>
      </c>
      <c r="B1242" s="19">
        <v>5700</v>
      </c>
      <c r="C1242" s="163" t="s">
        <v>4702</v>
      </c>
      <c r="D1242" s="165">
        <v>15</v>
      </c>
      <c r="E1242" s="148">
        <v>3</v>
      </c>
      <c r="F1242" s="148">
        <v>2013</v>
      </c>
      <c r="G1242" s="165">
        <v>15</v>
      </c>
      <c r="H1242" s="148">
        <v>3</v>
      </c>
      <c r="I1242" s="148">
        <v>2013</v>
      </c>
      <c r="J1242" s="148">
        <v>14</v>
      </c>
      <c r="K1242" s="148">
        <v>14</v>
      </c>
      <c r="L1242" s="139"/>
      <c r="M1242" s="30" t="s">
        <v>5682</v>
      </c>
      <c r="N1242" s="139"/>
      <c r="O1242" s="148">
        <v>210</v>
      </c>
      <c r="P1242" s="22" t="s">
        <v>26</v>
      </c>
      <c r="Q1242" s="22" t="s">
        <v>120</v>
      </c>
      <c r="R1242" s="29" t="s">
        <v>5786</v>
      </c>
    </row>
    <row r="1243" spans="1:18" x14ac:dyDescent="0.2">
      <c r="A1243" s="25">
        <v>1227</v>
      </c>
      <c r="B1243" s="19">
        <v>5700</v>
      </c>
      <c r="C1243" s="163" t="s">
        <v>4703</v>
      </c>
      <c r="D1243" s="165">
        <v>15</v>
      </c>
      <c r="E1243" s="148">
        <v>3</v>
      </c>
      <c r="F1243" s="148">
        <v>2013</v>
      </c>
      <c r="G1243" s="165">
        <v>15</v>
      </c>
      <c r="H1243" s="148">
        <v>3</v>
      </c>
      <c r="I1243" s="148">
        <v>2013</v>
      </c>
      <c r="J1243" s="148">
        <v>14</v>
      </c>
      <c r="K1243" s="148">
        <v>15</v>
      </c>
      <c r="L1243" s="139"/>
      <c r="M1243" s="30" t="s">
        <v>5682</v>
      </c>
      <c r="N1243" s="139"/>
      <c r="O1243" s="148">
        <v>199</v>
      </c>
      <c r="P1243" s="22" t="s">
        <v>26</v>
      </c>
      <c r="Q1243" s="22" t="s">
        <v>120</v>
      </c>
      <c r="R1243" s="29" t="s">
        <v>5786</v>
      </c>
    </row>
    <row r="1244" spans="1:18" x14ac:dyDescent="0.2">
      <c r="A1244" s="25">
        <v>1228</v>
      </c>
      <c r="B1244" s="19">
        <v>5700</v>
      </c>
      <c r="C1244" s="163" t="s">
        <v>4704</v>
      </c>
      <c r="D1244" s="165">
        <v>15</v>
      </c>
      <c r="E1244" s="148">
        <v>3</v>
      </c>
      <c r="F1244" s="148">
        <v>2013</v>
      </c>
      <c r="G1244" s="165">
        <v>15</v>
      </c>
      <c r="H1244" s="148">
        <v>3</v>
      </c>
      <c r="I1244" s="148">
        <v>2013</v>
      </c>
      <c r="J1244" s="148">
        <v>14</v>
      </c>
      <c r="K1244" s="148">
        <v>16</v>
      </c>
      <c r="L1244" s="139"/>
      <c r="M1244" s="30" t="s">
        <v>5682</v>
      </c>
      <c r="N1244" s="139"/>
      <c r="O1244" s="148">
        <v>200</v>
      </c>
      <c r="P1244" s="22" t="s">
        <v>26</v>
      </c>
      <c r="Q1244" s="22" t="s">
        <v>120</v>
      </c>
      <c r="R1244" s="29" t="s">
        <v>5786</v>
      </c>
    </row>
    <row r="1245" spans="1:18" x14ac:dyDescent="0.2">
      <c r="A1245" s="25">
        <v>1229</v>
      </c>
      <c r="B1245" s="19">
        <v>5700</v>
      </c>
      <c r="C1245" s="163" t="s">
        <v>4705</v>
      </c>
      <c r="D1245" s="165">
        <v>15</v>
      </c>
      <c r="E1245" s="148">
        <v>3</v>
      </c>
      <c r="F1245" s="148">
        <v>2013</v>
      </c>
      <c r="G1245" s="165">
        <v>15</v>
      </c>
      <c r="H1245" s="148">
        <v>3</v>
      </c>
      <c r="I1245" s="148">
        <v>2013</v>
      </c>
      <c r="J1245" s="148">
        <v>14</v>
      </c>
      <c r="K1245" s="148">
        <v>17</v>
      </c>
      <c r="L1245" s="139"/>
      <c r="M1245" s="30" t="s">
        <v>5682</v>
      </c>
      <c r="N1245" s="139"/>
      <c r="O1245" s="148">
        <v>204</v>
      </c>
      <c r="P1245" s="22" t="s">
        <v>26</v>
      </c>
      <c r="Q1245" s="22" t="s">
        <v>120</v>
      </c>
      <c r="R1245" s="29" t="s">
        <v>5786</v>
      </c>
    </row>
    <row r="1246" spans="1:18" x14ac:dyDescent="0.2">
      <c r="A1246" s="25">
        <v>1230</v>
      </c>
      <c r="B1246" s="19">
        <v>5700</v>
      </c>
      <c r="C1246" s="163" t="s">
        <v>4706</v>
      </c>
      <c r="D1246" s="165">
        <v>15</v>
      </c>
      <c r="E1246" s="148">
        <v>3</v>
      </c>
      <c r="F1246" s="148">
        <v>2013</v>
      </c>
      <c r="G1246" s="165">
        <v>15</v>
      </c>
      <c r="H1246" s="148">
        <v>3</v>
      </c>
      <c r="I1246" s="148">
        <v>2013</v>
      </c>
      <c r="J1246" s="148">
        <v>14</v>
      </c>
      <c r="K1246" s="148">
        <v>18</v>
      </c>
      <c r="L1246" s="139"/>
      <c r="M1246" s="30" t="s">
        <v>5682</v>
      </c>
      <c r="N1246" s="139"/>
      <c r="O1246" s="148">
        <v>207</v>
      </c>
      <c r="P1246" s="22" t="s">
        <v>26</v>
      </c>
      <c r="Q1246" s="22" t="s">
        <v>120</v>
      </c>
      <c r="R1246" s="29" t="s">
        <v>5786</v>
      </c>
    </row>
    <row r="1247" spans="1:18" x14ac:dyDescent="0.2">
      <c r="A1247" s="25">
        <v>1231</v>
      </c>
      <c r="B1247" s="19">
        <v>5700</v>
      </c>
      <c r="C1247" s="163" t="s">
        <v>4707</v>
      </c>
      <c r="D1247" s="165">
        <v>15</v>
      </c>
      <c r="E1247" s="148">
        <v>3</v>
      </c>
      <c r="F1247" s="148">
        <v>2013</v>
      </c>
      <c r="G1247" s="165">
        <v>15</v>
      </c>
      <c r="H1247" s="148">
        <v>3</v>
      </c>
      <c r="I1247" s="148">
        <v>2013</v>
      </c>
      <c r="J1247" s="148">
        <v>15</v>
      </c>
      <c r="K1247" s="148">
        <v>19</v>
      </c>
      <c r="L1247" s="139"/>
      <c r="M1247" s="30" t="s">
        <v>5682</v>
      </c>
      <c r="N1247" s="139"/>
      <c r="O1247" s="148">
        <v>194</v>
      </c>
      <c r="P1247" s="22" t="s">
        <v>26</v>
      </c>
      <c r="Q1247" s="22" t="s">
        <v>120</v>
      </c>
      <c r="R1247" s="29" t="s">
        <v>5786</v>
      </c>
    </row>
    <row r="1248" spans="1:18" x14ac:dyDescent="0.2">
      <c r="A1248" s="25">
        <v>1232</v>
      </c>
      <c r="B1248" s="19">
        <v>5700</v>
      </c>
      <c r="C1248" s="163" t="s">
        <v>4708</v>
      </c>
      <c r="D1248" s="165">
        <v>15</v>
      </c>
      <c r="E1248" s="148">
        <v>3</v>
      </c>
      <c r="F1248" s="148">
        <v>2013</v>
      </c>
      <c r="G1248" s="165">
        <v>15</v>
      </c>
      <c r="H1248" s="148">
        <v>3</v>
      </c>
      <c r="I1248" s="148">
        <v>2013</v>
      </c>
      <c r="J1248" s="148">
        <v>15</v>
      </c>
      <c r="K1248" s="148">
        <v>20</v>
      </c>
      <c r="L1248" s="139"/>
      <c r="M1248" s="30" t="s">
        <v>5682</v>
      </c>
      <c r="N1248" s="139"/>
      <c r="O1248" s="148">
        <v>199</v>
      </c>
      <c r="P1248" s="22" t="s">
        <v>26</v>
      </c>
      <c r="Q1248" s="22" t="s">
        <v>120</v>
      </c>
      <c r="R1248" s="29" t="s">
        <v>5786</v>
      </c>
    </row>
    <row r="1249" spans="1:18" x14ac:dyDescent="0.2">
      <c r="A1249" s="25">
        <v>1233</v>
      </c>
      <c r="B1249" s="19">
        <v>5700</v>
      </c>
      <c r="C1249" s="163" t="s">
        <v>4709</v>
      </c>
      <c r="D1249" s="165">
        <v>15</v>
      </c>
      <c r="E1249" s="148">
        <v>3</v>
      </c>
      <c r="F1249" s="148">
        <v>2013</v>
      </c>
      <c r="G1249" s="165">
        <v>15</v>
      </c>
      <c r="H1249" s="148">
        <v>3</v>
      </c>
      <c r="I1249" s="148">
        <v>2013</v>
      </c>
      <c r="J1249" s="148">
        <v>15</v>
      </c>
      <c r="K1249" s="148">
        <v>21</v>
      </c>
      <c r="L1249" s="139"/>
      <c r="M1249" s="30" t="s">
        <v>5682</v>
      </c>
      <c r="N1249" s="139"/>
      <c r="O1249" s="148">
        <v>196</v>
      </c>
      <c r="P1249" s="22" t="s">
        <v>26</v>
      </c>
      <c r="Q1249" s="22" t="s">
        <v>120</v>
      </c>
      <c r="R1249" s="29" t="s">
        <v>5786</v>
      </c>
    </row>
    <row r="1250" spans="1:18" x14ac:dyDescent="0.2">
      <c r="A1250" s="25">
        <v>1234</v>
      </c>
      <c r="B1250" s="19">
        <v>5700</v>
      </c>
      <c r="C1250" s="163" t="s">
        <v>4710</v>
      </c>
      <c r="D1250" s="165">
        <v>15</v>
      </c>
      <c r="E1250" s="148">
        <v>3</v>
      </c>
      <c r="F1250" s="148">
        <v>2013</v>
      </c>
      <c r="G1250" s="165">
        <v>15</v>
      </c>
      <c r="H1250" s="148">
        <v>3</v>
      </c>
      <c r="I1250" s="148">
        <v>2013</v>
      </c>
      <c r="J1250" s="148">
        <v>15</v>
      </c>
      <c r="K1250" s="148">
        <v>22</v>
      </c>
      <c r="L1250" s="139"/>
      <c r="M1250" s="30" t="s">
        <v>5682</v>
      </c>
      <c r="N1250" s="139"/>
      <c r="O1250" s="148">
        <v>204</v>
      </c>
      <c r="P1250" s="22" t="s">
        <v>26</v>
      </c>
      <c r="Q1250" s="22" t="s">
        <v>120</v>
      </c>
      <c r="R1250" s="29" t="s">
        <v>5786</v>
      </c>
    </row>
    <row r="1251" spans="1:18" x14ac:dyDescent="0.2">
      <c r="A1251" s="25">
        <v>1235</v>
      </c>
      <c r="B1251" s="19">
        <v>5700</v>
      </c>
      <c r="C1251" s="163" t="s">
        <v>4711</v>
      </c>
      <c r="D1251" s="165">
        <v>15</v>
      </c>
      <c r="E1251" s="148">
        <v>3</v>
      </c>
      <c r="F1251" s="148">
        <v>2013</v>
      </c>
      <c r="G1251" s="165">
        <v>15</v>
      </c>
      <c r="H1251" s="148">
        <v>3</v>
      </c>
      <c r="I1251" s="148">
        <v>2013</v>
      </c>
      <c r="J1251" s="148">
        <v>15</v>
      </c>
      <c r="K1251" s="148">
        <v>23</v>
      </c>
      <c r="L1251" s="139"/>
      <c r="M1251" s="30" t="s">
        <v>5682</v>
      </c>
      <c r="N1251" s="139"/>
      <c r="O1251" s="148">
        <v>194</v>
      </c>
      <c r="P1251" s="22" t="s">
        <v>26</v>
      </c>
      <c r="Q1251" s="22" t="s">
        <v>120</v>
      </c>
      <c r="R1251" s="29" t="s">
        <v>5786</v>
      </c>
    </row>
    <row r="1252" spans="1:18" x14ac:dyDescent="0.2">
      <c r="A1252" s="25">
        <v>1236</v>
      </c>
      <c r="B1252" s="19">
        <v>5700</v>
      </c>
      <c r="C1252" s="163" t="s">
        <v>4712</v>
      </c>
      <c r="D1252" s="165">
        <v>15</v>
      </c>
      <c r="E1252" s="148">
        <v>3</v>
      </c>
      <c r="F1252" s="148">
        <v>2013</v>
      </c>
      <c r="G1252" s="166">
        <v>15</v>
      </c>
      <c r="H1252" s="148">
        <v>3</v>
      </c>
      <c r="I1252" s="148">
        <v>2013</v>
      </c>
      <c r="J1252" s="148">
        <v>15</v>
      </c>
      <c r="K1252" s="148">
        <v>24</v>
      </c>
      <c r="L1252" s="139"/>
      <c r="M1252" s="30" t="s">
        <v>5682</v>
      </c>
      <c r="N1252" s="139"/>
      <c r="O1252" s="148">
        <v>202</v>
      </c>
      <c r="P1252" s="22" t="s">
        <v>26</v>
      </c>
      <c r="Q1252" s="22" t="s">
        <v>120</v>
      </c>
      <c r="R1252" s="29" t="s">
        <v>5786</v>
      </c>
    </row>
    <row r="1253" spans="1:18" x14ac:dyDescent="0.2">
      <c r="A1253" s="25">
        <v>1237</v>
      </c>
      <c r="B1253" s="19">
        <v>5700</v>
      </c>
      <c r="C1253" s="163" t="s">
        <v>4713</v>
      </c>
      <c r="D1253" s="165">
        <v>15</v>
      </c>
      <c r="E1253" s="148">
        <v>3</v>
      </c>
      <c r="F1253" s="148">
        <v>2013</v>
      </c>
      <c r="G1253" s="165">
        <v>15</v>
      </c>
      <c r="H1253" s="148">
        <v>3</v>
      </c>
      <c r="I1253" s="148">
        <v>2013</v>
      </c>
      <c r="J1253" s="148">
        <v>16</v>
      </c>
      <c r="K1253" s="148">
        <v>25</v>
      </c>
      <c r="L1253" s="139"/>
      <c r="M1253" s="30" t="s">
        <v>5682</v>
      </c>
      <c r="N1253" s="139"/>
      <c r="O1253" s="148">
        <v>199</v>
      </c>
      <c r="P1253" s="22" t="s">
        <v>26</v>
      </c>
      <c r="Q1253" s="22" t="s">
        <v>120</v>
      </c>
      <c r="R1253" s="29" t="s">
        <v>5786</v>
      </c>
    </row>
    <row r="1254" spans="1:18" x14ac:dyDescent="0.2">
      <c r="A1254" s="25">
        <v>1238</v>
      </c>
      <c r="B1254" s="19">
        <v>5700</v>
      </c>
      <c r="C1254" s="163" t="s">
        <v>4714</v>
      </c>
      <c r="D1254" s="165">
        <v>15</v>
      </c>
      <c r="E1254" s="148">
        <v>3</v>
      </c>
      <c r="F1254" s="148">
        <v>2013</v>
      </c>
      <c r="G1254" s="165">
        <v>15</v>
      </c>
      <c r="H1254" s="148">
        <v>3</v>
      </c>
      <c r="I1254" s="148">
        <v>2013</v>
      </c>
      <c r="J1254" s="148">
        <v>16</v>
      </c>
      <c r="K1254" s="148">
        <v>26</v>
      </c>
      <c r="L1254" s="139"/>
      <c r="M1254" s="30" t="s">
        <v>5682</v>
      </c>
      <c r="N1254" s="139"/>
      <c r="O1254" s="148">
        <v>201</v>
      </c>
      <c r="P1254" s="22" t="s">
        <v>26</v>
      </c>
      <c r="Q1254" s="22" t="s">
        <v>120</v>
      </c>
      <c r="R1254" s="29" t="s">
        <v>5786</v>
      </c>
    </row>
    <row r="1255" spans="1:18" x14ac:dyDescent="0.2">
      <c r="A1255" s="25">
        <v>1239</v>
      </c>
      <c r="B1255" s="19">
        <v>5700</v>
      </c>
      <c r="C1255" s="163" t="s">
        <v>4715</v>
      </c>
      <c r="D1255" s="165">
        <v>15</v>
      </c>
      <c r="E1255" s="148">
        <v>3</v>
      </c>
      <c r="F1255" s="148">
        <v>2013</v>
      </c>
      <c r="G1255" s="165">
        <v>18</v>
      </c>
      <c r="H1255" s="148">
        <v>3</v>
      </c>
      <c r="I1255" s="148">
        <v>2013</v>
      </c>
      <c r="J1255" s="148">
        <v>16</v>
      </c>
      <c r="K1255" s="148">
        <v>27</v>
      </c>
      <c r="L1255" s="139"/>
      <c r="M1255" s="30" t="s">
        <v>5682</v>
      </c>
      <c r="N1255" s="139"/>
      <c r="O1255" s="148">
        <v>204</v>
      </c>
      <c r="P1255" s="22" t="s">
        <v>26</v>
      </c>
      <c r="Q1255" s="22" t="s">
        <v>120</v>
      </c>
      <c r="R1255" s="29" t="s">
        <v>5786</v>
      </c>
    </row>
    <row r="1256" spans="1:18" x14ac:dyDescent="0.2">
      <c r="A1256" s="25">
        <v>1240</v>
      </c>
      <c r="B1256" s="19">
        <v>5700</v>
      </c>
      <c r="C1256" s="163" t="s">
        <v>4716</v>
      </c>
      <c r="D1256" s="165">
        <v>18</v>
      </c>
      <c r="E1256" s="148">
        <v>3</v>
      </c>
      <c r="F1256" s="148">
        <v>2013</v>
      </c>
      <c r="G1256" s="165">
        <v>18</v>
      </c>
      <c r="H1256" s="148">
        <v>3</v>
      </c>
      <c r="I1256" s="148">
        <v>2013</v>
      </c>
      <c r="J1256" s="148">
        <v>16</v>
      </c>
      <c r="K1256" s="148">
        <v>28</v>
      </c>
      <c r="L1256" s="139"/>
      <c r="M1256" s="30" t="s">
        <v>5682</v>
      </c>
      <c r="N1256" s="139"/>
      <c r="O1256" s="148">
        <v>200</v>
      </c>
      <c r="P1256" s="22" t="s">
        <v>26</v>
      </c>
      <c r="Q1256" s="22" t="s">
        <v>120</v>
      </c>
      <c r="R1256" s="29" t="s">
        <v>5786</v>
      </c>
    </row>
    <row r="1257" spans="1:18" x14ac:dyDescent="0.2">
      <c r="A1257" s="25">
        <v>1241</v>
      </c>
      <c r="B1257" s="19">
        <v>5700</v>
      </c>
      <c r="C1257" s="163" t="s">
        <v>4717</v>
      </c>
      <c r="D1257" s="165">
        <v>18</v>
      </c>
      <c r="E1257" s="148">
        <v>3</v>
      </c>
      <c r="F1257" s="148">
        <v>2013</v>
      </c>
      <c r="G1257" s="165">
        <v>18</v>
      </c>
      <c r="H1257" s="148">
        <v>3</v>
      </c>
      <c r="I1257" s="148">
        <v>2013</v>
      </c>
      <c r="J1257" s="148">
        <v>16</v>
      </c>
      <c r="K1257" s="148">
        <v>29</v>
      </c>
      <c r="L1257" s="139"/>
      <c r="M1257" s="30" t="s">
        <v>5682</v>
      </c>
      <c r="N1257" s="139"/>
      <c r="O1257" s="148">
        <v>197</v>
      </c>
      <c r="P1257" s="22" t="s">
        <v>26</v>
      </c>
      <c r="Q1257" s="22" t="s">
        <v>120</v>
      </c>
      <c r="R1257" s="29" t="s">
        <v>5786</v>
      </c>
    </row>
    <row r="1258" spans="1:18" x14ac:dyDescent="0.2">
      <c r="A1258" s="25">
        <v>1242</v>
      </c>
      <c r="B1258" s="19">
        <v>5700</v>
      </c>
      <c r="C1258" s="163" t="s">
        <v>4718</v>
      </c>
      <c r="D1258" s="165">
        <v>18</v>
      </c>
      <c r="E1258" s="148">
        <v>3</v>
      </c>
      <c r="F1258" s="148">
        <v>2013</v>
      </c>
      <c r="G1258" s="165">
        <v>18</v>
      </c>
      <c r="H1258" s="148">
        <v>3</v>
      </c>
      <c r="I1258" s="148">
        <v>2013</v>
      </c>
      <c r="J1258" s="148">
        <v>16</v>
      </c>
      <c r="K1258" s="148">
        <v>30</v>
      </c>
      <c r="L1258" s="139"/>
      <c r="M1258" s="30" t="s">
        <v>5682</v>
      </c>
      <c r="N1258" s="139"/>
      <c r="O1258" s="148">
        <v>209</v>
      </c>
      <c r="P1258" s="22" t="s">
        <v>26</v>
      </c>
      <c r="Q1258" s="22" t="s">
        <v>120</v>
      </c>
      <c r="R1258" s="29" t="s">
        <v>5786</v>
      </c>
    </row>
    <row r="1259" spans="1:18" x14ac:dyDescent="0.2">
      <c r="A1259" s="25">
        <v>1243</v>
      </c>
      <c r="B1259" s="19">
        <v>5700</v>
      </c>
      <c r="C1259" s="163" t="s">
        <v>4719</v>
      </c>
      <c r="D1259" s="165">
        <v>18</v>
      </c>
      <c r="E1259" s="148">
        <v>3</v>
      </c>
      <c r="F1259" s="148">
        <v>2013</v>
      </c>
      <c r="G1259" s="165">
        <v>18</v>
      </c>
      <c r="H1259" s="148">
        <v>3</v>
      </c>
      <c r="I1259" s="148">
        <v>2013</v>
      </c>
      <c r="J1259" s="148">
        <v>17</v>
      </c>
      <c r="K1259" s="148">
        <v>31</v>
      </c>
      <c r="L1259" s="139"/>
      <c r="M1259" s="30" t="s">
        <v>5682</v>
      </c>
      <c r="N1259" s="139"/>
      <c r="O1259" s="148">
        <v>206</v>
      </c>
      <c r="P1259" s="22" t="s">
        <v>26</v>
      </c>
      <c r="Q1259" s="22" t="s">
        <v>120</v>
      </c>
      <c r="R1259" s="29" t="s">
        <v>5786</v>
      </c>
    </row>
    <row r="1260" spans="1:18" x14ac:dyDescent="0.2">
      <c r="A1260" s="25">
        <v>1244</v>
      </c>
      <c r="B1260" s="19">
        <v>5700</v>
      </c>
      <c r="C1260" s="163" t="s">
        <v>4720</v>
      </c>
      <c r="D1260" s="165">
        <v>18</v>
      </c>
      <c r="E1260" s="148">
        <v>3</v>
      </c>
      <c r="F1260" s="148">
        <v>2013</v>
      </c>
      <c r="G1260" s="165">
        <v>18</v>
      </c>
      <c r="H1260" s="148">
        <v>3</v>
      </c>
      <c r="I1260" s="148">
        <v>2013</v>
      </c>
      <c r="J1260" s="148">
        <v>17</v>
      </c>
      <c r="K1260" s="148">
        <v>32</v>
      </c>
      <c r="L1260" s="139"/>
      <c r="M1260" s="30" t="s">
        <v>5682</v>
      </c>
      <c r="N1260" s="139"/>
      <c r="O1260" s="148">
        <v>200</v>
      </c>
      <c r="P1260" s="22" t="s">
        <v>26</v>
      </c>
      <c r="Q1260" s="22" t="s">
        <v>120</v>
      </c>
      <c r="R1260" s="29" t="s">
        <v>5786</v>
      </c>
    </row>
    <row r="1261" spans="1:18" x14ac:dyDescent="0.2">
      <c r="A1261" s="25">
        <v>1245</v>
      </c>
      <c r="B1261" s="19">
        <v>5700</v>
      </c>
      <c r="C1261" s="163" t="s">
        <v>4721</v>
      </c>
      <c r="D1261" s="165">
        <v>18</v>
      </c>
      <c r="E1261" s="148">
        <v>3</v>
      </c>
      <c r="F1261" s="148">
        <v>2013</v>
      </c>
      <c r="G1261" s="165">
        <v>18</v>
      </c>
      <c r="H1261" s="148">
        <v>3</v>
      </c>
      <c r="I1261" s="148">
        <v>2013</v>
      </c>
      <c r="J1261" s="148">
        <v>17</v>
      </c>
      <c r="K1261" s="148">
        <v>33</v>
      </c>
      <c r="L1261" s="139"/>
      <c r="M1261" s="30" t="s">
        <v>5682</v>
      </c>
      <c r="N1261" s="139"/>
      <c r="O1261" s="148">
        <v>201</v>
      </c>
      <c r="P1261" s="22" t="s">
        <v>26</v>
      </c>
      <c r="Q1261" s="22" t="s">
        <v>120</v>
      </c>
      <c r="R1261" s="29" t="s">
        <v>5786</v>
      </c>
    </row>
    <row r="1262" spans="1:18" x14ac:dyDescent="0.2">
      <c r="A1262" s="25">
        <v>1246</v>
      </c>
      <c r="B1262" s="19">
        <v>5700</v>
      </c>
      <c r="C1262" s="163" t="s">
        <v>4722</v>
      </c>
      <c r="D1262" s="165">
        <v>18</v>
      </c>
      <c r="E1262" s="148">
        <v>3</v>
      </c>
      <c r="F1262" s="148">
        <v>2013</v>
      </c>
      <c r="G1262" s="166">
        <v>18</v>
      </c>
      <c r="H1262" s="148">
        <v>3</v>
      </c>
      <c r="I1262" s="148">
        <v>2013</v>
      </c>
      <c r="J1262" s="148">
        <v>17</v>
      </c>
      <c r="K1262" s="148">
        <v>34</v>
      </c>
      <c r="L1262" s="139"/>
      <c r="M1262" s="30" t="s">
        <v>5682</v>
      </c>
      <c r="N1262" s="139"/>
      <c r="O1262" s="148">
        <v>193</v>
      </c>
      <c r="P1262" s="22" t="s">
        <v>26</v>
      </c>
      <c r="Q1262" s="22" t="s">
        <v>120</v>
      </c>
      <c r="R1262" s="29" t="s">
        <v>5786</v>
      </c>
    </row>
    <row r="1263" spans="1:18" x14ac:dyDescent="0.2">
      <c r="A1263" s="25">
        <v>1247</v>
      </c>
      <c r="B1263" s="19">
        <v>5700</v>
      </c>
      <c r="C1263" s="163" t="s">
        <v>4723</v>
      </c>
      <c r="D1263" s="165">
        <v>18</v>
      </c>
      <c r="E1263" s="148">
        <v>3</v>
      </c>
      <c r="F1263" s="148">
        <v>2013</v>
      </c>
      <c r="G1263" s="166">
        <v>19</v>
      </c>
      <c r="H1263" s="148">
        <v>3</v>
      </c>
      <c r="I1263" s="148">
        <v>2013</v>
      </c>
      <c r="J1263" s="148">
        <v>17</v>
      </c>
      <c r="K1263" s="148">
        <v>35</v>
      </c>
      <c r="L1263" s="139"/>
      <c r="M1263" s="30" t="s">
        <v>5682</v>
      </c>
      <c r="N1263" s="139"/>
      <c r="O1263" s="148">
        <v>201</v>
      </c>
      <c r="P1263" s="22" t="s">
        <v>26</v>
      </c>
      <c r="Q1263" s="22" t="s">
        <v>120</v>
      </c>
      <c r="R1263" s="29" t="s">
        <v>5786</v>
      </c>
    </row>
    <row r="1264" spans="1:18" x14ac:dyDescent="0.2">
      <c r="A1264" s="25">
        <v>1248</v>
      </c>
      <c r="B1264" s="19">
        <v>5700</v>
      </c>
      <c r="C1264" s="163" t="s">
        <v>4724</v>
      </c>
      <c r="D1264" s="165">
        <v>19</v>
      </c>
      <c r="E1264" s="148">
        <v>3</v>
      </c>
      <c r="F1264" s="148">
        <v>2013</v>
      </c>
      <c r="G1264" s="166">
        <v>19</v>
      </c>
      <c r="H1264" s="148">
        <v>3</v>
      </c>
      <c r="I1264" s="148">
        <v>2013</v>
      </c>
      <c r="J1264" s="148">
        <v>17</v>
      </c>
      <c r="K1264" s="148">
        <v>36</v>
      </c>
      <c r="L1264" s="139"/>
      <c r="M1264" s="30" t="s">
        <v>5682</v>
      </c>
      <c r="N1264" s="139"/>
      <c r="O1264" s="148">
        <v>201</v>
      </c>
      <c r="P1264" s="22" t="s">
        <v>26</v>
      </c>
      <c r="Q1264" s="22" t="s">
        <v>120</v>
      </c>
      <c r="R1264" s="29" t="s">
        <v>5786</v>
      </c>
    </row>
    <row r="1265" spans="1:18" x14ac:dyDescent="0.2">
      <c r="A1265" s="25">
        <v>1249</v>
      </c>
      <c r="B1265" s="19">
        <v>5700</v>
      </c>
      <c r="C1265" s="163" t="s">
        <v>4725</v>
      </c>
      <c r="D1265" s="165">
        <v>19</v>
      </c>
      <c r="E1265" s="148">
        <v>3</v>
      </c>
      <c r="F1265" s="148">
        <v>2013</v>
      </c>
      <c r="G1265" s="166">
        <v>19</v>
      </c>
      <c r="H1265" s="148">
        <v>3</v>
      </c>
      <c r="I1265" s="148">
        <v>2013</v>
      </c>
      <c r="J1265" s="148">
        <v>18</v>
      </c>
      <c r="K1265" s="148">
        <v>37</v>
      </c>
      <c r="L1265" s="139"/>
      <c r="M1265" s="30" t="s">
        <v>5682</v>
      </c>
      <c r="N1265" s="139"/>
      <c r="O1265" s="148">
        <v>201</v>
      </c>
      <c r="P1265" s="22" t="s">
        <v>26</v>
      </c>
      <c r="Q1265" s="22" t="s">
        <v>120</v>
      </c>
      <c r="R1265" s="29" t="s">
        <v>5786</v>
      </c>
    </row>
    <row r="1266" spans="1:18" x14ac:dyDescent="0.2">
      <c r="A1266" s="25">
        <v>1250</v>
      </c>
      <c r="B1266" s="19">
        <v>5700</v>
      </c>
      <c r="C1266" s="163" t="s">
        <v>4726</v>
      </c>
      <c r="D1266" s="165">
        <v>19</v>
      </c>
      <c r="E1266" s="148">
        <v>3</v>
      </c>
      <c r="F1266" s="148">
        <v>2013</v>
      </c>
      <c r="G1266" s="166">
        <v>19</v>
      </c>
      <c r="H1266" s="148">
        <v>3</v>
      </c>
      <c r="I1266" s="148">
        <v>2013</v>
      </c>
      <c r="J1266" s="148">
        <v>18</v>
      </c>
      <c r="K1266" s="148">
        <v>38</v>
      </c>
      <c r="L1266" s="139"/>
      <c r="M1266" s="30" t="s">
        <v>5682</v>
      </c>
      <c r="N1266" s="139"/>
      <c r="O1266" s="148">
        <v>195</v>
      </c>
      <c r="P1266" s="22" t="s">
        <v>26</v>
      </c>
      <c r="Q1266" s="22" t="s">
        <v>120</v>
      </c>
      <c r="R1266" s="29" t="s">
        <v>5786</v>
      </c>
    </row>
    <row r="1267" spans="1:18" x14ac:dyDescent="0.2">
      <c r="A1267" s="25">
        <v>1251</v>
      </c>
      <c r="B1267" s="19">
        <v>5700</v>
      </c>
      <c r="C1267" s="163" t="s">
        <v>4727</v>
      </c>
      <c r="D1267" s="165">
        <v>19</v>
      </c>
      <c r="E1267" s="148">
        <v>3</v>
      </c>
      <c r="F1267" s="148">
        <v>2013</v>
      </c>
      <c r="G1267" s="166">
        <v>19</v>
      </c>
      <c r="H1267" s="148">
        <v>3</v>
      </c>
      <c r="I1267" s="148">
        <v>2013</v>
      </c>
      <c r="J1267" s="148">
        <v>18</v>
      </c>
      <c r="K1267" s="148">
        <v>39</v>
      </c>
      <c r="L1267" s="139"/>
      <c r="M1267" s="30" t="s">
        <v>5682</v>
      </c>
      <c r="N1267" s="139"/>
      <c r="O1267" s="148">
        <v>197</v>
      </c>
      <c r="P1267" s="22" t="s">
        <v>26</v>
      </c>
      <c r="Q1267" s="22" t="s">
        <v>120</v>
      </c>
      <c r="R1267" s="29" t="s">
        <v>5786</v>
      </c>
    </row>
    <row r="1268" spans="1:18" x14ac:dyDescent="0.2">
      <c r="A1268" s="25">
        <v>1252</v>
      </c>
      <c r="B1268" s="19">
        <v>5700</v>
      </c>
      <c r="C1268" s="163" t="s">
        <v>4728</v>
      </c>
      <c r="D1268" s="165">
        <v>19</v>
      </c>
      <c r="E1268" s="148">
        <v>3</v>
      </c>
      <c r="F1268" s="148">
        <v>2013</v>
      </c>
      <c r="G1268" s="166">
        <v>19</v>
      </c>
      <c r="H1268" s="148">
        <v>3</v>
      </c>
      <c r="I1268" s="148">
        <v>2013</v>
      </c>
      <c r="J1268" s="148">
        <v>18</v>
      </c>
      <c r="K1268" s="148">
        <v>40</v>
      </c>
      <c r="L1268" s="139"/>
      <c r="M1268" s="30" t="s">
        <v>5682</v>
      </c>
      <c r="N1268" s="139"/>
      <c r="O1268" s="148">
        <v>197</v>
      </c>
      <c r="P1268" s="22" t="s">
        <v>26</v>
      </c>
      <c r="Q1268" s="22" t="s">
        <v>120</v>
      </c>
      <c r="R1268" s="29" t="s">
        <v>5786</v>
      </c>
    </row>
    <row r="1269" spans="1:18" x14ac:dyDescent="0.2">
      <c r="A1269" s="25">
        <v>1253</v>
      </c>
      <c r="B1269" s="19">
        <v>5700</v>
      </c>
      <c r="C1269" s="163" t="s">
        <v>4729</v>
      </c>
      <c r="D1269" s="165">
        <v>19</v>
      </c>
      <c r="E1269" s="148">
        <v>3</v>
      </c>
      <c r="F1269" s="148">
        <v>2013</v>
      </c>
      <c r="G1269" s="166">
        <v>19</v>
      </c>
      <c r="H1269" s="148">
        <v>3</v>
      </c>
      <c r="I1269" s="148">
        <v>2013</v>
      </c>
      <c r="J1269" s="148">
        <v>18</v>
      </c>
      <c r="K1269" s="148">
        <v>41</v>
      </c>
      <c r="L1269" s="139"/>
      <c r="M1269" s="30" t="s">
        <v>5682</v>
      </c>
      <c r="N1269" s="139"/>
      <c r="O1269" s="148">
        <v>197</v>
      </c>
      <c r="P1269" s="22" t="s">
        <v>26</v>
      </c>
      <c r="Q1269" s="22" t="s">
        <v>120</v>
      </c>
      <c r="R1269" s="29" t="s">
        <v>5786</v>
      </c>
    </row>
    <row r="1270" spans="1:18" x14ac:dyDescent="0.2">
      <c r="A1270" s="25">
        <v>1254</v>
      </c>
      <c r="B1270" s="19">
        <v>5700</v>
      </c>
      <c r="C1270" s="163" t="s">
        <v>4730</v>
      </c>
      <c r="D1270" s="165">
        <v>19</v>
      </c>
      <c r="E1270" s="148">
        <v>3</v>
      </c>
      <c r="F1270" s="148">
        <v>2013</v>
      </c>
      <c r="G1270" s="166">
        <v>19</v>
      </c>
      <c r="H1270" s="148">
        <v>3</v>
      </c>
      <c r="I1270" s="148">
        <v>2013</v>
      </c>
      <c r="J1270" s="148">
        <v>18</v>
      </c>
      <c r="K1270" s="148">
        <v>42</v>
      </c>
      <c r="L1270" s="139"/>
      <c r="M1270" s="30" t="s">
        <v>5682</v>
      </c>
      <c r="N1270" s="139"/>
      <c r="O1270" s="148">
        <v>196</v>
      </c>
      <c r="P1270" s="22" t="s">
        <v>26</v>
      </c>
      <c r="Q1270" s="22" t="s">
        <v>120</v>
      </c>
      <c r="R1270" s="29" t="s">
        <v>5786</v>
      </c>
    </row>
    <row r="1271" spans="1:18" x14ac:dyDescent="0.2">
      <c r="A1271" s="25">
        <v>1255</v>
      </c>
      <c r="B1271" s="19">
        <v>5700</v>
      </c>
      <c r="C1271" s="163" t="s">
        <v>4731</v>
      </c>
      <c r="D1271" s="165">
        <v>19</v>
      </c>
      <c r="E1271" s="148">
        <v>3</v>
      </c>
      <c r="F1271" s="148">
        <v>2013</v>
      </c>
      <c r="G1271" s="166">
        <v>19</v>
      </c>
      <c r="H1271" s="148">
        <v>3</v>
      </c>
      <c r="I1271" s="148">
        <v>2013</v>
      </c>
      <c r="J1271" s="148">
        <v>19</v>
      </c>
      <c r="K1271" s="148">
        <v>43</v>
      </c>
      <c r="L1271" s="139"/>
      <c r="M1271" s="30" t="s">
        <v>5682</v>
      </c>
      <c r="N1271" s="139"/>
      <c r="O1271" s="148">
        <v>194</v>
      </c>
      <c r="P1271" s="22" t="s">
        <v>26</v>
      </c>
      <c r="Q1271" s="22" t="s">
        <v>120</v>
      </c>
      <c r="R1271" s="29" t="s">
        <v>5786</v>
      </c>
    </row>
    <row r="1272" spans="1:18" x14ac:dyDescent="0.2">
      <c r="A1272" s="25">
        <v>1256</v>
      </c>
      <c r="B1272" s="19">
        <v>5700</v>
      </c>
      <c r="C1272" s="163" t="s">
        <v>4732</v>
      </c>
      <c r="D1272" s="165">
        <v>20</v>
      </c>
      <c r="E1272" s="148">
        <v>3</v>
      </c>
      <c r="F1272" s="148">
        <v>2013</v>
      </c>
      <c r="G1272" s="166">
        <v>20</v>
      </c>
      <c r="H1272" s="148">
        <v>3</v>
      </c>
      <c r="I1272" s="148">
        <v>2013</v>
      </c>
      <c r="J1272" s="148">
        <v>19</v>
      </c>
      <c r="K1272" s="148">
        <v>44</v>
      </c>
      <c r="L1272" s="139"/>
      <c r="M1272" s="30" t="s">
        <v>5682</v>
      </c>
      <c r="N1272" s="139"/>
      <c r="O1272" s="148">
        <v>201</v>
      </c>
      <c r="P1272" s="22" t="s">
        <v>26</v>
      </c>
      <c r="Q1272" s="22" t="s">
        <v>120</v>
      </c>
      <c r="R1272" s="29" t="s">
        <v>5786</v>
      </c>
    </row>
    <row r="1273" spans="1:18" x14ac:dyDescent="0.2">
      <c r="A1273" s="25">
        <v>1257</v>
      </c>
      <c r="B1273" s="19">
        <v>5700</v>
      </c>
      <c r="C1273" s="163" t="s">
        <v>4733</v>
      </c>
      <c r="D1273" s="165">
        <v>20</v>
      </c>
      <c r="E1273" s="148">
        <v>3</v>
      </c>
      <c r="F1273" s="148">
        <v>2013</v>
      </c>
      <c r="G1273" s="165">
        <v>20</v>
      </c>
      <c r="H1273" s="148">
        <v>3</v>
      </c>
      <c r="I1273" s="148">
        <v>2013</v>
      </c>
      <c r="J1273" s="148">
        <v>19</v>
      </c>
      <c r="K1273" s="148">
        <v>45</v>
      </c>
      <c r="L1273" s="139"/>
      <c r="M1273" s="30" t="s">
        <v>5682</v>
      </c>
      <c r="N1273" s="139"/>
      <c r="O1273" s="148">
        <v>194</v>
      </c>
      <c r="P1273" s="22" t="s">
        <v>26</v>
      </c>
      <c r="Q1273" s="22" t="s">
        <v>120</v>
      </c>
      <c r="R1273" s="29" t="s">
        <v>5786</v>
      </c>
    </row>
    <row r="1274" spans="1:18" x14ac:dyDescent="0.2">
      <c r="A1274" s="25">
        <v>1258</v>
      </c>
      <c r="B1274" s="19">
        <v>5700</v>
      </c>
      <c r="C1274" s="163" t="s">
        <v>4734</v>
      </c>
      <c r="D1274" s="165">
        <v>20</v>
      </c>
      <c r="E1274" s="148">
        <v>3</v>
      </c>
      <c r="F1274" s="148">
        <v>2013</v>
      </c>
      <c r="G1274" s="165">
        <v>21</v>
      </c>
      <c r="H1274" s="148">
        <v>3</v>
      </c>
      <c r="I1274" s="148">
        <v>2013</v>
      </c>
      <c r="J1274" s="148">
        <v>19</v>
      </c>
      <c r="K1274" s="148">
        <v>46</v>
      </c>
      <c r="L1274" s="139"/>
      <c r="M1274" s="30" t="s">
        <v>5682</v>
      </c>
      <c r="N1274" s="139"/>
      <c r="O1274" s="148">
        <v>196</v>
      </c>
      <c r="P1274" s="22" t="s">
        <v>26</v>
      </c>
      <c r="Q1274" s="22" t="s">
        <v>120</v>
      </c>
      <c r="R1274" s="29" t="s">
        <v>5786</v>
      </c>
    </row>
    <row r="1275" spans="1:18" x14ac:dyDescent="0.2">
      <c r="A1275" s="25">
        <v>1259</v>
      </c>
      <c r="B1275" s="19">
        <v>5700</v>
      </c>
      <c r="C1275" s="163" t="s">
        <v>4735</v>
      </c>
      <c r="D1275" s="165">
        <v>21</v>
      </c>
      <c r="E1275" s="148">
        <v>3</v>
      </c>
      <c r="F1275" s="148">
        <v>2013</v>
      </c>
      <c r="G1275" s="165">
        <v>22</v>
      </c>
      <c r="H1275" s="148">
        <v>3</v>
      </c>
      <c r="I1275" s="148">
        <v>2013</v>
      </c>
      <c r="J1275" s="148">
        <v>19</v>
      </c>
      <c r="K1275" s="148">
        <v>47</v>
      </c>
      <c r="L1275" s="139"/>
      <c r="M1275" s="30" t="s">
        <v>5682</v>
      </c>
      <c r="N1275" s="139"/>
      <c r="O1275" s="148">
        <v>144</v>
      </c>
      <c r="P1275" s="22" t="s">
        <v>26</v>
      </c>
      <c r="Q1275" s="22" t="s">
        <v>120</v>
      </c>
      <c r="R1275" s="29" t="s">
        <v>5786</v>
      </c>
    </row>
    <row r="1276" spans="1:18" x14ac:dyDescent="0.2">
      <c r="A1276" s="25">
        <v>1260</v>
      </c>
      <c r="B1276" s="19">
        <v>5700</v>
      </c>
      <c r="C1276" s="163" t="s">
        <v>4736</v>
      </c>
      <c r="D1276" s="165">
        <v>30</v>
      </c>
      <c r="E1276" s="148">
        <v>3</v>
      </c>
      <c r="F1276" s="148">
        <v>2013</v>
      </c>
      <c r="G1276" s="165">
        <v>30</v>
      </c>
      <c r="H1276" s="148">
        <v>3</v>
      </c>
      <c r="I1276" s="148">
        <v>2013</v>
      </c>
      <c r="J1276" s="148">
        <v>19</v>
      </c>
      <c r="K1276" s="148">
        <v>48</v>
      </c>
      <c r="L1276" s="139"/>
      <c r="M1276" s="30" t="s">
        <v>5682</v>
      </c>
      <c r="N1276" s="139"/>
      <c r="O1276" s="148">
        <v>127</v>
      </c>
      <c r="P1276" s="22" t="s">
        <v>26</v>
      </c>
      <c r="Q1276" s="22" t="s">
        <v>120</v>
      </c>
      <c r="R1276" s="29" t="s">
        <v>5786</v>
      </c>
    </row>
    <row r="1277" spans="1:18" x14ac:dyDescent="0.2">
      <c r="A1277" s="25">
        <v>1261</v>
      </c>
      <c r="B1277" s="19">
        <v>5700</v>
      </c>
      <c r="C1277" s="163" t="s">
        <v>4737</v>
      </c>
      <c r="D1277" s="165">
        <v>30</v>
      </c>
      <c r="E1277" s="148">
        <v>3</v>
      </c>
      <c r="F1277" s="148">
        <v>2013</v>
      </c>
      <c r="G1277" s="165">
        <v>30</v>
      </c>
      <c r="H1277" s="148">
        <v>3</v>
      </c>
      <c r="I1277" s="148">
        <v>2013</v>
      </c>
      <c r="J1277" s="148">
        <v>19</v>
      </c>
      <c r="K1277" s="148">
        <v>49</v>
      </c>
      <c r="L1277" s="139"/>
      <c r="M1277" s="30" t="s">
        <v>5682</v>
      </c>
      <c r="N1277" s="139"/>
      <c r="O1277" s="148">
        <v>68</v>
      </c>
      <c r="P1277" s="22" t="s">
        <v>26</v>
      </c>
      <c r="Q1277" s="22" t="s">
        <v>120</v>
      </c>
      <c r="R1277" s="29" t="s">
        <v>5786</v>
      </c>
    </row>
    <row r="1278" spans="1:18" ht="22.5" x14ac:dyDescent="0.2">
      <c r="A1278" s="25">
        <v>1262</v>
      </c>
      <c r="B1278" s="19">
        <v>5700</v>
      </c>
      <c r="C1278" s="163" t="s">
        <v>4738</v>
      </c>
      <c r="D1278" s="165">
        <v>30</v>
      </c>
      <c r="E1278" s="148">
        <v>3</v>
      </c>
      <c r="F1278" s="148">
        <v>2013</v>
      </c>
      <c r="G1278" s="165">
        <v>30</v>
      </c>
      <c r="H1278" s="148">
        <v>3</v>
      </c>
      <c r="I1278" s="148">
        <v>2013</v>
      </c>
      <c r="J1278" s="148">
        <v>20</v>
      </c>
      <c r="K1278" s="148">
        <v>50</v>
      </c>
      <c r="L1278" s="139"/>
      <c r="M1278" s="30" t="s">
        <v>5682</v>
      </c>
      <c r="N1278" s="139"/>
      <c r="O1278" s="148">
        <v>179</v>
      </c>
      <c r="P1278" s="22" t="s">
        <v>26</v>
      </c>
      <c r="Q1278" s="22" t="s">
        <v>120</v>
      </c>
      <c r="R1278" s="29" t="s">
        <v>5786</v>
      </c>
    </row>
    <row r="1279" spans="1:18" x14ac:dyDescent="0.2">
      <c r="A1279" s="25">
        <v>1263</v>
      </c>
      <c r="B1279" s="19">
        <v>5700</v>
      </c>
      <c r="C1279" s="163" t="s">
        <v>4739</v>
      </c>
      <c r="D1279" s="165">
        <v>30</v>
      </c>
      <c r="E1279" s="148">
        <v>3</v>
      </c>
      <c r="F1279" s="148">
        <v>2013</v>
      </c>
      <c r="G1279" s="165">
        <v>30</v>
      </c>
      <c r="H1279" s="148">
        <v>3</v>
      </c>
      <c r="I1279" s="148">
        <v>2013</v>
      </c>
      <c r="J1279" s="148">
        <v>20</v>
      </c>
      <c r="K1279" s="148">
        <v>51</v>
      </c>
      <c r="L1279" s="139"/>
      <c r="M1279" s="30" t="s">
        <v>5682</v>
      </c>
      <c r="N1279" s="139"/>
      <c r="O1279" s="148">
        <v>201</v>
      </c>
      <c r="P1279" s="22" t="s">
        <v>26</v>
      </c>
      <c r="Q1279" s="22" t="s">
        <v>120</v>
      </c>
      <c r="R1279" s="29" t="s">
        <v>5786</v>
      </c>
    </row>
    <row r="1280" spans="1:18" ht="22.5" x14ac:dyDescent="0.2">
      <c r="A1280" s="25">
        <v>1264</v>
      </c>
      <c r="B1280" s="19">
        <v>5700</v>
      </c>
      <c r="C1280" s="163" t="s">
        <v>4740</v>
      </c>
      <c r="D1280" s="165">
        <v>30</v>
      </c>
      <c r="E1280" s="148">
        <v>3</v>
      </c>
      <c r="F1280" s="148">
        <v>2013</v>
      </c>
      <c r="G1280" s="165">
        <v>30</v>
      </c>
      <c r="H1280" s="148">
        <v>3</v>
      </c>
      <c r="I1280" s="148">
        <v>2013</v>
      </c>
      <c r="J1280" s="148">
        <v>20</v>
      </c>
      <c r="K1280" s="148">
        <v>52</v>
      </c>
      <c r="L1280" s="139"/>
      <c r="M1280" s="30" t="s">
        <v>5682</v>
      </c>
      <c r="N1280" s="139"/>
      <c r="O1280" s="148">
        <v>87</v>
      </c>
      <c r="P1280" s="22" t="s">
        <v>26</v>
      </c>
      <c r="Q1280" s="22" t="s">
        <v>120</v>
      </c>
      <c r="R1280" s="29" t="s">
        <v>5786</v>
      </c>
    </row>
    <row r="1281" spans="1:18" x14ac:dyDescent="0.2">
      <c r="A1281" s="25">
        <v>1265</v>
      </c>
      <c r="B1281" s="19">
        <v>5700</v>
      </c>
      <c r="C1281" s="163" t="s">
        <v>4741</v>
      </c>
      <c r="D1281" s="165">
        <v>1</v>
      </c>
      <c r="E1281" s="148">
        <v>4</v>
      </c>
      <c r="F1281" s="148">
        <v>2013</v>
      </c>
      <c r="G1281" s="148">
        <v>5</v>
      </c>
      <c r="H1281" s="148">
        <v>4</v>
      </c>
      <c r="I1281" s="148">
        <v>2013</v>
      </c>
      <c r="J1281" s="148">
        <v>21</v>
      </c>
      <c r="K1281" s="148">
        <v>1</v>
      </c>
      <c r="L1281" s="139"/>
      <c r="M1281" s="30" t="s">
        <v>5682</v>
      </c>
      <c r="N1281" s="139"/>
      <c r="O1281" s="148">
        <v>190</v>
      </c>
      <c r="P1281" s="22" t="s">
        <v>26</v>
      </c>
      <c r="Q1281" s="22" t="s">
        <v>120</v>
      </c>
      <c r="R1281" s="29" t="s">
        <v>5786</v>
      </c>
    </row>
    <row r="1282" spans="1:18" x14ac:dyDescent="0.2">
      <c r="A1282" s="25">
        <v>1266</v>
      </c>
      <c r="B1282" s="19">
        <v>5700</v>
      </c>
      <c r="C1282" s="163" t="s">
        <v>4742</v>
      </c>
      <c r="D1282" s="165">
        <v>5</v>
      </c>
      <c r="E1282" s="148">
        <v>4</v>
      </c>
      <c r="F1282" s="148">
        <v>2013</v>
      </c>
      <c r="G1282" s="148">
        <v>8</v>
      </c>
      <c r="H1282" s="148">
        <v>4</v>
      </c>
      <c r="I1282" s="148">
        <v>2013</v>
      </c>
      <c r="J1282" s="148">
        <v>21</v>
      </c>
      <c r="K1282" s="148">
        <v>2</v>
      </c>
      <c r="L1282" s="139"/>
      <c r="M1282" s="30" t="s">
        <v>5682</v>
      </c>
      <c r="N1282" s="139"/>
      <c r="O1282" s="148">
        <v>204</v>
      </c>
      <c r="P1282" s="22" t="s">
        <v>26</v>
      </c>
      <c r="Q1282" s="22" t="s">
        <v>120</v>
      </c>
      <c r="R1282" s="29" t="s">
        <v>5786</v>
      </c>
    </row>
    <row r="1283" spans="1:18" x14ac:dyDescent="0.2">
      <c r="A1283" s="25">
        <v>1267</v>
      </c>
      <c r="B1283" s="19">
        <v>5700</v>
      </c>
      <c r="C1283" s="163" t="s">
        <v>4743</v>
      </c>
      <c r="D1283" s="165">
        <v>8</v>
      </c>
      <c r="E1283" s="148">
        <v>4</v>
      </c>
      <c r="F1283" s="148">
        <v>2013</v>
      </c>
      <c r="G1283" s="165">
        <v>8</v>
      </c>
      <c r="H1283" s="148">
        <v>4</v>
      </c>
      <c r="I1283" s="148">
        <v>2013</v>
      </c>
      <c r="J1283" s="148">
        <v>21</v>
      </c>
      <c r="K1283" s="148">
        <v>3</v>
      </c>
      <c r="L1283" s="139"/>
      <c r="M1283" s="30" t="s">
        <v>5682</v>
      </c>
      <c r="N1283" s="139"/>
      <c r="O1283" s="148">
        <v>203</v>
      </c>
      <c r="P1283" s="22" t="s">
        <v>26</v>
      </c>
      <c r="Q1283" s="22" t="s">
        <v>120</v>
      </c>
      <c r="R1283" s="29" t="s">
        <v>5786</v>
      </c>
    </row>
    <row r="1284" spans="1:18" x14ac:dyDescent="0.2">
      <c r="A1284" s="25">
        <v>1268</v>
      </c>
      <c r="B1284" s="19">
        <v>5700</v>
      </c>
      <c r="C1284" s="163" t="s">
        <v>4744</v>
      </c>
      <c r="D1284" s="165">
        <v>8</v>
      </c>
      <c r="E1284" s="148">
        <v>4</v>
      </c>
      <c r="F1284" s="148">
        <v>2013</v>
      </c>
      <c r="G1284" s="165">
        <v>8</v>
      </c>
      <c r="H1284" s="148">
        <v>4</v>
      </c>
      <c r="I1284" s="148">
        <v>2013</v>
      </c>
      <c r="J1284" s="148">
        <v>21</v>
      </c>
      <c r="K1284" s="148">
        <v>4</v>
      </c>
      <c r="L1284" s="139"/>
      <c r="M1284" s="30" t="s">
        <v>5682</v>
      </c>
      <c r="N1284" s="139"/>
      <c r="O1284" s="148">
        <v>208</v>
      </c>
      <c r="P1284" s="22" t="s">
        <v>26</v>
      </c>
      <c r="Q1284" s="22" t="s">
        <v>120</v>
      </c>
      <c r="R1284" s="29" t="s">
        <v>5786</v>
      </c>
    </row>
    <row r="1285" spans="1:18" x14ac:dyDescent="0.2">
      <c r="A1285" s="25">
        <v>1269</v>
      </c>
      <c r="B1285" s="19">
        <v>5700</v>
      </c>
      <c r="C1285" s="163" t="s">
        <v>4745</v>
      </c>
      <c r="D1285" s="165">
        <v>8</v>
      </c>
      <c r="E1285" s="148">
        <v>4</v>
      </c>
      <c r="F1285" s="148">
        <v>2013</v>
      </c>
      <c r="G1285" s="165">
        <v>8</v>
      </c>
      <c r="H1285" s="148">
        <v>4</v>
      </c>
      <c r="I1285" s="148">
        <v>2013</v>
      </c>
      <c r="J1285" s="148">
        <v>21</v>
      </c>
      <c r="K1285" s="148">
        <v>5</v>
      </c>
      <c r="L1285" s="139"/>
      <c r="M1285" s="30" t="s">
        <v>5682</v>
      </c>
      <c r="N1285" s="139"/>
      <c r="O1285" s="148">
        <v>201</v>
      </c>
      <c r="P1285" s="22" t="s">
        <v>26</v>
      </c>
      <c r="Q1285" s="22" t="s">
        <v>120</v>
      </c>
      <c r="R1285" s="29" t="s">
        <v>5786</v>
      </c>
    </row>
    <row r="1286" spans="1:18" x14ac:dyDescent="0.2">
      <c r="A1286" s="25">
        <v>1270</v>
      </c>
      <c r="B1286" s="19">
        <v>5700</v>
      </c>
      <c r="C1286" s="163" t="s">
        <v>4746</v>
      </c>
      <c r="D1286" s="165">
        <v>8</v>
      </c>
      <c r="E1286" s="148">
        <v>4</v>
      </c>
      <c r="F1286" s="148">
        <v>2013</v>
      </c>
      <c r="G1286" s="165">
        <v>11</v>
      </c>
      <c r="H1286" s="148">
        <v>4</v>
      </c>
      <c r="I1286" s="148">
        <v>2013</v>
      </c>
      <c r="J1286" s="148">
        <v>21</v>
      </c>
      <c r="K1286" s="148">
        <v>6</v>
      </c>
      <c r="L1286" s="139"/>
      <c r="M1286" s="30" t="s">
        <v>5682</v>
      </c>
      <c r="N1286" s="139"/>
      <c r="O1286" s="165">
        <v>200</v>
      </c>
      <c r="P1286" s="22" t="s">
        <v>26</v>
      </c>
      <c r="Q1286" s="22" t="s">
        <v>120</v>
      </c>
      <c r="R1286" s="29" t="s">
        <v>5786</v>
      </c>
    </row>
    <row r="1287" spans="1:18" x14ac:dyDescent="0.2">
      <c r="A1287" s="25">
        <v>1271</v>
      </c>
      <c r="B1287" s="19">
        <v>5700</v>
      </c>
      <c r="C1287" s="163" t="s">
        <v>4747</v>
      </c>
      <c r="D1287" s="165">
        <v>11</v>
      </c>
      <c r="E1287" s="148">
        <v>4</v>
      </c>
      <c r="F1287" s="148">
        <v>2013</v>
      </c>
      <c r="G1287" s="165">
        <v>11</v>
      </c>
      <c r="H1287" s="148">
        <v>4</v>
      </c>
      <c r="I1287" s="148">
        <v>2013</v>
      </c>
      <c r="J1287" s="148">
        <v>22</v>
      </c>
      <c r="K1287" s="148">
        <v>7</v>
      </c>
      <c r="L1287" s="139"/>
      <c r="M1287" s="30" t="s">
        <v>5682</v>
      </c>
      <c r="N1287" s="139"/>
      <c r="O1287" s="148">
        <v>193</v>
      </c>
      <c r="P1287" s="22" t="s">
        <v>26</v>
      </c>
      <c r="Q1287" s="22" t="s">
        <v>120</v>
      </c>
      <c r="R1287" s="29" t="s">
        <v>5786</v>
      </c>
    </row>
    <row r="1288" spans="1:18" x14ac:dyDescent="0.2">
      <c r="A1288" s="25">
        <v>1272</v>
      </c>
      <c r="B1288" s="19">
        <v>5700</v>
      </c>
      <c r="C1288" s="163" t="s">
        <v>4748</v>
      </c>
      <c r="D1288" s="165">
        <v>11</v>
      </c>
      <c r="E1288" s="148">
        <v>4</v>
      </c>
      <c r="F1288" s="148">
        <v>2013</v>
      </c>
      <c r="G1288" s="165">
        <v>12</v>
      </c>
      <c r="H1288" s="148">
        <v>4</v>
      </c>
      <c r="I1288" s="148">
        <v>2013</v>
      </c>
      <c r="J1288" s="148">
        <v>22</v>
      </c>
      <c r="K1288" s="148">
        <v>8</v>
      </c>
      <c r="L1288" s="139"/>
      <c r="M1288" s="30" t="s">
        <v>5682</v>
      </c>
      <c r="N1288" s="139"/>
      <c r="O1288" s="148">
        <v>209</v>
      </c>
      <c r="P1288" s="22" t="s">
        <v>26</v>
      </c>
      <c r="Q1288" s="22" t="s">
        <v>120</v>
      </c>
      <c r="R1288" s="29" t="s">
        <v>5786</v>
      </c>
    </row>
    <row r="1289" spans="1:18" x14ac:dyDescent="0.2">
      <c r="A1289" s="25">
        <v>1273</v>
      </c>
      <c r="B1289" s="19">
        <v>5700</v>
      </c>
      <c r="C1289" s="163" t="s">
        <v>4749</v>
      </c>
      <c r="D1289" s="165">
        <v>12</v>
      </c>
      <c r="E1289" s="148">
        <v>4</v>
      </c>
      <c r="F1289" s="148">
        <v>2013</v>
      </c>
      <c r="G1289" s="165">
        <v>12</v>
      </c>
      <c r="H1289" s="148">
        <v>4</v>
      </c>
      <c r="I1289" s="148">
        <v>2013</v>
      </c>
      <c r="J1289" s="148">
        <v>22</v>
      </c>
      <c r="K1289" s="148">
        <v>9</v>
      </c>
      <c r="L1289" s="139"/>
      <c r="M1289" s="30" t="s">
        <v>5682</v>
      </c>
      <c r="N1289" s="139"/>
      <c r="O1289" s="148">
        <v>198</v>
      </c>
      <c r="P1289" s="22" t="s">
        <v>26</v>
      </c>
      <c r="Q1289" s="22" t="s">
        <v>120</v>
      </c>
      <c r="R1289" s="29" t="s">
        <v>5786</v>
      </c>
    </row>
    <row r="1290" spans="1:18" x14ac:dyDescent="0.2">
      <c r="A1290" s="25">
        <v>1274</v>
      </c>
      <c r="B1290" s="19">
        <v>5700</v>
      </c>
      <c r="C1290" s="163" t="s">
        <v>4750</v>
      </c>
      <c r="D1290" s="165">
        <v>12</v>
      </c>
      <c r="E1290" s="148">
        <v>4</v>
      </c>
      <c r="F1290" s="148">
        <v>2013</v>
      </c>
      <c r="G1290" s="165">
        <v>15</v>
      </c>
      <c r="H1290" s="148">
        <v>4</v>
      </c>
      <c r="I1290" s="148">
        <v>2013</v>
      </c>
      <c r="J1290" s="148">
        <v>22</v>
      </c>
      <c r="K1290" s="148">
        <v>10</v>
      </c>
      <c r="L1290" s="139"/>
      <c r="M1290" s="30" t="s">
        <v>5682</v>
      </c>
      <c r="N1290" s="139"/>
      <c r="O1290" s="148">
        <v>196</v>
      </c>
      <c r="P1290" s="22" t="s">
        <v>26</v>
      </c>
      <c r="Q1290" s="22" t="s">
        <v>120</v>
      </c>
      <c r="R1290" s="29" t="s">
        <v>5786</v>
      </c>
    </row>
    <row r="1291" spans="1:18" x14ac:dyDescent="0.2">
      <c r="A1291" s="25">
        <v>1275</v>
      </c>
      <c r="B1291" s="19">
        <v>5700</v>
      </c>
      <c r="C1291" s="163" t="s">
        <v>4751</v>
      </c>
      <c r="D1291" s="165">
        <v>15</v>
      </c>
      <c r="E1291" s="148">
        <v>4</v>
      </c>
      <c r="F1291" s="148">
        <v>2013</v>
      </c>
      <c r="G1291" s="165">
        <v>15</v>
      </c>
      <c r="H1291" s="148">
        <v>4</v>
      </c>
      <c r="I1291" s="148">
        <v>2013</v>
      </c>
      <c r="J1291" s="148">
        <v>22</v>
      </c>
      <c r="K1291" s="148">
        <v>11</v>
      </c>
      <c r="L1291" s="139"/>
      <c r="M1291" s="30" t="s">
        <v>5682</v>
      </c>
      <c r="N1291" s="139"/>
      <c r="O1291" s="148">
        <v>199</v>
      </c>
      <c r="P1291" s="22" t="s">
        <v>26</v>
      </c>
      <c r="Q1291" s="22" t="s">
        <v>120</v>
      </c>
      <c r="R1291" s="29" t="s">
        <v>5786</v>
      </c>
    </row>
    <row r="1292" spans="1:18" x14ac:dyDescent="0.2">
      <c r="A1292" s="25">
        <v>1276</v>
      </c>
      <c r="B1292" s="19">
        <v>5700</v>
      </c>
      <c r="C1292" s="163" t="s">
        <v>4752</v>
      </c>
      <c r="D1292" s="165">
        <v>15</v>
      </c>
      <c r="E1292" s="148">
        <v>4</v>
      </c>
      <c r="F1292" s="148">
        <v>2013</v>
      </c>
      <c r="G1292" s="165">
        <v>15</v>
      </c>
      <c r="H1292" s="148">
        <v>4</v>
      </c>
      <c r="I1292" s="148">
        <v>2013</v>
      </c>
      <c r="J1292" s="148">
        <v>22</v>
      </c>
      <c r="K1292" s="148">
        <v>12</v>
      </c>
      <c r="L1292" s="139"/>
      <c r="M1292" s="30" t="s">
        <v>5682</v>
      </c>
      <c r="N1292" s="139"/>
      <c r="O1292" s="148">
        <v>196</v>
      </c>
      <c r="P1292" s="22" t="s">
        <v>26</v>
      </c>
      <c r="Q1292" s="22" t="s">
        <v>120</v>
      </c>
      <c r="R1292" s="29" t="s">
        <v>5786</v>
      </c>
    </row>
    <row r="1293" spans="1:18" x14ac:dyDescent="0.2">
      <c r="A1293" s="25">
        <v>1277</v>
      </c>
      <c r="B1293" s="19">
        <v>5700</v>
      </c>
      <c r="C1293" s="163" t="s">
        <v>4753</v>
      </c>
      <c r="D1293" s="165">
        <v>15</v>
      </c>
      <c r="E1293" s="148">
        <v>4</v>
      </c>
      <c r="F1293" s="148">
        <v>2013</v>
      </c>
      <c r="G1293" s="165">
        <v>15</v>
      </c>
      <c r="H1293" s="148">
        <v>4</v>
      </c>
      <c r="I1293" s="148">
        <v>2013</v>
      </c>
      <c r="J1293" s="148">
        <v>23</v>
      </c>
      <c r="K1293" s="148">
        <v>13</v>
      </c>
      <c r="L1293" s="139"/>
      <c r="M1293" s="30" t="s">
        <v>5682</v>
      </c>
      <c r="N1293" s="139"/>
      <c r="O1293" s="148">
        <v>197</v>
      </c>
      <c r="P1293" s="22" t="s">
        <v>26</v>
      </c>
      <c r="Q1293" s="22" t="s">
        <v>120</v>
      </c>
      <c r="R1293" s="29" t="s">
        <v>5786</v>
      </c>
    </row>
    <row r="1294" spans="1:18" x14ac:dyDescent="0.2">
      <c r="A1294" s="25">
        <v>1278</v>
      </c>
      <c r="B1294" s="19">
        <v>5700</v>
      </c>
      <c r="C1294" s="163" t="s">
        <v>4754</v>
      </c>
      <c r="D1294" s="165">
        <v>15</v>
      </c>
      <c r="E1294" s="148">
        <v>4</v>
      </c>
      <c r="F1294" s="148">
        <v>2013</v>
      </c>
      <c r="G1294" s="165">
        <v>15</v>
      </c>
      <c r="H1294" s="148">
        <v>4</v>
      </c>
      <c r="I1294" s="148">
        <v>2013</v>
      </c>
      <c r="J1294" s="148">
        <v>23</v>
      </c>
      <c r="K1294" s="148">
        <v>14</v>
      </c>
      <c r="L1294" s="139"/>
      <c r="M1294" s="30" t="s">
        <v>5682</v>
      </c>
      <c r="N1294" s="139"/>
      <c r="O1294" s="148">
        <v>194</v>
      </c>
      <c r="P1294" s="22" t="s">
        <v>26</v>
      </c>
      <c r="Q1294" s="22" t="s">
        <v>120</v>
      </c>
      <c r="R1294" s="29" t="s">
        <v>5786</v>
      </c>
    </row>
    <row r="1295" spans="1:18" x14ac:dyDescent="0.2">
      <c r="A1295" s="25">
        <v>1279</v>
      </c>
      <c r="B1295" s="19">
        <v>5700</v>
      </c>
      <c r="C1295" s="163" t="s">
        <v>4755</v>
      </c>
      <c r="D1295" s="165">
        <v>15</v>
      </c>
      <c r="E1295" s="148">
        <v>4</v>
      </c>
      <c r="F1295" s="148">
        <v>2013</v>
      </c>
      <c r="G1295" s="165">
        <v>15</v>
      </c>
      <c r="H1295" s="148">
        <v>4</v>
      </c>
      <c r="I1295" s="148">
        <v>2013</v>
      </c>
      <c r="J1295" s="148">
        <v>23</v>
      </c>
      <c r="K1295" s="148">
        <v>15</v>
      </c>
      <c r="L1295" s="139"/>
      <c r="M1295" s="30" t="s">
        <v>5682</v>
      </c>
      <c r="N1295" s="139"/>
      <c r="O1295" s="148">
        <v>201</v>
      </c>
      <c r="P1295" s="22" t="s">
        <v>26</v>
      </c>
      <c r="Q1295" s="22" t="s">
        <v>120</v>
      </c>
      <c r="R1295" s="29" t="s">
        <v>5786</v>
      </c>
    </row>
    <row r="1296" spans="1:18" x14ac:dyDescent="0.2">
      <c r="A1296" s="25">
        <v>1280</v>
      </c>
      <c r="B1296" s="19">
        <v>5700</v>
      </c>
      <c r="C1296" s="163" t="s">
        <v>4756</v>
      </c>
      <c r="D1296" s="165">
        <v>15</v>
      </c>
      <c r="E1296" s="148">
        <v>4</v>
      </c>
      <c r="F1296" s="148">
        <v>2013</v>
      </c>
      <c r="G1296" s="165">
        <v>16</v>
      </c>
      <c r="H1296" s="148">
        <v>4</v>
      </c>
      <c r="I1296" s="148">
        <v>2013</v>
      </c>
      <c r="J1296" s="148">
        <v>23</v>
      </c>
      <c r="K1296" s="148">
        <v>16</v>
      </c>
      <c r="L1296" s="139"/>
      <c r="M1296" s="30" t="s">
        <v>5682</v>
      </c>
      <c r="N1296" s="139"/>
      <c r="O1296" s="148">
        <v>202</v>
      </c>
      <c r="P1296" s="22" t="s">
        <v>26</v>
      </c>
      <c r="Q1296" s="22" t="s">
        <v>120</v>
      </c>
      <c r="R1296" s="29" t="s">
        <v>5786</v>
      </c>
    </row>
    <row r="1297" spans="1:18" x14ac:dyDescent="0.2">
      <c r="A1297" s="25">
        <v>1281</v>
      </c>
      <c r="B1297" s="19">
        <v>5700</v>
      </c>
      <c r="C1297" s="163" t="s">
        <v>4757</v>
      </c>
      <c r="D1297" s="165">
        <v>16</v>
      </c>
      <c r="E1297" s="148">
        <v>4</v>
      </c>
      <c r="F1297" s="148">
        <v>2013</v>
      </c>
      <c r="G1297" s="165">
        <v>16</v>
      </c>
      <c r="H1297" s="148">
        <v>4</v>
      </c>
      <c r="I1297" s="148">
        <v>2013</v>
      </c>
      <c r="J1297" s="148">
        <v>23</v>
      </c>
      <c r="K1297" s="148">
        <v>17</v>
      </c>
      <c r="L1297" s="139"/>
      <c r="M1297" s="30" t="s">
        <v>5682</v>
      </c>
      <c r="N1297" s="139"/>
      <c r="O1297" s="148">
        <v>206</v>
      </c>
      <c r="P1297" s="22" t="s">
        <v>26</v>
      </c>
      <c r="Q1297" s="22" t="s">
        <v>120</v>
      </c>
      <c r="R1297" s="29" t="s">
        <v>5786</v>
      </c>
    </row>
    <row r="1298" spans="1:18" x14ac:dyDescent="0.2">
      <c r="A1298" s="25">
        <v>1282</v>
      </c>
      <c r="B1298" s="19">
        <v>5700</v>
      </c>
      <c r="C1298" s="163" t="s">
        <v>4758</v>
      </c>
      <c r="D1298" s="165">
        <v>16</v>
      </c>
      <c r="E1298" s="148">
        <v>4</v>
      </c>
      <c r="F1298" s="148">
        <v>2013</v>
      </c>
      <c r="G1298" s="165">
        <v>17</v>
      </c>
      <c r="H1298" s="148">
        <v>4</v>
      </c>
      <c r="I1298" s="148">
        <v>2013</v>
      </c>
      <c r="J1298" s="148">
        <v>23</v>
      </c>
      <c r="K1298" s="148">
        <v>18</v>
      </c>
      <c r="L1298" s="139"/>
      <c r="M1298" s="30" t="s">
        <v>5682</v>
      </c>
      <c r="N1298" s="139"/>
      <c r="O1298" s="148">
        <v>198</v>
      </c>
      <c r="P1298" s="22" t="s">
        <v>26</v>
      </c>
      <c r="Q1298" s="22" t="s">
        <v>120</v>
      </c>
      <c r="R1298" s="29" t="s">
        <v>5786</v>
      </c>
    </row>
    <row r="1299" spans="1:18" x14ac:dyDescent="0.2">
      <c r="A1299" s="25">
        <v>1283</v>
      </c>
      <c r="B1299" s="19">
        <v>5700</v>
      </c>
      <c r="C1299" s="163" t="s">
        <v>4759</v>
      </c>
      <c r="D1299" s="165">
        <v>17</v>
      </c>
      <c r="E1299" s="148">
        <v>4</v>
      </c>
      <c r="F1299" s="148">
        <v>2013</v>
      </c>
      <c r="G1299" s="165">
        <v>17</v>
      </c>
      <c r="H1299" s="148">
        <v>4</v>
      </c>
      <c r="I1299" s="148">
        <v>2013</v>
      </c>
      <c r="J1299" s="148">
        <v>24</v>
      </c>
      <c r="K1299" s="148">
        <v>19</v>
      </c>
      <c r="L1299" s="139"/>
      <c r="M1299" s="30" t="s">
        <v>5682</v>
      </c>
      <c r="N1299" s="139"/>
      <c r="O1299" s="148">
        <v>198</v>
      </c>
      <c r="P1299" s="22" t="s">
        <v>26</v>
      </c>
      <c r="Q1299" s="22" t="s">
        <v>120</v>
      </c>
      <c r="R1299" s="29" t="s">
        <v>5786</v>
      </c>
    </row>
    <row r="1300" spans="1:18" x14ac:dyDescent="0.2">
      <c r="A1300" s="25">
        <v>1284</v>
      </c>
      <c r="B1300" s="19">
        <v>5700</v>
      </c>
      <c r="C1300" s="163" t="s">
        <v>4760</v>
      </c>
      <c r="D1300" s="165">
        <v>17</v>
      </c>
      <c r="E1300" s="148">
        <v>4</v>
      </c>
      <c r="F1300" s="148">
        <v>2013</v>
      </c>
      <c r="G1300" s="165">
        <v>17</v>
      </c>
      <c r="H1300" s="148">
        <v>4</v>
      </c>
      <c r="I1300" s="148">
        <v>2013</v>
      </c>
      <c r="J1300" s="148">
        <v>24</v>
      </c>
      <c r="K1300" s="148">
        <v>20</v>
      </c>
      <c r="L1300" s="139"/>
      <c r="M1300" s="30" t="s">
        <v>5682</v>
      </c>
      <c r="N1300" s="139"/>
      <c r="O1300" s="148">
        <v>204</v>
      </c>
      <c r="P1300" s="22" t="s">
        <v>26</v>
      </c>
      <c r="Q1300" s="22" t="s">
        <v>120</v>
      </c>
      <c r="R1300" s="29" t="s">
        <v>5786</v>
      </c>
    </row>
    <row r="1301" spans="1:18" x14ac:dyDescent="0.2">
      <c r="A1301" s="25">
        <v>1285</v>
      </c>
      <c r="B1301" s="19">
        <v>5700</v>
      </c>
      <c r="C1301" s="163" t="s">
        <v>4761</v>
      </c>
      <c r="D1301" s="165">
        <v>17</v>
      </c>
      <c r="E1301" s="148">
        <v>4</v>
      </c>
      <c r="F1301" s="148">
        <v>2013</v>
      </c>
      <c r="G1301" s="165">
        <v>17</v>
      </c>
      <c r="H1301" s="148">
        <v>4</v>
      </c>
      <c r="I1301" s="148">
        <v>2013</v>
      </c>
      <c r="J1301" s="148">
        <v>24</v>
      </c>
      <c r="K1301" s="148">
        <v>21</v>
      </c>
      <c r="L1301" s="139"/>
      <c r="M1301" s="30" t="s">
        <v>5682</v>
      </c>
      <c r="N1301" s="139"/>
      <c r="O1301" s="148">
        <v>195</v>
      </c>
      <c r="P1301" s="22" t="s">
        <v>26</v>
      </c>
      <c r="Q1301" s="22" t="s">
        <v>120</v>
      </c>
      <c r="R1301" s="29" t="s">
        <v>5786</v>
      </c>
    </row>
    <row r="1302" spans="1:18" x14ac:dyDescent="0.2">
      <c r="A1302" s="25">
        <v>1286</v>
      </c>
      <c r="B1302" s="19">
        <v>5700</v>
      </c>
      <c r="C1302" s="163" t="s">
        <v>4762</v>
      </c>
      <c r="D1302" s="165">
        <v>17</v>
      </c>
      <c r="E1302" s="148">
        <v>4</v>
      </c>
      <c r="F1302" s="148">
        <v>2013</v>
      </c>
      <c r="G1302" s="165">
        <v>17</v>
      </c>
      <c r="H1302" s="148">
        <v>4</v>
      </c>
      <c r="I1302" s="148">
        <v>2013</v>
      </c>
      <c r="J1302" s="148">
        <v>24</v>
      </c>
      <c r="K1302" s="148">
        <v>22</v>
      </c>
      <c r="L1302" s="139"/>
      <c r="M1302" s="30" t="s">
        <v>5682</v>
      </c>
      <c r="N1302" s="139"/>
      <c r="O1302" s="148">
        <v>192</v>
      </c>
      <c r="P1302" s="22" t="s">
        <v>26</v>
      </c>
      <c r="Q1302" s="22" t="s">
        <v>120</v>
      </c>
      <c r="R1302" s="29" t="s">
        <v>5786</v>
      </c>
    </row>
    <row r="1303" spans="1:18" x14ac:dyDescent="0.2">
      <c r="A1303" s="25">
        <v>1287</v>
      </c>
      <c r="B1303" s="19">
        <v>5700</v>
      </c>
      <c r="C1303" s="163" t="s">
        <v>4763</v>
      </c>
      <c r="D1303" s="165">
        <v>17</v>
      </c>
      <c r="E1303" s="148">
        <v>4</v>
      </c>
      <c r="F1303" s="148">
        <v>2013</v>
      </c>
      <c r="G1303" s="165">
        <v>17</v>
      </c>
      <c r="H1303" s="148">
        <v>4</v>
      </c>
      <c r="I1303" s="148">
        <v>2013</v>
      </c>
      <c r="J1303" s="148">
        <v>24</v>
      </c>
      <c r="K1303" s="148">
        <v>23</v>
      </c>
      <c r="L1303" s="139"/>
      <c r="M1303" s="30" t="s">
        <v>5682</v>
      </c>
      <c r="N1303" s="139"/>
      <c r="O1303" s="148">
        <v>186</v>
      </c>
      <c r="P1303" s="22" t="s">
        <v>26</v>
      </c>
      <c r="Q1303" s="22" t="s">
        <v>120</v>
      </c>
      <c r="R1303" s="29" t="s">
        <v>5786</v>
      </c>
    </row>
    <row r="1304" spans="1:18" x14ac:dyDescent="0.2">
      <c r="A1304" s="25">
        <v>1288</v>
      </c>
      <c r="B1304" s="19">
        <v>5700</v>
      </c>
      <c r="C1304" s="163" t="s">
        <v>4764</v>
      </c>
      <c r="D1304" s="165">
        <v>17</v>
      </c>
      <c r="E1304" s="148">
        <v>4</v>
      </c>
      <c r="F1304" s="148">
        <v>2013</v>
      </c>
      <c r="G1304" s="165">
        <v>17</v>
      </c>
      <c r="H1304" s="148">
        <v>4</v>
      </c>
      <c r="I1304" s="148">
        <v>2013</v>
      </c>
      <c r="J1304" s="148">
        <v>24</v>
      </c>
      <c r="K1304" s="148">
        <v>24</v>
      </c>
      <c r="L1304" s="139"/>
      <c r="M1304" s="30" t="s">
        <v>5682</v>
      </c>
      <c r="N1304" s="139"/>
      <c r="O1304" s="148">
        <v>207</v>
      </c>
      <c r="P1304" s="22" t="s">
        <v>26</v>
      </c>
      <c r="Q1304" s="22" t="s">
        <v>120</v>
      </c>
      <c r="R1304" s="29" t="s">
        <v>5786</v>
      </c>
    </row>
    <row r="1305" spans="1:18" x14ac:dyDescent="0.2">
      <c r="A1305" s="25">
        <v>1289</v>
      </c>
      <c r="B1305" s="19">
        <v>5700</v>
      </c>
      <c r="C1305" s="163" t="s">
        <v>4765</v>
      </c>
      <c r="D1305" s="165">
        <v>17</v>
      </c>
      <c r="E1305" s="148">
        <v>4</v>
      </c>
      <c r="F1305" s="148">
        <v>2013</v>
      </c>
      <c r="G1305" s="165">
        <v>17</v>
      </c>
      <c r="H1305" s="148">
        <v>4</v>
      </c>
      <c r="I1305" s="148">
        <v>2013</v>
      </c>
      <c r="J1305" s="148">
        <v>25</v>
      </c>
      <c r="K1305" s="148">
        <v>25</v>
      </c>
      <c r="L1305" s="139"/>
      <c r="M1305" s="30" t="s">
        <v>5682</v>
      </c>
      <c r="N1305" s="139"/>
      <c r="O1305" s="148">
        <v>198</v>
      </c>
      <c r="P1305" s="22" t="s">
        <v>26</v>
      </c>
      <c r="Q1305" s="22" t="s">
        <v>120</v>
      </c>
      <c r="R1305" s="29" t="s">
        <v>5786</v>
      </c>
    </row>
    <row r="1306" spans="1:18" x14ac:dyDescent="0.2">
      <c r="A1306" s="25">
        <v>1290</v>
      </c>
      <c r="B1306" s="19">
        <v>5700</v>
      </c>
      <c r="C1306" s="163" t="s">
        <v>4766</v>
      </c>
      <c r="D1306" s="165">
        <v>17</v>
      </c>
      <c r="E1306" s="148">
        <v>4</v>
      </c>
      <c r="F1306" s="148">
        <v>2013</v>
      </c>
      <c r="G1306" s="165">
        <v>17</v>
      </c>
      <c r="H1306" s="148">
        <v>4</v>
      </c>
      <c r="I1306" s="148">
        <v>2013</v>
      </c>
      <c r="J1306" s="148">
        <v>25</v>
      </c>
      <c r="K1306" s="148">
        <v>26</v>
      </c>
      <c r="L1306" s="139"/>
      <c r="M1306" s="30" t="s">
        <v>5682</v>
      </c>
      <c r="N1306" s="139"/>
      <c r="O1306" s="148">
        <v>196</v>
      </c>
      <c r="P1306" s="22" t="s">
        <v>26</v>
      </c>
      <c r="Q1306" s="22" t="s">
        <v>120</v>
      </c>
      <c r="R1306" s="29" t="s">
        <v>5786</v>
      </c>
    </row>
    <row r="1307" spans="1:18" x14ac:dyDescent="0.2">
      <c r="A1307" s="25">
        <v>1291</v>
      </c>
      <c r="B1307" s="19">
        <v>5700</v>
      </c>
      <c r="C1307" s="163" t="s">
        <v>4767</v>
      </c>
      <c r="D1307" s="165">
        <v>17</v>
      </c>
      <c r="E1307" s="148">
        <v>4</v>
      </c>
      <c r="F1307" s="148">
        <v>2013</v>
      </c>
      <c r="G1307" s="165">
        <v>17</v>
      </c>
      <c r="H1307" s="148">
        <v>4</v>
      </c>
      <c r="I1307" s="148">
        <v>2013</v>
      </c>
      <c r="J1307" s="148">
        <v>25</v>
      </c>
      <c r="K1307" s="148">
        <v>27</v>
      </c>
      <c r="L1307" s="139"/>
      <c r="M1307" s="30" t="s">
        <v>5682</v>
      </c>
      <c r="N1307" s="139"/>
      <c r="O1307" s="148">
        <v>210</v>
      </c>
      <c r="P1307" s="22" t="s">
        <v>26</v>
      </c>
      <c r="Q1307" s="22" t="s">
        <v>120</v>
      </c>
      <c r="R1307" s="29" t="s">
        <v>5786</v>
      </c>
    </row>
    <row r="1308" spans="1:18" x14ac:dyDescent="0.2">
      <c r="A1308" s="25">
        <v>1292</v>
      </c>
      <c r="B1308" s="19">
        <v>5700</v>
      </c>
      <c r="C1308" s="163" t="s">
        <v>4768</v>
      </c>
      <c r="D1308" s="165">
        <v>17</v>
      </c>
      <c r="E1308" s="148">
        <v>4</v>
      </c>
      <c r="F1308" s="148">
        <v>2013</v>
      </c>
      <c r="G1308" s="165">
        <v>17</v>
      </c>
      <c r="H1308" s="148">
        <v>4</v>
      </c>
      <c r="I1308" s="148">
        <v>2013</v>
      </c>
      <c r="J1308" s="148">
        <v>25</v>
      </c>
      <c r="K1308" s="148">
        <v>28</v>
      </c>
      <c r="L1308" s="139"/>
      <c r="M1308" s="30" t="s">
        <v>5682</v>
      </c>
      <c r="N1308" s="139"/>
      <c r="O1308" s="148">
        <v>199</v>
      </c>
      <c r="P1308" s="22" t="s">
        <v>26</v>
      </c>
      <c r="Q1308" s="22" t="s">
        <v>120</v>
      </c>
      <c r="R1308" s="29" t="s">
        <v>5786</v>
      </c>
    </row>
    <row r="1309" spans="1:18" x14ac:dyDescent="0.2">
      <c r="A1309" s="25">
        <v>1293</v>
      </c>
      <c r="B1309" s="19">
        <v>5700</v>
      </c>
      <c r="C1309" s="163" t="s">
        <v>4769</v>
      </c>
      <c r="D1309" s="165">
        <v>17</v>
      </c>
      <c r="E1309" s="148">
        <v>4</v>
      </c>
      <c r="F1309" s="148">
        <v>2013</v>
      </c>
      <c r="G1309" s="165">
        <v>17</v>
      </c>
      <c r="H1309" s="148">
        <v>4</v>
      </c>
      <c r="I1309" s="148">
        <v>2013</v>
      </c>
      <c r="J1309" s="148">
        <v>25</v>
      </c>
      <c r="K1309" s="148">
        <v>29</v>
      </c>
      <c r="L1309" s="139"/>
      <c r="M1309" s="30" t="s">
        <v>5682</v>
      </c>
      <c r="N1309" s="139"/>
      <c r="O1309" s="148">
        <v>199</v>
      </c>
      <c r="P1309" s="22" t="s">
        <v>26</v>
      </c>
      <c r="Q1309" s="22" t="s">
        <v>120</v>
      </c>
      <c r="R1309" s="29" t="s">
        <v>5786</v>
      </c>
    </row>
    <row r="1310" spans="1:18" x14ac:dyDescent="0.2">
      <c r="A1310" s="25">
        <v>1294</v>
      </c>
      <c r="B1310" s="19">
        <v>5700</v>
      </c>
      <c r="C1310" s="163" t="s">
        <v>4770</v>
      </c>
      <c r="D1310" s="165">
        <v>17</v>
      </c>
      <c r="E1310" s="148">
        <v>4</v>
      </c>
      <c r="F1310" s="148">
        <v>2013</v>
      </c>
      <c r="G1310" s="165">
        <v>17</v>
      </c>
      <c r="H1310" s="148">
        <v>4</v>
      </c>
      <c r="I1310" s="148">
        <v>2013</v>
      </c>
      <c r="J1310" s="148">
        <v>25</v>
      </c>
      <c r="K1310" s="148">
        <v>30</v>
      </c>
      <c r="L1310" s="139"/>
      <c r="M1310" s="30" t="s">
        <v>5682</v>
      </c>
      <c r="N1310" s="139"/>
      <c r="O1310" s="148">
        <v>200</v>
      </c>
      <c r="P1310" s="22" t="s">
        <v>26</v>
      </c>
      <c r="Q1310" s="22" t="s">
        <v>120</v>
      </c>
      <c r="R1310" s="29" t="s">
        <v>5786</v>
      </c>
    </row>
    <row r="1311" spans="1:18" x14ac:dyDescent="0.2">
      <c r="A1311" s="25">
        <v>1295</v>
      </c>
      <c r="B1311" s="19">
        <v>5700</v>
      </c>
      <c r="C1311" s="163" t="s">
        <v>4771</v>
      </c>
      <c r="D1311" s="165">
        <v>17</v>
      </c>
      <c r="E1311" s="148">
        <v>4</v>
      </c>
      <c r="F1311" s="148">
        <v>2013</v>
      </c>
      <c r="G1311" s="165">
        <v>17</v>
      </c>
      <c r="H1311" s="148">
        <v>4</v>
      </c>
      <c r="I1311" s="148">
        <v>2013</v>
      </c>
      <c r="J1311" s="148">
        <v>26</v>
      </c>
      <c r="K1311" s="148">
        <v>31</v>
      </c>
      <c r="L1311" s="139"/>
      <c r="M1311" s="30" t="s">
        <v>5682</v>
      </c>
      <c r="N1311" s="139"/>
      <c r="O1311" s="148">
        <v>195</v>
      </c>
      <c r="P1311" s="22" t="s">
        <v>26</v>
      </c>
      <c r="Q1311" s="22" t="s">
        <v>120</v>
      </c>
      <c r="R1311" s="29" t="s">
        <v>5786</v>
      </c>
    </row>
    <row r="1312" spans="1:18" x14ac:dyDescent="0.2">
      <c r="A1312" s="25">
        <v>1296</v>
      </c>
      <c r="B1312" s="19">
        <v>5700</v>
      </c>
      <c r="C1312" s="163" t="s">
        <v>4772</v>
      </c>
      <c r="D1312" s="165">
        <v>17</v>
      </c>
      <c r="E1312" s="148">
        <v>4</v>
      </c>
      <c r="F1312" s="148">
        <v>2013</v>
      </c>
      <c r="G1312" s="165">
        <v>17</v>
      </c>
      <c r="H1312" s="148">
        <v>4</v>
      </c>
      <c r="I1312" s="148">
        <v>2013</v>
      </c>
      <c r="J1312" s="148">
        <v>26</v>
      </c>
      <c r="K1312" s="148">
        <v>32</v>
      </c>
      <c r="L1312" s="139"/>
      <c r="M1312" s="30" t="s">
        <v>5682</v>
      </c>
      <c r="N1312" s="139"/>
      <c r="O1312" s="148">
        <v>202</v>
      </c>
      <c r="P1312" s="22" t="s">
        <v>26</v>
      </c>
      <c r="Q1312" s="22" t="s">
        <v>120</v>
      </c>
      <c r="R1312" s="29" t="s">
        <v>5786</v>
      </c>
    </row>
    <row r="1313" spans="1:18" x14ac:dyDescent="0.2">
      <c r="A1313" s="25">
        <v>1297</v>
      </c>
      <c r="B1313" s="19">
        <v>5700</v>
      </c>
      <c r="C1313" s="163" t="s">
        <v>4773</v>
      </c>
      <c r="D1313" s="165">
        <v>17</v>
      </c>
      <c r="E1313" s="148">
        <v>4</v>
      </c>
      <c r="F1313" s="148">
        <v>2013</v>
      </c>
      <c r="G1313" s="165">
        <v>18</v>
      </c>
      <c r="H1313" s="148">
        <v>4</v>
      </c>
      <c r="I1313" s="148">
        <v>2013</v>
      </c>
      <c r="J1313" s="148">
        <v>26</v>
      </c>
      <c r="K1313" s="148">
        <v>33</v>
      </c>
      <c r="L1313" s="139"/>
      <c r="M1313" s="30" t="s">
        <v>5682</v>
      </c>
      <c r="N1313" s="139"/>
      <c r="O1313" s="148">
        <v>190</v>
      </c>
      <c r="P1313" s="22" t="s">
        <v>26</v>
      </c>
      <c r="Q1313" s="22" t="s">
        <v>120</v>
      </c>
      <c r="R1313" s="29" t="s">
        <v>5786</v>
      </c>
    </row>
    <row r="1314" spans="1:18" x14ac:dyDescent="0.2">
      <c r="A1314" s="25">
        <v>1298</v>
      </c>
      <c r="B1314" s="19">
        <v>5700</v>
      </c>
      <c r="C1314" s="163" t="s">
        <v>4774</v>
      </c>
      <c r="D1314" s="165">
        <v>18</v>
      </c>
      <c r="E1314" s="148">
        <v>4</v>
      </c>
      <c r="F1314" s="148">
        <v>2013</v>
      </c>
      <c r="G1314" s="166">
        <v>18</v>
      </c>
      <c r="H1314" s="148">
        <v>4</v>
      </c>
      <c r="I1314" s="148">
        <v>2013</v>
      </c>
      <c r="J1314" s="148">
        <v>26</v>
      </c>
      <c r="K1314" s="148">
        <v>34</v>
      </c>
      <c r="L1314" s="139"/>
      <c r="M1314" s="30" t="s">
        <v>5682</v>
      </c>
      <c r="N1314" s="139"/>
      <c r="O1314" s="148">
        <v>199</v>
      </c>
      <c r="P1314" s="22" t="s">
        <v>26</v>
      </c>
      <c r="Q1314" s="22" t="s">
        <v>120</v>
      </c>
      <c r="R1314" s="29" t="s">
        <v>5786</v>
      </c>
    </row>
    <row r="1315" spans="1:18" x14ac:dyDescent="0.2">
      <c r="A1315" s="25">
        <v>1299</v>
      </c>
      <c r="B1315" s="19">
        <v>5700</v>
      </c>
      <c r="C1315" s="163" t="s">
        <v>4775</v>
      </c>
      <c r="D1315" s="165">
        <v>18</v>
      </c>
      <c r="E1315" s="148">
        <v>4</v>
      </c>
      <c r="F1315" s="148">
        <v>2013</v>
      </c>
      <c r="G1315" s="166">
        <v>18</v>
      </c>
      <c r="H1315" s="148">
        <v>4</v>
      </c>
      <c r="I1315" s="148">
        <v>2013</v>
      </c>
      <c r="J1315" s="148">
        <v>26</v>
      </c>
      <c r="K1315" s="148">
        <v>35</v>
      </c>
      <c r="L1315" s="139"/>
      <c r="M1315" s="30" t="s">
        <v>5682</v>
      </c>
      <c r="N1315" s="139"/>
      <c r="O1315" s="148">
        <v>198</v>
      </c>
      <c r="P1315" s="22" t="s">
        <v>26</v>
      </c>
      <c r="Q1315" s="22" t="s">
        <v>120</v>
      </c>
      <c r="R1315" s="29" t="s">
        <v>5786</v>
      </c>
    </row>
    <row r="1316" spans="1:18" x14ac:dyDescent="0.2">
      <c r="A1316" s="25">
        <v>1300</v>
      </c>
      <c r="B1316" s="19">
        <v>5700</v>
      </c>
      <c r="C1316" s="163" t="s">
        <v>4776</v>
      </c>
      <c r="D1316" s="165">
        <v>18</v>
      </c>
      <c r="E1316" s="148">
        <v>4</v>
      </c>
      <c r="F1316" s="148">
        <v>2013</v>
      </c>
      <c r="G1316" s="166">
        <v>18</v>
      </c>
      <c r="H1316" s="148">
        <v>4</v>
      </c>
      <c r="I1316" s="148">
        <v>2013</v>
      </c>
      <c r="J1316" s="148">
        <v>26</v>
      </c>
      <c r="K1316" s="148">
        <v>36</v>
      </c>
      <c r="L1316" s="139"/>
      <c r="M1316" s="30" t="s">
        <v>5682</v>
      </c>
      <c r="N1316" s="139"/>
      <c r="O1316" s="148">
        <v>203</v>
      </c>
      <c r="P1316" s="22" t="s">
        <v>26</v>
      </c>
      <c r="Q1316" s="22" t="s">
        <v>120</v>
      </c>
      <c r="R1316" s="29" t="s">
        <v>5786</v>
      </c>
    </row>
    <row r="1317" spans="1:18" x14ac:dyDescent="0.2">
      <c r="A1317" s="25">
        <v>1301</v>
      </c>
      <c r="B1317" s="19">
        <v>5700</v>
      </c>
      <c r="C1317" s="163" t="s">
        <v>4777</v>
      </c>
      <c r="D1317" s="165">
        <v>18</v>
      </c>
      <c r="E1317" s="148">
        <v>4</v>
      </c>
      <c r="F1317" s="148">
        <v>2013</v>
      </c>
      <c r="G1317" s="166">
        <v>18</v>
      </c>
      <c r="H1317" s="148">
        <v>4</v>
      </c>
      <c r="I1317" s="148">
        <v>2013</v>
      </c>
      <c r="J1317" s="148">
        <v>27</v>
      </c>
      <c r="K1317" s="148">
        <v>37</v>
      </c>
      <c r="L1317" s="139"/>
      <c r="M1317" s="30" t="s">
        <v>5682</v>
      </c>
      <c r="N1317" s="139"/>
      <c r="O1317" s="148">
        <v>210</v>
      </c>
      <c r="P1317" s="22" t="s">
        <v>26</v>
      </c>
      <c r="Q1317" s="22" t="s">
        <v>120</v>
      </c>
      <c r="R1317" s="29" t="s">
        <v>5786</v>
      </c>
    </row>
    <row r="1318" spans="1:18" x14ac:dyDescent="0.2">
      <c r="A1318" s="25">
        <v>1302</v>
      </c>
      <c r="B1318" s="19">
        <v>5700</v>
      </c>
      <c r="C1318" s="163" t="s">
        <v>4778</v>
      </c>
      <c r="D1318" s="165">
        <v>18</v>
      </c>
      <c r="E1318" s="148">
        <v>4</v>
      </c>
      <c r="F1318" s="148">
        <v>2013</v>
      </c>
      <c r="G1318" s="166">
        <v>19</v>
      </c>
      <c r="H1318" s="148">
        <v>4</v>
      </c>
      <c r="I1318" s="148">
        <v>2013</v>
      </c>
      <c r="J1318" s="148">
        <v>27</v>
      </c>
      <c r="K1318" s="148">
        <v>38</v>
      </c>
      <c r="L1318" s="139"/>
      <c r="M1318" s="30" t="s">
        <v>5682</v>
      </c>
      <c r="N1318" s="139"/>
      <c r="O1318" s="148">
        <v>198</v>
      </c>
      <c r="P1318" s="22" t="s">
        <v>26</v>
      </c>
      <c r="Q1318" s="22" t="s">
        <v>120</v>
      </c>
      <c r="R1318" s="29" t="s">
        <v>5786</v>
      </c>
    </row>
    <row r="1319" spans="1:18" x14ac:dyDescent="0.2">
      <c r="A1319" s="25">
        <v>1303</v>
      </c>
      <c r="B1319" s="19">
        <v>5700</v>
      </c>
      <c r="C1319" s="163" t="s">
        <v>4779</v>
      </c>
      <c r="D1319" s="165">
        <v>19</v>
      </c>
      <c r="E1319" s="148">
        <v>4</v>
      </c>
      <c r="F1319" s="148">
        <v>2013</v>
      </c>
      <c r="G1319" s="166">
        <v>22</v>
      </c>
      <c r="H1319" s="148">
        <v>4</v>
      </c>
      <c r="I1319" s="148">
        <v>2013</v>
      </c>
      <c r="J1319" s="148">
        <v>27</v>
      </c>
      <c r="K1319" s="148">
        <v>39</v>
      </c>
      <c r="L1319" s="139"/>
      <c r="M1319" s="30" t="s">
        <v>5682</v>
      </c>
      <c r="N1319" s="139"/>
      <c r="O1319" s="148">
        <v>193</v>
      </c>
      <c r="P1319" s="22" t="s">
        <v>26</v>
      </c>
      <c r="Q1319" s="22" t="s">
        <v>120</v>
      </c>
      <c r="R1319" s="29" t="s">
        <v>5786</v>
      </c>
    </row>
    <row r="1320" spans="1:18" x14ac:dyDescent="0.2">
      <c r="A1320" s="25">
        <v>1304</v>
      </c>
      <c r="B1320" s="19">
        <v>5700</v>
      </c>
      <c r="C1320" s="163" t="s">
        <v>4780</v>
      </c>
      <c r="D1320" s="165">
        <v>22</v>
      </c>
      <c r="E1320" s="148">
        <v>4</v>
      </c>
      <c r="F1320" s="148">
        <v>2013</v>
      </c>
      <c r="G1320" s="166">
        <v>22</v>
      </c>
      <c r="H1320" s="148">
        <v>4</v>
      </c>
      <c r="I1320" s="148">
        <v>2013</v>
      </c>
      <c r="J1320" s="148">
        <v>27</v>
      </c>
      <c r="K1320" s="148">
        <v>40</v>
      </c>
      <c r="L1320" s="139"/>
      <c r="M1320" s="30" t="s">
        <v>5682</v>
      </c>
      <c r="N1320" s="139"/>
      <c r="O1320" s="148">
        <v>195</v>
      </c>
      <c r="P1320" s="22" t="s">
        <v>26</v>
      </c>
      <c r="Q1320" s="22" t="s">
        <v>120</v>
      </c>
      <c r="R1320" s="29" t="s">
        <v>5786</v>
      </c>
    </row>
    <row r="1321" spans="1:18" x14ac:dyDescent="0.2">
      <c r="A1321" s="25">
        <v>1305</v>
      </c>
      <c r="B1321" s="19">
        <v>5700</v>
      </c>
      <c r="C1321" s="163" t="s">
        <v>4781</v>
      </c>
      <c r="D1321" s="165">
        <v>22</v>
      </c>
      <c r="E1321" s="148">
        <v>4</v>
      </c>
      <c r="F1321" s="148">
        <v>2013</v>
      </c>
      <c r="G1321" s="166">
        <v>22</v>
      </c>
      <c r="H1321" s="148">
        <v>4</v>
      </c>
      <c r="I1321" s="148">
        <v>2013</v>
      </c>
      <c r="J1321" s="148">
        <v>27</v>
      </c>
      <c r="K1321" s="148">
        <v>41</v>
      </c>
      <c r="L1321" s="139"/>
      <c r="M1321" s="30" t="s">
        <v>5682</v>
      </c>
      <c r="N1321" s="139"/>
      <c r="O1321" s="148">
        <v>206</v>
      </c>
      <c r="P1321" s="22" t="s">
        <v>26</v>
      </c>
      <c r="Q1321" s="22" t="s">
        <v>120</v>
      </c>
      <c r="R1321" s="29" t="s">
        <v>5786</v>
      </c>
    </row>
    <row r="1322" spans="1:18" x14ac:dyDescent="0.2">
      <c r="A1322" s="25">
        <v>1306</v>
      </c>
      <c r="B1322" s="19">
        <v>5700</v>
      </c>
      <c r="C1322" s="163" t="s">
        <v>4782</v>
      </c>
      <c r="D1322" s="165">
        <v>22</v>
      </c>
      <c r="E1322" s="148">
        <v>4</v>
      </c>
      <c r="F1322" s="148">
        <v>2013</v>
      </c>
      <c r="G1322" s="166">
        <v>22</v>
      </c>
      <c r="H1322" s="148">
        <v>4</v>
      </c>
      <c r="I1322" s="148">
        <v>2013</v>
      </c>
      <c r="J1322" s="148">
        <v>27</v>
      </c>
      <c r="K1322" s="148">
        <v>42</v>
      </c>
      <c r="L1322" s="139"/>
      <c r="M1322" s="30" t="s">
        <v>5682</v>
      </c>
      <c r="N1322" s="139"/>
      <c r="O1322" s="148">
        <v>197</v>
      </c>
      <c r="P1322" s="22" t="s">
        <v>26</v>
      </c>
      <c r="Q1322" s="22" t="s">
        <v>120</v>
      </c>
      <c r="R1322" s="29" t="s">
        <v>5786</v>
      </c>
    </row>
    <row r="1323" spans="1:18" x14ac:dyDescent="0.2">
      <c r="A1323" s="25">
        <v>1307</v>
      </c>
      <c r="B1323" s="19">
        <v>5700</v>
      </c>
      <c r="C1323" s="163" t="s">
        <v>4783</v>
      </c>
      <c r="D1323" s="165">
        <v>22</v>
      </c>
      <c r="E1323" s="148">
        <v>4</v>
      </c>
      <c r="F1323" s="148">
        <v>2013</v>
      </c>
      <c r="G1323" s="166">
        <v>22</v>
      </c>
      <c r="H1323" s="148">
        <v>4</v>
      </c>
      <c r="I1323" s="148">
        <v>2013</v>
      </c>
      <c r="J1323" s="148">
        <v>28</v>
      </c>
      <c r="K1323" s="148">
        <v>43</v>
      </c>
      <c r="L1323" s="139"/>
      <c r="M1323" s="30" t="s">
        <v>5682</v>
      </c>
      <c r="N1323" s="139"/>
      <c r="O1323" s="148">
        <v>201</v>
      </c>
      <c r="P1323" s="22" t="s">
        <v>26</v>
      </c>
      <c r="Q1323" s="22" t="s">
        <v>120</v>
      </c>
      <c r="R1323" s="29" t="s">
        <v>5786</v>
      </c>
    </row>
    <row r="1324" spans="1:18" x14ac:dyDescent="0.2">
      <c r="A1324" s="25">
        <v>1308</v>
      </c>
      <c r="B1324" s="19">
        <v>5700</v>
      </c>
      <c r="C1324" s="163" t="s">
        <v>4784</v>
      </c>
      <c r="D1324" s="165">
        <v>22</v>
      </c>
      <c r="E1324" s="148">
        <v>4</v>
      </c>
      <c r="F1324" s="148">
        <v>2013</v>
      </c>
      <c r="G1324" s="166">
        <v>22</v>
      </c>
      <c r="H1324" s="148">
        <v>4</v>
      </c>
      <c r="I1324" s="148">
        <v>2013</v>
      </c>
      <c r="J1324" s="148">
        <v>28</v>
      </c>
      <c r="K1324" s="148">
        <v>44</v>
      </c>
      <c r="L1324" s="139"/>
      <c r="M1324" s="30" t="s">
        <v>5682</v>
      </c>
      <c r="N1324" s="139"/>
      <c r="O1324" s="148">
        <v>194</v>
      </c>
      <c r="P1324" s="22" t="s">
        <v>26</v>
      </c>
      <c r="Q1324" s="22" t="s">
        <v>120</v>
      </c>
      <c r="R1324" s="29" t="s">
        <v>5786</v>
      </c>
    </row>
    <row r="1325" spans="1:18" x14ac:dyDescent="0.2">
      <c r="A1325" s="25">
        <v>1309</v>
      </c>
      <c r="B1325" s="19">
        <v>5700</v>
      </c>
      <c r="C1325" s="163" t="s">
        <v>4785</v>
      </c>
      <c r="D1325" s="165">
        <v>22</v>
      </c>
      <c r="E1325" s="148">
        <v>4</v>
      </c>
      <c r="F1325" s="148">
        <v>2013</v>
      </c>
      <c r="G1325" s="165">
        <v>22</v>
      </c>
      <c r="H1325" s="148">
        <v>4</v>
      </c>
      <c r="I1325" s="148">
        <v>2013</v>
      </c>
      <c r="J1325" s="148">
        <v>28</v>
      </c>
      <c r="K1325" s="148">
        <v>45</v>
      </c>
      <c r="L1325" s="139"/>
      <c r="M1325" s="30" t="s">
        <v>5682</v>
      </c>
      <c r="N1325" s="139"/>
      <c r="O1325" s="148">
        <v>201</v>
      </c>
      <c r="P1325" s="22" t="s">
        <v>26</v>
      </c>
      <c r="Q1325" s="22" t="s">
        <v>120</v>
      </c>
      <c r="R1325" s="29" t="s">
        <v>5786</v>
      </c>
    </row>
    <row r="1326" spans="1:18" x14ac:dyDescent="0.2">
      <c r="A1326" s="25">
        <v>1310</v>
      </c>
      <c r="B1326" s="19">
        <v>5700</v>
      </c>
      <c r="C1326" s="163" t="s">
        <v>4786</v>
      </c>
      <c r="D1326" s="165">
        <v>22</v>
      </c>
      <c r="E1326" s="148">
        <v>4</v>
      </c>
      <c r="F1326" s="148">
        <v>2013</v>
      </c>
      <c r="G1326" s="165">
        <v>22</v>
      </c>
      <c r="H1326" s="148">
        <v>4</v>
      </c>
      <c r="I1326" s="148">
        <v>2013</v>
      </c>
      <c r="J1326" s="148">
        <v>28</v>
      </c>
      <c r="K1326" s="148">
        <v>46</v>
      </c>
      <c r="L1326" s="139"/>
      <c r="M1326" s="30" t="s">
        <v>5682</v>
      </c>
      <c r="N1326" s="139"/>
      <c r="O1326" s="148">
        <v>200</v>
      </c>
      <c r="P1326" s="22" t="s">
        <v>26</v>
      </c>
      <c r="Q1326" s="22" t="s">
        <v>120</v>
      </c>
      <c r="R1326" s="29" t="s">
        <v>5786</v>
      </c>
    </row>
    <row r="1327" spans="1:18" x14ac:dyDescent="0.2">
      <c r="A1327" s="25">
        <v>1311</v>
      </c>
      <c r="B1327" s="19">
        <v>5700</v>
      </c>
      <c r="C1327" s="163" t="s">
        <v>4787</v>
      </c>
      <c r="D1327" s="165">
        <v>22</v>
      </c>
      <c r="E1327" s="148">
        <v>4</v>
      </c>
      <c r="F1327" s="148">
        <v>2013</v>
      </c>
      <c r="G1327" s="165">
        <v>22</v>
      </c>
      <c r="H1327" s="148">
        <v>4</v>
      </c>
      <c r="I1327" s="148">
        <v>2013</v>
      </c>
      <c r="J1327" s="148">
        <v>28</v>
      </c>
      <c r="K1327" s="148">
        <v>47</v>
      </c>
      <c r="L1327" s="139"/>
      <c r="M1327" s="30" t="s">
        <v>5682</v>
      </c>
      <c r="N1327" s="139"/>
      <c r="O1327" s="148">
        <v>188</v>
      </c>
      <c r="P1327" s="22" t="s">
        <v>26</v>
      </c>
      <c r="Q1327" s="22" t="s">
        <v>120</v>
      </c>
      <c r="R1327" s="29" t="s">
        <v>5786</v>
      </c>
    </row>
    <row r="1328" spans="1:18" x14ac:dyDescent="0.2">
      <c r="A1328" s="25">
        <v>1312</v>
      </c>
      <c r="B1328" s="19">
        <v>5700</v>
      </c>
      <c r="C1328" s="163" t="s">
        <v>4788</v>
      </c>
      <c r="D1328" s="165">
        <v>22</v>
      </c>
      <c r="E1328" s="148">
        <v>4</v>
      </c>
      <c r="F1328" s="148">
        <v>2013</v>
      </c>
      <c r="G1328" s="165">
        <v>23</v>
      </c>
      <c r="H1328" s="148">
        <v>4</v>
      </c>
      <c r="I1328" s="148">
        <v>2013</v>
      </c>
      <c r="J1328" s="148">
        <v>28</v>
      </c>
      <c r="K1328" s="148">
        <v>48</v>
      </c>
      <c r="L1328" s="139"/>
      <c r="M1328" s="30" t="s">
        <v>5682</v>
      </c>
      <c r="N1328" s="139"/>
      <c r="O1328" s="148">
        <v>165</v>
      </c>
      <c r="P1328" s="22" t="s">
        <v>26</v>
      </c>
      <c r="Q1328" s="22" t="s">
        <v>120</v>
      </c>
      <c r="R1328" s="29" t="s">
        <v>5786</v>
      </c>
    </row>
    <row r="1329" spans="1:18" x14ac:dyDescent="0.2">
      <c r="A1329" s="25">
        <v>1313</v>
      </c>
      <c r="B1329" s="19">
        <v>5700</v>
      </c>
      <c r="C1329" s="163" t="s">
        <v>4789</v>
      </c>
      <c r="D1329" s="165">
        <v>23</v>
      </c>
      <c r="E1329" s="148">
        <v>4</v>
      </c>
      <c r="F1329" s="148">
        <v>2013</v>
      </c>
      <c r="G1329" s="165">
        <v>23</v>
      </c>
      <c r="H1329" s="148">
        <v>4</v>
      </c>
      <c r="I1329" s="148">
        <v>2013</v>
      </c>
      <c r="J1329" s="148">
        <v>29</v>
      </c>
      <c r="K1329" s="148">
        <v>49</v>
      </c>
      <c r="L1329" s="139"/>
      <c r="M1329" s="30" t="s">
        <v>5682</v>
      </c>
      <c r="N1329" s="139"/>
      <c r="O1329" s="148">
        <v>195</v>
      </c>
      <c r="P1329" s="22" t="s">
        <v>26</v>
      </c>
      <c r="Q1329" s="22" t="s">
        <v>120</v>
      </c>
      <c r="R1329" s="29" t="s">
        <v>5786</v>
      </c>
    </row>
    <row r="1330" spans="1:18" x14ac:dyDescent="0.2">
      <c r="A1330" s="25">
        <v>1314</v>
      </c>
      <c r="B1330" s="19">
        <v>5700</v>
      </c>
      <c r="C1330" s="163" t="s">
        <v>4790</v>
      </c>
      <c r="D1330" s="165">
        <v>24</v>
      </c>
      <c r="E1330" s="148">
        <v>4</v>
      </c>
      <c r="F1330" s="148">
        <v>2013</v>
      </c>
      <c r="G1330" s="165">
        <v>26</v>
      </c>
      <c r="H1330" s="148">
        <v>4</v>
      </c>
      <c r="I1330" s="148">
        <v>2013</v>
      </c>
      <c r="J1330" s="148">
        <v>29</v>
      </c>
      <c r="K1330" s="148">
        <v>50</v>
      </c>
      <c r="L1330" s="139"/>
      <c r="M1330" s="30" t="s">
        <v>5682</v>
      </c>
      <c r="N1330" s="139"/>
      <c r="O1330" s="148">
        <v>187</v>
      </c>
      <c r="P1330" s="22" t="s">
        <v>26</v>
      </c>
      <c r="Q1330" s="22" t="s">
        <v>120</v>
      </c>
      <c r="R1330" s="29" t="s">
        <v>5786</v>
      </c>
    </row>
    <row r="1331" spans="1:18" x14ac:dyDescent="0.2">
      <c r="A1331" s="25">
        <v>1315</v>
      </c>
      <c r="B1331" s="19">
        <v>5700</v>
      </c>
      <c r="C1331" s="163" t="s">
        <v>4791</v>
      </c>
      <c r="D1331" s="165">
        <v>26</v>
      </c>
      <c r="E1331" s="148">
        <v>4</v>
      </c>
      <c r="F1331" s="148">
        <v>2013</v>
      </c>
      <c r="G1331" s="165">
        <v>26</v>
      </c>
      <c r="H1331" s="148">
        <v>4</v>
      </c>
      <c r="I1331" s="148">
        <v>2013</v>
      </c>
      <c r="J1331" s="148">
        <v>29</v>
      </c>
      <c r="K1331" s="148">
        <v>51</v>
      </c>
      <c r="L1331" s="139"/>
      <c r="M1331" s="30" t="s">
        <v>5682</v>
      </c>
      <c r="N1331" s="139"/>
      <c r="O1331" s="148">
        <v>179</v>
      </c>
      <c r="P1331" s="22" t="s">
        <v>26</v>
      </c>
      <c r="Q1331" s="22" t="s">
        <v>120</v>
      </c>
      <c r="R1331" s="29" t="s">
        <v>5786</v>
      </c>
    </row>
    <row r="1332" spans="1:18" x14ac:dyDescent="0.2">
      <c r="A1332" s="25">
        <v>1316</v>
      </c>
      <c r="B1332" s="19">
        <v>5700</v>
      </c>
      <c r="C1332" s="163" t="s">
        <v>4792</v>
      </c>
      <c r="D1332" s="165">
        <v>30</v>
      </c>
      <c r="E1332" s="148">
        <v>4</v>
      </c>
      <c r="F1332" s="148">
        <v>2013</v>
      </c>
      <c r="G1332" s="165">
        <v>30</v>
      </c>
      <c r="H1332" s="148">
        <v>4</v>
      </c>
      <c r="I1332" s="148">
        <v>2013</v>
      </c>
      <c r="J1332" s="148">
        <v>29</v>
      </c>
      <c r="K1332" s="148">
        <v>52</v>
      </c>
      <c r="L1332" s="139"/>
      <c r="M1332" s="30" t="s">
        <v>5682</v>
      </c>
      <c r="N1332" s="139"/>
      <c r="O1332" s="148">
        <v>193</v>
      </c>
      <c r="P1332" s="22" t="s">
        <v>26</v>
      </c>
      <c r="Q1332" s="22" t="s">
        <v>120</v>
      </c>
      <c r="R1332" s="29" t="s">
        <v>5786</v>
      </c>
    </row>
    <row r="1333" spans="1:18" x14ac:dyDescent="0.2">
      <c r="A1333" s="25">
        <v>1317</v>
      </c>
      <c r="B1333" s="19">
        <v>5700</v>
      </c>
      <c r="C1333" s="163" t="s">
        <v>4793</v>
      </c>
      <c r="D1333" s="165">
        <v>30</v>
      </c>
      <c r="E1333" s="148">
        <v>4</v>
      </c>
      <c r="F1333" s="148">
        <v>2013</v>
      </c>
      <c r="G1333" s="165">
        <v>30</v>
      </c>
      <c r="H1333" s="148">
        <v>4</v>
      </c>
      <c r="I1333" s="148">
        <v>2013</v>
      </c>
      <c r="J1333" s="148">
        <v>29</v>
      </c>
      <c r="K1333" s="148">
        <v>53</v>
      </c>
      <c r="L1333" s="139"/>
      <c r="M1333" s="30" t="s">
        <v>5682</v>
      </c>
      <c r="N1333" s="139"/>
      <c r="O1333" s="148">
        <v>196</v>
      </c>
      <c r="P1333" s="22" t="s">
        <v>26</v>
      </c>
      <c r="Q1333" s="22" t="s">
        <v>120</v>
      </c>
      <c r="R1333" s="29" t="s">
        <v>5786</v>
      </c>
    </row>
    <row r="1334" spans="1:18" x14ac:dyDescent="0.2">
      <c r="A1334" s="25">
        <v>1318</v>
      </c>
      <c r="B1334" s="19">
        <v>5700</v>
      </c>
      <c r="C1334" s="163" t="s">
        <v>4794</v>
      </c>
      <c r="D1334" s="165">
        <v>30</v>
      </c>
      <c r="E1334" s="148">
        <v>4</v>
      </c>
      <c r="F1334" s="148">
        <v>2013</v>
      </c>
      <c r="G1334" s="165">
        <v>30</v>
      </c>
      <c r="H1334" s="148">
        <v>4</v>
      </c>
      <c r="I1334" s="148">
        <v>2013</v>
      </c>
      <c r="J1334" s="148">
        <v>29</v>
      </c>
      <c r="K1334" s="148">
        <v>54</v>
      </c>
      <c r="L1334" s="139"/>
      <c r="M1334" s="30" t="s">
        <v>5682</v>
      </c>
      <c r="N1334" s="139"/>
      <c r="O1334" s="148">
        <v>78</v>
      </c>
      <c r="P1334" s="22" t="s">
        <v>26</v>
      </c>
      <c r="Q1334" s="22" t="s">
        <v>120</v>
      </c>
      <c r="R1334" s="29" t="s">
        <v>5786</v>
      </c>
    </row>
    <row r="1335" spans="1:18" x14ac:dyDescent="0.2">
      <c r="A1335" s="25">
        <v>1319</v>
      </c>
      <c r="B1335" s="19">
        <v>5700</v>
      </c>
      <c r="C1335" s="163" t="s">
        <v>4795</v>
      </c>
      <c r="D1335" s="165">
        <v>30</v>
      </c>
      <c r="E1335" s="148">
        <v>4</v>
      </c>
      <c r="F1335" s="148">
        <v>2013</v>
      </c>
      <c r="G1335" s="165">
        <v>30</v>
      </c>
      <c r="H1335" s="148">
        <v>4</v>
      </c>
      <c r="I1335" s="148">
        <v>2013</v>
      </c>
      <c r="J1335" s="148">
        <v>30</v>
      </c>
      <c r="K1335" s="148">
        <v>55</v>
      </c>
      <c r="L1335" s="139"/>
      <c r="M1335" s="30" t="s">
        <v>5682</v>
      </c>
      <c r="N1335" s="139"/>
      <c r="O1335" s="148">
        <v>111</v>
      </c>
      <c r="P1335" s="22" t="s">
        <v>26</v>
      </c>
      <c r="Q1335" s="22" t="s">
        <v>120</v>
      </c>
      <c r="R1335" s="29" t="s">
        <v>5786</v>
      </c>
    </row>
    <row r="1336" spans="1:18" x14ac:dyDescent="0.2">
      <c r="A1336" s="25">
        <v>1320</v>
      </c>
      <c r="B1336" s="19">
        <v>5700</v>
      </c>
      <c r="C1336" s="163" t="s">
        <v>4796</v>
      </c>
      <c r="D1336" s="165">
        <v>30</v>
      </c>
      <c r="E1336" s="148">
        <v>4</v>
      </c>
      <c r="F1336" s="148">
        <v>2013</v>
      </c>
      <c r="G1336" s="165">
        <v>30</v>
      </c>
      <c r="H1336" s="148">
        <v>4</v>
      </c>
      <c r="I1336" s="148">
        <v>2013</v>
      </c>
      <c r="J1336" s="148">
        <v>30</v>
      </c>
      <c r="K1336" s="148">
        <v>56</v>
      </c>
      <c r="L1336" s="139"/>
      <c r="M1336" s="30" t="s">
        <v>5682</v>
      </c>
      <c r="N1336" s="139"/>
      <c r="O1336" s="148">
        <v>200</v>
      </c>
      <c r="P1336" s="22" t="s">
        <v>26</v>
      </c>
      <c r="Q1336" s="22" t="s">
        <v>120</v>
      </c>
      <c r="R1336" s="29" t="s">
        <v>5786</v>
      </c>
    </row>
    <row r="1337" spans="1:18" ht="22.5" x14ac:dyDescent="0.2">
      <c r="A1337" s="25">
        <v>1321</v>
      </c>
      <c r="B1337" s="19">
        <v>5700</v>
      </c>
      <c r="C1337" s="163" t="s">
        <v>4797</v>
      </c>
      <c r="D1337" s="165">
        <v>30</v>
      </c>
      <c r="E1337" s="148">
        <v>4</v>
      </c>
      <c r="F1337" s="148">
        <v>2013</v>
      </c>
      <c r="G1337" s="165">
        <v>30</v>
      </c>
      <c r="H1337" s="148">
        <v>4</v>
      </c>
      <c r="I1337" s="148">
        <v>2013</v>
      </c>
      <c r="J1337" s="148">
        <v>30</v>
      </c>
      <c r="K1337" s="148">
        <v>57</v>
      </c>
      <c r="L1337" s="139"/>
      <c r="M1337" s="30" t="s">
        <v>5682</v>
      </c>
      <c r="N1337" s="139"/>
      <c r="O1337" s="148">
        <v>141</v>
      </c>
      <c r="P1337" s="22" t="s">
        <v>26</v>
      </c>
      <c r="Q1337" s="22" t="s">
        <v>120</v>
      </c>
      <c r="R1337" s="29" t="s">
        <v>5786</v>
      </c>
    </row>
    <row r="1338" spans="1:18" x14ac:dyDescent="0.2">
      <c r="A1338" s="25">
        <v>1322</v>
      </c>
      <c r="B1338" s="19">
        <v>5700</v>
      </c>
      <c r="C1338" s="163" t="s">
        <v>4798</v>
      </c>
      <c r="D1338" s="165">
        <v>7</v>
      </c>
      <c r="E1338" s="148">
        <v>5</v>
      </c>
      <c r="F1338" s="148">
        <v>2013</v>
      </c>
      <c r="G1338" s="148">
        <v>7</v>
      </c>
      <c r="H1338" s="148">
        <v>5</v>
      </c>
      <c r="I1338" s="148">
        <v>2013</v>
      </c>
      <c r="J1338" s="148">
        <v>31</v>
      </c>
      <c r="K1338" s="148">
        <v>1</v>
      </c>
      <c r="L1338" s="139"/>
      <c r="M1338" s="30" t="s">
        <v>5682</v>
      </c>
      <c r="N1338" s="139"/>
      <c r="O1338" s="148">
        <v>203</v>
      </c>
      <c r="P1338" s="22" t="s">
        <v>26</v>
      </c>
      <c r="Q1338" s="22" t="s">
        <v>120</v>
      </c>
      <c r="R1338" s="29" t="s">
        <v>5786</v>
      </c>
    </row>
    <row r="1339" spans="1:18" x14ac:dyDescent="0.2">
      <c r="A1339" s="25">
        <v>1323</v>
      </c>
      <c r="B1339" s="19">
        <v>5700</v>
      </c>
      <c r="C1339" s="163" t="s">
        <v>4799</v>
      </c>
      <c r="D1339" s="165">
        <v>7</v>
      </c>
      <c r="E1339" s="148">
        <v>5</v>
      </c>
      <c r="F1339" s="148">
        <v>2013</v>
      </c>
      <c r="G1339" s="148">
        <v>7</v>
      </c>
      <c r="H1339" s="148">
        <v>5</v>
      </c>
      <c r="I1339" s="148">
        <v>2013</v>
      </c>
      <c r="J1339" s="148">
        <v>31</v>
      </c>
      <c r="K1339" s="148">
        <v>2</v>
      </c>
      <c r="L1339" s="139"/>
      <c r="M1339" s="30" t="s">
        <v>5682</v>
      </c>
      <c r="N1339" s="139"/>
      <c r="O1339" s="148">
        <v>202</v>
      </c>
      <c r="P1339" s="22" t="s">
        <v>26</v>
      </c>
      <c r="Q1339" s="22" t="s">
        <v>120</v>
      </c>
      <c r="R1339" s="29" t="s">
        <v>5786</v>
      </c>
    </row>
    <row r="1340" spans="1:18" x14ac:dyDescent="0.2">
      <c r="A1340" s="25">
        <v>1324</v>
      </c>
      <c r="B1340" s="19">
        <v>5700</v>
      </c>
      <c r="C1340" s="163" t="s">
        <v>4800</v>
      </c>
      <c r="D1340" s="165">
        <v>7</v>
      </c>
      <c r="E1340" s="148">
        <v>5</v>
      </c>
      <c r="F1340" s="148">
        <v>2013</v>
      </c>
      <c r="G1340" s="165">
        <v>7</v>
      </c>
      <c r="H1340" s="148">
        <v>5</v>
      </c>
      <c r="I1340" s="148">
        <v>2013</v>
      </c>
      <c r="J1340" s="148">
        <v>31</v>
      </c>
      <c r="K1340" s="148">
        <v>3</v>
      </c>
      <c r="L1340" s="139"/>
      <c r="M1340" s="30" t="s">
        <v>5682</v>
      </c>
      <c r="N1340" s="139"/>
      <c r="O1340" s="148">
        <v>201</v>
      </c>
      <c r="P1340" s="22" t="s">
        <v>26</v>
      </c>
      <c r="Q1340" s="22" t="s">
        <v>120</v>
      </c>
      <c r="R1340" s="29" t="s">
        <v>5786</v>
      </c>
    </row>
    <row r="1341" spans="1:18" x14ac:dyDescent="0.2">
      <c r="A1341" s="25">
        <v>1325</v>
      </c>
      <c r="B1341" s="19">
        <v>5700</v>
      </c>
      <c r="C1341" s="163" t="s">
        <v>4801</v>
      </c>
      <c r="D1341" s="165">
        <v>7</v>
      </c>
      <c r="E1341" s="148">
        <v>5</v>
      </c>
      <c r="F1341" s="148">
        <v>2013</v>
      </c>
      <c r="G1341" s="165">
        <v>8</v>
      </c>
      <c r="H1341" s="148">
        <v>5</v>
      </c>
      <c r="I1341" s="148">
        <v>2013</v>
      </c>
      <c r="J1341" s="148">
        <v>31</v>
      </c>
      <c r="K1341" s="148">
        <v>4</v>
      </c>
      <c r="L1341" s="139"/>
      <c r="M1341" s="30" t="s">
        <v>5682</v>
      </c>
      <c r="N1341" s="139"/>
      <c r="O1341" s="148">
        <v>201</v>
      </c>
      <c r="P1341" s="22" t="s">
        <v>26</v>
      </c>
      <c r="Q1341" s="22" t="s">
        <v>120</v>
      </c>
      <c r="R1341" s="29" t="s">
        <v>5786</v>
      </c>
    </row>
    <row r="1342" spans="1:18" x14ac:dyDescent="0.2">
      <c r="A1342" s="25">
        <v>1326</v>
      </c>
      <c r="B1342" s="19">
        <v>5700</v>
      </c>
      <c r="C1342" s="163" t="s">
        <v>4802</v>
      </c>
      <c r="D1342" s="165">
        <v>8</v>
      </c>
      <c r="E1342" s="148">
        <v>5</v>
      </c>
      <c r="F1342" s="148">
        <v>2013</v>
      </c>
      <c r="G1342" s="165">
        <v>8</v>
      </c>
      <c r="H1342" s="148">
        <v>5</v>
      </c>
      <c r="I1342" s="148">
        <v>2013</v>
      </c>
      <c r="J1342" s="148">
        <v>31</v>
      </c>
      <c r="K1342" s="148">
        <v>5</v>
      </c>
      <c r="L1342" s="139"/>
      <c r="M1342" s="30" t="s">
        <v>5682</v>
      </c>
      <c r="N1342" s="139"/>
      <c r="O1342" s="148">
        <v>212</v>
      </c>
      <c r="P1342" s="22" t="s">
        <v>26</v>
      </c>
      <c r="Q1342" s="22" t="s">
        <v>120</v>
      </c>
      <c r="R1342" s="29" t="s">
        <v>5786</v>
      </c>
    </row>
    <row r="1343" spans="1:18" x14ac:dyDescent="0.2">
      <c r="A1343" s="25">
        <v>1327</v>
      </c>
      <c r="B1343" s="19">
        <v>5700</v>
      </c>
      <c r="C1343" s="163" t="s">
        <v>4803</v>
      </c>
      <c r="D1343" s="165">
        <v>8</v>
      </c>
      <c r="E1343" s="148">
        <v>5</v>
      </c>
      <c r="F1343" s="148">
        <v>2013</v>
      </c>
      <c r="G1343" s="165">
        <v>8</v>
      </c>
      <c r="H1343" s="148">
        <v>5</v>
      </c>
      <c r="I1343" s="148">
        <v>2013</v>
      </c>
      <c r="J1343" s="148">
        <v>31</v>
      </c>
      <c r="K1343" s="148">
        <v>6</v>
      </c>
      <c r="L1343" s="139"/>
      <c r="M1343" s="30" t="s">
        <v>5682</v>
      </c>
      <c r="N1343" s="139"/>
      <c r="O1343" s="165">
        <v>204</v>
      </c>
      <c r="P1343" s="22" t="s">
        <v>26</v>
      </c>
      <c r="Q1343" s="22" t="s">
        <v>120</v>
      </c>
      <c r="R1343" s="29" t="s">
        <v>5786</v>
      </c>
    </row>
    <row r="1344" spans="1:18" x14ac:dyDescent="0.2">
      <c r="A1344" s="25">
        <v>1328</v>
      </c>
      <c r="B1344" s="19">
        <v>5700</v>
      </c>
      <c r="C1344" s="163" t="s">
        <v>4804</v>
      </c>
      <c r="D1344" s="165">
        <v>9</v>
      </c>
      <c r="E1344" s="148">
        <v>5</v>
      </c>
      <c r="F1344" s="148">
        <v>2013</v>
      </c>
      <c r="G1344" s="165">
        <v>9</v>
      </c>
      <c r="H1344" s="148">
        <v>5</v>
      </c>
      <c r="I1344" s="148">
        <v>2013</v>
      </c>
      <c r="J1344" s="148">
        <v>32</v>
      </c>
      <c r="K1344" s="148">
        <v>7</v>
      </c>
      <c r="L1344" s="139"/>
      <c r="M1344" s="30" t="s">
        <v>5682</v>
      </c>
      <c r="N1344" s="139"/>
      <c r="O1344" s="148">
        <v>209</v>
      </c>
      <c r="P1344" s="22" t="s">
        <v>26</v>
      </c>
      <c r="Q1344" s="22" t="s">
        <v>120</v>
      </c>
      <c r="R1344" s="29" t="s">
        <v>5786</v>
      </c>
    </row>
    <row r="1345" spans="1:18" x14ac:dyDescent="0.2">
      <c r="A1345" s="25">
        <v>1329</v>
      </c>
      <c r="B1345" s="19">
        <v>5700</v>
      </c>
      <c r="C1345" s="163" t="s">
        <v>4805</v>
      </c>
      <c r="D1345" s="165">
        <v>9</v>
      </c>
      <c r="E1345" s="148">
        <v>5</v>
      </c>
      <c r="F1345" s="148">
        <v>2013</v>
      </c>
      <c r="G1345" s="165">
        <v>9</v>
      </c>
      <c r="H1345" s="148">
        <v>5</v>
      </c>
      <c r="I1345" s="148">
        <v>2013</v>
      </c>
      <c r="J1345" s="148">
        <v>32</v>
      </c>
      <c r="K1345" s="148">
        <v>8</v>
      </c>
      <c r="L1345" s="139"/>
      <c r="M1345" s="30" t="s">
        <v>5682</v>
      </c>
      <c r="N1345" s="139"/>
      <c r="O1345" s="148">
        <v>202</v>
      </c>
      <c r="P1345" s="22" t="s">
        <v>26</v>
      </c>
      <c r="Q1345" s="22" t="s">
        <v>120</v>
      </c>
      <c r="R1345" s="29" t="s">
        <v>5786</v>
      </c>
    </row>
    <row r="1346" spans="1:18" x14ac:dyDescent="0.2">
      <c r="A1346" s="25">
        <v>1330</v>
      </c>
      <c r="B1346" s="19">
        <v>5700</v>
      </c>
      <c r="C1346" s="163" t="s">
        <v>4806</v>
      </c>
      <c r="D1346" s="165">
        <v>9</v>
      </c>
      <c r="E1346" s="148">
        <v>5</v>
      </c>
      <c r="F1346" s="148">
        <v>2013</v>
      </c>
      <c r="G1346" s="165">
        <v>9</v>
      </c>
      <c r="H1346" s="148">
        <v>5</v>
      </c>
      <c r="I1346" s="148">
        <v>2013</v>
      </c>
      <c r="J1346" s="148">
        <v>32</v>
      </c>
      <c r="K1346" s="148">
        <v>9</v>
      </c>
      <c r="L1346" s="139"/>
      <c r="M1346" s="30" t="s">
        <v>5682</v>
      </c>
      <c r="N1346" s="139"/>
      <c r="O1346" s="148">
        <v>198</v>
      </c>
      <c r="P1346" s="22" t="s">
        <v>26</v>
      </c>
      <c r="Q1346" s="22" t="s">
        <v>120</v>
      </c>
      <c r="R1346" s="29" t="s">
        <v>5786</v>
      </c>
    </row>
    <row r="1347" spans="1:18" x14ac:dyDescent="0.2">
      <c r="A1347" s="25">
        <v>1331</v>
      </c>
      <c r="B1347" s="19">
        <v>5700</v>
      </c>
      <c r="C1347" s="163" t="s">
        <v>4807</v>
      </c>
      <c r="D1347" s="165">
        <v>9</v>
      </c>
      <c r="E1347" s="148">
        <v>5</v>
      </c>
      <c r="F1347" s="148">
        <v>2013</v>
      </c>
      <c r="G1347" s="165">
        <v>9</v>
      </c>
      <c r="H1347" s="148">
        <v>5</v>
      </c>
      <c r="I1347" s="148">
        <v>2013</v>
      </c>
      <c r="J1347" s="148">
        <v>32</v>
      </c>
      <c r="K1347" s="148">
        <v>10</v>
      </c>
      <c r="L1347" s="139"/>
      <c r="M1347" s="30" t="s">
        <v>5682</v>
      </c>
      <c r="N1347" s="139"/>
      <c r="O1347" s="148">
        <v>201</v>
      </c>
      <c r="P1347" s="22" t="s">
        <v>26</v>
      </c>
      <c r="Q1347" s="22" t="s">
        <v>120</v>
      </c>
      <c r="R1347" s="29" t="s">
        <v>5786</v>
      </c>
    </row>
    <row r="1348" spans="1:18" x14ac:dyDescent="0.2">
      <c r="A1348" s="25">
        <v>1332</v>
      </c>
      <c r="B1348" s="19">
        <v>5700</v>
      </c>
      <c r="C1348" s="163" t="s">
        <v>4808</v>
      </c>
      <c r="D1348" s="165">
        <v>9</v>
      </c>
      <c r="E1348" s="148">
        <v>5</v>
      </c>
      <c r="F1348" s="148">
        <v>2013</v>
      </c>
      <c r="G1348" s="165">
        <v>9</v>
      </c>
      <c r="H1348" s="148">
        <v>5</v>
      </c>
      <c r="I1348" s="148">
        <v>2013</v>
      </c>
      <c r="J1348" s="148">
        <v>32</v>
      </c>
      <c r="K1348" s="148">
        <v>11</v>
      </c>
      <c r="L1348" s="139"/>
      <c r="M1348" s="30" t="s">
        <v>5682</v>
      </c>
      <c r="N1348" s="139"/>
      <c r="O1348" s="148">
        <v>201</v>
      </c>
      <c r="P1348" s="22" t="s">
        <v>26</v>
      </c>
      <c r="Q1348" s="22" t="s">
        <v>120</v>
      </c>
      <c r="R1348" s="29" t="s">
        <v>5786</v>
      </c>
    </row>
    <row r="1349" spans="1:18" x14ac:dyDescent="0.2">
      <c r="A1349" s="25">
        <v>1333</v>
      </c>
      <c r="B1349" s="19">
        <v>5700</v>
      </c>
      <c r="C1349" s="163" t="s">
        <v>4809</v>
      </c>
      <c r="D1349" s="165">
        <v>9</v>
      </c>
      <c r="E1349" s="148">
        <v>5</v>
      </c>
      <c r="F1349" s="148">
        <v>2013</v>
      </c>
      <c r="G1349" s="165">
        <v>9</v>
      </c>
      <c r="H1349" s="148">
        <v>5</v>
      </c>
      <c r="I1349" s="148">
        <v>2013</v>
      </c>
      <c r="J1349" s="148">
        <v>32</v>
      </c>
      <c r="K1349" s="148">
        <v>12</v>
      </c>
      <c r="L1349" s="139"/>
      <c r="M1349" s="30" t="s">
        <v>5682</v>
      </c>
      <c r="N1349" s="139"/>
      <c r="O1349" s="148">
        <v>201</v>
      </c>
      <c r="P1349" s="22" t="s">
        <v>26</v>
      </c>
      <c r="Q1349" s="22" t="s">
        <v>120</v>
      </c>
      <c r="R1349" s="29" t="s">
        <v>5786</v>
      </c>
    </row>
    <row r="1350" spans="1:18" x14ac:dyDescent="0.2">
      <c r="A1350" s="25">
        <v>1334</v>
      </c>
      <c r="B1350" s="19">
        <v>5700</v>
      </c>
      <c r="C1350" s="163" t="s">
        <v>4810</v>
      </c>
      <c r="D1350" s="165">
        <v>9</v>
      </c>
      <c r="E1350" s="148">
        <v>5</v>
      </c>
      <c r="F1350" s="148">
        <v>2013</v>
      </c>
      <c r="G1350" s="165">
        <v>9</v>
      </c>
      <c r="H1350" s="148">
        <v>5</v>
      </c>
      <c r="I1350" s="148">
        <v>2013</v>
      </c>
      <c r="J1350" s="148">
        <v>33</v>
      </c>
      <c r="K1350" s="148">
        <v>13</v>
      </c>
      <c r="L1350" s="139"/>
      <c r="M1350" s="30" t="s">
        <v>5682</v>
      </c>
      <c r="N1350" s="139"/>
      <c r="O1350" s="148">
        <v>200</v>
      </c>
      <c r="P1350" s="22" t="s">
        <v>26</v>
      </c>
      <c r="Q1350" s="22" t="s">
        <v>120</v>
      </c>
      <c r="R1350" s="29" t="s">
        <v>5786</v>
      </c>
    </row>
    <row r="1351" spans="1:18" x14ac:dyDescent="0.2">
      <c r="A1351" s="25">
        <v>1335</v>
      </c>
      <c r="B1351" s="19">
        <v>5700</v>
      </c>
      <c r="C1351" s="163" t="s">
        <v>4811</v>
      </c>
      <c r="D1351" s="165">
        <v>9</v>
      </c>
      <c r="E1351" s="148">
        <v>5</v>
      </c>
      <c r="F1351" s="148">
        <v>2013</v>
      </c>
      <c r="G1351" s="165">
        <v>9</v>
      </c>
      <c r="H1351" s="148">
        <v>5</v>
      </c>
      <c r="I1351" s="148">
        <v>2013</v>
      </c>
      <c r="J1351" s="148">
        <v>33</v>
      </c>
      <c r="K1351" s="148">
        <v>14</v>
      </c>
      <c r="L1351" s="139"/>
      <c r="M1351" s="30" t="s">
        <v>5682</v>
      </c>
      <c r="N1351" s="139"/>
      <c r="O1351" s="148">
        <v>202</v>
      </c>
      <c r="P1351" s="22" t="s">
        <v>26</v>
      </c>
      <c r="Q1351" s="22" t="s">
        <v>120</v>
      </c>
      <c r="R1351" s="29" t="s">
        <v>5786</v>
      </c>
    </row>
    <row r="1352" spans="1:18" x14ac:dyDescent="0.2">
      <c r="A1352" s="25">
        <v>1336</v>
      </c>
      <c r="B1352" s="19">
        <v>5700</v>
      </c>
      <c r="C1352" s="163" t="s">
        <v>4812</v>
      </c>
      <c r="D1352" s="165">
        <v>9</v>
      </c>
      <c r="E1352" s="148">
        <v>5</v>
      </c>
      <c r="F1352" s="148">
        <v>2013</v>
      </c>
      <c r="G1352" s="165">
        <v>9</v>
      </c>
      <c r="H1352" s="148">
        <v>5</v>
      </c>
      <c r="I1352" s="148">
        <v>2013</v>
      </c>
      <c r="J1352" s="148">
        <v>33</v>
      </c>
      <c r="K1352" s="148">
        <v>15</v>
      </c>
      <c r="L1352" s="139"/>
      <c r="M1352" s="30" t="s">
        <v>5682</v>
      </c>
      <c r="N1352" s="139"/>
      <c r="O1352" s="148">
        <v>196</v>
      </c>
      <c r="P1352" s="22" t="s">
        <v>26</v>
      </c>
      <c r="Q1352" s="22" t="s">
        <v>120</v>
      </c>
      <c r="R1352" s="29" t="s">
        <v>5786</v>
      </c>
    </row>
    <row r="1353" spans="1:18" x14ac:dyDescent="0.2">
      <c r="A1353" s="25">
        <v>1337</v>
      </c>
      <c r="B1353" s="19">
        <v>5700</v>
      </c>
      <c r="C1353" s="163" t="s">
        <v>4813</v>
      </c>
      <c r="D1353" s="165">
        <v>9</v>
      </c>
      <c r="E1353" s="148">
        <v>5</v>
      </c>
      <c r="F1353" s="148">
        <v>2013</v>
      </c>
      <c r="G1353" s="165">
        <v>9</v>
      </c>
      <c r="H1353" s="148">
        <v>5</v>
      </c>
      <c r="I1353" s="148">
        <v>2013</v>
      </c>
      <c r="J1353" s="148">
        <v>33</v>
      </c>
      <c r="K1353" s="148">
        <v>16</v>
      </c>
      <c r="L1353" s="139"/>
      <c r="M1353" s="30" t="s">
        <v>5682</v>
      </c>
      <c r="N1353" s="139"/>
      <c r="O1353" s="148">
        <v>194</v>
      </c>
      <c r="P1353" s="22" t="s">
        <v>26</v>
      </c>
      <c r="Q1353" s="22" t="s">
        <v>120</v>
      </c>
      <c r="R1353" s="29" t="s">
        <v>5786</v>
      </c>
    </row>
    <row r="1354" spans="1:18" x14ac:dyDescent="0.2">
      <c r="A1354" s="25">
        <v>1338</v>
      </c>
      <c r="B1354" s="19">
        <v>5700</v>
      </c>
      <c r="C1354" s="163" t="s">
        <v>4814</v>
      </c>
      <c r="D1354" s="165">
        <v>9</v>
      </c>
      <c r="E1354" s="148">
        <v>5</v>
      </c>
      <c r="F1354" s="148">
        <v>2013</v>
      </c>
      <c r="G1354" s="165">
        <v>10</v>
      </c>
      <c r="H1354" s="148">
        <v>5</v>
      </c>
      <c r="I1354" s="148">
        <v>2013</v>
      </c>
      <c r="J1354" s="148">
        <v>33</v>
      </c>
      <c r="K1354" s="148">
        <v>17</v>
      </c>
      <c r="L1354" s="139"/>
      <c r="M1354" s="30" t="s">
        <v>5682</v>
      </c>
      <c r="N1354" s="139"/>
      <c r="O1354" s="148">
        <v>198</v>
      </c>
      <c r="P1354" s="22" t="s">
        <v>26</v>
      </c>
      <c r="Q1354" s="22" t="s">
        <v>120</v>
      </c>
      <c r="R1354" s="29" t="s">
        <v>5786</v>
      </c>
    </row>
    <row r="1355" spans="1:18" x14ac:dyDescent="0.2">
      <c r="A1355" s="25">
        <v>1339</v>
      </c>
      <c r="B1355" s="19">
        <v>5700</v>
      </c>
      <c r="C1355" s="163" t="s">
        <v>4815</v>
      </c>
      <c r="D1355" s="165">
        <v>10</v>
      </c>
      <c r="E1355" s="148">
        <v>5</v>
      </c>
      <c r="F1355" s="148">
        <v>2013</v>
      </c>
      <c r="G1355" s="165">
        <v>10</v>
      </c>
      <c r="H1355" s="148">
        <v>5</v>
      </c>
      <c r="I1355" s="148">
        <v>2013</v>
      </c>
      <c r="J1355" s="148">
        <v>33</v>
      </c>
      <c r="K1355" s="148">
        <v>18</v>
      </c>
      <c r="L1355" s="139"/>
      <c r="M1355" s="30" t="s">
        <v>5682</v>
      </c>
      <c r="N1355" s="139"/>
      <c r="O1355" s="148">
        <v>198</v>
      </c>
      <c r="P1355" s="22" t="s">
        <v>26</v>
      </c>
      <c r="Q1355" s="22" t="s">
        <v>120</v>
      </c>
      <c r="R1355" s="29" t="s">
        <v>5786</v>
      </c>
    </row>
    <row r="1356" spans="1:18" x14ac:dyDescent="0.2">
      <c r="A1356" s="25">
        <v>1340</v>
      </c>
      <c r="B1356" s="19">
        <v>5700</v>
      </c>
      <c r="C1356" s="163" t="s">
        <v>4816</v>
      </c>
      <c r="D1356" s="165">
        <v>10</v>
      </c>
      <c r="E1356" s="148">
        <v>5</v>
      </c>
      <c r="F1356" s="148">
        <v>2013</v>
      </c>
      <c r="G1356" s="165">
        <v>10</v>
      </c>
      <c r="H1356" s="148">
        <v>5</v>
      </c>
      <c r="I1356" s="148">
        <v>2013</v>
      </c>
      <c r="J1356" s="148">
        <v>34</v>
      </c>
      <c r="K1356" s="148">
        <v>19</v>
      </c>
      <c r="L1356" s="139"/>
      <c r="M1356" s="30" t="s">
        <v>5682</v>
      </c>
      <c r="N1356" s="139"/>
      <c r="O1356" s="148">
        <v>200</v>
      </c>
      <c r="P1356" s="22" t="s">
        <v>26</v>
      </c>
      <c r="Q1356" s="22" t="s">
        <v>120</v>
      </c>
      <c r="R1356" s="29" t="s">
        <v>5786</v>
      </c>
    </row>
    <row r="1357" spans="1:18" x14ac:dyDescent="0.2">
      <c r="A1357" s="25">
        <v>1341</v>
      </c>
      <c r="B1357" s="19">
        <v>5700</v>
      </c>
      <c r="C1357" s="163" t="s">
        <v>4817</v>
      </c>
      <c r="D1357" s="165">
        <v>10</v>
      </c>
      <c r="E1357" s="148">
        <v>5</v>
      </c>
      <c r="F1357" s="148">
        <v>2013</v>
      </c>
      <c r="G1357" s="165">
        <v>10</v>
      </c>
      <c r="H1357" s="148">
        <v>5</v>
      </c>
      <c r="I1357" s="148">
        <v>2013</v>
      </c>
      <c r="J1357" s="148">
        <v>34</v>
      </c>
      <c r="K1357" s="148">
        <v>20</v>
      </c>
      <c r="L1357" s="139"/>
      <c r="M1357" s="30" t="s">
        <v>5682</v>
      </c>
      <c r="N1357" s="139"/>
      <c r="O1357" s="148">
        <v>196</v>
      </c>
      <c r="P1357" s="22" t="s">
        <v>26</v>
      </c>
      <c r="Q1357" s="22" t="s">
        <v>120</v>
      </c>
      <c r="R1357" s="29" t="s">
        <v>5786</v>
      </c>
    </row>
    <row r="1358" spans="1:18" x14ac:dyDescent="0.2">
      <c r="A1358" s="25">
        <v>1342</v>
      </c>
      <c r="B1358" s="19">
        <v>5700</v>
      </c>
      <c r="C1358" s="163" t="s">
        <v>4818</v>
      </c>
      <c r="D1358" s="165">
        <v>10</v>
      </c>
      <c r="E1358" s="148">
        <v>5</v>
      </c>
      <c r="F1358" s="148">
        <v>2013</v>
      </c>
      <c r="G1358" s="165">
        <v>10</v>
      </c>
      <c r="H1358" s="148">
        <v>5</v>
      </c>
      <c r="I1358" s="148">
        <v>2013</v>
      </c>
      <c r="J1358" s="148">
        <v>34</v>
      </c>
      <c r="K1358" s="148">
        <v>21</v>
      </c>
      <c r="L1358" s="139"/>
      <c r="M1358" s="30" t="s">
        <v>5682</v>
      </c>
      <c r="N1358" s="139"/>
      <c r="O1358" s="148">
        <v>192</v>
      </c>
      <c r="P1358" s="22" t="s">
        <v>26</v>
      </c>
      <c r="Q1358" s="22" t="s">
        <v>120</v>
      </c>
      <c r="R1358" s="29" t="s">
        <v>5786</v>
      </c>
    </row>
    <row r="1359" spans="1:18" x14ac:dyDescent="0.2">
      <c r="A1359" s="25">
        <v>1343</v>
      </c>
      <c r="B1359" s="19">
        <v>5700</v>
      </c>
      <c r="C1359" s="163" t="s">
        <v>4819</v>
      </c>
      <c r="D1359" s="165">
        <v>10</v>
      </c>
      <c r="E1359" s="148">
        <v>5</v>
      </c>
      <c r="F1359" s="148">
        <v>2013</v>
      </c>
      <c r="G1359" s="165">
        <v>10</v>
      </c>
      <c r="H1359" s="148">
        <v>5</v>
      </c>
      <c r="I1359" s="148">
        <v>2013</v>
      </c>
      <c r="J1359" s="148">
        <v>34</v>
      </c>
      <c r="K1359" s="148">
        <v>22</v>
      </c>
      <c r="L1359" s="139"/>
      <c r="M1359" s="30" t="s">
        <v>5682</v>
      </c>
      <c r="N1359" s="139"/>
      <c r="O1359" s="148">
        <v>203</v>
      </c>
      <c r="P1359" s="22" t="s">
        <v>26</v>
      </c>
      <c r="Q1359" s="22" t="s">
        <v>120</v>
      </c>
      <c r="R1359" s="29" t="s">
        <v>5786</v>
      </c>
    </row>
    <row r="1360" spans="1:18" x14ac:dyDescent="0.2">
      <c r="A1360" s="25">
        <v>1344</v>
      </c>
      <c r="B1360" s="19">
        <v>5700</v>
      </c>
      <c r="C1360" s="163" t="s">
        <v>4820</v>
      </c>
      <c r="D1360" s="165">
        <v>10</v>
      </c>
      <c r="E1360" s="148">
        <v>5</v>
      </c>
      <c r="F1360" s="148">
        <v>2013</v>
      </c>
      <c r="G1360" s="165">
        <v>14</v>
      </c>
      <c r="H1360" s="148">
        <v>5</v>
      </c>
      <c r="I1360" s="148">
        <v>2013</v>
      </c>
      <c r="J1360" s="148">
        <v>34</v>
      </c>
      <c r="K1360" s="148">
        <v>23</v>
      </c>
      <c r="L1360" s="139"/>
      <c r="M1360" s="30" t="s">
        <v>5682</v>
      </c>
      <c r="N1360" s="139"/>
      <c r="O1360" s="148">
        <v>207</v>
      </c>
      <c r="P1360" s="22" t="s">
        <v>26</v>
      </c>
      <c r="Q1360" s="22" t="s">
        <v>120</v>
      </c>
      <c r="R1360" s="29" t="s">
        <v>5786</v>
      </c>
    </row>
    <row r="1361" spans="1:18" x14ac:dyDescent="0.2">
      <c r="A1361" s="25">
        <v>1345</v>
      </c>
      <c r="B1361" s="19">
        <v>5700</v>
      </c>
      <c r="C1361" s="163" t="s">
        <v>4821</v>
      </c>
      <c r="D1361" s="165">
        <v>14</v>
      </c>
      <c r="E1361" s="148">
        <v>5</v>
      </c>
      <c r="F1361" s="148">
        <v>2013</v>
      </c>
      <c r="G1361" s="165">
        <v>15</v>
      </c>
      <c r="H1361" s="148">
        <v>5</v>
      </c>
      <c r="I1361" s="148">
        <v>2013</v>
      </c>
      <c r="J1361" s="148">
        <v>34</v>
      </c>
      <c r="K1361" s="148">
        <v>24</v>
      </c>
      <c r="L1361" s="139"/>
      <c r="M1361" s="30" t="s">
        <v>5682</v>
      </c>
      <c r="N1361" s="139"/>
      <c r="O1361" s="148">
        <v>205</v>
      </c>
      <c r="P1361" s="22" t="s">
        <v>26</v>
      </c>
      <c r="Q1361" s="22" t="s">
        <v>120</v>
      </c>
      <c r="R1361" s="29" t="s">
        <v>5786</v>
      </c>
    </row>
    <row r="1362" spans="1:18" x14ac:dyDescent="0.2">
      <c r="A1362" s="25">
        <v>1346</v>
      </c>
      <c r="B1362" s="19">
        <v>5700</v>
      </c>
      <c r="C1362" s="163" t="s">
        <v>4822</v>
      </c>
      <c r="D1362" s="165">
        <v>16</v>
      </c>
      <c r="E1362" s="148">
        <v>5</v>
      </c>
      <c r="F1362" s="148">
        <v>2013</v>
      </c>
      <c r="G1362" s="165">
        <v>17</v>
      </c>
      <c r="H1362" s="148">
        <v>5</v>
      </c>
      <c r="I1362" s="148">
        <v>2013</v>
      </c>
      <c r="J1362" s="148">
        <v>35</v>
      </c>
      <c r="K1362" s="148">
        <v>25</v>
      </c>
      <c r="L1362" s="139"/>
      <c r="M1362" s="30" t="s">
        <v>5682</v>
      </c>
      <c r="N1362" s="139"/>
      <c r="O1362" s="148">
        <v>186</v>
      </c>
      <c r="P1362" s="22" t="s">
        <v>26</v>
      </c>
      <c r="Q1362" s="22" t="s">
        <v>120</v>
      </c>
      <c r="R1362" s="29" t="s">
        <v>5786</v>
      </c>
    </row>
    <row r="1363" spans="1:18" x14ac:dyDescent="0.2">
      <c r="A1363" s="25">
        <v>1347</v>
      </c>
      <c r="B1363" s="19">
        <v>5700</v>
      </c>
      <c r="C1363" s="163" t="s">
        <v>4823</v>
      </c>
      <c r="D1363" s="165">
        <v>17</v>
      </c>
      <c r="E1363" s="148">
        <v>5</v>
      </c>
      <c r="F1363" s="148">
        <v>2013</v>
      </c>
      <c r="G1363" s="165">
        <v>20</v>
      </c>
      <c r="H1363" s="148">
        <v>5</v>
      </c>
      <c r="I1363" s="148">
        <v>2013</v>
      </c>
      <c r="J1363" s="148">
        <v>35</v>
      </c>
      <c r="K1363" s="148">
        <v>26</v>
      </c>
      <c r="L1363" s="139"/>
      <c r="M1363" s="30" t="s">
        <v>5682</v>
      </c>
      <c r="N1363" s="139"/>
      <c r="O1363" s="148">
        <v>197</v>
      </c>
      <c r="P1363" s="22" t="s">
        <v>26</v>
      </c>
      <c r="Q1363" s="22" t="s">
        <v>120</v>
      </c>
      <c r="R1363" s="29" t="s">
        <v>5786</v>
      </c>
    </row>
    <row r="1364" spans="1:18" x14ac:dyDescent="0.2">
      <c r="A1364" s="25">
        <v>1348</v>
      </c>
      <c r="B1364" s="19">
        <v>5700</v>
      </c>
      <c r="C1364" s="163" t="s">
        <v>4824</v>
      </c>
      <c r="D1364" s="165">
        <v>20</v>
      </c>
      <c r="E1364" s="148">
        <v>5</v>
      </c>
      <c r="F1364" s="148">
        <v>2013</v>
      </c>
      <c r="G1364" s="165">
        <v>20</v>
      </c>
      <c r="H1364" s="148">
        <v>5</v>
      </c>
      <c r="I1364" s="148">
        <v>2013</v>
      </c>
      <c r="J1364" s="148">
        <v>35</v>
      </c>
      <c r="K1364" s="148">
        <v>27</v>
      </c>
      <c r="L1364" s="139"/>
      <c r="M1364" s="30" t="s">
        <v>5682</v>
      </c>
      <c r="N1364" s="139"/>
      <c r="O1364" s="148">
        <v>196</v>
      </c>
      <c r="P1364" s="22" t="s">
        <v>26</v>
      </c>
      <c r="Q1364" s="22" t="s">
        <v>120</v>
      </c>
      <c r="R1364" s="29" t="s">
        <v>5786</v>
      </c>
    </row>
    <row r="1365" spans="1:18" x14ac:dyDescent="0.2">
      <c r="A1365" s="25">
        <v>1349</v>
      </c>
      <c r="B1365" s="19">
        <v>5700</v>
      </c>
      <c r="C1365" s="163" t="s">
        <v>4825</v>
      </c>
      <c r="D1365" s="165">
        <v>20</v>
      </c>
      <c r="E1365" s="148">
        <v>5</v>
      </c>
      <c r="F1365" s="148">
        <v>2013</v>
      </c>
      <c r="G1365" s="165">
        <v>20</v>
      </c>
      <c r="H1365" s="148">
        <v>5</v>
      </c>
      <c r="I1365" s="148">
        <v>2013</v>
      </c>
      <c r="J1365" s="148">
        <v>35</v>
      </c>
      <c r="K1365" s="148">
        <v>28</v>
      </c>
      <c r="L1365" s="139"/>
      <c r="M1365" s="30" t="s">
        <v>5682</v>
      </c>
      <c r="N1365" s="139"/>
      <c r="O1365" s="148">
        <v>197</v>
      </c>
      <c r="P1365" s="22" t="s">
        <v>26</v>
      </c>
      <c r="Q1365" s="22" t="s">
        <v>120</v>
      </c>
      <c r="R1365" s="29" t="s">
        <v>5786</v>
      </c>
    </row>
    <row r="1366" spans="1:18" x14ac:dyDescent="0.2">
      <c r="A1366" s="25">
        <v>1350</v>
      </c>
      <c r="B1366" s="19">
        <v>5700</v>
      </c>
      <c r="C1366" s="163" t="s">
        <v>4826</v>
      </c>
      <c r="D1366" s="165">
        <v>20</v>
      </c>
      <c r="E1366" s="148">
        <v>5</v>
      </c>
      <c r="F1366" s="148">
        <v>2013</v>
      </c>
      <c r="G1366" s="165">
        <v>23</v>
      </c>
      <c r="H1366" s="148">
        <v>5</v>
      </c>
      <c r="I1366" s="148">
        <v>2013</v>
      </c>
      <c r="J1366" s="148">
        <v>35</v>
      </c>
      <c r="K1366" s="148">
        <v>29</v>
      </c>
      <c r="L1366" s="139"/>
      <c r="M1366" s="30" t="s">
        <v>5682</v>
      </c>
      <c r="N1366" s="139"/>
      <c r="O1366" s="148">
        <v>196</v>
      </c>
      <c r="P1366" s="22" t="s">
        <v>26</v>
      </c>
      <c r="Q1366" s="22" t="s">
        <v>120</v>
      </c>
      <c r="R1366" s="29" t="s">
        <v>5786</v>
      </c>
    </row>
    <row r="1367" spans="1:18" x14ac:dyDescent="0.2">
      <c r="A1367" s="25">
        <v>1351</v>
      </c>
      <c r="B1367" s="19">
        <v>5700</v>
      </c>
      <c r="C1367" s="163" t="s">
        <v>4827</v>
      </c>
      <c r="D1367" s="165">
        <v>23</v>
      </c>
      <c r="E1367" s="148">
        <v>5</v>
      </c>
      <c r="F1367" s="148">
        <v>2013</v>
      </c>
      <c r="G1367" s="165">
        <v>23</v>
      </c>
      <c r="H1367" s="148">
        <v>5</v>
      </c>
      <c r="I1367" s="148">
        <v>2013</v>
      </c>
      <c r="J1367" s="148">
        <v>35</v>
      </c>
      <c r="K1367" s="148">
        <v>30</v>
      </c>
      <c r="L1367" s="139"/>
      <c r="M1367" s="30" t="s">
        <v>5682</v>
      </c>
      <c r="N1367" s="139"/>
      <c r="O1367" s="148">
        <v>205</v>
      </c>
      <c r="P1367" s="22" t="s">
        <v>26</v>
      </c>
      <c r="Q1367" s="22" t="s">
        <v>120</v>
      </c>
      <c r="R1367" s="29" t="s">
        <v>5786</v>
      </c>
    </row>
    <row r="1368" spans="1:18" x14ac:dyDescent="0.2">
      <c r="A1368" s="25">
        <v>1352</v>
      </c>
      <c r="B1368" s="19">
        <v>5700</v>
      </c>
      <c r="C1368" s="163" t="s">
        <v>4828</v>
      </c>
      <c r="D1368" s="165">
        <v>23</v>
      </c>
      <c r="E1368" s="148">
        <v>5</v>
      </c>
      <c r="F1368" s="148">
        <v>2013</v>
      </c>
      <c r="G1368" s="165">
        <v>23</v>
      </c>
      <c r="H1368" s="148">
        <v>5</v>
      </c>
      <c r="I1368" s="148">
        <v>2013</v>
      </c>
      <c r="J1368" s="148">
        <v>36</v>
      </c>
      <c r="K1368" s="148">
        <v>31</v>
      </c>
      <c r="L1368" s="139"/>
      <c r="M1368" s="30" t="s">
        <v>5682</v>
      </c>
      <c r="N1368" s="139"/>
      <c r="O1368" s="148">
        <v>217</v>
      </c>
      <c r="P1368" s="22" t="s">
        <v>26</v>
      </c>
      <c r="Q1368" s="22" t="s">
        <v>120</v>
      </c>
      <c r="R1368" s="29" t="s">
        <v>5786</v>
      </c>
    </row>
    <row r="1369" spans="1:18" x14ac:dyDescent="0.2">
      <c r="A1369" s="25">
        <v>1353</v>
      </c>
      <c r="B1369" s="19">
        <v>5700</v>
      </c>
      <c r="C1369" s="163" t="s">
        <v>4829</v>
      </c>
      <c r="D1369" s="165">
        <v>24</v>
      </c>
      <c r="E1369" s="148">
        <v>5</v>
      </c>
      <c r="F1369" s="148">
        <v>2013</v>
      </c>
      <c r="G1369" s="165">
        <v>27</v>
      </c>
      <c r="H1369" s="148">
        <v>5</v>
      </c>
      <c r="I1369" s="148">
        <v>2013</v>
      </c>
      <c r="J1369" s="148">
        <v>36</v>
      </c>
      <c r="K1369" s="148">
        <v>32</v>
      </c>
      <c r="L1369" s="139"/>
      <c r="M1369" s="30" t="s">
        <v>5682</v>
      </c>
      <c r="N1369" s="139"/>
      <c r="O1369" s="148">
        <v>199</v>
      </c>
      <c r="P1369" s="22" t="s">
        <v>26</v>
      </c>
      <c r="Q1369" s="22" t="s">
        <v>120</v>
      </c>
      <c r="R1369" s="29" t="s">
        <v>5786</v>
      </c>
    </row>
    <row r="1370" spans="1:18" x14ac:dyDescent="0.2">
      <c r="A1370" s="25">
        <v>1354</v>
      </c>
      <c r="B1370" s="19">
        <v>5700</v>
      </c>
      <c r="C1370" s="163" t="s">
        <v>4830</v>
      </c>
      <c r="D1370" s="165">
        <v>30</v>
      </c>
      <c r="E1370" s="148">
        <v>5</v>
      </c>
      <c r="F1370" s="148">
        <v>2013</v>
      </c>
      <c r="G1370" s="165">
        <v>30</v>
      </c>
      <c r="H1370" s="148">
        <v>5</v>
      </c>
      <c r="I1370" s="148">
        <v>2013</v>
      </c>
      <c r="J1370" s="148">
        <v>36</v>
      </c>
      <c r="K1370" s="148">
        <v>33</v>
      </c>
      <c r="L1370" s="139"/>
      <c r="M1370" s="30" t="s">
        <v>5682</v>
      </c>
      <c r="N1370" s="139"/>
      <c r="O1370" s="148">
        <v>187</v>
      </c>
      <c r="P1370" s="22" t="s">
        <v>26</v>
      </c>
      <c r="Q1370" s="22" t="s">
        <v>120</v>
      </c>
      <c r="R1370" s="29" t="s">
        <v>5786</v>
      </c>
    </row>
    <row r="1371" spans="1:18" ht="22.5" x14ac:dyDescent="0.2">
      <c r="A1371" s="25">
        <v>1355</v>
      </c>
      <c r="B1371" s="19">
        <v>5700</v>
      </c>
      <c r="C1371" s="163" t="s">
        <v>4831</v>
      </c>
      <c r="D1371" s="165">
        <v>30</v>
      </c>
      <c r="E1371" s="148">
        <v>5</v>
      </c>
      <c r="F1371" s="148">
        <v>2013</v>
      </c>
      <c r="G1371" s="166">
        <v>30</v>
      </c>
      <c r="H1371" s="148">
        <v>5</v>
      </c>
      <c r="I1371" s="148">
        <v>2013</v>
      </c>
      <c r="J1371" s="148">
        <v>36</v>
      </c>
      <c r="K1371" s="148">
        <v>34</v>
      </c>
      <c r="L1371" s="139"/>
      <c r="M1371" s="30" t="s">
        <v>5682</v>
      </c>
      <c r="N1371" s="139"/>
      <c r="O1371" s="148">
        <v>315</v>
      </c>
      <c r="P1371" s="22" t="s">
        <v>26</v>
      </c>
      <c r="Q1371" s="22" t="s">
        <v>120</v>
      </c>
      <c r="R1371" s="29" t="s">
        <v>5786</v>
      </c>
    </row>
    <row r="1372" spans="1:18" x14ac:dyDescent="0.2">
      <c r="A1372" s="25">
        <v>1356</v>
      </c>
      <c r="B1372" s="19">
        <v>5700</v>
      </c>
      <c r="C1372" s="163" t="s">
        <v>4832</v>
      </c>
      <c r="D1372" s="165">
        <v>27</v>
      </c>
      <c r="E1372" s="148">
        <v>5</v>
      </c>
      <c r="F1372" s="148">
        <v>2013</v>
      </c>
      <c r="G1372" s="166">
        <v>31</v>
      </c>
      <c r="H1372" s="148">
        <v>5</v>
      </c>
      <c r="I1372" s="148">
        <v>2013</v>
      </c>
      <c r="J1372" s="148">
        <v>36</v>
      </c>
      <c r="K1372" s="148">
        <v>35</v>
      </c>
      <c r="L1372" s="139"/>
      <c r="M1372" s="30" t="s">
        <v>5682</v>
      </c>
      <c r="N1372" s="139"/>
      <c r="O1372" s="148">
        <v>112</v>
      </c>
      <c r="P1372" s="22" t="s">
        <v>26</v>
      </c>
      <c r="Q1372" s="22" t="s">
        <v>120</v>
      </c>
      <c r="R1372" s="29" t="s">
        <v>5786</v>
      </c>
    </row>
    <row r="1373" spans="1:18" x14ac:dyDescent="0.2">
      <c r="A1373" s="25">
        <v>1357</v>
      </c>
      <c r="B1373" s="19">
        <v>5700</v>
      </c>
      <c r="C1373" s="163" t="s">
        <v>4833</v>
      </c>
      <c r="D1373" s="165">
        <v>31</v>
      </c>
      <c r="E1373" s="148">
        <v>5</v>
      </c>
      <c r="F1373" s="148">
        <v>2013</v>
      </c>
      <c r="G1373" s="166">
        <v>31</v>
      </c>
      <c r="H1373" s="148">
        <v>5</v>
      </c>
      <c r="I1373" s="148">
        <v>2013</v>
      </c>
      <c r="J1373" s="148">
        <v>36</v>
      </c>
      <c r="K1373" s="148">
        <v>36</v>
      </c>
      <c r="L1373" s="139"/>
      <c r="M1373" s="30" t="s">
        <v>5682</v>
      </c>
      <c r="N1373" s="139"/>
      <c r="O1373" s="148">
        <v>136</v>
      </c>
      <c r="P1373" s="22" t="s">
        <v>26</v>
      </c>
      <c r="Q1373" s="22" t="s">
        <v>120</v>
      </c>
      <c r="R1373" s="29" t="s">
        <v>5786</v>
      </c>
    </row>
    <row r="1374" spans="1:18" x14ac:dyDescent="0.2">
      <c r="A1374" s="25">
        <v>1358</v>
      </c>
      <c r="B1374" s="19">
        <v>5700</v>
      </c>
      <c r="C1374" s="163" t="s">
        <v>4834</v>
      </c>
      <c r="D1374" s="165">
        <v>4</v>
      </c>
      <c r="E1374" s="148">
        <v>6</v>
      </c>
      <c r="F1374" s="148">
        <v>2013</v>
      </c>
      <c r="G1374" s="148">
        <v>4</v>
      </c>
      <c r="H1374" s="148">
        <v>6</v>
      </c>
      <c r="I1374" s="148">
        <v>2013</v>
      </c>
      <c r="J1374" s="148">
        <v>37</v>
      </c>
      <c r="K1374" s="148">
        <v>1</v>
      </c>
      <c r="L1374" s="139"/>
      <c r="M1374" s="30" t="s">
        <v>5682</v>
      </c>
      <c r="N1374" s="139"/>
      <c r="O1374" s="148">
        <v>219</v>
      </c>
      <c r="P1374" s="22" t="s">
        <v>26</v>
      </c>
      <c r="Q1374" s="22" t="s">
        <v>120</v>
      </c>
      <c r="R1374" s="29" t="s">
        <v>5786</v>
      </c>
    </row>
    <row r="1375" spans="1:18" x14ac:dyDescent="0.2">
      <c r="A1375" s="25">
        <v>1359</v>
      </c>
      <c r="B1375" s="19">
        <v>5700</v>
      </c>
      <c r="C1375" s="163" t="s">
        <v>4835</v>
      </c>
      <c r="D1375" s="165">
        <v>4</v>
      </c>
      <c r="E1375" s="148">
        <v>6</v>
      </c>
      <c r="F1375" s="148">
        <v>2013</v>
      </c>
      <c r="G1375" s="148">
        <v>5</v>
      </c>
      <c r="H1375" s="148">
        <v>6</v>
      </c>
      <c r="I1375" s="148">
        <v>2013</v>
      </c>
      <c r="J1375" s="148">
        <v>37</v>
      </c>
      <c r="K1375" s="148">
        <v>2</v>
      </c>
      <c r="L1375" s="139"/>
      <c r="M1375" s="30" t="s">
        <v>5682</v>
      </c>
      <c r="N1375" s="139"/>
      <c r="O1375" s="148">
        <v>202</v>
      </c>
      <c r="P1375" s="22" t="s">
        <v>26</v>
      </c>
      <c r="Q1375" s="22" t="s">
        <v>120</v>
      </c>
      <c r="R1375" s="29" t="s">
        <v>5786</v>
      </c>
    </row>
    <row r="1376" spans="1:18" x14ac:dyDescent="0.2">
      <c r="A1376" s="25">
        <v>1360</v>
      </c>
      <c r="B1376" s="19">
        <v>5700</v>
      </c>
      <c r="C1376" s="163" t="s">
        <v>4836</v>
      </c>
      <c r="D1376" s="165">
        <v>5</v>
      </c>
      <c r="E1376" s="148">
        <v>6</v>
      </c>
      <c r="F1376" s="148">
        <v>2013</v>
      </c>
      <c r="G1376" s="165">
        <v>5</v>
      </c>
      <c r="H1376" s="148">
        <v>6</v>
      </c>
      <c r="I1376" s="148">
        <v>2013</v>
      </c>
      <c r="J1376" s="148">
        <v>37</v>
      </c>
      <c r="K1376" s="148">
        <v>3</v>
      </c>
      <c r="L1376" s="139"/>
      <c r="M1376" s="30" t="s">
        <v>5682</v>
      </c>
      <c r="N1376" s="139"/>
      <c r="O1376" s="148">
        <v>198</v>
      </c>
      <c r="P1376" s="22" t="s">
        <v>26</v>
      </c>
      <c r="Q1376" s="22" t="s">
        <v>120</v>
      </c>
      <c r="R1376" s="29" t="s">
        <v>5786</v>
      </c>
    </row>
    <row r="1377" spans="1:18" x14ac:dyDescent="0.2">
      <c r="A1377" s="25">
        <v>1361</v>
      </c>
      <c r="B1377" s="19">
        <v>5700</v>
      </c>
      <c r="C1377" s="163" t="s">
        <v>4837</v>
      </c>
      <c r="D1377" s="165">
        <v>5</v>
      </c>
      <c r="E1377" s="148">
        <v>6</v>
      </c>
      <c r="F1377" s="148">
        <v>2013</v>
      </c>
      <c r="G1377" s="165">
        <v>5</v>
      </c>
      <c r="H1377" s="148">
        <v>6</v>
      </c>
      <c r="I1377" s="148">
        <v>2013</v>
      </c>
      <c r="J1377" s="148">
        <v>37</v>
      </c>
      <c r="K1377" s="148">
        <v>4</v>
      </c>
      <c r="L1377" s="139"/>
      <c r="M1377" s="30" t="s">
        <v>5682</v>
      </c>
      <c r="N1377" s="139"/>
      <c r="O1377" s="148">
        <v>197</v>
      </c>
      <c r="P1377" s="22" t="s">
        <v>26</v>
      </c>
      <c r="Q1377" s="22" t="s">
        <v>120</v>
      </c>
      <c r="R1377" s="29" t="s">
        <v>5786</v>
      </c>
    </row>
    <row r="1378" spans="1:18" x14ac:dyDescent="0.2">
      <c r="A1378" s="25">
        <v>1362</v>
      </c>
      <c r="B1378" s="19">
        <v>5700</v>
      </c>
      <c r="C1378" s="163" t="s">
        <v>4838</v>
      </c>
      <c r="D1378" s="165">
        <v>5</v>
      </c>
      <c r="E1378" s="148">
        <v>6</v>
      </c>
      <c r="F1378" s="148">
        <v>2013</v>
      </c>
      <c r="G1378" s="165">
        <v>5</v>
      </c>
      <c r="H1378" s="148">
        <v>6</v>
      </c>
      <c r="I1378" s="148">
        <v>2013</v>
      </c>
      <c r="J1378" s="148">
        <v>37</v>
      </c>
      <c r="K1378" s="148">
        <v>5</v>
      </c>
      <c r="L1378" s="139"/>
      <c r="M1378" s="30" t="s">
        <v>5682</v>
      </c>
      <c r="N1378" s="139"/>
      <c r="O1378" s="148">
        <v>208</v>
      </c>
      <c r="P1378" s="22" t="s">
        <v>26</v>
      </c>
      <c r="Q1378" s="22" t="s">
        <v>120</v>
      </c>
      <c r="R1378" s="29" t="s">
        <v>5786</v>
      </c>
    </row>
    <row r="1379" spans="1:18" x14ac:dyDescent="0.2">
      <c r="A1379" s="25">
        <v>1363</v>
      </c>
      <c r="B1379" s="19">
        <v>5700</v>
      </c>
      <c r="C1379" s="163" t="s">
        <v>4839</v>
      </c>
      <c r="D1379" s="165">
        <v>5</v>
      </c>
      <c r="E1379" s="148">
        <v>6</v>
      </c>
      <c r="F1379" s="148">
        <v>2013</v>
      </c>
      <c r="G1379" s="165">
        <v>5</v>
      </c>
      <c r="H1379" s="148">
        <v>6</v>
      </c>
      <c r="I1379" s="148">
        <v>2013</v>
      </c>
      <c r="J1379" s="148">
        <v>37</v>
      </c>
      <c r="K1379" s="148">
        <v>6</v>
      </c>
      <c r="L1379" s="139"/>
      <c r="M1379" s="30" t="s">
        <v>5682</v>
      </c>
      <c r="N1379" s="139"/>
      <c r="O1379" s="165">
        <v>200</v>
      </c>
      <c r="P1379" s="22" t="s">
        <v>26</v>
      </c>
      <c r="Q1379" s="22" t="s">
        <v>120</v>
      </c>
      <c r="R1379" s="29" t="s">
        <v>5786</v>
      </c>
    </row>
    <row r="1380" spans="1:18" x14ac:dyDescent="0.2">
      <c r="A1380" s="25">
        <v>1364</v>
      </c>
      <c r="B1380" s="19">
        <v>5700</v>
      </c>
      <c r="C1380" s="163" t="s">
        <v>4840</v>
      </c>
      <c r="D1380" s="165">
        <v>5</v>
      </c>
      <c r="E1380" s="148">
        <v>6</v>
      </c>
      <c r="F1380" s="148">
        <v>2013</v>
      </c>
      <c r="G1380" s="165">
        <v>5</v>
      </c>
      <c r="H1380" s="148">
        <v>6</v>
      </c>
      <c r="I1380" s="148">
        <v>2013</v>
      </c>
      <c r="J1380" s="148">
        <v>38</v>
      </c>
      <c r="K1380" s="148">
        <v>7</v>
      </c>
      <c r="L1380" s="139"/>
      <c r="M1380" s="30" t="s">
        <v>5682</v>
      </c>
      <c r="N1380" s="139"/>
      <c r="O1380" s="148">
        <v>213</v>
      </c>
      <c r="P1380" s="22" t="s">
        <v>26</v>
      </c>
      <c r="Q1380" s="22" t="s">
        <v>120</v>
      </c>
      <c r="R1380" s="29" t="s">
        <v>5786</v>
      </c>
    </row>
    <row r="1381" spans="1:18" x14ac:dyDescent="0.2">
      <c r="A1381" s="25">
        <v>1365</v>
      </c>
      <c r="B1381" s="19">
        <v>5700</v>
      </c>
      <c r="C1381" s="163" t="s">
        <v>4841</v>
      </c>
      <c r="D1381" s="165">
        <v>6</v>
      </c>
      <c r="E1381" s="148">
        <v>6</v>
      </c>
      <c r="F1381" s="148">
        <v>2013</v>
      </c>
      <c r="G1381" s="165">
        <v>6</v>
      </c>
      <c r="H1381" s="148">
        <v>6</v>
      </c>
      <c r="I1381" s="148">
        <v>2013</v>
      </c>
      <c r="J1381" s="148">
        <v>38</v>
      </c>
      <c r="K1381" s="148">
        <v>8</v>
      </c>
      <c r="L1381" s="139"/>
      <c r="M1381" s="30" t="s">
        <v>5682</v>
      </c>
      <c r="N1381" s="139"/>
      <c r="O1381" s="148">
        <v>202</v>
      </c>
      <c r="P1381" s="22" t="s">
        <v>26</v>
      </c>
      <c r="Q1381" s="22" t="s">
        <v>120</v>
      </c>
      <c r="R1381" s="29" t="s">
        <v>5786</v>
      </c>
    </row>
    <row r="1382" spans="1:18" x14ac:dyDescent="0.2">
      <c r="A1382" s="25">
        <v>1366</v>
      </c>
      <c r="B1382" s="19">
        <v>5700</v>
      </c>
      <c r="C1382" s="163" t="s">
        <v>4842</v>
      </c>
      <c r="D1382" s="165">
        <v>6</v>
      </c>
      <c r="E1382" s="148">
        <v>6</v>
      </c>
      <c r="F1382" s="148">
        <v>2013</v>
      </c>
      <c r="G1382" s="165">
        <v>6</v>
      </c>
      <c r="H1382" s="148">
        <v>6</v>
      </c>
      <c r="I1382" s="148">
        <v>2013</v>
      </c>
      <c r="J1382" s="148">
        <v>38</v>
      </c>
      <c r="K1382" s="148">
        <v>9</v>
      </c>
      <c r="L1382" s="139"/>
      <c r="M1382" s="30" t="s">
        <v>5682</v>
      </c>
      <c r="N1382" s="139"/>
      <c r="O1382" s="148">
        <v>196</v>
      </c>
      <c r="P1382" s="22" t="s">
        <v>26</v>
      </c>
      <c r="Q1382" s="22" t="s">
        <v>120</v>
      </c>
      <c r="R1382" s="29" t="s">
        <v>5786</v>
      </c>
    </row>
    <row r="1383" spans="1:18" x14ac:dyDescent="0.2">
      <c r="A1383" s="25">
        <v>1367</v>
      </c>
      <c r="B1383" s="19">
        <v>5700</v>
      </c>
      <c r="C1383" s="163" t="s">
        <v>4843</v>
      </c>
      <c r="D1383" s="165">
        <v>6</v>
      </c>
      <c r="E1383" s="148">
        <v>6</v>
      </c>
      <c r="F1383" s="148">
        <v>2013</v>
      </c>
      <c r="G1383" s="165">
        <v>6</v>
      </c>
      <c r="H1383" s="148">
        <v>6</v>
      </c>
      <c r="I1383" s="148">
        <v>2013</v>
      </c>
      <c r="J1383" s="148">
        <v>38</v>
      </c>
      <c r="K1383" s="148">
        <v>10</v>
      </c>
      <c r="L1383" s="139"/>
      <c r="M1383" s="30" t="s">
        <v>5682</v>
      </c>
      <c r="N1383" s="139"/>
      <c r="O1383" s="148">
        <v>185</v>
      </c>
      <c r="P1383" s="22" t="s">
        <v>26</v>
      </c>
      <c r="Q1383" s="22" t="s">
        <v>120</v>
      </c>
      <c r="R1383" s="29" t="s">
        <v>5786</v>
      </c>
    </row>
    <row r="1384" spans="1:18" x14ac:dyDescent="0.2">
      <c r="A1384" s="25">
        <v>1368</v>
      </c>
      <c r="B1384" s="19">
        <v>5700</v>
      </c>
      <c r="C1384" s="163" t="s">
        <v>4844</v>
      </c>
      <c r="D1384" s="165">
        <v>6</v>
      </c>
      <c r="E1384" s="148">
        <v>6</v>
      </c>
      <c r="F1384" s="148">
        <v>2013</v>
      </c>
      <c r="G1384" s="165">
        <v>6</v>
      </c>
      <c r="H1384" s="148">
        <v>6</v>
      </c>
      <c r="I1384" s="148">
        <v>2013</v>
      </c>
      <c r="J1384" s="148">
        <v>38</v>
      </c>
      <c r="K1384" s="148">
        <v>11</v>
      </c>
      <c r="L1384" s="139"/>
      <c r="M1384" s="30" t="s">
        <v>5682</v>
      </c>
      <c r="N1384" s="139"/>
      <c r="O1384" s="148">
        <v>201</v>
      </c>
      <c r="P1384" s="22" t="s">
        <v>26</v>
      </c>
      <c r="Q1384" s="22" t="s">
        <v>120</v>
      </c>
      <c r="R1384" s="29" t="s">
        <v>5786</v>
      </c>
    </row>
    <row r="1385" spans="1:18" x14ac:dyDescent="0.2">
      <c r="A1385" s="25">
        <v>1369</v>
      </c>
      <c r="B1385" s="19">
        <v>5700</v>
      </c>
      <c r="C1385" s="163" t="s">
        <v>4845</v>
      </c>
      <c r="D1385" s="165">
        <v>7</v>
      </c>
      <c r="E1385" s="148">
        <v>6</v>
      </c>
      <c r="F1385" s="148">
        <v>2013</v>
      </c>
      <c r="G1385" s="165">
        <v>7</v>
      </c>
      <c r="H1385" s="148">
        <v>6</v>
      </c>
      <c r="I1385" s="148">
        <v>2013</v>
      </c>
      <c r="J1385" s="148">
        <v>38</v>
      </c>
      <c r="K1385" s="148">
        <v>12</v>
      </c>
      <c r="L1385" s="139"/>
      <c r="M1385" s="30" t="s">
        <v>5682</v>
      </c>
      <c r="N1385" s="139"/>
      <c r="O1385" s="148">
        <v>195</v>
      </c>
      <c r="P1385" s="22" t="s">
        <v>26</v>
      </c>
      <c r="Q1385" s="22" t="s">
        <v>120</v>
      </c>
      <c r="R1385" s="29" t="s">
        <v>5786</v>
      </c>
    </row>
    <row r="1386" spans="1:18" x14ac:dyDescent="0.2">
      <c r="A1386" s="25">
        <v>1370</v>
      </c>
      <c r="B1386" s="19">
        <v>5700</v>
      </c>
      <c r="C1386" s="163" t="s">
        <v>4846</v>
      </c>
      <c r="D1386" s="165">
        <v>7</v>
      </c>
      <c r="E1386" s="148">
        <v>6</v>
      </c>
      <c r="F1386" s="148">
        <v>2013</v>
      </c>
      <c r="G1386" s="165">
        <v>7</v>
      </c>
      <c r="H1386" s="148">
        <v>6</v>
      </c>
      <c r="I1386" s="148">
        <v>2013</v>
      </c>
      <c r="J1386" s="148">
        <v>39</v>
      </c>
      <c r="K1386" s="148">
        <v>13</v>
      </c>
      <c r="L1386" s="139"/>
      <c r="M1386" s="30" t="s">
        <v>5682</v>
      </c>
      <c r="N1386" s="139"/>
      <c r="O1386" s="148">
        <v>196</v>
      </c>
      <c r="P1386" s="22" t="s">
        <v>26</v>
      </c>
      <c r="Q1386" s="22" t="s">
        <v>120</v>
      </c>
      <c r="R1386" s="29" t="s">
        <v>5786</v>
      </c>
    </row>
    <row r="1387" spans="1:18" x14ac:dyDescent="0.2">
      <c r="A1387" s="25">
        <v>1371</v>
      </c>
      <c r="B1387" s="19">
        <v>5700</v>
      </c>
      <c r="C1387" s="163" t="s">
        <v>4847</v>
      </c>
      <c r="D1387" s="165">
        <v>7</v>
      </c>
      <c r="E1387" s="148">
        <v>6</v>
      </c>
      <c r="F1387" s="148">
        <v>2013</v>
      </c>
      <c r="G1387" s="165">
        <v>7</v>
      </c>
      <c r="H1387" s="148">
        <v>6</v>
      </c>
      <c r="I1387" s="148">
        <v>2013</v>
      </c>
      <c r="J1387" s="148">
        <v>39</v>
      </c>
      <c r="K1387" s="148">
        <v>14</v>
      </c>
      <c r="L1387" s="139"/>
      <c r="M1387" s="30" t="s">
        <v>5682</v>
      </c>
      <c r="N1387" s="139"/>
      <c r="O1387" s="148">
        <v>202</v>
      </c>
      <c r="P1387" s="22" t="s">
        <v>26</v>
      </c>
      <c r="Q1387" s="22" t="s">
        <v>120</v>
      </c>
      <c r="R1387" s="29" t="s">
        <v>5786</v>
      </c>
    </row>
    <row r="1388" spans="1:18" x14ac:dyDescent="0.2">
      <c r="A1388" s="25">
        <v>1372</v>
      </c>
      <c r="B1388" s="19">
        <v>5700</v>
      </c>
      <c r="C1388" s="163" t="s">
        <v>4848</v>
      </c>
      <c r="D1388" s="165">
        <v>7</v>
      </c>
      <c r="E1388" s="148">
        <v>6</v>
      </c>
      <c r="F1388" s="148">
        <v>2013</v>
      </c>
      <c r="G1388" s="165">
        <v>7</v>
      </c>
      <c r="H1388" s="148">
        <v>6</v>
      </c>
      <c r="I1388" s="148">
        <v>2013</v>
      </c>
      <c r="J1388" s="148">
        <v>39</v>
      </c>
      <c r="K1388" s="148">
        <v>15</v>
      </c>
      <c r="L1388" s="139"/>
      <c r="M1388" s="30" t="s">
        <v>5682</v>
      </c>
      <c r="N1388" s="139"/>
      <c r="O1388" s="148">
        <v>209</v>
      </c>
      <c r="P1388" s="22" t="s">
        <v>26</v>
      </c>
      <c r="Q1388" s="22" t="s">
        <v>120</v>
      </c>
      <c r="R1388" s="29" t="s">
        <v>5786</v>
      </c>
    </row>
    <row r="1389" spans="1:18" x14ac:dyDescent="0.2">
      <c r="A1389" s="25">
        <v>1373</v>
      </c>
      <c r="B1389" s="19">
        <v>5700</v>
      </c>
      <c r="C1389" s="163" t="s">
        <v>4849</v>
      </c>
      <c r="D1389" s="165">
        <v>7</v>
      </c>
      <c r="E1389" s="148">
        <v>6</v>
      </c>
      <c r="F1389" s="148">
        <v>2013</v>
      </c>
      <c r="G1389" s="165">
        <v>7</v>
      </c>
      <c r="H1389" s="148">
        <v>6</v>
      </c>
      <c r="I1389" s="148">
        <v>2013</v>
      </c>
      <c r="J1389" s="148">
        <v>39</v>
      </c>
      <c r="K1389" s="148">
        <v>16</v>
      </c>
      <c r="L1389" s="139"/>
      <c r="M1389" s="30" t="s">
        <v>5682</v>
      </c>
      <c r="N1389" s="139"/>
      <c r="O1389" s="148">
        <v>199</v>
      </c>
      <c r="P1389" s="22" t="s">
        <v>26</v>
      </c>
      <c r="Q1389" s="22" t="s">
        <v>120</v>
      </c>
      <c r="R1389" s="29" t="s">
        <v>5786</v>
      </c>
    </row>
    <row r="1390" spans="1:18" x14ac:dyDescent="0.2">
      <c r="A1390" s="25">
        <v>1374</v>
      </c>
      <c r="B1390" s="19">
        <v>5700</v>
      </c>
      <c r="C1390" s="163" t="s">
        <v>4850</v>
      </c>
      <c r="D1390" s="165">
        <v>7</v>
      </c>
      <c r="E1390" s="148">
        <v>6</v>
      </c>
      <c r="F1390" s="148">
        <v>2013</v>
      </c>
      <c r="G1390" s="165">
        <v>7</v>
      </c>
      <c r="H1390" s="148">
        <v>6</v>
      </c>
      <c r="I1390" s="148">
        <v>2013</v>
      </c>
      <c r="J1390" s="148">
        <v>39</v>
      </c>
      <c r="K1390" s="148">
        <v>17</v>
      </c>
      <c r="L1390" s="139"/>
      <c r="M1390" s="30" t="s">
        <v>5682</v>
      </c>
      <c r="N1390" s="139"/>
      <c r="O1390" s="148">
        <v>200</v>
      </c>
      <c r="P1390" s="22" t="s">
        <v>26</v>
      </c>
      <c r="Q1390" s="22" t="s">
        <v>120</v>
      </c>
      <c r="R1390" s="29" t="s">
        <v>5786</v>
      </c>
    </row>
    <row r="1391" spans="1:18" x14ac:dyDescent="0.2">
      <c r="A1391" s="25">
        <v>1375</v>
      </c>
      <c r="B1391" s="19">
        <v>5700</v>
      </c>
      <c r="C1391" s="163" t="s">
        <v>4851</v>
      </c>
      <c r="D1391" s="165">
        <v>7</v>
      </c>
      <c r="E1391" s="148">
        <v>6</v>
      </c>
      <c r="F1391" s="148">
        <v>2013</v>
      </c>
      <c r="G1391" s="165">
        <v>7</v>
      </c>
      <c r="H1391" s="148">
        <v>6</v>
      </c>
      <c r="I1391" s="148">
        <v>2013</v>
      </c>
      <c r="J1391" s="148">
        <v>39</v>
      </c>
      <c r="K1391" s="148">
        <v>18</v>
      </c>
      <c r="L1391" s="139"/>
      <c r="M1391" s="30" t="s">
        <v>5682</v>
      </c>
      <c r="N1391" s="139"/>
      <c r="O1391" s="148">
        <v>201</v>
      </c>
      <c r="P1391" s="22" t="s">
        <v>26</v>
      </c>
      <c r="Q1391" s="22" t="s">
        <v>120</v>
      </c>
      <c r="R1391" s="29" t="s">
        <v>5786</v>
      </c>
    </row>
    <row r="1392" spans="1:18" x14ac:dyDescent="0.2">
      <c r="A1392" s="25">
        <v>1376</v>
      </c>
      <c r="B1392" s="19">
        <v>5700</v>
      </c>
      <c r="C1392" s="163" t="s">
        <v>4852</v>
      </c>
      <c r="D1392" s="165">
        <v>7</v>
      </c>
      <c r="E1392" s="148">
        <v>6</v>
      </c>
      <c r="F1392" s="148">
        <v>2013</v>
      </c>
      <c r="G1392" s="165">
        <v>7</v>
      </c>
      <c r="H1392" s="148">
        <v>6</v>
      </c>
      <c r="I1392" s="148">
        <v>2013</v>
      </c>
      <c r="J1392" s="148">
        <v>40</v>
      </c>
      <c r="K1392" s="148">
        <v>19</v>
      </c>
      <c r="L1392" s="139"/>
      <c r="M1392" s="30" t="s">
        <v>5682</v>
      </c>
      <c r="N1392" s="139"/>
      <c r="O1392" s="148">
        <v>207</v>
      </c>
      <c r="P1392" s="22" t="s">
        <v>26</v>
      </c>
      <c r="Q1392" s="22" t="s">
        <v>120</v>
      </c>
      <c r="R1392" s="29" t="s">
        <v>5786</v>
      </c>
    </row>
    <row r="1393" spans="1:18" x14ac:dyDescent="0.2">
      <c r="A1393" s="25">
        <v>1377</v>
      </c>
      <c r="B1393" s="19">
        <v>5700</v>
      </c>
      <c r="C1393" s="163" t="s">
        <v>4853</v>
      </c>
      <c r="D1393" s="165">
        <v>7</v>
      </c>
      <c r="E1393" s="148">
        <v>6</v>
      </c>
      <c r="F1393" s="148">
        <v>2013</v>
      </c>
      <c r="G1393" s="165">
        <v>7</v>
      </c>
      <c r="H1393" s="148">
        <v>6</v>
      </c>
      <c r="I1393" s="148">
        <v>2013</v>
      </c>
      <c r="J1393" s="148">
        <v>40</v>
      </c>
      <c r="K1393" s="148">
        <v>20</v>
      </c>
      <c r="L1393" s="139"/>
      <c r="M1393" s="30" t="s">
        <v>5682</v>
      </c>
      <c r="N1393" s="139"/>
      <c r="O1393" s="148">
        <v>200</v>
      </c>
      <c r="P1393" s="22" t="s">
        <v>26</v>
      </c>
      <c r="Q1393" s="22" t="s">
        <v>120</v>
      </c>
      <c r="R1393" s="29" t="s">
        <v>5786</v>
      </c>
    </row>
    <row r="1394" spans="1:18" x14ac:dyDescent="0.2">
      <c r="A1394" s="25">
        <v>1378</v>
      </c>
      <c r="B1394" s="19">
        <v>5700</v>
      </c>
      <c r="C1394" s="163" t="s">
        <v>4854</v>
      </c>
      <c r="D1394" s="165">
        <v>7</v>
      </c>
      <c r="E1394" s="148">
        <v>6</v>
      </c>
      <c r="F1394" s="148">
        <v>2013</v>
      </c>
      <c r="G1394" s="165">
        <v>7</v>
      </c>
      <c r="H1394" s="148">
        <v>6</v>
      </c>
      <c r="I1394" s="148">
        <v>2013</v>
      </c>
      <c r="J1394" s="148">
        <v>40</v>
      </c>
      <c r="K1394" s="148">
        <v>21</v>
      </c>
      <c r="L1394" s="139"/>
      <c r="M1394" s="30" t="s">
        <v>5682</v>
      </c>
      <c r="N1394" s="139"/>
      <c r="O1394" s="148">
        <v>200</v>
      </c>
      <c r="P1394" s="22" t="s">
        <v>26</v>
      </c>
      <c r="Q1394" s="22" t="s">
        <v>120</v>
      </c>
      <c r="R1394" s="29" t="s">
        <v>5786</v>
      </c>
    </row>
    <row r="1395" spans="1:18" x14ac:dyDescent="0.2">
      <c r="A1395" s="25">
        <v>1379</v>
      </c>
      <c r="B1395" s="19">
        <v>5700</v>
      </c>
      <c r="C1395" s="163" t="s">
        <v>4855</v>
      </c>
      <c r="D1395" s="165">
        <v>7</v>
      </c>
      <c r="E1395" s="148">
        <v>6</v>
      </c>
      <c r="F1395" s="148">
        <v>2013</v>
      </c>
      <c r="G1395" s="165">
        <v>7</v>
      </c>
      <c r="H1395" s="148">
        <v>6</v>
      </c>
      <c r="I1395" s="148">
        <v>2013</v>
      </c>
      <c r="J1395" s="148">
        <v>40</v>
      </c>
      <c r="K1395" s="148">
        <v>22</v>
      </c>
      <c r="L1395" s="139"/>
      <c r="M1395" s="30" t="s">
        <v>5682</v>
      </c>
      <c r="N1395" s="139"/>
      <c r="O1395" s="148">
        <v>197</v>
      </c>
      <c r="P1395" s="22" t="s">
        <v>26</v>
      </c>
      <c r="Q1395" s="22" t="s">
        <v>120</v>
      </c>
      <c r="R1395" s="29" t="s">
        <v>5786</v>
      </c>
    </row>
    <row r="1396" spans="1:18" x14ac:dyDescent="0.2">
      <c r="A1396" s="25">
        <v>1380</v>
      </c>
      <c r="B1396" s="19">
        <v>5700</v>
      </c>
      <c r="C1396" s="163" t="s">
        <v>4856</v>
      </c>
      <c r="D1396" s="165">
        <v>7</v>
      </c>
      <c r="E1396" s="148">
        <v>6</v>
      </c>
      <c r="F1396" s="148">
        <v>2013</v>
      </c>
      <c r="G1396" s="165">
        <v>7</v>
      </c>
      <c r="H1396" s="148">
        <v>6</v>
      </c>
      <c r="I1396" s="148">
        <v>2013</v>
      </c>
      <c r="J1396" s="148">
        <v>40</v>
      </c>
      <c r="K1396" s="148">
        <v>23</v>
      </c>
      <c r="L1396" s="139"/>
      <c r="M1396" s="30" t="s">
        <v>5682</v>
      </c>
      <c r="N1396" s="139"/>
      <c r="O1396" s="148">
        <v>217</v>
      </c>
      <c r="P1396" s="22" t="s">
        <v>26</v>
      </c>
      <c r="Q1396" s="22" t="s">
        <v>120</v>
      </c>
      <c r="R1396" s="29" t="s">
        <v>5786</v>
      </c>
    </row>
    <row r="1397" spans="1:18" x14ac:dyDescent="0.2">
      <c r="A1397" s="25">
        <v>1381</v>
      </c>
      <c r="B1397" s="19">
        <v>5700</v>
      </c>
      <c r="C1397" s="163" t="s">
        <v>4857</v>
      </c>
      <c r="D1397" s="165">
        <v>7</v>
      </c>
      <c r="E1397" s="148">
        <v>6</v>
      </c>
      <c r="F1397" s="148">
        <v>2013</v>
      </c>
      <c r="G1397" s="165">
        <v>7</v>
      </c>
      <c r="H1397" s="148">
        <v>6</v>
      </c>
      <c r="I1397" s="148">
        <v>2013</v>
      </c>
      <c r="J1397" s="148">
        <v>40</v>
      </c>
      <c r="K1397" s="148">
        <v>24</v>
      </c>
      <c r="L1397" s="139"/>
      <c r="M1397" s="30" t="s">
        <v>5682</v>
      </c>
      <c r="N1397" s="139"/>
      <c r="O1397" s="148">
        <v>196</v>
      </c>
      <c r="P1397" s="22" t="s">
        <v>26</v>
      </c>
      <c r="Q1397" s="22" t="s">
        <v>120</v>
      </c>
      <c r="R1397" s="29" t="s">
        <v>5786</v>
      </c>
    </row>
    <row r="1398" spans="1:18" x14ac:dyDescent="0.2">
      <c r="A1398" s="25">
        <v>1382</v>
      </c>
      <c r="B1398" s="19">
        <v>5700</v>
      </c>
      <c r="C1398" s="163" t="s">
        <v>4858</v>
      </c>
      <c r="D1398" s="165">
        <v>7</v>
      </c>
      <c r="E1398" s="148">
        <v>6</v>
      </c>
      <c r="F1398" s="148">
        <v>2013</v>
      </c>
      <c r="G1398" s="165">
        <v>7</v>
      </c>
      <c r="H1398" s="148">
        <v>6</v>
      </c>
      <c r="I1398" s="148">
        <v>2013</v>
      </c>
      <c r="J1398" s="148">
        <v>41</v>
      </c>
      <c r="K1398" s="148">
        <v>25</v>
      </c>
      <c r="L1398" s="139"/>
      <c r="M1398" s="30" t="s">
        <v>5682</v>
      </c>
      <c r="N1398" s="139"/>
      <c r="O1398" s="148">
        <v>199</v>
      </c>
      <c r="P1398" s="22" t="s">
        <v>26</v>
      </c>
      <c r="Q1398" s="22" t="s">
        <v>120</v>
      </c>
      <c r="R1398" s="29" t="s">
        <v>5786</v>
      </c>
    </row>
    <row r="1399" spans="1:18" x14ac:dyDescent="0.2">
      <c r="A1399" s="25">
        <v>1383</v>
      </c>
      <c r="B1399" s="19">
        <v>5700</v>
      </c>
      <c r="C1399" s="163" t="s">
        <v>4859</v>
      </c>
      <c r="D1399" s="165">
        <v>7</v>
      </c>
      <c r="E1399" s="148">
        <v>6</v>
      </c>
      <c r="F1399" s="148">
        <v>2013</v>
      </c>
      <c r="G1399" s="165">
        <v>7</v>
      </c>
      <c r="H1399" s="148">
        <v>6</v>
      </c>
      <c r="I1399" s="148">
        <v>2013</v>
      </c>
      <c r="J1399" s="148">
        <v>41</v>
      </c>
      <c r="K1399" s="148">
        <v>26</v>
      </c>
      <c r="L1399" s="139"/>
      <c r="M1399" s="30" t="s">
        <v>5682</v>
      </c>
      <c r="N1399" s="139"/>
      <c r="O1399" s="148">
        <v>210</v>
      </c>
      <c r="P1399" s="22" t="s">
        <v>26</v>
      </c>
      <c r="Q1399" s="22" t="s">
        <v>120</v>
      </c>
      <c r="R1399" s="29" t="s">
        <v>5786</v>
      </c>
    </row>
    <row r="1400" spans="1:18" x14ac:dyDescent="0.2">
      <c r="A1400" s="25">
        <v>1384</v>
      </c>
      <c r="B1400" s="19">
        <v>5700</v>
      </c>
      <c r="C1400" s="163" t="s">
        <v>4860</v>
      </c>
      <c r="D1400" s="165">
        <v>11</v>
      </c>
      <c r="E1400" s="148">
        <v>6</v>
      </c>
      <c r="F1400" s="148">
        <v>2013</v>
      </c>
      <c r="G1400" s="165">
        <v>13</v>
      </c>
      <c r="H1400" s="148">
        <v>6</v>
      </c>
      <c r="I1400" s="148">
        <v>2013</v>
      </c>
      <c r="J1400" s="148">
        <v>41</v>
      </c>
      <c r="K1400" s="148">
        <v>27</v>
      </c>
      <c r="L1400" s="139"/>
      <c r="M1400" s="30" t="s">
        <v>5682</v>
      </c>
      <c r="N1400" s="139"/>
      <c r="O1400" s="148">
        <v>199</v>
      </c>
      <c r="P1400" s="22" t="s">
        <v>26</v>
      </c>
      <c r="Q1400" s="22" t="s">
        <v>120</v>
      </c>
      <c r="R1400" s="29" t="s">
        <v>5786</v>
      </c>
    </row>
    <row r="1401" spans="1:18" x14ac:dyDescent="0.2">
      <c r="A1401" s="25">
        <v>1385</v>
      </c>
      <c r="B1401" s="19">
        <v>5700</v>
      </c>
      <c r="C1401" s="163" t="s">
        <v>4861</v>
      </c>
      <c r="D1401" s="165">
        <v>13</v>
      </c>
      <c r="E1401" s="148">
        <v>6</v>
      </c>
      <c r="F1401" s="148">
        <v>2013</v>
      </c>
      <c r="G1401" s="165">
        <v>18</v>
      </c>
      <c r="H1401" s="148">
        <v>6</v>
      </c>
      <c r="I1401" s="148">
        <v>2013</v>
      </c>
      <c r="J1401" s="148">
        <v>41</v>
      </c>
      <c r="K1401" s="148">
        <v>28</v>
      </c>
      <c r="L1401" s="139"/>
      <c r="M1401" s="30" t="s">
        <v>5682</v>
      </c>
      <c r="N1401" s="139"/>
      <c r="O1401" s="148">
        <v>188</v>
      </c>
      <c r="P1401" s="22" t="s">
        <v>26</v>
      </c>
      <c r="Q1401" s="22" t="s">
        <v>120</v>
      </c>
      <c r="R1401" s="29" t="s">
        <v>5786</v>
      </c>
    </row>
    <row r="1402" spans="1:18" x14ac:dyDescent="0.2">
      <c r="A1402" s="25">
        <v>1386</v>
      </c>
      <c r="B1402" s="19">
        <v>5700</v>
      </c>
      <c r="C1402" s="163" t="s">
        <v>4862</v>
      </c>
      <c r="D1402" s="165">
        <v>18</v>
      </c>
      <c r="E1402" s="148">
        <v>6</v>
      </c>
      <c r="F1402" s="148">
        <v>2013</v>
      </c>
      <c r="G1402" s="165">
        <v>19</v>
      </c>
      <c r="H1402" s="148">
        <v>6</v>
      </c>
      <c r="I1402" s="148">
        <v>2013</v>
      </c>
      <c r="J1402" s="148">
        <v>41</v>
      </c>
      <c r="K1402" s="148">
        <v>29</v>
      </c>
      <c r="L1402" s="139"/>
      <c r="M1402" s="30" t="s">
        <v>5682</v>
      </c>
      <c r="N1402" s="139"/>
      <c r="O1402" s="148">
        <v>174</v>
      </c>
      <c r="P1402" s="22" t="s">
        <v>26</v>
      </c>
      <c r="Q1402" s="22" t="s">
        <v>120</v>
      </c>
      <c r="R1402" s="29" t="s">
        <v>5786</v>
      </c>
    </row>
    <row r="1403" spans="1:18" x14ac:dyDescent="0.2">
      <c r="A1403" s="25">
        <v>1387</v>
      </c>
      <c r="B1403" s="19">
        <v>5700</v>
      </c>
      <c r="C1403" s="163" t="s">
        <v>4863</v>
      </c>
      <c r="D1403" s="165">
        <v>19</v>
      </c>
      <c r="E1403" s="148">
        <v>6</v>
      </c>
      <c r="F1403" s="148">
        <v>2013</v>
      </c>
      <c r="G1403" s="165">
        <v>20</v>
      </c>
      <c r="H1403" s="148">
        <v>6</v>
      </c>
      <c r="I1403" s="148">
        <v>2013</v>
      </c>
      <c r="J1403" s="148">
        <v>41</v>
      </c>
      <c r="K1403" s="148">
        <v>30</v>
      </c>
      <c r="L1403" s="139"/>
      <c r="M1403" s="30" t="s">
        <v>5682</v>
      </c>
      <c r="N1403" s="139"/>
      <c r="O1403" s="148">
        <v>204</v>
      </c>
      <c r="P1403" s="22" t="s">
        <v>26</v>
      </c>
      <c r="Q1403" s="22" t="s">
        <v>120</v>
      </c>
      <c r="R1403" s="29" t="s">
        <v>5786</v>
      </c>
    </row>
    <row r="1404" spans="1:18" x14ac:dyDescent="0.2">
      <c r="A1404" s="25">
        <v>1388</v>
      </c>
      <c r="B1404" s="19">
        <v>5700</v>
      </c>
      <c r="C1404" s="163" t="s">
        <v>4864</v>
      </c>
      <c r="D1404" s="165">
        <v>20</v>
      </c>
      <c r="E1404" s="148">
        <v>6</v>
      </c>
      <c r="F1404" s="148">
        <v>2013</v>
      </c>
      <c r="G1404" s="165">
        <v>20</v>
      </c>
      <c r="H1404" s="148">
        <v>6</v>
      </c>
      <c r="I1404" s="148">
        <v>2013</v>
      </c>
      <c r="J1404" s="148">
        <v>42</v>
      </c>
      <c r="K1404" s="148">
        <v>31</v>
      </c>
      <c r="L1404" s="139"/>
      <c r="M1404" s="30" t="s">
        <v>5682</v>
      </c>
      <c r="N1404" s="139"/>
      <c r="O1404" s="148">
        <v>202</v>
      </c>
      <c r="P1404" s="22" t="s">
        <v>26</v>
      </c>
      <c r="Q1404" s="22" t="s">
        <v>120</v>
      </c>
      <c r="R1404" s="29" t="s">
        <v>5786</v>
      </c>
    </row>
    <row r="1405" spans="1:18" x14ac:dyDescent="0.2">
      <c r="A1405" s="25">
        <v>1389</v>
      </c>
      <c r="B1405" s="19">
        <v>5700</v>
      </c>
      <c r="C1405" s="163" t="s">
        <v>4865</v>
      </c>
      <c r="D1405" s="165">
        <v>20</v>
      </c>
      <c r="E1405" s="148">
        <v>6</v>
      </c>
      <c r="F1405" s="148">
        <v>2013</v>
      </c>
      <c r="G1405" s="165">
        <v>20</v>
      </c>
      <c r="H1405" s="148">
        <v>6</v>
      </c>
      <c r="I1405" s="148">
        <v>2013</v>
      </c>
      <c r="J1405" s="148">
        <v>42</v>
      </c>
      <c r="K1405" s="148">
        <v>32</v>
      </c>
      <c r="L1405" s="139"/>
      <c r="M1405" s="30" t="s">
        <v>5682</v>
      </c>
      <c r="N1405" s="139"/>
      <c r="O1405" s="148">
        <v>215</v>
      </c>
      <c r="P1405" s="22" t="s">
        <v>26</v>
      </c>
      <c r="Q1405" s="22" t="s">
        <v>120</v>
      </c>
      <c r="R1405" s="29" t="s">
        <v>5786</v>
      </c>
    </row>
    <row r="1406" spans="1:18" x14ac:dyDescent="0.2">
      <c r="A1406" s="25">
        <v>1390</v>
      </c>
      <c r="B1406" s="19">
        <v>5700</v>
      </c>
      <c r="C1406" s="163" t="s">
        <v>4866</v>
      </c>
      <c r="D1406" s="165">
        <v>21</v>
      </c>
      <c r="E1406" s="148">
        <v>6</v>
      </c>
      <c r="F1406" s="148">
        <v>2013</v>
      </c>
      <c r="G1406" s="165">
        <v>21</v>
      </c>
      <c r="H1406" s="148">
        <v>6</v>
      </c>
      <c r="I1406" s="148">
        <v>2013</v>
      </c>
      <c r="J1406" s="148">
        <v>42</v>
      </c>
      <c r="K1406" s="148">
        <v>33</v>
      </c>
      <c r="L1406" s="139"/>
      <c r="M1406" s="30" t="s">
        <v>5682</v>
      </c>
      <c r="N1406" s="139"/>
      <c r="O1406" s="148">
        <v>208</v>
      </c>
      <c r="P1406" s="22" t="s">
        <v>26</v>
      </c>
      <c r="Q1406" s="22" t="s">
        <v>120</v>
      </c>
      <c r="R1406" s="29" t="s">
        <v>5786</v>
      </c>
    </row>
    <row r="1407" spans="1:18" x14ac:dyDescent="0.2">
      <c r="A1407" s="25">
        <v>1391</v>
      </c>
      <c r="B1407" s="19">
        <v>5700</v>
      </c>
      <c r="C1407" s="163" t="s">
        <v>4867</v>
      </c>
      <c r="D1407" s="165">
        <v>25</v>
      </c>
      <c r="E1407" s="148">
        <v>6</v>
      </c>
      <c r="F1407" s="148">
        <v>2013</v>
      </c>
      <c r="G1407" s="166">
        <v>28</v>
      </c>
      <c r="H1407" s="148">
        <v>6</v>
      </c>
      <c r="I1407" s="148">
        <v>2013</v>
      </c>
      <c r="J1407" s="148">
        <v>42</v>
      </c>
      <c r="K1407" s="148">
        <v>34</v>
      </c>
      <c r="L1407" s="139"/>
      <c r="M1407" s="30" t="s">
        <v>5682</v>
      </c>
      <c r="N1407" s="139"/>
      <c r="O1407" s="148">
        <v>212</v>
      </c>
      <c r="P1407" s="22" t="s">
        <v>26</v>
      </c>
      <c r="Q1407" s="22" t="s">
        <v>120</v>
      </c>
      <c r="R1407" s="29" t="s">
        <v>5786</v>
      </c>
    </row>
    <row r="1408" spans="1:18" x14ac:dyDescent="0.2">
      <c r="A1408" s="25">
        <v>1392</v>
      </c>
      <c r="B1408" s="19">
        <v>5700</v>
      </c>
      <c r="C1408" s="163" t="s">
        <v>4868</v>
      </c>
      <c r="D1408" s="165">
        <v>28</v>
      </c>
      <c r="E1408" s="148">
        <v>6</v>
      </c>
      <c r="F1408" s="148">
        <v>2013</v>
      </c>
      <c r="G1408" s="166">
        <v>28</v>
      </c>
      <c r="H1408" s="148">
        <v>6</v>
      </c>
      <c r="I1408" s="148">
        <v>2013</v>
      </c>
      <c r="J1408" s="148">
        <v>42</v>
      </c>
      <c r="K1408" s="148">
        <v>35</v>
      </c>
      <c r="L1408" s="139"/>
      <c r="M1408" s="30" t="s">
        <v>5682</v>
      </c>
      <c r="N1408" s="139"/>
      <c r="O1408" s="148">
        <v>204</v>
      </c>
      <c r="P1408" s="22" t="s">
        <v>26</v>
      </c>
      <c r="Q1408" s="22" t="s">
        <v>120</v>
      </c>
      <c r="R1408" s="29" t="s">
        <v>5786</v>
      </c>
    </row>
    <row r="1409" spans="1:18" x14ac:dyDescent="0.2">
      <c r="A1409" s="25">
        <v>1393</v>
      </c>
      <c r="B1409" s="19">
        <v>5700</v>
      </c>
      <c r="C1409" s="163" t="s">
        <v>4869</v>
      </c>
      <c r="D1409" s="165">
        <v>30</v>
      </c>
      <c r="E1409" s="148">
        <v>6</v>
      </c>
      <c r="F1409" s="148">
        <v>2013</v>
      </c>
      <c r="G1409" s="166">
        <v>30</v>
      </c>
      <c r="H1409" s="148">
        <v>6</v>
      </c>
      <c r="I1409" s="148">
        <v>2013</v>
      </c>
      <c r="J1409" s="148">
        <v>42</v>
      </c>
      <c r="K1409" s="148">
        <v>36</v>
      </c>
      <c r="L1409" s="139"/>
      <c r="M1409" s="30" t="s">
        <v>5682</v>
      </c>
      <c r="N1409" s="139"/>
      <c r="O1409" s="148">
        <v>200</v>
      </c>
      <c r="P1409" s="22" t="s">
        <v>26</v>
      </c>
      <c r="Q1409" s="22" t="s">
        <v>120</v>
      </c>
      <c r="R1409" s="29" t="s">
        <v>5786</v>
      </c>
    </row>
    <row r="1410" spans="1:18" x14ac:dyDescent="0.2">
      <c r="A1410" s="25">
        <v>1394</v>
      </c>
      <c r="B1410" s="19">
        <v>5700</v>
      </c>
      <c r="C1410" s="163" t="s">
        <v>4870</v>
      </c>
      <c r="D1410" s="165">
        <v>30</v>
      </c>
      <c r="E1410" s="148">
        <v>6</v>
      </c>
      <c r="F1410" s="148">
        <v>2013</v>
      </c>
      <c r="G1410" s="166">
        <v>30</v>
      </c>
      <c r="H1410" s="148">
        <v>6</v>
      </c>
      <c r="I1410" s="148">
        <v>2013</v>
      </c>
      <c r="J1410" s="148">
        <v>42</v>
      </c>
      <c r="K1410" s="148">
        <v>37</v>
      </c>
      <c r="L1410" s="139"/>
      <c r="M1410" s="30" t="s">
        <v>5682</v>
      </c>
      <c r="N1410" s="139"/>
      <c r="O1410" s="148">
        <v>57</v>
      </c>
      <c r="P1410" s="22" t="s">
        <v>26</v>
      </c>
      <c r="Q1410" s="22" t="s">
        <v>120</v>
      </c>
      <c r="R1410" s="29" t="s">
        <v>5786</v>
      </c>
    </row>
    <row r="1411" spans="1:18" x14ac:dyDescent="0.2">
      <c r="A1411" s="25">
        <v>1395</v>
      </c>
      <c r="B1411" s="19">
        <v>5700</v>
      </c>
      <c r="C1411" s="162" t="s">
        <v>4871</v>
      </c>
      <c r="D1411" s="164">
        <v>3</v>
      </c>
      <c r="E1411" s="26">
        <v>7</v>
      </c>
      <c r="F1411" s="26">
        <v>2013</v>
      </c>
      <c r="G1411" s="26">
        <v>3</v>
      </c>
      <c r="H1411" s="26">
        <v>7</v>
      </c>
      <c r="I1411" s="26">
        <v>2013</v>
      </c>
      <c r="J1411" s="26">
        <v>43</v>
      </c>
      <c r="K1411" s="26">
        <v>1</v>
      </c>
      <c r="L1411" s="139"/>
      <c r="M1411" s="30" t="s">
        <v>5682</v>
      </c>
      <c r="N1411" s="139"/>
      <c r="O1411" s="26">
        <v>197</v>
      </c>
      <c r="P1411" s="22" t="s">
        <v>26</v>
      </c>
      <c r="Q1411" s="22" t="s">
        <v>120</v>
      </c>
      <c r="R1411" s="29" t="s">
        <v>5786</v>
      </c>
    </row>
    <row r="1412" spans="1:18" x14ac:dyDescent="0.2">
      <c r="A1412" s="25">
        <v>1396</v>
      </c>
      <c r="B1412" s="19">
        <v>5700</v>
      </c>
      <c r="C1412" s="162" t="s">
        <v>4872</v>
      </c>
      <c r="D1412" s="164">
        <v>3</v>
      </c>
      <c r="E1412" s="26">
        <v>7</v>
      </c>
      <c r="F1412" s="26">
        <v>2013</v>
      </c>
      <c r="G1412" s="26">
        <v>3</v>
      </c>
      <c r="H1412" s="26">
        <v>7</v>
      </c>
      <c r="I1412" s="26">
        <v>2013</v>
      </c>
      <c r="J1412" s="26">
        <v>43</v>
      </c>
      <c r="K1412" s="26">
        <v>2</v>
      </c>
      <c r="L1412" s="139"/>
      <c r="M1412" s="30" t="s">
        <v>5682</v>
      </c>
      <c r="N1412" s="139"/>
      <c r="O1412" s="26">
        <v>199</v>
      </c>
      <c r="P1412" s="22" t="s">
        <v>26</v>
      </c>
      <c r="Q1412" s="22" t="s">
        <v>120</v>
      </c>
      <c r="R1412" s="29" t="s">
        <v>5786</v>
      </c>
    </row>
    <row r="1413" spans="1:18" x14ac:dyDescent="0.2">
      <c r="A1413" s="25">
        <v>1397</v>
      </c>
      <c r="B1413" s="19">
        <v>5700</v>
      </c>
      <c r="C1413" s="162" t="s">
        <v>4873</v>
      </c>
      <c r="D1413" s="164">
        <v>3</v>
      </c>
      <c r="E1413" s="26">
        <v>7</v>
      </c>
      <c r="F1413" s="26">
        <v>2013</v>
      </c>
      <c r="G1413" s="164">
        <v>3</v>
      </c>
      <c r="H1413" s="26">
        <v>7</v>
      </c>
      <c r="I1413" s="26">
        <v>2013</v>
      </c>
      <c r="J1413" s="26">
        <v>43</v>
      </c>
      <c r="K1413" s="26">
        <v>3</v>
      </c>
      <c r="L1413" s="139"/>
      <c r="M1413" s="30" t="s">
        <v>5682</v>
      </c>
      <c r="N1413" s="139"/>
      <c r="O1413" s="26">
        <v>202</v>
      </c>
      <c r="P1413" s="22" t="s">
        <v>26</v>
      </c>
      <c r="Q1413" s="22" t="s">
        <v>120</v>
      </c>
      <c r="R1413" s="29" t="s">
        <v>5786</v>
      </c>
    </row>
    <row r="1414" spans="1:18" x14ac:dyDescent="0.2">
      <c r="A1414" s="25">
        <v>1398</v>
      </c>
      <c r="B1414" s="19">
        <v>5700</v>
      </c>
      <c r="C1414" s="162" t="s">
        <v>4874</v>
      </c>
      <c r="D1414" s="164">
        <v>3</v>
      </c>
      <c r="E1414" s="26">
        <v>7</v>
      </c>
      <c r="F1414" s="26">
        <v>2013</v>
      </c>
      <c r="G1414" s="164">
        <v>3</v>
      </c>
      <c r="H1414" s="26">
        <v>7</v>
      </c>
      <c r="I1414" s="26">
        <v>2013</v>
      </c>
      <c r="J1414" s="26">
        <v>43</v>
      </c>
      <c r="K1414" s="26">
        <v>4</v>
      </c>
      <c r="L1414" s="139"/>
      <c r="M1414" s="30" t="s">
        <v>5682</v>
      </c>
      <c r="N1414" s="139"/>
      <c r="O1414" s="26">
        <v>203</v>
      </c>
      <c r="P1414" s="22" t="s">
        <v>26</v>
      </c>
      <c r="Q1414" s="22" t="s">
        <v>120</v>
      </c>
      <c r="R1414" s="29" t="s">
        <v>5786</v>
      </c>
    </row>
    <row r="1415" spans="1:18" x14ac:dyDescent="0.2">
      <c r="A1415" s="25">
        <v>1399</v>
      </c>
      <c r="B1415" s="19">
        <v>5700</v>
      </c>
      <c r="C1415" s="162" t="s">
        <v>4875</v>
      </c>
      <c r="D1415" s="164">
        <v>3</v>
      </c>
      <c r="E1415" s="26">
        <v>7</v>
      </c>
      <c r="F1415" s="26">
        <v>2013</v>
      </c>
      <c r="G1415" s="164">
        <v>3</v>
      </c>
      <c r="H1415" s="26">
        <v>7</v>
      </c>
      <c r="I1415" s="26">
        <v>2013</v>
      </c>
      <c r="J1415" s="26">
        <v>43</v>
      </c>
      <c r="K1415" s="26">
        <v>5</v>
      </c>
      <c r="L1415" s="139"/>
      <c r="M1415" s="30" t="s">
        <v>5682</v>
      </c>
      <c r="N1415" s="139"/>
      <c r="O1415" s="26">
        <v>202</v>
      </c>
      <c r="P1415" s="22" t="s">
        <v>26</v>
      </c>
      <c r="Q1415" s="22" t="s">
        <v>120</v>
      </c>
      <c r="R1415" s="29" t="s">
        <v>5786</v>
      </c>
    </row>
    <row r="1416" spans="1:18" x14ac:dyDescent="0.2">
      <c r="A1416" s="25">
        <v>1400</v>
      </c>
      <c r="B1416" s="19">
        <v>5700</v>
      </c>
      <c r="C1416" s="162" t="s">
        <v>4876</v>
      </c>
      <c r="D1416" s="164">
        <v>3</v>
      </c>
      <c r="E1416" s="26">
        <v>7</v>
      </c>
      <c r="F1416" s="26">
        <v>2013</v>
      </c>
      <c r="G1416" s="164">
        <v>4</v>
      </c>
      <c r="H1416" s="26">
        <v>7</v>
      </c>
      <c r="I1416" s="26">
        <v>2013</v>
      </c>
      <c r="J1416" s="26">
        <v>43</v>
      </c>
      <c r="K1416" s="26">
        <v>6</v>
      </c>
      <c r="L1416" s="139"/>
      <c r="M1416" s="30" t="s">
        <v>5682</v>
      </c>
      <c r="N1416" s="139"/>
      <c r="O1416" s="164">
        <v>208</v>
      </c>
      <c r="P1416" s="22" t="s">
        <v>26</v>
      </c>
      <c r="Q1416" s="22" t="s">
        <v>120</v>
      </c>
      <c r="R1416" s="29" t="s">
        <v>5786</v>
      </c>
    </row>
    <row r="1417" spans="1:18" x14ac:dyDescent="0.2">
      <c r="A1417" s="25">
        <v>1401</v>
      </c>
      <c r="B1417" s="19">
        <v>5700</v>
      </c>
      <c r="C1417" s="162" t="s">
        <v>4877</v>
      </c>
      <c r="D1417" s="164">
        <v>4</v>
      </c>
      <c r="E1417" s="26">
        <v>7</v>
      </c>
      <c r="F1417" s="26">
        <v>2013</v>
      </c>
      <c r="G1417" s="164">
        <v>4</v>
      </c>
      <c r="H1417" s="26">
        <v>7</v>
      </c>
      <c r="I1417" s="26">
        <v>2013</v>
      </c>
      <c r="J1417" s="26">
        <v>44</v>
      </c>
      <c r="K1417" s="26">
        <v>7</v>
      </c>
      <c r="L1417" s="139"/>
      <c r="M1417" s="30" t="s">
        <v>5682</v>
      </c>
      <c r="N1417" s="139"/>
      <c r="O1417" s="26">
        <v>205</v>
      </c>
      <c r="P1417" s="22" t="s">
        <v>26</v>
      </c>
      <c r="Q1417" s="22" t="s">
        <v>120</v>
      </c>
      <c r="R1417" s="29" t="s">
        <v>5786</v>
      </c>
    </row>
    <row r="1418" spans="1:18" x14ac:dyDescent="0.2">
      <c r="A1418" s="25">
        <v>1402</v>
      </c>
      <c r="B1418" s="19">
        <v>5700</v>
      </c>
      <c r="C1418" s="162" t="s">
        <v>4878</v>
      </c>
      <c r="D1418" s="164">
        <v>4</v>
      </c>
      <c r="E1418" s="26">
        <v>7</v>
      </c>
      <c r="F1418" s="26">
        <v>2013</v>
      </c>
      <c r="G1418" s="164">
        <v>4</v>
      </c>
      <c r="H1418" s="26">
        <v>7</v>
      </c>
      <c r="I1418" s="26">
        <v>2013</v>
      </c>
      <c r="J1418" s="26">
        <v>44</v>
      </c>
      <c r="K1418" s="26">
        <v>8</v>
      </c>
      <c r="L1418" s="139"/>
      <c r="M1418" s="30" t="s">
        <v>5682</v>
      </c>
      <c r="N1418" s="139"/>
      <c r="O1418" s="26">
        <v>210</v>
      </c>
      <c r="P1418" s="22" t="s">
        <v>26</v>
      </c>
      <c r="Q1418" s="22" t="s">
        <v>120</v>
      </c>
      <c r="R1418" s="29" t="s">
        <v>5786</v>
      </c>
    </row>
    <row r="1419" spans="1:18" x14ac:dyDescent="0.2">
      <c r="A1419" s="25">
        <v>1403</v>
      </c>
      <c r="B1419" s="19">
        <v>5700</v>
      </c>
      <c r="C1419" s="162" t="s">
        <v>4879</v>
      </c>
      <c r="D1419" s="164">
        <v>4</v>
      </c>
      <c r="E1419" s="26">
        <v>7</v>
      </c>
      <c r="F1419" s="26">
        <v>2013</v>
      </c>
      <c r="G1419" s="164">
        <v>5</v>
      </c>
      <c r="H1419" s="26">
        <v>7</v>
      </c>
      <c r="I1419" s="26">
        <v>2013</v>
      </c>
      <c r="J1419" s="26">
        <v>44</v>
      </c>
      <c r="K1419" s="26">
        <v>9</v>
      </c>
      <c r="L1419" s="139"/>
      <c r="M1419" s="30" t="s">
        <v>5682</v>
      </c>
      <c r="N1419" s="139"/>
      <c r="O1419" s="26">
        <v>202</v>
      </c>
      <c r="P1419" s="22" t="s">
        <v>26</v>
      </c>
      <c r="Q1419" s="22" t="s">
        <v>120</v>
      </c>
      <c r="R1419" s="29" t="s">
        <v>5786</v>
      </c>
    </row>
    <row r="1420" spans="1:18" x14ac:dyDescent="0.2">
      <c r="A1420" s="25">
        <v>1404</v>
      </c>
      <c r="B1420" s="19">
        <v>5700</v>
      </c>
      <c r="C1420" s="162" t="s">
        <v>4880</v>
      </c>
      <c r="D1420" s="164">
        <v>5</v>
      </c>
      <c r="E1420" s="26">
        <v>7</v>
      </c>
      <c r="F1420" s="26">
        <v>2013</v>
      </c>
      <c r="G1420" s="164">
        <v>8</v>
      </c>
      <c r="H1420" s="26">
        <v>7</v>
      </c>
      <c r="I1420" s="26">
        <v>2013</v>
      </c>
      <c r="J1420" s="26">
        <v>44</v>
      </c>
      <c r="K1420" s="26">
        <v>10</v>
      </c>
      <c r="L1420" s="139"/>
      <c r="M1420" s="30" t="s">
        <v>5682</v>
      </c>
      <c r="N1420" s="139"/>
      <c r="O1420" s="26">
        <v>186</v>
      </c>
      <c r="P1420" s="22" t="s">
        <v>26</v>
      </c>
      <c r="Q1420" s="22" t="s">
        <v>120</v>
      </c>
      <c r="R1420" s="29" t="s">
        <v>5786</v>
      </c>
    </row>
    <row r="1421" spans="1:18" x14ac:dyDescent="0.2">
      <c r="A1421" s="25">
        <v>1405</v>
      </c>
      <c r="B1421" s="19">
        <v>5700</v>
      </c>
      <c r="C1421" s="162" t="s">
        <v>4881</v>
      </c>
      <c r="D1421" s="164">
        <v>8</v>
      </c>
      <c r="E1421" s="26">
        <v>7</v>
      </c>
      <c r="F1421" s="26">
        <v>2013</v>
      </c>
      <c r="G1421" s="164">
        <v>8</v>
      </c>
      <c r="H1421" s="26">
        <v>7</v>
      </c>
      <c r="I1421" s="26">
        <v>2013</v>
      </c>
      <c r="J1421" s="26">
        <v>44</v>
      </c>
      <c r="K1421" s="26">
        <v>11</v>
      </c>
      <c r="L1421" s="139"/>
      <c r="M1421" s="30" t="s">
        <v>5682</v>
      </c>
      <c r="N1421" s="139"/>
      <c r="O1421" s="26">
        <v>209</v>
      </c>
      <c r="P1421" s="22" t="s">
        <v>26</v>
      </c>
      <c r="Q1421" s="22" t="s">
        <v>120</v>
      </c>
      <c r="R1421" s="29" t="s">
        <v>5786</v>
      </c>
    </row>
    <row r="1422" spans="1:18" x14ac:dyDescent="0.2">
      <c r="A1422" s="25">
        <v>1406</v>
      </c>
      <c r="B1422" s="19">
        <v>5700</v>
      </c>
      <c r="C1422" s="162" t="s">
        <v>4882</v>
      </c>
      <c r="D1422" s="164">
        <v>8</v>
      </c>
      <c r="E1422" s="26">
        <v>7</v>
      </c>
      <c r="F1422" s="26">
        <v>2013</v>
      </c>
      <c r="G1422" s="164">
        <v>8</v>
      </c>
      <c r="H1422" s="26">
        <v>7</v>
      </c>
      <c r="I1422" s="26">
        <v>2013</v>
      </c>
      <c r="J1422" s="26">
        <v>44</v>
      </c>
      <c r="K1422" s="26">
        <v>12</v>
      </c>
      <c r="L1422" s="139"/>
      <c r="M1422" s="30" t="s">
        <v>5682</v>
      </c>
      <c r="N1422" s="139"/>
      <c r="O1422" s="26">
        <v>196</v>
      </c>
      <c r="P1422" s="22" t="s">
        <v>26</v>
      </c>
      <c r="Q1422" s="22" t="s">
        <v>120</v>
      </c>
      <c r="R1422" s="29" t="s">
        <v>5786</v>
      </c>
    </row>
    <row r="1423" spans="1:18" x14ac:dyDescent="0.2">
      <c r="A1423" s="25">
        <v>1407</v>
      </c>
      <c r="B1423" s="19">
        <v>5700</v>
      </c>
      <c r="C1423" s="162" t="s">
        <v>4883</v>
      </c>
      <c r="D1423" s="164">
        <v>8</v>
      </c>
      <c r="E1423" s="26">
        <v>7</v>
      </c>
      <c r="F1423" s="26">
        <v>2013</v>
      </c>
      <c r="G1423" s="164">
        <v>8</v>
      </c>
      <c r="H1423" s="26">
        <v>7</v>
      </c>
      <c r="I1423" s="26">
        <v>2013</v>
      </c>
      <c r="J1423" s="26">
        <v>45</v>
      </c>
      <c r="K1423" s="26">
        <v>13</v>
      </c>
      <c r="L1423" s="139"/>
      <c r="M1423" s="30" t="s">
        <v>5682</v>
      </c>
      <c r="N1423" s="139"/>
      <c r="O1423" s="26">
        <v>202</v>
      </c>
      <c r="P1423" s="22" t="s">
        <v>26</v>
      </c>
      <c r="Q1423" s="22" t="s">
        <v>120</v>
      </c>
      <c r="R1423" s="29" t="s">
        <v>5786</v>
      </c>
    </row>
    <row r="1424" spans="1:18" x14ac:dyDescent="0.2">
      <c r="A1424" s="25">
        <v>1408</v>
      </c>
      <c r="B1424" s="19">
        <v>5700</v>
      </c>
      <c r="C1424" s="162" t="s">
        <v>4884</v>
      </c>
      <c r="D1424" s="164">
        <v>8</v>
      </c>
      <c r="E1424" s="26">
        <v>7</v>
      </c>
      <c r="F1424" s="26">
        <v>2013</v>
      </c>
      <c r="G1424" s="164">
        <v>8</v>
      </c>
      <c r="H1424" s="26">
        <v>7</v>
      </c>
      <c r="I1424" s="26">
        <v>2013</v>
      </c>
      <c r="J1424" s="26">
        <v>45</v>
      </c>
      <c r="K1424" s="26">
        <v>14</v>
      </c>
      <c r="L1424" s="139"/>
      <c r="M1424" s="30" t="s">
        <v>5682</v>
      </c>
      <c r="N1424" s="139"/>
      <c r="O1424" s="26">
        <v>211</v>
      </c>
      <c r="P1424" s="22" t="s">
        <v>26</v>
      </c>
      <c r="Q1424" s="22" t="s">
        <v>120</v>
      </c>
      <c r="R1424" s="29" t="s">
        <v>5786</v>
      </c>
    </row>
    <row r="1425" spans="1:18" x14ac:dyDescent="0.2">
      <c r="A1425" s="25">
        <v>1409</v>
      </c>
      <c r="B1425" s="19">
        <v>5700</v>
      </c>
      <c r="C1425" s="162" t="s">
        <v>4885</v>
      </c>
      <c r="D1425" s="164">
        <v>8</v>
      </c>
      <c r="E1425" s="26">
        <v>7</v>
      </c>
      <c r="F1425" s="26">
        <v>2013</v>
      </c>
      <c r="G1425" s="164">
        <v>8</v>
      </c>
      <c r="H1425" s="26">
        <v>7</v>
      </c>
      <c r="I1425" s="26">
        <v>2013</v>
      </c>
      <c r="J1425" s="26">
        <v>45</v>
      </c>
      <c r="K1425" s="26">
        <v>15</v>
      </c>
      <c r="L1425" s="139"/>
      <c r="M1425" s="30" t="s">
        <v>5682</v>
      </c>
      <c r="N1425" s="139"/>
      <c r="O1425" s="26">
        <v>198</v>
      </c>
      <c r="P1425" s="22" t="s">
        <v>26</v>
      </c>
      <c r="Q1425" s="22" t="s">
        <v>120</v>
      </c>
      <c r="R1425" s="29" t="s">
        <v>5786</v>
      </c>
    </row>
    <row r="1426" spans="1:18" x14ac:dyDescent="0.2">
      <c r="A1426" s="25">
        <v>1410</v>
      </c>
      <c r="B1426" s="19">
        <v>5700</v>
      </c>
      <c r="C1426" s="162" t="s">
        <v>4886</v>
      </c>
      <c r="D1426" s="164">
        <v>8</v>
      </c>
      <c r="E1426" s="26">
        <v>7</v>
      </c>
      <c r="F1426" s="26">
        <v>2013</v>
      </c>
      <c r="G1426" s="164">
        <v>8</v>
      </c>
      <c r="H1426" s="26">
        <v>7</v>
      </c>
      <c r="I1426" s="26">
        <v>2013</v>
      </c>
      <c r="J1426" s="26">
        <v>45</v>
      </c>
      <c r="K1426" s="26">
        <v>16</v>
      </c>
      <c r="L1426" s="139"/>
      <c r="M1426" s="30" t="s">
        <v>5682</v>
      </c>
      <c r="N1426" s="139"/>
      <c r="O1426" s="26">
        <v>205</v>
      </c>
      <c r="P1426" s="22" t="s">
        <v>26</v>
      </c>
      <c r="Q1426" s="22" t="s">
        <v>120</v>
      </c>
      <c r="R1426" s="29" t="s">
        <v>5786</v>
      </c>
    </row>
    <row r="1427" spans="1:18" x14ac:dyDescent="0.2">
      <c r="A1427" s="25">
        <v>1411</v>
      </c>
      <c r="B1427" s="19">
        <v>5700</v>
      </c>
      <c r="C1427" s="162" t="s">
        <v>4887</v>
      </c>
      <c r="D1427" s="164">
        <v>8</v>
      </c>
      <c r="E1427" s="26">
        <v>7</v>
      </c>
      <c r="F1427" s="26">
        <v>2013</v>
      </c>
      <c r="G1427" s="164">
        <v>8</v>
      </c>
      <c r="H1427" s="26">
        <v>7</v>
      </c>
      <c r="I1427" s="26">
        <v>2013</v>
      </c>
      <c r="J1427" s="26">
        <v>45</v>
      </c>
      <c r="K1427" s="26">
        <v>17</v>
      </c>
      <c r="L1427" s="139"/>
      <c r="M1427" s="30" t="s">
        <v>5682</v>
      </c>
      <c r="N1427" s="139"/>
      <c r="O1427" s="26">
        <v>199</v>
      </c>
      <c r="P1427" s="22" t="s">
        <v>26</v>
      </c>
      <c r="Q1427" s="22" t="s">
        <v>120</v>
      </c>
      <c r="R1427" s="29" t="s">
        <v>5786</v>
      </c>
    </row>
    <row r="1428" spans="1:18" x14ac:dyDescent="0.2">
      <c r="A1428" s="25">
        <v>1412</v>
      </c>
      <c r="B1428" s="19">
        <v>5700</v>
      </c>
      <c r="C1428" s="162" t="s">
        <v>4888</v>
      </c>
      <c r="D1428" s="164">
        <v>8</v>
      </c>
      <c r="E1428" s="26">
        <v>7</v>
      </c>
      <c r="F1428" s="26">
        <v>2013</v>
      </c>
      <c r="G1428" s="164">
        <v>8</v>
      </c>
      <c r="H1428" s="26">
        <v>7</v>
      </c>
      <c r="I1428" s="26">
        <v>2013</v>
      </c>
      <c r="J1428" s="26">
        <v>45</v>
      </c>
      <c r="K1428" s="26">
        <v>18</v>
      </c>
      <c r="L1428" s="139"/>
      <c r="M1428" s="30" t="s">
        <v>5682</v>
      </c>
      <c r="N1428" s="139"/>
      <c r="O1428" s="26">
        <v>199</v>
      </c>
      <c r="P1428" s="22" t="s">
        <v>26</v>
      </c>
      <c r="Q1428" s="22" t="s">
        <v>120</v>
      </c>
      <c r="R1428" s="29" t="s">
        <v>5786</v>
      </c>
    </row>
    <row r="1429" spans="1:18" x14ac:dyDescent="0.2">
      <c r="A1429" s="25">
        <v>1413</v>
      </c>
      <c r="B1429" s="19">
        <v>5700</v>
      </c>
      <c r="C1429" s="162" t="s">
        <v>4889</v>
      </c>
      <c r="D1429" s="164">
        <v>9</v>
      </c>
      <c r="E1429" s="26">
        <v>7</v>
      </c>
      <c r="F1429" s="26">
        <v>2013</v>
      </c>
      <c r="G1429" s="164">
        <v>10</v>
      </c>
      <c r="H1429" s="26">
        <v>7</v>
      </c>
      <c r="I1429" s="26">
        <v>2013</v>
      </c>
      <c r="J1429" s="26">
        <v>46</v>
      </c>
      <c r="K1429" s="26">
        <v>19</v>
      </c>
      <c r="L1429" s="139"/>
      <c r="M1429" s="30" t="s">
        <v>5682</v>
      </c>
      <c r="N1429" s="139"/>
      <c r="O1429" s="26">
        <v>198</v>
      </c>
      <c r="P1429" s="22" t="s">
        <v>26</v>
      </c>
      <c r="Q1429" s="22" t="s">
        <v>120</v>
      </c>
      <c r="R1429" s="29" t="s">
        <v>5786</v>
      </c>
    </row>
    <row r="1430" spans="1:18" x14ac:dyDescent="0.2">
      <c r="A1430" s="25">
        <v>1414</v>
      </c>
      <c r="B1430" s="19">
        <v>5700</v>
      </c>
      <c r="C1430" s="162" t="s">
        <v>4890</v>
      </c>
      <c r="D1430" s="164">
        <v>10</v>
      </c>
      <c r="E1430" s="26">
        <v>7</v>
      </c>
      <c r="F1430" s="26">
        <v>2013</v>
      </c>
      <c r="G1430" s="164">
        <v>10</v>
      </c>
      <c r="H1430" s="26">
        <v>7</v>
      </c>
      <c r="I1430" s="26">
        <v>2013</v>
      </c>
      <c r="J1430" s="26">
        <v>46</v>
      </c>
      <c r="K1430" s="26">
        <v>20</v>
      </c>
      <c r="L1430" s="139"/>
      <c r="M1430" s="30" t="s">
        <v>5682</v>
      </c>
      <c r="N1430" s="139"/>
      <c r="O1430" s="26">
        <v>200</v>
      </c>
      <c r="P1430" s="22" t="s">
        <v>26</v>
      </c>
      <c r="Q1430" s="22" t="s">
        <v>120</v>
      </c>
      <c r="R1430" s="29" t="s">
        <v>5786</v>
      </c>
    </row>
    <row r="1431" spans="1:18" x14ac:dyDescent="0.2">
      <c r="A1431" s="25">
        <v>1415</v>
      </c>
      <c r="B1431" s="19">
        <v>5700</v>
      </c>
      <c r="C1431" s="162" t="s">
        <v>4891</v>
      </c>
      <c r="D1431" s="164">
        <v>10</v>
      </c>
      <c r="E1431" s="26">
        <v>7</v>
      </c>
      <c r="F1431" s="26">
        <v>2013</v>
      </c>
      <c r="G1431" s="164">
        <v>10</v>
      </c>
      <c r="H1431" s="26">
        <v>7</v>
      </c>
      <c r="I1431" s="26">
        <v>2013</v>
      </c>
      <c r="J1431" s="26">
        <v>46</v>
      </c>
      <c r="K1431" s="26">
        <v>21</v>
      </c>
      <c r="L1431" s="139"/>
      <c r="M1431" s="30" t="s">
        <v>5682</v>
      </c>
      <c r="N1431" s="139"/>
      <c r="O1431" s="26">
        <v>204</v>
      </c>
      <c r="P1431" s="22" t="s">
        <v>26</v>
      </c>
      <c r="Q1431" s="22" t="s">
        <v>120</v>
      </c>
      <c r="R1431" s="29" t="s">
        <v>5786</v>
      </c>
    </row>
    <row r="1432" spans="1:18" x14ac:dyDescent="0.2">
      <c r="A1432" s="25">
        <v>1416</v>
      </c>
      <c r="B1432" s="19">
        <v>5700</v>
      </c>
      <c r="C1432" s="162" t="s">
        <v>4892</v>
      </c>
      <c r="D1432" s="164">
        <v>10</v>
      </c>
      <c r="E1432" s="26">
        <v>7</v>
      </c>
      <c r="F1432" s="26">
        <v>2013</v>
      </c>
      <c r="G1432" s="164">
        <v>10</v>
      </c>
      <c r="H1432" s="26">
        <v>7</v>
      </c>
      <c r="I1432" s="26">
        <v>2013</v>
      </c>
      <c r="J1432" s="26">
        <v>46</v>
      </c>
      <c r="K1432" s="26">
        <v>22</v>
      </c>
      <c r="L1432" s="139"/>
      <c r="M1432" s="30" t="s">
        <v>5682</v>
      </c>
      <c r="N1432" s="139"/>
      <c r="O1432" s="26">
        <v>212</v>
      </c>
      <c r="P1432" s="22" t="s">
        <v>26</v>
      </c>
      <c r="Q1432" s="22" t="s">
        <v>120</v>
      </c>
      <c r="R1432" s="29" t="s">
        <v>5786</v>
      </c>
    </row>
    <row r="1433" spans="1:18" x14ac:dyDescent="0.2">
      <c r="A1433" s="25">
        <v>1417</v>
      </c>
      <c r="B1433" s="19">
        <v>5700</v>
      </c>
      <c r="C1433" s="162" t="s">
        <v>4893</v>
      </c>
      <c r="D1433" s="164">
        <v>10</v>
      </c>
      <c r="E1433" s="26">
        <v>7</v>
      </c>
      <c r="F1433" s="26">
        <v>2013</v>
      </c>
      <c r="G1433" s="164">
        <v>10</v>
      </c>
      <c r="H1433" s="26">
        <v>7</v>
      </c>
      <c r="I1433" s="26">
        <v>2013</v>
      </c>
      <c r="J1433" s="26">
        <v>46</v>
      </c>
      <c r="K1433" s="26">
        <v>23</v>
      </c>
      <c r="L1433" s="139"/>
      <c r="M1433" s="30" t="s">
        <v>5682</v>
      </c>
      <c r="N1433" s="139"/>
      <c r="O1433" s="26">
        <v>202</v>
      </c>
      <c r="P1433" s="22" t="s">
        <v>26</v>
      </c>
      <c r="Q1433" s="22" t="s">
        <v>120</v>
      </c>
      <c r="R1433" s="29" t="s">
        <v>5786</v>
      </c>
    </row>
    <row r="1434" spans="1:18" x14ac:dyDescent="0.2">
      <c r="A1434" s="25">
        <v>1418</v>
      </c>
      <c r="B1434" s="19">
        <v>5700</v>
      </c>
      <c r="C1434" s="162" t="s">
        <v>4894</v>
      </c>
      <c r="D1434" s="164">
        <v>10</v>
      </c>
      <c r="E1434" s="26">
        <v>7</v>
      </c>
      <c r="F1434" s="26">
        <v>2013</v>
      </c>
      <c r="G1434" s="164">
        <v>10</v>
      </c>
      <c r="H1434" s="26">
        <v>7</v>
      </c>
      <c r="I1434" s="26">
        <v>2013</v>
      </c>
      <c r="J1434" s="26">
        <v>46</v>
      </c>
      <c r="K1434" s="26">
        <v>24</v>
      </c>
      <c r="L1434" s="139"/>
      <c r="M1434" s="30" t="s">
        <v>5682</v>
      </c>
      <c r="N1434" s="139"/>
      <c r="O1434" s="26">
        <v>203</v>
      </c>
      <c r="P1434" s="22" t="s">
        <v>26</v>
      </c>
      <c r="Q1434" s="22" t="s">
        <v>120</v>
      </c>
      <c r="R1434" s="29" t="s">
        <v>5786</v>
      </c>
    </row>
    <row r="1435" spans="1:18" x14ac:dyDescent="0.2">
      <c r="A1435" s="25">
        <v>1419</v>
      </c>
      <c r="B1435" s="19">
        <v>5700</v>
      </c>
      <c r="C1435" s="162" t="s">
        <v>4895</v>
      </c>
      <c r="D1435" s="164">
        <v>10</v>
      </c>
      <c r="E1435" s="26">
        <v>7</v>
      </c>
      <c r="F1435" s="26">
        <v>2013</v>
      </c>
      <c r="G1435" s="164">
        <v>18</v>
      </c>
      <c r="H1435" s="26">
        <v>7</v>
      </c>
      <c r="I1435" s="26">
        <v>2013</v>
      </c>
      <c r="J1435" s="26">
        <v>47</v>
      </c>
      <c r="K1435" s="26">
        <v>25</v>
      </c>
      <c r="L1435" s="139"/>
      <c r="M1435" s="30" t="s">
        <v>5682</v>
      </c>
      <c r="N1435" s="139"/>
      <c r="O1435" s="26">
        <v>209</v>
      </c>
      <c r="P1435" s="22" t="s">
        <v>26</v>
      </c>
      <c r="Q1435" s="22" t="s">
        <v>120</v>
      </c>
      <c r="R1435" s="29" t="s">
        <v>5786</v>
      </c>
    </row>
    <row r="1436" spans="1:18" x14ac:dyDescent="0.2">
      <c r="A1436" s="25">
        <v>1420</v>
      </c>
      <c r="B1436" s="19">
        <v>5700</v>
      </c>
      <c r="C1436" s="162" t="s">
        <v>4896</v>
      </c>
      <c r="D1436" s="164">
        <v>18</v>
      </c>
      <c r="E1436" s="26">
        <v>7</v>
      </c>
      <c r="F1436" s="26">
        <v>2013</v>
      </c>
      <c r="G1436" s="164">
        <v>18</v>
      </c>
      <c r="H1436" s="26">
        <v>7</v>
      </c>
      <c r="I1436" s="26">
        <v>2013</v>
      </c>
      <c r="J1436" s="26">
        <v>47</v>
      </c>
      <c r="K1436" s="26">
        <v>26</v>
      </c>
      <c r="L1436" s="139"/>
      <c r="M1436" s="30" t="s">
        <v>5682</v>
      </c>
      <c r="N1436" s="139"/>
      <c r="O1436" s="26">
        <v>196</v>
      </c>
      <c r="P1436" s="22" t="s">
        <v>26</v>
      </c>
      <c r="Q1436" s="22" t="s">
        <v>120</v>
      </c>
      <c r="R1436" s="29" t="s">
        <v>5786</v>
      </c>
    </row>
    <row r="1437" spans="1:18" x14ac:dyDescent="0.2">
      <c r="A1437" s="25">
        <v>1421</v>
      </c>
      <c r="B1437" s="19">
        <v>5700</v>
      </c>
      <c r="C1437" s="162" t="s">
        <v>4897</v>
      </c>
      <c r="D1437" s="164">
        <v>18</v>
      </c>
      <c r="E1437" s="26">
        <v>7</v>
      </c>
      <c r="F1437" s="26">
        <v>2013</v>
      </c>
      <c r="G1437" s="164">
        <v>18</v>
      </c>
      <c r="H1437" s="26">
        <v>7</v>
      </c>
      <c r="I1437" s="26">
        <v>2013</v>
      </c>
      <c r="J1437" s="26">
        <v>47</v>
      </c>
      <c r="K1437" s="26">
        <v>27</v>
      </c>
      <c r="L1437" s="139"/>
      <c r="M1437" s="30" t="s">
        <v>5682</v>
      </c>
      <c r="N1437" s="139"/>
      <c r="O1437" s="26">
        <v>205</v>
      </c>
      <c r="P1437" s="22" t="s">
        <v>26</v>
      </c>
      <c r="Q1437" s="22" t="s">
        <v>120</v>
      </c>
      <c r="R1437" s="29" t="s">
        <v>5786</v>
      </c>
    </row>
    <row r="1438" spans="1:18" x14ac:dyDescent="0.2">
      <c r="A1438" s="25">
        <v>1422</v>
      </c>
      <c r="B1438" s="19">
        <v>5700</v>
      </c>
      <c r="C1438" s="162" t="s">
        <v>4898</v>
      </c>
      <c r="D1438" s="164">
        <v>18</v>
      </c>
      <c r="E1438" s="26">
        <v>7</v>
      </c>
      <c r="F1438" s="26">
        <v>2013</v>
      </c>
      <c r="G1438" s="164">
        <v>24</v>
      </c>
      <c r="H1438" s="26">
        <v>7</v>
      </c>
      <c r="I1438" s="26">
        <v>2013</v>
      </c>
      <c r="J1438" s="26">
        <v>47</v>
      </c>
      <c r="K1438" s="26">
        <v>28</v>
      </c>
      <c r="L1438" s="139"/>
      <c r="M1438" s="30" t="s">
        <v>5682</v>
      </c>
      <c r="N1438" s="139"/>
      <c r="O1438" s="26">
        <v>197</v>
      </c>
      <c r="P1438" s="22" t="s">
        <v>26</v>
      </c>
      <c r="Q1438" s="22" t="s">
        <v>120</v>
      </c>
      <c r="R1438" s="29" t="s">
        <v>5786</v>
      </c>
    </row>
    <row r="1439" spans="1:18" x14ac:dyDescent="0.2">
      <c r="A1439" s="25">
        <v>1423</v>
      </c>
      <c r="B1439" s="19">
        <v>5700</v>
      </c>
      <c r="C1439" s="162" t="s">
        <v>4899</v>
      </c>
      <c r="D1439" s="164">
        <v>24</v>
      </c>
      <c r="E1439" s="26">
        <v>7</v>
      </c>
      <c r="F1439" s="26">
        <v>2013</v>
      </c>
      <c r="G1439" s="164">
        <v>24</v>
      </c>
      <c r="H1439" s="26">
        <v>7</v>
      </c>
      <c r="I1439" s="26">
        <v>2013</v>
      </c>
      <c r="J1439" s="26">
        <v>47</v>
      </c>
      <c r="K1439" s="26">
        <v>29</v>
      </c>
      <c r="L1439" s="139"/>
      <c r="M1439" s="30" t="s">
        <v>5682</v>
      </c>
      <c r="N1439" s="139"/>
      <c r="O1439" s="26">
        <v>205</v>
      </c>
      <c r="P1439" s="22" t="s">
        <v>26</v>
      </c>
      <c r="Q1439" s="22" t="s">
        <v>120</v>
      </c>
      <c r="R1439" s="29" t="s">
        <v>5786</v>
      </c>
    </row>
    <row r="1440" spans="1:18" x14ac:dyDescent="0.2">
      <c r="A1440" s="25">
        <v>1424</v>
      </c>
      <c r="B1440" s="19">
        <v>5700</v>
      </c>
      <c r="C1440" s="162" t="s">
        <v>4900</v>
      </c>
      <c r="D1440" s="164">
        <v>24</v>
      </c>
      <c r="E1440" s="26">
        <v>7</v>
      </c>
      <c r="F1440" s="26">
        <v>2013</v>
      </c>
      <c r="G1440" s="164">
        <v>24</v>
      </c>
      <c r="H1440" s="26">
        <v>7</v>
      </c>
      <c r="I1440" s="26">
        <v>2013</v>
      </c>
      <c r="J1440" s="26">
        <v>47</v>
      </c>
      <c r="K1440" s="26">
        <v>30</v>
      </c>
      <c r="L1440" s="139"/>
      <c r="M1440" s="30" t="s">
        <v>5682</v>
      </c>
      <c r="N1440" s="139"/>
      <c r="O1440" s="26">
        <v>199</v>
      </c>
      <c r="P1440" s="22" t="s">
        <v>26</v>
      </c>
      <c r="Q1440" s="22" t="s">
        <v>120</v>
      </c>
      <c r="R1440" s="29" t="s">
        <v>5786</v>
      </c>
    </row>
    <row r="1441" spans="1:18" x14ac:dyDescent="0.2">
      <c r="A1441" s="25">
        <v>1425</v>
      </c>
      <c r="B1441" s="19">
        <v>5700</v>
      </c>
      <c r="C1441" s="162" t="s">
        <v>4901</v>
      </c>
      <c r="D1441" s="164">
        <v>24</v>
      </c>
      <c r="E1441" s="26">
        <v>7</v>
      </c>
      <c r="F1441" s="26">
        <v>2013</v>
      </c>
      <c r="G1441" s="164">
        <v>25</v>
      </c>
      <c r="H1441" s="26">
        <v>7</v>
      </c>
      <c r="I1441" s="26">
        <v>2013</v>
      </c>
      <c r="J1441" s="26">
        <v>48</v>
      </c>
      <c r="K1441" s="26">
        <v>31</v>
      </c>
      <c r="L1441" s="139"/>
      <c r="M1441" s="30" t="s">
        <v>5682</v>
      </c>
      <c r="N1441" s="139"/>
      <c r="O1441" s="26">
        <v>220</v>
      </c>
      <c r="P1441" s="22" t="s">
        <v>26</v>
      </c>
      <c r="Q1441" s="22" t="s">
        <v>120</v>
      </c>
      <c r="R1441" s="29" t="s">
        <v>5786</v>
      </c>
    </row>
    <row r="1442" spans="1:18" x14ac:dyDescent="0.2">
      <c r="A1442" s="25">
        <v>1426</v>
      </c>
      <c r="B1442" s="19">
        <v>5700</v>
      </c>
      <c r="C1442" s="162" t="s">
        <v>4902</v>
      </c>
      <c r="D1442" s="164">
        <v>25</v>
      </c>
      <c r="E1442" s="26">
        <v>7</v>
      </c>
      <c r="F1442" s="26">
        <v>2013</v>
      </c>
      <c r="G1442" s="164">
        <v>25</v>
      </c>
      <c r="H1442" s="26">
        <v>7</v>
      </c>
      <c r="I1442" s="26">
        <v>2013</v>
      </c>
      <c r="J1442" s="26">
        <v>48</v>
      </c>
      <c r="K1442" s="26">
        <v>32</v>
      </c>
      <c r="L1442" s="139"/>
      <c r="M1442" s="30" t="s">
        <v>5682</v>
      </c>
      <c r="N1442" s="139"/>
      <c r="O1442" s="26">
        <v>218</v>
      </c>
      <c r="P1442" s="22" t="s">
        <v>26</v>
      </c>
      <c r="Q1442" s="22" t="s">
        <v>120</v>
      </c>
      <c r="R1442" s="29" t="s">
        <v>5786</v>
      </c>
    </row>
    <row r="1443" spans="1:18" x14ac:dyDescent="0.2">
      <c r="A1443" s="25">
        <v>1427</v>
      </c>
      <c r="B1443" s="19">
        <v>5700</v>
      </c>
      <c r="C1443" s="162" t="s">
        <v>4903</v>
      </c>
      <c r="D1443" s="164">
        <v>25</v>
      </c>
      <c r="E1443" s="26">
        <v>7</v>
      </c>
      <c r="F1443" s="26">
        <v>2013</v>
      </c>
      <c r="G1443" s="164">
        <v>26</v>
      </c>
      <c r="H1443" s="26">
        <v>7</v>
      </c>
      <c r="I1443" s="26">
        <v>2013</v>
      </c>
      <c r="J1443" s="26">
        <v>48</v>
      </c>
      <c r="K1443" s="26">
        <v>33</v>
      </c>
      <c r="L1443" s="139"/>
      <c r="M1443" s="30" t="s">
        <v>5682</v>
      </c>
      <c r="N1443" s="139"/>
      <c r="O1443" s="26">
        <v>231</v>
      </c>
      <c r="P1443" s="22" t="s">
        <v>26</v>
      </c>
      <c r="Q1443" s="22" t="s">
        <v>120</v>
      </c>
      <c r="R1443" s="29" t="s">
        <v>5786</v>
      </c>
    </row>
    <row r="1444" spans="1:18" x14ac:dyDescent="0.2">
      <c r="A1444" s="25">
        <v>1428</v>
      </c>
      <c r="B1444" s="19">
        <v>5700</v>
      </c>
      <c r="C1444" s="162" t="s">
        <v>4904</v>
      </c>
      <c r="D1444" s="164">
        <v>22</v>
      </c>
      <c r="E1444" s="26">
        <v>7</v>
      </c>
      <c r="F1444" s="26">
        <v>2013</v>
      </c>
      <c r="G1444" s="167">
        <v>22</v>
      </c>
      <c r="H1444" s="26">
        <v>7</v>
      </c>
      <c r="I1444" s="26">
        <v>2013</v>
      </c>
      <c r="J1444" s="26">
        <v>48</v>
      </c>
      <c r="K1444" s="26">
        <v>34</v>
      </c>
      <c r="L1444" s="139"/>
      <c r="M1444" s="30" t="s">
        <v>5682</v>
      </c>
      <c r="N1444" s="139"/>
      <c r="O1444" s="26">
        <v>147</v>
      </c>
      <c r="P1444" s="22" t="s">
        <v>26</v>
      </c>
      <c r="Q1444" s="22" t="s">
        <v>120</v>
      </c>
      <c r="R1444" s="29" t="s">
        <v>5786</v>
      </c>
    </row>
    <row r="1445" spans="1:18" x14ac:dyDescent="0.2">
      <c r="A1445" s="25">
        <v>1429</v>
      </c>
      <c r="B1445" s="19">
        <v>5700</v>
      </c>
      <c r="C1445" s="162" t="s">
        <v>4905</v>
      </c>
      <c r="D1445" s="164">
        <v>5</v>
      </c>
      <c r="E1445" s="26">
        <v>7</v>
      </c>
      <c r="F1445" s="26">
        <v>2013</v>
      </c>
      <c r="G1445" s="167">
        <v>5</v>
      </c>
      <c r="H1445" s="26">
        <v>7</v>
      </c>
      <c r="I1445" s="26">
        <v>2013</v>
      </c>
      <c r="J1445" s="26">
        <v>48</v>
      </c>
      <c r="K1445" s="26">
        <v>35</v>
      </c>
      <c r="L1445" s="139"/>
      <c r="M1445" s="30" t="s">
        <v>5682</v>
      </c>
      <c r="N1445" s="139"/>
      <c r="O1445" s="26">
        <v>113</v>
      </c>
      <c r="P1445" s="22" t="s">
        <v>26</v>
      </c>
      <c r="Q1445" s="22" t="s">
        <v>120</v>
      </c>
      <c r="R1445" s="29" t="s">
        <v>5786</v>
      </c>
    </row>
    <row r="1446" spans="1:18" x14ac:dyDescent="0.2">
      <c r="A1446" s="25">
        <v>1430</v>
      </c>
      <c r="B1446" s="19">
        <v>5700</v>
      </c>
      <c r="C1446" s="163" t="s">
        <v>4906</v>
      </c>
      <c r="D1446" s="165">
        <v>1</v>
      </c>
      <c r="E1446" s="148">
        <v>8</v>
      </c>
      <c r="F1446" s="148">
        <v>2013</v>
      </c>
      <c r="G1446" s="148">
        <v>5</v>
      </c>
      <c r="H1446" s="148">
        <v>8</v>
      </c>
      <c r="I1446" s="148">
        <v>2013</v>
      </c>
      <c r="J1446" s="148">
        <v>49</v>
      </c>
      <c r="K1446" s="148">
        <v>1</v>
      </c>
      <c r="L1446" s="139"/>
      <c r="M1446" s="30" t="s">
        <v>5682</v>
      </c>
      <c r="N1446" s="139"/>
      <c r="O1446" s="148">
        <v>207</v>
      </c>
      <c r="P1446" s="22" t="s">
        <v>26</v>
      </c>
      <c r="Q1446" s="22" t="s">
        <v>120</v>
      </c>
      <c r="R1446" s="29" t="s">
        <v>5786</v>
      </c>
    </row>
    <row r="1447" spans="1:18" x14ac:dyDescent="0.2">
      <c r="A1447" s="25">
        <v>1431</v>
      </c>
      <c r="B1447" s="19">
        <v>5700</v>
      </c>
      <c r="C1447" s="163" t="s">
        <v>4907</v>
      </c>
      <c r="D1447" s="165">
        <v>5</v>
      </c>
      <c r="E1447" s="148">
        <v>8</v>
      </c>
      <c r="F1447" s="148">
        <v>2013</v>
      </c>
      <c r="G1447" s="148">
        <v>5</v>
      </c>
      <c r="H1447" s="148">
        <v>8</v>
      </c>
      <c r="I1447" s="148">
        <v>2013</v>
      </c>
      <c r="J1447" s="148">
        <v>49</v>
      </c>
      <c r="K1447" s="148">
        <v>2</v>
      </c>
      <c r="L1447" s="139"/>
      <c r="M1447" s="30" t="s">
        <v>5682</v>
      </c>
      <c r="N1447" s="139"/>
      <c r="O1447" s="148">
        <v>161</v>
      </c>
      <c r="P1447" s="22" t="s">
        <v>26</v>
      </c>
      <c r="Q1447" s="22" t="s">
        <v>120</v>
      </c>
      <c r="R1447" s="29" t="s">
        <v>5786</v>
      </c>
    </row>
    <row r="1448" spans="1:18" x14ac:dyDescent="0.2">
      <c r="A1448" s="25">
        <v>1432</v>
      </c>
      <c r="B1448" s="19">
        <v>5700</v>
      </c>
      <c r="C1448" s="163" t="s">
        <v>4908</v>
      </c>
      <c r="D1448" s="165">
        <v>5</v>
      </c>
      <c r="E1448" s="148">
        <v>8</v>
      </c>
      <c r="F1448" s="148">
        <v>2013</v>
      </c>
      <c r="G1448" s="165">
        <v>5</v>
      </c>
      <c r="H1448" s="148">
        <v>8</v>
      </c>
      <c r="I1448" s="148">
        <v>2013</v>
      </c>
      <c r="J1448" s="148">
        <v>49</v>
      </c>
      <c r="K1448" s="148">
        <v>3</v>
      </c>
      <c r="L1448" s="139"/>
      <c r="M1448" s="30" t="s">
        <v>5682</v>
      </c>
      <c r="N1448" s="139"/>
      <c r="O1448" s="148">
        <v>196</v>
      </c>
      <c r="P1448" s="22" t="s">
        <v>26</v>
      </c>
      <c r="Q1448" s="22" t="s">
        <v>120</v>
      </c>
      <c r="R1448" s="29" t="s">
        <v>5786</v>
      </c>
    </row>
    <row r="1449" spans="1:18" x14ac:dyDescent="0.2">
      <c r="A1449" s="25">
        <v>1433</v>
      </c>
      <c r="B1449" s="19">
        <v>5700</v>
      </c>
      <c r="C1449" s="163" t="s">
        <v>4909</v>
      </c>
      <c r="D1449" s="165">
        <v>5</v>
      </c>
      <c r="E1449" s="148">
        <v>8</v>
      </c>
      <c r="F1449" s="148">
        <v>2013</v>
      </c>
      <c r="G1449" s="165">
        <v>5</v>
      </c>
      <c r="H1449" s="148">
        <v>8</v>
      </c>
      <c r="I1449" s="148">
        <v>2013</v>
      </c>
      <c r="J1449" s="148">
        <v>49</v>
      </c>
      <c r="K1449" s="148">
        <v>4</v>
      </c>
      <c r="L1449" s="139"/>
      <c r="M1449" s="30" t="s">
        <v>5682</v>
      </c>
      <c r="N1449" s="139"/>
      <c r="O1449" s="148">
        <v>192</v>
      </c>
      <c r="P1449" s="22" t="s">
        <v>26</v>
      </c>
      <c r="Q1449" s="22" t="s">
        <v>120</v>
      </c>
      <c r="R1449" s="29" t="s">
        <v>5786</v>
      </c>
    </row>
    <row r="1450" spans="1:18" x14ac:dyDescent="0.2">
      <c r="A1450" s="25">
        <v>1434</v>
      </c>
      <c r="B1450" s="19">
        <v>5700</v>
      </c>
      <c r="C1450" s="163" t="s">
        <v>4910</v>
      </c>
      <c r="D1450" s="165">
        <v>5</v>
      </c>
      <c r="E1450" s="148">
        <v>8</v>
      </c>
      <c r="F1450" s="148">
        <v>2013</v>
      </c>
      <c r="G1450" s="165">
        <v>8</v>
      </c>
      <c r="H1450" s="148">
        <v>8</v>
      </c>
      <c r="I1450" s="148">
        <v>2013</v>
      </c>
      <c r="J1450" s="148">
        <v>49</v>
      </c>
      <c r="K1450" s="148">
        <v>5</v>
      </c>
      <c r="L1450" s="139"/>
      <c r="M1450" s="30" t="s">
        <v>5682</v>
      </c>
      <c r="N1450" s="139"/>
      <c r="O1450" s="148">
        <v>175</v>
      </c>
      <c r="P1450" s="22" t="s">
        <v>26</v>
      </c>
      <c r="Q1450" s="22" t="s">
        <v>120</v>
      </c>
      <c r="R1450" s="29" t="s">
        <v>5786</v>
      </c>
    </row>
    <row r="1451" spans="1:18" x14ac:dyDescent="0.2">
      <c r="A1451" s="25">
        <v>1435</v>
      </c>
      <c r="B1451" s="19">
        <v>5700</v>
      </c>
      <c r="C1451" s="163" t="s">
        <v>4911</v>
      </c>
      <c r="D1451" s="165">
        <v>8</v>
      </c>
      <c r="E1451" s="148">
        <v>8</v>
      </c>
      <c r="F1451" s="148">
        <v>2013</v>
      </c>
      <c r="G1451" s="165">
        <v>8</v>
      </c>
      <c r="H1451" s="148">
        <v>8</v>
      </c>
      <c r="I1451" s="148">
        <v>2013</v>
      </c>
      <c r="J1451" s="148">
        <v>49</v>
      </c>
      <c r="K1451" s="148">
        <v>6</v>
      </c>
      <c r="L1451" s="139"/>
      <c r="M1451" s="30" t="s">
        <v>5682</v>
      </c>
      <c r="N1451" s="139"/>
      <c r="O1451" s="165">
        <v>202</v>
      </c>
      <c r="P1451" s="22" t="s">
        <v>26</v>
      </c>
      <c r="Q1451" s="22" t="s">
        <v>120</v>
      </c>
      <c r="R1451" s="29" t="s">
        <v>5786</v>
      </c>
    </row>
    <row r="1452" spans="1:18" x14ac:dyDescent="0.2">
      <c r="A1452" s="25">
        <v>1436</v>
      </c>
      <c r="B1452" s="19">
        <v>5700</v>
      </c>
      <c r="C1452" s="163" t="s">
        <v>4912</v>
      </c>
      <c r="D1452" s="165">
        <v>8</v>
      </c>
      <c r="E1452" s="148">
        <v>8</v>
      </c>
      <c r="F1452" s="148">
        <v>2013</v>
      </c>
      <c r="G1452" s="165">
        <v>8</v>
      </c>
      <c r="H1452" s="148">
        <v>8</v>
      </c>
      <c r="I1452" s="148">
        <v>2013</v>
      </c>
      <c r="J1452" s="148">
        <v>50</v>
      </c>
      <c r="K1452" s="148">
        <v>7</v>
      </c>
      <c r="L1452" s="139"/>
      <c r="M1452" s="30" t="s">
        <v>5682</v>
      </c>
      <c r="N1452" s="139"/>
      <c r="O1452" s="148">
        <v>196</v>
      </c>
      <c r="P1452" s="22" t="s">
        <v>26</v>
      </c>
      <c r="Q1452" s="22" t="s">
        <v>120</v>
      </c>
      <c r="R1452" s="29" t="s">
        <v>5786</v>
      </c>
    </row>
    <row r="1453" spans="1:18" x14ac:dyDescent="0.2">
      <c r="A1453" s="25">
        <v>1437</v>
      </c>
      <c r="B1453" s="19">
        <v>5700</v>
      </c>
      <c r="C1453" s="163" t="s">
        <v>4913</v>
      </c>
      <c r="D1453" s="165">
        <v>8</v>
      </c>
      <c r="E1453" s="148">
        <v>8</v>
      </c>
      <c r="F1453" s="148">
        <v>2013</v>
      </c>
      <c r="G1453" s="165">
        <v>8</v>
      </c>
      <c r="H1453" s="148">
        <v>8</v>
      </c>
      <c r="I1453" s="148">
        <v>2013</v>
      </c>
      <c r="J1453" s="148">
        <v>50</v>
      </c>
      <c r="K1453" s="148">
        <v>8</v>
      </c>
      <c r="L1453" s="139"/>
      <c r="M1453" s="30" t="s">
        <v>5682</v>
      </c>
      <c r="N1453" s="139"/>
      <c r="O1453" s="148">
        <v>204</v>
      </c>
      <c r="P1453" s="22" t="s">
        <v>26</v>
      </c>
      <c r="Q1453" s="22" t="s">
        <v>120</v>
      </c>
      <c r="R1453" s="29" t="s">
        <v>5786</v>
      </c>
    </row>
    <row r="1454" spans="1:18" x14ac:dyDescent="0.2">
      <c r="A1454" s="25">
        <v>1438</v>
      </c>
      <c r="B1454" s="19">
        <v>5700</v>
      </c>
      <c r="C1454" s="163" t="s">
        <v>4914</v>
      </c>
      <c r="D1454" s="165">
        <v>8</v>
      </c>
      <c r="E1454" s="148">
        <v>8</v>
      </c>
      <c r="F1454" s="148">
        <v>2013</v>
      </c>
      <c r="G1454" s="165">
        <v>8</v>
      </c>
      <c r="H1454" s="148">
        <v>8</v>
      </c>
      <c r="I1454" s="148">
        <v>2013</v>
      </c>
      <c r="J1454" s="148">
        <v>50</v>
      </c>
      <c r="K1454" s="148">
        <v>9</v>
      </c>
      <c r="L1454" s="139"/>
      <c r="M1454" s="30" t="s">
        <v>5682</v>
      </c>
      <c r="N1454" s="139"/>
      <c r="O1454" s="148">
        <v>198</v>
      </c>
      <c r="P1454" s="22" t="s">
        <v>26</v>
      </c>
      <c r="Q1454" s="22" t="s">
        <v>120</v>
      </c>
      <c r="R1454" s="29" t="s">
        <v>5786</v>
      </c>
    </row>
    <row r="1455" spans="1:18" x14ac:dyDescent="0.2">
      <c r="A1455" s="25">
        <v>1439</v>
      </c>
      <c r="B1455" s="19">
        <v>5700</v>
      </c>
      <c r="C1455" s="163" t="s">
        <v>4915</v>
      </c>
      <c r="D1455" s="165">
        <v>8</v>
      </c>
      <c r="E1455" s="148">
        <v>8</v>
      </c>
      <c r="F1455" s="148">
        <v>2013</v>
      </c>
      <c r="G1455" s="165">
        <v>8</v>
      </c>
      <c r="H1455" s="148">
        <v>8</v>
      </c>
      <c r="I1455" s="148">
        <v>2013</v>
      </c>
      <c r="J1455" s="148">
        <v>50</v>
      </c>
      <c r="K1455" s="148">
        <v>10</v>
      </c>
      <c r="L1455" s="139"/>
      <c r="M1455" s="30" t="s">
        <v>5682</v>
      </c>
      <c r="N1455" s="139"/>
      <c r="O1455" s="148">
        <v>197</v>
      </c>
      <c r="P1455" s="22" t="s">
        <v>26</v>
      </c>
      <c r="Q1455" s="22" t="s">
        <v>120</v>
      </c>
      <c r="R1455" s="29" t="s">
        <v>5786</v>
      </c>
    </row>
    <row r="1456" spans="1:18" x14ac:dyDescent="0.2">
      <c r="A1456" s="25">
        <v>1440</v>
      </c>
      <c r="B1456" s="19">
        <v>5700</v>
      </c>
      <c r="C1456" s="163" t="s">
        <v>4916</v>
      </c>
      <c r="D1456" s="165">
        <v>8</v>
      </c>
      <c r="E1456" s="148">
        <v>8</v>
      </c>
      <c r="F1456" s="148">
        <v>2013</v>
      </c>
      <c r="G1456" s="148">
        <v>8</v>
      </c>
      <c r="H1456" s="148">
        <v>8</v>
      </c>
      <c r="I1456" s="148">
        <v>2013</v>
      </c>
      <c r="J1456" s="148">
        <v>50</v>
      </c>
      <c r="K1456" s="148">
        <v>11</v>
      </c>
      <c r="L1456" s="139"/>
      <c r="M1456" s="30" t="s">
        <v>5682</v>
      </c>
      <c r="N1456" s="139"/>
      <c r="O1456" s="148">
        <v>192</v>
      </c>
      <c r="P1456" s="22" t="s">
        <v>26</v>
      </c>
      <c r="Q1456" s="22" t="s">
        <v>120</v>
      </c>
      <c r="R1456" s="29" t="s">
        <v>5786</v>
      </c>
    </row>
    <row r="1457" spans="1:18" x14ac:dyDescent="0.2">
      <c r="A1457" s="25">
        <v>1441</v>
      </c>
      <c r="B1457" s="19">
        <v>5700</v>
      </c>
      <c r="C1457" s="163" t="s">
        <v>4917</v>
      </c>
      <c r="D1457" s="165">
        <v>8</v>
      </c>
      <c r="E1457" s="148">
        <v>8</v>
      </c>
      <c r="F1457" s="148">
        <v>2013</v>
      </c>
      <c r="G1457" s="148">
        <v>8</v>
      </c>
      <c r="H1457" s="148">
        <v>8</v>
      </c>
      <c r="I1457" s="148">
        <v>2013</v>
      </c>
      <c r="J1457" s="148">
        <v>50</v>
      </c>
      <c r="K1457" s="148">
        <v>12</v>
      </c>
      <c r="L1457" s="139"/>
      <c r="M1457" s="30" t="s">
        <v>5682</v>
      </c>
      <c r="N1457" s="139"/>
      <c r="O1457" s="148">
        <v>194</v>
      </c>
      <c r="P1457" s="22" t="s">
        <v>26</v>
      </c>
      <c r="Q1457" s="22" t="s">
        <v>120</v>
      </c>
      <c r="R1457" s="29" t="s">
        <v>5786</v>
      </c>
    </row>
    <row r="1458" spans="1:18" x14ac:dyDescent="0.2">
      <c r="A1458" s="25">
        <v>1442</v>
      </c>
      <c r="B1458" s="19">
        <v>5700</v>
      </c>
      <c r="C1458" s="163" t="s">
        <v>4918</v>
      </c>
      <c r="D1458" s="165">
        <v>8</v>
      </c>
      <c r="E1458" s="148">
        <v>8</v>
      </c>
      <c r="F1458" s="148">
        <v>2013</v>
      </c>
      <c r="G1458" s="165">
        <v>8</v>
      </c>
      <c r="H1458" s="148">
        <v>8</v>
      </c>
      <c r="I1458" s="148">
        <v>2013</v>
      </c>
      <c r="J1458" s="148">
        <v>51</v>
      </c>
      <c r="K1458" s="148">
        <v>13</v>
      </c>
      <c r="L1458" s="139"/>
      <c r="M1458" s="30" t="s">
        <v>5682</v>
      </c>
      <c r="N1458" s="139"/>
      <c r="O1458" s="148">
        <v>200</v>
      </c>
      <c r="P1458" s="22" t="s">
        <v>26</v>
      </c>
      <c r="Q1458" s="22" t="s">
        <v>120</v>
      </c>
      <c r="R1458" s="29" t="s">
        <v>5786</v>
      </c>
    </row>
    <row r="1459" spans="1:18" x14ac:dyDescent="0.2">
      <c r="A1459" s="25">
        <v>1443</v>
      </c>
      <c r="B1459" s="19">
        <v>5700</v>
      </c>
      <c r="C1459" s="163" t="s">
        <v>4919</v>
      </c>
      <c r="D1459" s="165">
        <v>8</v>
      </c>
      <c r="E1459" s="148">
        <v>8</v>
      </c>
      <c r="F1459" s="148">
        <v>2013</v>
      </c>
      <c r="G1459" s="165">
        <v>8</v>
      </c>
      <c r="H1459" s="148">
        <v>8</v>
      </c>
      <c r="I1459" s="148">
        <v>2013</v>
      </c>
      <c r="J1459" s="148">
        <v>51</v>
      </c>
      <c r="K1459" s="148">
        <v>14</v>
      </c>
      <c r="L1459" s="139"/>
      <c r="M1459" s="30" t="s">
        <v>5682</v>
      </c>
      <c r="N1459" s="139"/>
      <c r="O1459" s="148">
        <v>180</v>
      </c>
      <c r="P1459" s="22" t="s">
        <v>26</v>
      </c>
      <c r="Q1459" s="22" t="s">
        <v>120</v>
      </c>
      <c r="R1459" s="29" t="s">
        <v>5786</v>
      </c>
    </row>
    <row r="1460" spans="1:18" x14ac:dyDescent="0.2">
      <c r="A1460" s="25">
        <v>1444</v>
      </c>
      <c r="B1460" s="19">
        <v>5700</v>
      </c>
      <c r="C1460" s="163" t="s">
        <v>4920</v>
      </c>
      <c r="D1460" s="165">
        <v>8</v>
      </c>
      <c r="E1460" s="148">
        <v>8</v>
      </c>
      <c r="F1460" s="148">
        <v>2013</v>
      </c>
      <c r="G1460" s="165">
        <v>8</v>
      </c>
      <c r="H1460" s="148">
        <v>8</v>
      </c>
      <c r="I1460" s="148">
        <v>2013</v>
      </c>
      <c r="J1460" s="148">
        <v>51</v>
      </c>
      <c r="K1460" s="148">
        <v>15</v>
      </c>
      <c r="L1460" s="139"/>
      <c r="M1460" s="30" t="s">
        <v>5682</v>
      </c>
      <c r="N1460" s="139"/>
      <c r="O1460" s="148">
        <v>194</v>
      </c>
      <c r="P1460" s="22" t="s">
        <v>26</v>
      </c>
      <c r="Q1460" s="22" t="s">
        <v>120</v>
      </c>
      <c r="R1460" s="29" t="s">
        <v>5786</v>
      </c>
    </row>
    <row r="1461" spans="1:18" x14ac:dyDescent="0.2">
      <c r="A1461" s="25">
        <v>1445</v>
      </c>
      <c r="B1461" s="19">
        <v>5700</v>
      </c>
      <c r="C1461" s="163" t="s">
        <v>4921</v>
      </c>
      <c r="D1461" s="165">
        <v>8</v>
      </c>
      <c r="E1461" s="148">
        <v>8</v>
      </c>
      <c r="F1461" s="148">
        <v>2013</v>
      </c>
      <c r="G1461" s="165">
        <v>8</v>
      </c>
      <c r="H1461" s="148">
        <v>8</v>
      </c>
      <c r="I1461" s="148">
        <v>2013</v>
      </c>
      <c r="J1461" s="148">
        <v>51</v>
      </c>
      <c r="K1461" s="148">
        <v>16</v>
      </c>
      <c r="L1461" s="139"/>
      <c r="M1461" s="30" t="s">
        <v>5682</v>
      </c>
      <c r="N1461" s="139"/>
      <c r="O1461" s="165">
        <v>199</v>
      </c>
      <c r="P1461" s="22" t="s">
        <v>26</v>
      </c>
      <c r="Q1461" s="22" t="s">
        <v>120</v>
      </c>
      <c r="R1461" s="29" t="s">
        <v>5786</v>
      </c>
    </row>
    <row r="1462" spans="1:18" x14ac:dyDescent="0.2">
      <c r="A1462" s="25">
        <v>1446</v>
      </c>
      <c r="B1462" s="19">
        <v>5700</v>
      </c>
      <c r="C1462" s="163" t="s">
        <v>4922</v>
      </c>
      <c r="D1462" s="165">
        <v>8</v>
      </c>
      <c r="E1462" s="148">
        <v>8</v>
      </c>
      <c r="F1462" s="148">
        <v>2013</v>
      </c>
      <c r="G1462" s="165">
        <v>8</v>
      </c>
      <c r="H1462" s="148">
        <v>8</v>
      </c>
      <c r="I1462" s="148">
        <v>2013</v>
      </c>
      <c r="J1462" s="148">
        <v>51</v>
      </c>
      <c r="K1462" s="148">
        <v>17</v>
      </c>
      <c r="L1462" s="139"/>
      <c r="M1462" s="30" t="s">
        <v>5682</v>
      </c>
      <c r="N1462" s="139"/>
      <c r="O1462" s="148">
        <v>196</v>
      </c>
      <c r="P1462" s="22" t="s">
        <v>26</v>
      </c>
      <c r="Q1462" s="22" t="s">
        <v>120</v>
      </c>
      <c r="R1462" s="29" t="s">
        <v>5786</v>
      </c>
    </row>
    <row r="1463" spans="1:18" x14ac:dyDescent="0.2">
      <c r="A1463" s="25">
        <v>1447</v>
      </c>
      <c r="B1463" s="19">
        <v>5700</v>
      </c>
      <c r="C1463" s="163" t="s">
        <v>4923</v>
      </c>
      <c r="D1463" s="165">
        <v>8</v>
      </c>
      <c r="E1463" s="148">
        <v>8</v>
      </c>
      <c r="F1463" s="148">
        <v>2013</v>
      </c>
      <c r="G1463" s="165">
        <v>8</v>
      </c>
      <c r="H1463" s="148">
        <v>8</v>
      </c>
      <c r="I1463" s="148">
        <v>2013</v>
      </c>
      <c r="J1463" s="148">
        <v>51</v>
      </c>
      <c r="K1463" s="148">
        <v>18</v>
      </c>
      <c r="L1463" s="139"/>
      <c r="M1463" s="30" t="s">
        <v>5682</v>
      </c>
      <c r="N1463" s="139"/>
      <c r="O1463" s="148">
        <v>194</v>
      </c>
      <c r="P1463" s="22" t="s">
        <v>26</v>
      </c>
      <c r="Q1463" s="22" t="s">
        <v>120</v>
      </c>
      <c r="R1463" s="29" t="s">
        <v>5786</v>
      </c>
    </row>
    <row r="1464" spans="1:18" x14ac:dyDescent="0.2">
      <c r="A1464" s="25">
        <v>1448</v>
      </c>
      <c r="B1464" s="19">
        <v>5700</v>
      </c>
      <c r="C1464" s="163" t="s">
        <v>4924</v>
      </c>
      <c r="D1464" s="165">
        <v>8</v>
      </c>
      <c r="E1464" s="148">
        <v>8</v>
      </c>
      <c r="F1464" s="148">
        <v>2013</v>
      </c>
      <c r="G1464" s="165">
        <v>8</v>
      </c>
      <c r="H1464" s="148">
        <v>8</v>
      </c>
      <c r="I1464" s="148">
        <v>2013</v>
      </c>
      <c r="J1464" s="148">
        <v>52</v>
      </c>
      <c r="K1464" s="148">
        <v>19</v>
      </c>
      <c r="L1464" s="139"/>
      <c r="M1464" s="30" t="s">
        <v>5682</v>
      </c>
      <c r="N1464" s="139"/>
      <c r="O1464" s="148">
        <v>188</v>
      </c>
      <c r="P1464" s="22" t="s">
        <v>26</v>
      </c>
      <c r="Q1464" s="22" t="s">
        <v>120</v>
      </c>
      <c r="R1464" s="29" t="s">
        <v>5786</v>
      </c>
    </row>
    <row r="1465" spans="1:18" x14ac:dyDescent="0.2">
      <c r="A1465" s="25">
        <v>1449</v>
      </c>
      <c r="B1465" s="19">
        <v>5700</v>
      </c>
      <c r="C1465" s="163" t="s">
        <v>4925</v>
      </c>
      <c r="D1465" s="165">
        <v>8</v>
      </c>
      <c r="E1465" s="148">
        <v>8</v>
      </c>
      <c r="F1465" s="148">
        <v>2013</v>
      </c>
      <c r="G1465" s="165">
        <v>8</v>
      </c>
      <c r="H1465" s="148">
        <v>8</v>
      </c>
      <c r="I1465" s="148">
        <v>2013</v>
      </c>
      <c r="J1465" s="148">
        <v>52</v>
      </c>
      <c r="K1465" s="148">
        <v>20</v>
      </c>
      <c r="L1465" s="139"/>
      <c r="M1465" s="30" t="s">
        <v>5682</v>
      </c>
      <c r="N1465" s="139"/>
      <c r="O1465" s="165">
        <v>199</v>
      </c>
      <c r="P1465" s="22" t="s">
        <v>26</v>
      </c>
      <c r="Q1465" s="22" t="s">
        <v>120</v>
      </c>
      <c r="R1465" s="29" t="s">
        <v>5786</v>
      </c>
    </row>
    <row r="1466" spans="1:18" x14ac:dyDescent="0.2">
      <c r="A1466" s="25">
        <v>1450</v>
      </c>
      <c r="B1466" s="19">
        <v>5700</v>
      </c>
      <c r="C1466" s="163" t="s">
        <v>4926</v>
      </c>
      <c r="D1466" s="165">
        <v>8</v>
      </c>
      <c r="E1466" s="148">
        <v>8</v>
      </c>
      <c r="F1466" s="148">
        <v>2013</v>
      </c>
      <c r="G1466" s="165">
        <v>8</v>
      </c>
      <c r="H1466" s="148">
        <v>8</v>
      </c>
      <c r="I1466" s="148">
        <v>2013</v>
      </c>
      <c r="J1466" s="148">
        <v>52</v>
      </c>
      <c r="K1466" s="148">
        <v>21</v>
      </c>
      <c r="L1466" s="139"/>
      <c r="M1466" s="30" t="s">
        <v>5682</v>
      </c>
      <c r="N1466" s="139"/>
      <c r="O1466" s="148">
        <v>190</v>
      </c>
      <c r="P1466" s="22" t="s">
        <v>26</v>
      </c>
      <c r="Q1466" s="22" t="s">
        <v>120</v>
      </c>
      <c r="R1466" s="29" t="s">
        <v>5786</v>
      </c>
    </row>
    <row r="1467" spans="1:18" x14ac:dyDescent="0.2">
      <c r="A1467" s="25">
        <v>1451</v>
      </c>
      <c r="B1467" s="19">
        <v>5700</v>
      </c>
      <c r="C1467" s="163" t="s">
        <v>4927</v>
      </c>
      <c r="D1467" s="165">
        <v>8</v>
      </c>
      <c r="E1467" s="148">
        <v>8</v>
      </c>
      <c r="F1467" s="148">
        <v>2013</v>
      </c>
      <c r="G1467" s="165">
        <v>8</v>
      </c>
      <c r="H1467" s="148">
        <v>8</v>
      </c>
      <c r="I1467" s="148">
        <v>2013</v>
      </c>
      <c r="J1467" s="148">
        <v>52</v>
      </c>
      <c r="K1467" s="148">
        <v>22</v>
      </c>
      <c r="L1467" s="139"/>
      <c r="M1467" s="30" t="s">
        <v>5682</v>
      </c>
      <c r="N1467" s="139"/>
      <c r="O1467" s="148">
        <v>190</v>
      </c>
      <c r="P1467" s="22" t="s">
        <v>26</v>
      </c>
      <c r="Q1467" s="22" t="s">
        <v>120</v>
      </c>
      <c r="R1467" s="29" t="s">
        <v>5786</v>
      </c>
    </row>
    <row r="1468" spans="1:18" x14ac:dyDescent="0.2">
      <c r="A1468" s="25">
        <v>1452</v>
      </c>
      <c r="B1468" s="19">
        <v>5700</v>
      </c>
      <c r="C1468" s="163" t="s">
        <v>4928</v>
      </c>
      <c r="D1468" s="165">
        <v>8</v>
      </c>
      <c r="E1468" s="148">
        <v>8</v>
      </c>
      <c r="F1468" s="148">
        <v>2013</v>
      </c>
      <c r="G1468" s="165">
        <v>8</v>
      </c>
      <c r="H1468" s="148">
        <v>8</v>
      </c>
      <c r="I1468" s="148">
        <v>2013</v>
      </c>
      <c r="J1468" s="148">
        <v>52</v>
      </c>
      <c r="K1468" s="148">
        <v>23</v>
      </c>
      <c r="L1468" s="139"/>
      <c r="M1468" s="30" t="s">
        <v>5682</v>
      </c>
      <c r="N1468" s="139"/>
      <c r="O1468" s="148">
        <v>203</v>
      </c>
      <c r="P1468" s="22" t="s">
        <v>26</v>
      </c>
      <c r="Q1468" s="22" t="s">
        <v>120</v>
      </c>
      <c r="R1468" s="29" t="s">
        <v>5786</v>
      </c>
    </row>
    <row r="1469" spans="1:18" x14ac:dyDescent="0.2">
      <c r="A1469" s="25">
        <v>1453</v>
      </c>
      <c r="B1469" s="19">
        <v>5700</v>
      </c>
      <c r="C1469" s="163" t="s">
        <v>4929</v>
      </c>
      <c r="D1469" s="165">
        <v>8</v>
      </c>
      <c r="E1469" s="148">
        <v>8</v>
      </c>
      <c r="F1469" s="148">
        <v>2013</v>
      </c>
      <c r="G1469" s="165">
        <v>8</v>
      </c>
      <c r="H1469" s="148">
        <v>8</v>
      </c>
      <c r="I1469" s="148">
        <v>2013</v>
      </c>
      <c r="J1469" s="148">
        <v>52</v>
      </c>
      <c r="K1469" s="148">
        <v>24</v>
      </c>
      <c r="L1469" s="139"/>
      <c r="M1469" s="30" t="s">
        <v>5682</v>
      </c>
      <c r="N1469" s="139"/>
      <c r="O1469" s="148">
        <v>197</v>
      </c>
      <c r="P1469" s="22" t="s">
        <v>26</v>
      </c>
      <c r="Q1469" s="22" t="s">
        <v>120</v>
      </c>
      <c r="R1469" s="29" t="s">
        <v>5786</v>
      </c>
    </row>
    <row r="1470" spans="1:18" x14ac:dyDescent="0.2">
      <c r="A1470" s="25">
        <v>1454</v>
      </c>
      <c r="B1470" s="19">
        <v>5700</v>
      </c>
      <c r="C1470" s="163" t="s">
        <v>4930</v>
      </c>
      <c r="D1470" s="165">
        <v>8</v>
      </c>
      <c r="E1470" s="148">
        <v>8</v>
      </c>
      <c r="F1470" s="148">
        <v>2013</v>
      </c>
      <c r="G1470" s="148">
        <v>8</v>
      </c>
      <c r="H1470" s="148">
        <v>8</v>
      </c>
      <c r="I1470" s="148">
        <v>2013</v>
      </c>
      <c r="J1470" s="148">
        <v>53</v>
      </c>
      <c r="K1470" s="148">
        <v>25</v>
      </c>
      <c r="L1470" s="139"/>
      <c r="M1470" s="30" t="s">
        <v>5682</v>
      </c>
      <c r="N1470" s="139"/>
      <c r="O1470" s="148">
        <v>202</v>
      </c>
      <c r="P1470" s="22" t="s">
        <v>26</v>
      </c>
      <c r="Q1470" s="22" t="s">
        <v>120</v>
      </c>
      <c r="R1470" s="29" t="s">
        <v>5786</v>
      </c>
    </row>
    <row r="1471" spans="1:18" x14ac:dyDescent="0.2">
      <c r="A1471" s="25">
        <v>1455</v>
      </c>
      <c r="B1471" s="19">
        <v>5700</v>
      </c>
      <c r="C1471" s="163" t="s">
        <v>4931</v>
      </c>
      <c r="D1471" s="165">
        <v>8</v>
      </c>
      <c r="E1471" s="148">
        <v>8</v>
      </c>
      <c r="F1471" s="148">
        <v>2013</v>
      </c>
      <c r="G1471" s="148">
        <v>8</v>
      </c>
      <c r="H1471" s="148">
        <v>8</v>
      </c>
      <c r="I1471" s="148">
        <v>2013</v>
      </c>
      <c r="J1471" s="148">
        <v>53</v>
      </c>
      <c r="K1471" s="148">
        <v>26</v>
      </c>
      <c r="L1471" s="139"/>
      <c r="M1471" s="30" t="s">
        <v>5682</v>
      </c>
      <c r="N1471" s="139"/>
      <c r="O1471" s="148">
        <v>193</v>
      </c>
      <c r="P1471" s="22" t="s">
        <v>26</v>
      </c>
      <c r="Q1471" s="22" t="s">
        <v>120</v>
      </c>
      <c r="R1471" s="29" t="s">
        <v>5786</v>
      </c>
    </row>
    <row r="1472" spans="1:18" x14ac:dyDescent="0.2">
      <c r="A1472" s="25">
        <v>1456</v>
      </c>
      <c r="B1472" s="19">
        <v>5700</v>
      </c>
      <c r="C1472" s="163" t="s">
        <v>4932</v>
      </c>
      <c r="D1472" s="165">
        <v>8</v>
      </c>
      <c r="E1472" s="148">
        <v>8</v>
      </c>
      <c r="F1472" s="148">
        <v>2013</v>
      </c>
      <c r="G1472" s="165">
        <v>8</v>
      </c>
      <c r="H1472" s="148">
        <v>8</v>
      </c>
      <c r="I1472" s="148">
        <v>2013</v>
      </c>
      <c r="J1472" s="148">
        <v>53</v>
      </c>
      <c r="K1472" s="148">
        <v>27</v>
      </c>
      <c r="L1472" s="139"/>
      <c r="M1472" s="30" t="s">
        <v>5682</v>
      </c>
      <c r="N1472" s="139"/>
      <c r="O1472" s="148">
        <v>215</v>
      </c>
      <c r="P1472" s="22" t="s">
        <v>26</v>
      </c>
      <c r="Q1472" s="22" t="s">
        <v>120</v>
      </c>
      <c r="R1472" s="29" t="s">
        <v>5786</v>
      </c>
    </row>
    <row r="1473" spans="1:18" x14ac:dyDescent="0.2">
      <c r="A1473" s="25">
        <v>1457</v>
      </c>
      <c r="B1473" s="19">
        <v>5700</v>
      </c>
      <c r="C1473" s="163" t="s">
        <v>4933</v>
      </c>
      <c r="D1473" s="165">
        <v>9</v>
      </c>
      <c r="E1473" s="148">
        <v>8</v>
      </c>
      <c r="F1473" s="148">
        <v>2013</v>
      </c>
      <c r="G1473" s="165">
        <v>9</v>
      </c>
      <c r="H1473" s="148">
        <v>8</v>
      </c>
      <c r="I1473" s="148">
        <v>2013</v>
      </c>
      <c r="J1473" s="148">
        <v>53</v>
      </c>
      <c r="K1473" s="148">
        <v>28</v>
      </c>
      <c r="L1473" s="139"/>
      <c r="M1473" s="30" t="s">
        <v>5682</v>
      </c>
      <c r="N1473" s="139"/>
      <c r="O1473" s="148">
        <v>202</v>
      </c>
      <c r="P1473" s="22" t="s">
        <v>26</v>
      </c>
      <c r="Q1473" s="22" t="s">
        <v>120</v>
      </c>
      <c r="R1473" s="29" t="s">
        <v>5786</v>
      </c>
    </row>
    <row r="1474" spans="1:18" x14ac:dyDescent="0.2">
      <c r="A1474" s="25">
        <v>1458</v>
      </c>
      <c r="B1474" s="19">
        <v>5700</v>
      </c>
      <c r="C1474" s="163" t="s">
        <v>4934</v>
      </c>
      <c r="D1474" s="165">
        <v>9</v>
      </c>
      <c r="E1474" s="148">
        <v>8</v>
      </c>
      <c r="F1474" s="148">
        <v>2013</v>
      </c>
      <c r="G1474" s="165">
        <v>13</v>
      </c>
      <c r="H1474" s="148">
        <v>8</v>
      </c>
      <c r="I1474" s="148">
        <v>2013</v>
      </c>
      <c r="J1474" s="148">
        <v>53</v>
      </c>
      <c r="K1474" s="148">
        <v>29</v>
      </c>
      <c r="L1474" s="139"/>
      <c r="M1474" s="30" t="s">
        <v>5682</v>
      </c>
      <c r="N1474" s="139"/>
      <c r="O1474" s="148">
        <v>206</v>
      </c>
      <c r="P1474" s="22" t="s">
        <v>26</v>
      </c>
      <c r="Q1474" s="22" t="s">
        <v>120</v>
      </c>
      <c r="R1474" s="29" t="s">
        <v>5786</v>
      </c>
    </row>
    <row r="1475" spans="1:18" x14ac:dyDescent="0.2">
      <c r="A1475" s="25">
        <v>1459</v>
      </c>
      <c r="B1475" s="19">
        <v>5700</v>
      </c>
      <c r="C1475" s="163" t="s">
        <v>4935</v>
      </c>
      <c r="D1475" s="165">
        <v>13</v>
      </c>
      <c r="E1475" s="148">
        <v>8</v>
      </c>
      <c r="F1475" s="148">
        <v>2013</v>
      </c>
      <c r="G1475" s="165">
        <v>13</v>
      </c>
      <c r="H1475" s="148">
        <v>8</v>
      </c>
      <c r="I1475" s="148">
        <v>2013</v>
      </c>
      <c r="J1475" s="148">
        <v>53</v>
      </c>
      <c r="K1475" s="148">
        <v>30</v>
      </c>
      <c r="L1475" s="139"/>
      <c r="M1475" s="30" t="s">
        <v>5682</v>
      </c>
      <c r="N1475" s="139"/>
      <c r="O1475" s="165">
        <v>201</v>
      </c>
      <c r="P1475" s="22" t="s">
        <v>26</v>
      </c>
      <c r="Q1475" s="22" t="s">
        <v>120</v>
      </c>
      <c r="R1475" s="29" t="s">
        <v>5786</v>
      </c>
    </row>
    <row r="1476" spans="1:18" x14ac:dyDescent="0.2">
      <c r="A1476" s="25">
        <v>1460</v>
      </c>
      <c r="B1476" s="19">
        <v>5700</v>
      </c>
      <c r="C1476" s="163" t="s">
        <v>4936</v>
      </c>
      <c r="D1476" s="165">
        <v>14</v>
      </c>
      <c r="E1476" s="148">
        <v>8</v>
      </c>
      <c r="F1476" s="148">
        <v>2013</v>
      </c>
      <c r="G1476" s="165">
        <v>16</v>
      </c>
      <c r="H1476" s="148">
        <v>8</v>
      </c>
      <c r="I1476" s="148">
        <v>2013</v>
      </c>
      <c r="J1476" s="148">
        <v>54</v>
      </c>
      <c r="K1476" s="148">
        <v>31</v>
      </c>
      <c r="L1476" s="139"/>
      <c r="M1476" s="30" t="s">
        <v>5682</v>
      </c>
      <c r="N1476" s="139"/>
      <c r="O1476" s="148">
        <v>203</v>
      </c>
      <c r="P1476" s="22" t="s">
        <v>26</v>
      </c>
      <c r="Q1476" s="22" t="s">
        <v>120</v>
      </c>
      <c r="R1476" s="29" t="s">
        <v>5786</v>
      </c>
    </row>
    <row r="1477" spans="1:18" x14ac:dyDescent="0.2">
      <c r="A1477" s="25">
        <v>1461</v>
      </c>
      <c r="B1477" s="19">
        <v>5700</v>
      </c>
      <c r="C1477" s="163" t="s">
        <v>4937</v>
      </c>
      <c r="D1477" s="165">
        <v>16</v>
      </c>
      <c r="E1477" s="148">
        <v>8</v>
      </c>
      <c r="F1477" s="148">
        <v>2013</v>
      </c>
      <c r="G1477" s="165">
        <v>22</v>
      </c>
      <c r="H1477" s="148">
        <v>8</v>
      </c>
      <c r="I1477" s="148">
        <v>2013</v>
      </c>
      <c r="J1477" s="148">
        <v>54</v>
      </c>
      <c r="K1477" s="148">
        <v>32</v>
      </c>
      <c r="L1477" s="139"/>
      <c r="M1477" s="30" t="s">
        <v>5682</v>
      </c>
      <c r="N1477" s="139"/>
      <c r="O1477" s="148">
        <v>193</v>
      </c>
      <c r="P1477" s="22" t="s">
        <v>26</v>
      </c>
      <c r="Q1477" s="22" t="s">
        <v>120</v>
      </c>
      <c r="R1477" s="29" t="s">
        <v>5786</v>
      </c>
    </row>
    <row r="1478" spans="1:18" x14ac:dyDescent="0.2">
      <c r="A1478" s="25">
        <v>1462</v>
      </c>
      <c r="B1478" s="19">
        <v>5700</v>
      </c>
      <c r="C1478" s="163" t="s">
        <v>4938</v>
      </c>
      <c r="D1478" s="165">
        <v>22</v>
      </c>
      <c r="E1478" s="148">
        <v>8</v>
      </c>
      <c r="F1478" s="148">
        <v>2013</v>
      </c>
      <c r="G1478" s="165">
        <v>23</v>
      </c>
      <c r="H1478" s="148">
        <v>8</v>
      </c>
      <c r="I1478" s="148">
        <v>2013</v>
      </c>
      <c r="J1478" s="148">
        <v>54</v>
      </c>
      <c r="K1478" s="148">
        <v>33</v>
      </c>
      <c r="L1478" s="139"/>
      <c r="M1478" s="30" t="s">
        <v>5682</v>
      </c>
      <c r="N1478" s="139"/>
      <c r="O1478" s="148">
        <v>212</v>
      </c>
      <c r="P1478" s="22" t="s">
        <v>26</v>
      </c>
      <c r="Q1478" s="22" t="s">
        <v>120</v>
      </c>
      <c r="R1478" s="29" t="s">
        <v>5786</v>
      </c>
    </row>
    <row r="1479" spans="1:18" x14ac:dyDescent="0.2">
      <c r="A1479" s="25">
        <v>1463</v>
      </c>
      <c r="B1479" s="19">
        <v>5700</v>
      </c>
      <c r="C1479" s="163" t="s">
        <v>4939</v>
      </c>
      <c r="D1479" s="165">
        <v>23</v>
      </c>
      <c r="E1479" s="148">
        <v>8</v>
      </c>
      <c r="F1479" s="148">
        <v>2013</v>
      </c>
      <c r="G1479" s="165">
        <v>23</v>
      </c>
      <c r="H1479" s="148">
        <v>8</v>
      </c>
      <c r="I1479" s="148">
        <v>2013</v>
      </c>
      <c r="J1479" s="148">
        <v>54</v>
      </c>
      <c r="K1479" s="148">
        <v>34</v>
      </c>
      <c r="L1479" s="139"/>
      <c r="M1479" s="30" t="s">
        <v>5682</v>
      </c>
      <c r="N1479" s="139"/>
      <c r="O1479" s="165">
        <v>197</v>
      </c>
      <c r="P1479" s="22" t="s">
        <v>26</v>
      </c>
      <c r="Q1479" s="22" t="s">
        <v>120</v>
      </c>
      <c r="R1479" s="29" t="s">
        <v>5786</v>
      </c>
    </row>
    <row r="1480" spans="1:18" x14ac:dyDescent="0.2">
      <c r="A1480" s="25">
        <v>1464</v>
      </c>
      <c r="B1480" s="19">
        <v>5700</v>
      </c>
      <c r="C1480" s="163" t="s">
        <v>4940</v>
      </c>
      <c r="D1480" s="165">
        <v>23</v>
      </c>
      <c r="E1480" s="148">
        <v>8</v>
      </c>
      <c r="F1480" s="148">
        <v>2013</v>
      </c>
      <c r="G1480" s="165">
        <v>26</v>
      </c>
      <c r="H1480" s="148">
        <v>8</v>
      </c>
      <c r="I1480" s="148">
        <v>2013</v>
      </c>
      <c r="J1480" s="148">
        <v>54</v>
      </c>
      <c r="K1480" s="148">
        <v>35</v>
      </c>
      <c r="L1480" s="139"/>
      <c r="M1480" s="30" t="s">
        <v>5682</v>
      </c>
      <c r="N1480" s="139"/>
      <c r="O1480" s="148">
        <v>225</v>
      </c>
      <c r="P1480" s="22" t="s">
        <v>26</v>
      </c>
      <c r="Q1480" s="22" t="s">
        <v>120</v>
      </c>
      <c r="R1480" s="29" t="s">
        <v>5786</v>
      </c>
    </row>
    <row r="1481" spans="1:18" x14ac:dyDescent="0.2">
      <c r="A1481" s="25">
        <v>1465</v>
      </c>
      <c r="B1481" s="19">
        <v>5700</v>
      </c>
      <c r="C1481" s="163" t="s">
        <v>4941</v>
      </c>
      <c r="D1481" s="165">
        <v>26</v>
      </c>
      <c r="E1481" s="148">
        <v>8</v>
      </c>
      <c r="F1481" s="148">
        <v>2013</v>
      </c>
      <c r="G1481" s="165">
        <v>26</v>
      </c>
      <c r="H1481" s="148">
        <v>8</v>
      </c>
      <c r="I1481" s="148">
        <v>2013</v>
      </c>
      <c r="J1481" s="148">
        <v>54</v>
      </c>
      <c r="K1481" s="148">
        <v>36</v>
      </c>
      <c r="L1481" s="139"/>
      <c r="M1481" s="30" t="s">
        <v>5682</v>
      </c>
      <c r="N1481" s="139"/>
      <c r="O1481" s="148">
        <v>202</v>
      </c>
      <c r="P1481" s="22" t="s">
        <v>26</v>
      </c>
      <c r="Q1481" s="22" t="s">
        <v>120</v>
      </c>
      <c r="R1481" s="29" t="s">
        <v>5786</v>
      </c>
    </row>
    <row r="1482" spans="1:18" x14ac:dyDescent="0.2">
      <c r="A1482" s="25">
        <v>1466</v>
      </c>
      <c r="B1482" s="19">
        <v>5700</v>
      </c>
      <c r="C1482" s="163" t="s">
        <v>4942</v>
      </c>
      <c r="D1482" s="165">
        <v>26</v>
      </c>
      <c r="E1482" s="148">
        <v>8</v>
      </c>
      <c r="F1482" s="148">
        <v>2013</v>
      </c>
      <c r="G1482" s="165">
        <v>30</v>
      </c>
      <c r="H1482" s="148">
        <v>8</v>
      </c>
      <c r="I1482" s="148">
        <v>2013</v>
      </c>
      <c r="J1482" s="148">
        <v>55</v>
      </c>
      <c r="K1482" s="148">
        <v>37</v>
      </c>
      <c r="L1482" s="139"/>
      <c r="M1482" s="30" t="s">
        <v>5682</v>
      </c>
      <c r="N1482" s="139"/>
      <c r="O1482" s="148">
        <v>188</v>
      </c>
      <c r="P1482" s="22" t="s">
        <v>26</v>
      </c>
      <c r="Q1482" s="22" t="s">
        <v>120</v>
      </c>
      <c r="R1482" s="29" t="s">
        <v>5786</v>
      </c>
    </row>
    <row r="1483" spans="1:18" x14ac:dyDescent="0.2">
      <c r="A1483" s="25">
        <v>1467</v>
      </c>
      <c r="B1483" s="19">
        <v>5700</v>
      </c>
      <c r="C1483" s="163" t="s">
        <v>4943</v>
      </c>
      <c r="D1483" s="165">
        <v>26</v>
      </c>
      <c r="E1483" s="148">
        <v>8</v>
      </c>
      <c r="F1483" s="148">
        <v>2013</v>
      </c>
      <c r="G1483" s="165">
        <v>26</v>
      </c>
      <c r="H1483" s="148">
        <v>8</v>
      </c>
      <c r="I1483" s="148">
        <v>2013</v>
      </c>
      <c r="J1483" s="148">
        <v>55</v>
      </c>
      <c r="K1483" s="148">
        <v>38</v>
      </c>
      <c r="L1483" s="139"/>
      <c r="M1483" s="30" t="s">
        <v>5682</v>
      </c>
      <c r="N1483" s="139"/>
      <c r="O1483" s="148">
        <v>238</v>
      </c>
      <c r="P1483" s="22" t="s">
        <v>26</v>
      </c>
      <c r="Q1483" s="22" t="s">
        <v>120</v>
      </c>
      <c r="R1483" s="29" t="s">
        <v>5786</v>
      </c>
    </row>
    <row r="1484" spans="1:18" ht="22.5" x14ac:dyDescent="0.2">
      <c r="A1484" s="25">
        <v>1468</v>
      </c>
      <c r="B1484" s="19">
        <v>5700</v>
      </c>
      <c r="C1484" s="163" t="s">
        <v>4944</v>
      </c>
      <c r="D1484" s="165">
        <v>8</v>
      </c>
      <c r="E1484" s="148">
        <v>8</v>
      </c>
      <c r="F1484" s="148">
        <v>2013</v>
      </c>
      <c r="G1484" s="148">
        <v>8</v>
      </c>
      <c r="H1484" s="148">
        <v>8</v>
      </c>
      <c r="I1484" s="148">
        <v>2013</v>
      </c>
      <c r="J1484" s="148">
        <v>55</v>
      </c>
      <c r="K1484" s="148">
        <v>39</v>
      </c>
      <c r="L1484" s="139"/>
      <c r="M1484" s="30" t="s">
        <v>5682</v>
      </c>
      <c r="N1484" s="139"/>
      <c r="O1484" s="148">
        <v>113</v>
      </c>
      <c r="P1484" s="22" t="s">
        <v>26</v>
      </c>
      <c r="Q1484" s="22" t="s">
        <v>120</v>
      </c>
      <c r="R1484" s="29" t="s">
        <v>5786</v>
      </c>
    </row>
    <row r="1485" spans="1:18" x14ac:dyDescent="0.2">
      <c r="A1485" s="25">
        <v>1469</v>
      </c>
      <c r="B1485" s="19">
        <v>5700</v>
      </c>
      <c r="C1485" s="163" t="s">
        <v>4945</v>
      </c>
      <c r="D1485" s="165">
        <v>3</v>
      </c>
      <c r="E1485" s="148">
        <v>9</v>
      </c>
      <c r="F1485" s="148">
        <v>2013</v>
      </c>
      <c r="G1485" s="148">
        <v>3</v>
      </c>
      <c r="H1485" s="148">
        <v>9</v>
      </c>
      <c r="I1485" s="148">
        <v>2013</v>
      </c>
      <c r="J1485" s="148">
        <v>56</v>
      </c>
      <c r="K1485" s="148">
        <v>1</v>
      </c>
      <c r="L1485" s="139"/>
      <c r="M1485" s="30" t="s">
        <v>5682</v>
      </c>
      <c r="N1485" s="139"/>
      <c r="O1485" s="148">
        <v>203</v>
      </c>
      <c r="P1485" s="22" t="s">
        <v>26</v>
      </c>
      <c r="Q1485" s="22" t="s">
        <v>120</v>
      </c>
      <c r="R1485" s="29" t="s">
        <v>5786</v>
      </c>
    </row>
    <row r="1486" spans="1:18" x14ac:dyDescent="0.2">
      <c r="A1486" s="25">
        <v>1470</v>
      </c>
      <c r="B1486" s="19">
        <v>5700</v>
      </c>
      <c r="C1486" s="163" t="s">
        <v>4946</v>
      </c>
      <c r="D1486" s="165">
        <v>3</v>
      </c>
      <c r="E1486" s="148">
        <v>9</v>
      </c>
      <c r="F1486" s="148">
        <v>2013</v>
      </c>
      <c r="G1486" s="148">
        <v>3</v>
      </c>
      <c r="H1486" s="148">
        <v>9</v>
      </c>
      <c r="I1486" s="148">
        <v>2013</v>
      </c>
      <c r="J1486" s="148">
        <v>56</v>
      </c>
      <c r="K1486" s="148">
        <v>2</v>
      </c>
      <c r="L1486" s="139"/>
      <c r="M1486" s="30" t="s">
        <v>5682</v>
      </c>
      <c r="N1486" s="139"/>
      <c r="O1486" s="148">
        <v>203</v>
      </c>
      <c r="P1486" s="22" t="s">
        <v>26</v>
      </c>
      <c r="Q1486" s="22" t="s">
        <v>120</v>
      </c>
      <c r="R1486" s="29" t="s">
        <v>5786</v>
      </c>
    </row>
    <row r="1487" spans="1:18" x14ac:dyDescent="0.2">
      <c r="A1487" s="25">
        <v>1471</v>
      </c>
      <c r="B1487" s="19">
        <v>5700</v>
      </c>
      <c r="C1487" s="163" t="s">
        <v>4947</v>
      </c>
      <c r="D1487" s="165">
        <v>3</v>
      </c>
      <c r="E1487" s="148">
        <v>9</v>
      </c>
      <c r="F1487" s="148">
        <v>2013</v>
      </c>
      <c r="G1487" s="165">
        <v>3</v>
      </c>
      <c r="H1487" s="148">
        <v>9</v>
      </c>
      <c r="I1487" s="148">
        <v>2013</v>
      </c>
      <c r="J1487" s="148">
        <v>56</v>
      </c>
      <c r="K1487" s="148">
        <v>3</v>
      </c>
      <c r="L1487" s="139"/>
      <c r="M1487" s="30" t="s">
        <v>5682</v>
      </c>
      <c r="N1487" s="139"/>
      <c r="O1487" s="148">
        <v>194</v>
      </c>
      <c r="P1487" s="22" t="s">
        <v>26</v>
      </c>
      <c r="Q1487" s="22" t="s">
        <v>120</v>
      </c>
      <c r="R1487" s="29" t="s">
        <v>5786</v>
      </c>
    </row>
    <row r="1488" spans="1:18" x14ac:dyDescent="0.2">
      <c r="A1488" s="25">
        <v>1472</v>
      </c>
      <c r="B1488" s="19">
        <v>5700</v>
      </c>
      <c r="C1488" s="163" t="s">
        <v>4948</v>
      </c>
      <c r="D1488" s="165">
        <v>3</v>
      </c>
      <c r="E1488" s="148">
        <v>9</v>
      </c>
      <c r="F1488" s="148">
        <v>2013</v>
      </c>
      <c r="G1488" s="165">
        <v>3</v>
      </c>
      <c r="H1488" s="148">
        <v>9</v>
      </c>
      <c r="I1488" s="148">
        <v>2013</v>
      </c>
      <c r="J1488" s="148">
        <v>56</v>
      </c>
      <c r="K1488" s="148">
        <v>4</v>
      </c>
      <c r="L1488" s="139"/>
      <c r="M1488" s="30" t="s">
        <v>5682</v>
      </c>
      <c r="N1488" s="139"/>
      <c r="O1488" s="148">
        <v>195</v>
      </c>
      <c r="P1488" s="22" t="s">
        <v>26</v>
      </c>
      <c r="Q1488" s="22" t="s">
        <v>120</v>
      </c>
      <c r="R1488" s="29" t="s">
        <v>5786</v>
      </c>
    </row>
    <row r="1489" spans="1:18" x14ac:dyDescent="0.2">
      <c r="A1489" s="25">
        <v>1473</v>
      </c>
      <c r="B1489" s="19">
        <v>5700</v>
      </c>
      <c r="C1489" s="163" t="s">
        <v>4949</v>
      </c>
      <c r="D1489" s="165">
        <v>3</v>
      </c>
      <c r="E1489" s="148">
        <v>9</v>
      </c>
      <c r="F1489" s="148">
        <v>2013</v>
      </c>
      <c r="G1489" s="165">
        <v>3</v>
      </c>
      <c r="H1489" s="148">
        <v>9</v>
      </c>
      <c r="I1489" s="148">
        <v>2013</v>
      </c>
      <c r="J1489" s="148">
        <v>56</v>
      </c>
      <c r="K1489" s="148">
        <v>5</v>
      </c>
      <c r="L1489" s="139"/>
      <c r="M1489" s="30" t="s">
        <v>5682</v>
      </c>
      <c r="N1489" s="139"/>
      <c r="O1489" s="148">
        <v>209</v>
      </c>
      <c r="P1489" s="22" t="s">
        <v>26</v>
      </c>
      <c r="Q1489" s="22" t="s">
        <v>120</v>
      </c>
      <c r="R1489" s="29" t="s">
        <v>5786</v>
      </c>
    </row>
    <row r="1490" spans="1:18" x14ac:dyDescent="0.2">
      <c r="A1490" s="25">
        <v>1474</v>
      </c>
      <c r="B1490" s="19">
        <v>5700</v>
      </c>
      <c r="C1490" s="163" t="s">
        <v>4950</v>
      </c>
      <c r="D1490" s="165">
        <v>3</v>
      </c>
      <c r="E1490" s="148">
        <v>9</v>
      </c>
      <c r="F1490" s="148">
        <v>2013</v>
      </c>
      <c r="G1490" s="165">
        <v>5</v>
      </c>
      <c r="H1490" s="148">
        <v>9</v>
      </c>
      <c r="I1490" s="148">
        <v>2013</v>
      </c>
      <c r="J1490" s="148">
        <v>56</v>
      </c>
      <c r="K1490" s="148">
        <v>6</v>
      </c>
      <c r="L1490" s="139"/>
      <c r="M1490" s="30" t="s">
        <v>5682</v>
      </c>
      <c r="N1490" s="139"/>
      <c r="O1490" s="165">
        <v>195</v>
      </c>
      <c r="P1490" s="22" t="s">
        <v>26</v>
      </c>
      <c r="Q1490" s="22" t="s">
        <v>120</v>
      </c>
      <c r="R1490" s="29" t="s">
        <v>5786</v>
      </c>
    </row>
    <row r="1491" spans="1:18" x14ac:dyDescent="0.2">
      <c r="A1491" s="25">
        <v>1475</v>
      </c>
      <c r="B1491" s="19">
        <v>5700</v>
      </c>
      <c r="C1491" s="163" t="s">
        <v>4951</v>
      </c>
      <c r="D1491" s="165">
        <v>5</v>
      </c>
      <c r="E1491" s="148">
        <v>9</v>
      </c>
      <c r="F1491" s="148">
        <v>2013</v>
      </c>
      <c r="G1491" s="165">
        <v>5</v>
      </c>
      <c r="H1491" s="148">
        <v>9</v>
      </c>
      <c r="I1491" s="148">
        <v>2013</v>
      </c>
      <c r="J1491" s="148">
        <v>57</v>
      </c>
      <c r="K1491" s="148">
        <v>7</v>
      </c>
      <c r="L1491" s="139"/>
      <c r="M1491" s="30" t="s">
        <v>5682</v>
      </c>
      <c r="N1491" s="139"/>
      <c r="O1491" s="148">
        <v>201</v>
      </c>
      <c r="P1491" s="22" t="s">
        <v>26</v>
      </c>
      <c r="Q1491" s="22" t="s">
        <v>120</v>
      </c>
      <c r="R1491" s="29" t="s">
        <v>5786</v>
      </c>
    </row>
    <row r="1492" spans="1:18" x14ac:dyDescent="0.2">
      <c r="A1492" s="25">
        <v>1476</v>
      </c>
      <c r="B1492" s="19">
        <v>5700</v>
      </c>
      <c r="C1492" s="163" t="s">
        <v>4952</v>
      </c>
      <c r="D1492" s="165">
        <v>5</v>
      </c>
      <c r="E1492" s="148">
        <v>9</v>
      </c>
      <c r="F1492" s="148">
        <v>2013</v>
      </c>
      <c r="G1492" s="165">
        <v>5</v>
      </c>
      <c r="H1492" s="148">
        <v>9</v>
      </c>
      <c r="I1492" s="148">
        <v>2013</v>
      </c>
      <c r="J1492" s="148">
        <v>57</v>
      </c>
      <c r="K1492" s="148">
        <v>8</v>
      </c>
      <c r="L1492" s="139"/>
      <c r="M1492" s="30" t="s">
        <v>5682</v>
      </c>
      <c r="N1492" s="139"/>
      <c r="O1492" s="148">
        <v>204</v>
      </c>
      <c r="P1492" s="22" t="s">
        <v>26</v>
      </c>
      <c r="Q1492" s="22" t="s">
        <v>120</v>
      </c>
      <c r="R1492" s="29" t="s">
        <v>5786</v>
      </c>
    </row>
    <row r="1493" spans="1:18" x14ac:dyDescent="0.2">
      <c r="A1493" s="25">
        <v>1477</v>
      </c>
      <c r="B1493" s="19">
        <v>5700</v>
      </c>
      <c r="C1493" s="163" t="s">
        <v>4953</v>
      </c>
      <c r="D1493" s="165">
        <v>5</v>
      </c>
      <c r="E1493" s="148">
        <v>9</v>
      </c>
      <c r="F1493" s="148">
        <v>2013</v>
      </c>
      <c r="G1493" s="165">
        <v>5</v>
      </c>
      <c r="H1493" s="148">
        <v>9</v>
      </c>
      <c r="I1493" s="148">
        <v>2013</v>
      </c>
      <c r="J1493" s="148">
        <v>57</v>
      </c>
      <c r="K1493" s="148">
        <v>9</v>
      </c>
      <c r="L1493" s="139"/>
      <c r="M1493" s="30" t="s">
        <v>5682</v>
      </c>
      <c r="N1493" s="139"/>
      <c r="O1493" s="148">
        <v>196</v>
      </c>
      <c r="P1493" s="22" t="s">
        <v>26</v>
      </c>
      <c r="Q1493" s="22" t="s">
        <v>120</v>
      </c>
      <c r="R1493" s="29" t="s">
        <v>5786</v>
      </c>
    </row>
    <row r="1494" spans="1:18" x14ac:dyDescent="0.2">
      <c r="A1494" s="25">
        <v>1478</v>
      </c>
      <c r="B1494" s="19">
        <v>5700</v>
      </c>
      <c r="C1494" s="163" t="s">
        <v>4954</v>
      </c>
      <c r="D1494" s="165">
        <v>5</v>
      </c>
      <c r="E1494" s="148">
        <v>9</v>
      </c>
      <c r="F1494" s="148">
        <v>2013</v>
      </c>
      <c r="G1494" s="165">
        <v>6</v>
      </c>
      <c r="H1494" s="148">
        <v>9</v>
      </c>
      <c r="I1494" s="148">
        <v>2013</v>
      </c>
      <c r="J1494" s="148">
        <v>57</v>
      </c>
      <c r="K1494" s="148">
        <v>10</v>
      </c>
      <c r="L1494" s="139"/>
      <c r="M1494" s="30" t="s">
        <v>5682</v>
      </c>
      <c r="N1494" s="139"/>
      <c r="O1494" s="148">
        <v>198</v>
      </c>
      <c r="P1494" s="22" t="s">
        <v>26</v>
      </c>
      <c r="Q1494" s="22" t="s">
        <v>120</v>
      </c>
      <c r="R1494" s="29" t="s">
        <v>5786</v>
      </c>
    </row>
    <row r="1495" spans="1:18" x14ac:dyDescent="0.2">
      <c r="A1495" s="25">
        <v>1479</v>
      </c>
      <c r="B1495" s="19">
        <v>5700</v>
      </c>
      <c r="C1495" s="163" t="s">
        <v>4955</v>
      </c>
      <c r="D1495" s="165">
        <v>6</v>
      </c>
      <c r="E1495" s="148">
        <v>9</v>
      </c>
      <c r="F1495" s="148">
        <v>2013</v>
      </c>
      <c r="G1495" s="165">
        <v>6</v>
      </c>
      <c r="H1495" s="148">
        <v>9</v>
      </c>
      <c r="I1495" s="148">
        <v>2013</v>
      </c>
      <c r="J1495" s="148">
        <v>57</v>
      </c>
      <c r="K1495" s="148">
        <v>11</v>
      </c>
      <c r="L1495" s="139"/>
      <c r="M1495" s="30" t="s">
        <v>5682</v>
      </c>
      <c r="N1495" s="139"/>
      <c r="O1495" s="148">
        <v>193</v>
      </c>
      <c r="P1495" s="22" t="s">
        <v>26</v>
      </c>
      <c r="Q1495" s="22" t="s">
        <v>120</v>
      </c>
      <c r="R1495" s="29" t="s">
        <v>5786</v>
      </c>
    </row>
    <row r="1496" spans="1:18" x14ac:dyDescent="0.2">
      <c r="A1496" s="25">
        <v>1480</v>
      </c>
      <c r="B1496" s="19">
        <v>5700</v>
      </c>
      <c r="C1496" s="163" t="s">
        <v>4956</v>
      </c>
      <c r="D1496" s="165">
        <v>6</v>
      </c>
      <c r="E1496" s="148">
        <v>9</v>
      </c>
      <c r="F1496" s="148">
        <v>2013</v>
      </c>
      <c r="G1496" s="165">
        <v>6</v>
      </c>
      <c r="H1496" s="148">
        <v>9</v>
      </c>
      <c r="I1496" s="148">
        <v>2013</v>
      </c>
      <c r="J1496" s="148">
        <v>57</v>
      </c>
      <c r="K1496" s="148">
        <v>12</v>
      </c>
      <c r="L1496" s="139"/>
      <c r="M1496" s="30" t="s">
        <v>5682</v>
      </c>
      <c r="N1496" s="139"/>
      <c r="O1496" s="148">
        <v>193</v>
      </c>
      <c r="P1496" s="22" t="s">
        <v>26</v>
      </c>
      <c r="Q1496" s="22" t="s">
        <v>120</v>
      </c>
      <c r="R1496" s="29" t="s">
        <v>5786</v>
      </c>
    </row>
    <row r="1497" spans="1:18" x14ac:dyDescent="0.2">
      <c r="A1497" s="25">
        <v>1481</v>
      </c>
      <c r="B1497" s="19">
        <v>5700</v>
      </c>
      <c r="C1497" s="163" t="s">
        <v>4957</v>
      </c>
      <c r="D1497" s="165">
        <v>6</v>
      </c>
      <c r="E1497" s="148">
        <v>9</v>
      </c>
      <c r="F1497" s="148">
        <v>2013</v>
      </c>
      <c r="G1497" s="165">
        <v>6</v>
      </c>
      <c r="H1497" s="148">
        <v>9</v>
      </c>
      <c r="I1497" s="148">
        <v>2013</v>
      </c>
      <c r="J1497" s="148">
        <v>58</v>
      </c>
      <c r="K1497" s="148">
        <v>13</v>
      </c>
      <c r="L1497" s="139"/>
      <c r="M1497" s="30" t="s">
        <v>5682</v>
      </c>
      <c r="N1497" s="139"/>
      <c r="O1497" s="148">
        <v>203</v>
      </c>
      <c r="P1497" s="22" t="s">
        <v>26</v>
      </c>
      <c r="Q1497" s="22" t="s">
        <v>120</v>
      </c>
      <c r="R1497" s="29" t="s">
        <v>5786</v>
      </c>
    </row>
    <row r="1498" spans="1:18" x14ac:dyDescent="0.2">
      <c r="A1498" s="25">
        <v>1482</v>
      </c>
      <c r="B1498" s="19">
        <v>5700</v>
      </c>
      <c r="C1498" s="163" t="s">
        <v>4958</v>
      </c>
      <c r="D1498" s="165">
        <v>6</v>
      </c>
      <c r="E1498" s="148">
        <v>9</v>
      </c>
      <c r="F1498" s="148">
        <v>2013</v>
      </c>
      <c r="G1498" s="165">
        <v>6</v>
      </c>
      <c r="H1498" s="148">
        <v>9</v>
      </c>
      <c r="I1498" s="148">
        <v>2013</v>
      </c>
      <c r="J1498" s="148">
        <v>58</v>
      </c>
      <c r="K1498" s="148">
        <v>14</v>
      </c>
      <c r="L1498" s="139"/>
      <c r="M1498" s="30" t="s">
        <v>5682</v>
      </c>
      <c r="N1498" s="139"/>
      <c r="O1498" s="148">
        <v>200</v>
      </c>
      <c r="P1498" s="22" t="s">
        <v>26</v>
      </c>
      <c r="Q1498" s="22" t="s">
        <v>120</v>
      </c>
      <c r="R1498" s="29" t="s">
        <v>5786</v>
      </c>
    </row>
    <row r="1499" spans="1:18" x14ac:dyDescent="0.2">
      <c r="A1499" s="25">
        <v>1483</v>
      </c>
      <c r="B1499" s="19">
        <v>5700</v>
      </c>
      <c r="C1499" s="163" t="s">
        <v>4959</v>
      </c>
      <c r="D1499" s="165">
        <v>6</v>
      </c>
      <c r="E1499" s="148">
        <v>9</v>
      </c>
      <c r="F1499" s="148">
        <v>2013</v>
      </c>
      <c r="G1499" s="165">
        <v>6</v>
      </c>
      <c r="H1499" s="148">
        <v>9</v>
      </c>
      <c r="I1499" s="148">
        <v>2013</v>
      </c>
      <c r="J1499" s="148">
        <v>58</v>
      </c>
      <c r="K1499" s="148">
        <v>15</v>
      </c>
      <c r="L1499" s="139"/>
      <c r="M1499" s="30" t="s">
        <v>5682</v>
      </c>
      <c r="N1499" s="139"/>
      <c r="O1499" s="148">
        <v>202</v>
      </c>
      <c r="P1499" s="22" t="s">
        <v>26</v>
      </c>
      <c r="Q1499" s="22" t="s">
        <v>120</v>
      </c>
      <c r="R1499" s="29" t="s">
        <v>5786</v>
      </c>
    </row>
    <row r="1500" spans="1:18" x14ac:dyDescent="0.2">
      <c r="A1500" s="25">
        <v>1484</v>
      </c>
      <c r="B1500" s="19">
        <v>5700</v>
      </c>
      <c r="C1500" s="163" t="s">
        <v>4960</v>
      </c>
      <c r="D1500" s="165">
        <v>6</v>
      </c>
      <c r="E1500" s="148">
        <v>9</v>
      </c>
      <c r="F1500" s="148">
        <v>2013</v>
      </c>
      <c r="G1500" s="165">
        <v>6</v>
      </c>
      <c r="H1500" s="148">
        <v>9</v>
      </c>
      <c r="I1500" s="148">
        <v>2013</v>
      </c>
      <c r="J1500" s="148">
        <v>58</v>
      </c>
      <c r="K1500" s="148">
        <v>16</v>
      </c>
      <c r="L1500" s="139"/>
      <c r="M1500" s="30" t="s">
        <v>5682</v>
      </c>
      <c r="N1500" s="139"/>
      <c r="O1500" s="148">
        <v>210</v>
      </c>
      <c r="P1500" s="22" t="s">
        <v>26</v>
      </c>
      <c r="Q1500" s="22" t="s">
        <v>120</v>
      </c>
      <c r="R1500" s="29" t="s">
        <v>5786</v>
      </c>
    </row>
    <row r="1501" spans="1:18" x14ac:dyDescent="0.2">
      <c r="A1501" s="25">
        <v>1485</v>
      </c>
      <c r="B1501" s="19">
        <v>5700</v>
      </c>
      <c r="C1501" s="163" t="s">
        <v>4961</v>
      </c>
      <c r="D1501" s="165">
        <v>6</v>
      </c>
      <c r="E1501" s="148">
        <v>9</v>
      </c>
      <c r="F1501" s="148">
        <v>2013</v>
      </c>
      <c r="G1501" s="165">
        <v>6</v>
      </c>
      <c r="H1501" s="148">
        <v>9</v>
      </c>
      <c r="I1501" s="148">
        <v>2013</v>
      </c>
      <c r="J1501" s="148">
        <v>58</v>
      </c>
      <c r="K1501" s="148">
        <v>17</v>
      </c>
      <c r="L1501" s="139"/>
      <c r="M1501" s="30" t="s">
        <v>5682</v>
      </c>
      <c r="N1501" s="139"/>
      <c r="O1501" s="148">
        <v>199</v>
      </c>
      <c r="P1501" s="22" t="s">
        <v>26</v>
      </c>
      <c r="Q1501" s="22" t="s">
        <v>120</v>
      </c>
      <c r="R1501" s="29" t="s">
        <v>5786</v>
      </c>
    </row>
    <row r="1502" spans="1:18" x14ac:dyDescent="0.2">
      <c r="A1502" s="25">
        <v>1486</v>
      </c>
      <c r="B1502" s="19">
        <v>5700</v>
      </c>
      <c r="C1502" s="163" t="s">
        <v>4962</v>
      </c>
      <c r="D1502" s="165">
        <v>6</v>
      </c>
      <c r="E1502" s="148">
        <v>9</v>
      </c>
      <c r="F1502" s="148">
        <v>2013</v>
      </c>
      <c r="G1502" s="165">
        <v>6</v>
      </c>
      <c r="H1502" s="148">
        <v>9</v>
      </c>
      <c r="I1502" s="148">
        <v>2013</v>
      </c>
      <c r="J1502" s="148">
        <v>58</v>
      </c>
      <c r="K1502" s="148">
        <v>18</v>
      </c>
      <c r="L1502" s="139"/>
      <c r="M1502" s="30" t="s">
        <v>5682</v>
      </c>
      <c r="N1502" s="139"/>
      <c r="O1502" s="148">
        <v>195</v>
      </c>
      <c r="P1502" s="22" t="s">
        <v>26</v>
      </c>
      <c r="Q1502" s="22" t="s">
        <v>120</v>
      </c>
      <c r="R1502" s="29" t="s">
        <v>5786</v>
      </c>
    </row>
    <row r="1503" spans="1:18" x14ac:dyDescent="0.2">
      <c r="A1503" s="25">
        <v>1487</v>
      </c>
      <c r="B1503" s="19">
        <v>5700</v>
      </c>
      <c r="C1503" s="163" t="s">
        <v>4963</v>
      </c>
      <c r="D1503" s="165">
        <v>6</v>
      </c>
      <c r="E1503" s="148">
        <v>9</v>
      </c>
      <c r="F1503" s="148">
        <v>2013</v>
      </c>
      <c r="G1503" s="165">
        <v>6</v>
      </c>
      <c r="H1503" s="148">
        <v>9</v>
      </c>
      <c r="I1503" s="148">
        <v>2013</v>
      </c>
      <c r="J1503" s="148">
        <v>59</v>
      </c>
      <c r="K1503" s="148">
        <v>19</v>
      </c>
      <c r="L1503" s="139"/>
      <c r="M1503" s="30" t="s">
        <v>5682</v>
      </c>
      <c r="N1503" s="139"/>
      <c r="O1503" s="148">
        <v>198</v>
      </c>
      <c r="P1503" s="22" t="s">
        <v>26</v>
      </c>
      <c r="Q1503" s="22" t="s">
        <v>120</v>
      </c>
      <c r="R1503" s="29" t="s">
        <v>5786</v>
      </c>
    </row>
    <row r="1504" spans="1:18" x14ac:dyDescent="0.2">
      <c r="A1504" s="25">
        <v>1488</v>
      </c>
      <c r="B1504" s="19">
        <v>5700</v>
      </c>
      <c r="C1504" s="163" t="s">
        <v>4964</v>
      </c>
      <c r="D1504" s="165">
        <v>6</v>
      </c>
      <c r="E1504" s="148">
        <v>9</v>
      </c>
      <c r="F1504" s="148">
        <v>2013</v>
      </c>
      <c r="G1504" s="165">
        <v>6</v>
      </c>
      <c r="H1504" s="148">
        <v>9</v>
      </c>
      <c r="I1504" s="148">
        <v>2013</v>
      </c>
      <c r="J1504" s="148">
        <v>59</v>
      </c>
      <c r="K1504" s="148">
        <v>20</v>
      </c>
      <c r="L1504" s="139"/>
      <c r="M1504" s="30" t="s">
        <v>5682</v>
      </c>
      <c r="N1504" s="139"/>
      <c r="O1504" s="148">
        <v>197</v>
      </c>
      <c r="P1504" s="22" t="s">
        <v>26</v>
      </c>
      <c r="Q1504" s="22" t="s">
        <v>120</v>
      </c>
      <c r="R1504" s="29" t="s">
        <v>5786</v>
      </c>
    </row>
    <row r="1505" spans="1:18" x14ac:dyDescent="0.2">
      <c r="A1505" s="25">
        <v>1489</v>
      </c>
      <c r="B1505" s="19">
        <v>5700</v>
      </c>
      <c r="C1505" s="163" t="s">
        <v>4965</v>
      </c>
      <c r="D1505" s="165">
        <v>6</v>
      </c>
      <c r="E1505" s="148">
        <v>9</v>
      </c>
      <c r="F1505" s="148">
        <v>2013</v>
      </c>
      <c r="G1505" s="165">
        <v>6</v>
      </c>
      <c r="H1505" s="148">
        <v>9</v>
      </c>
      <c r="I1505" s="148">
        <v>2013</v>
      </c>
      <c r="J1505" s="148">
        <v>59</v>
      </c>
      <c r="K1505" s="148">
        <v>21</v>
      </c>
      <c r="L1505" s="139"/>
      <c r="M1505" s="30" t="s">
        <v>5682</v>
      </c>
      <c r="N1505" s="139"/>
      <c r="O1505" s="148">
        <v>200</v>
      </c>
      <c r="P1505" s="22" t="s">
        <v>26</v>
      </c>
      <c r="Q1505" s="22" t="s">
        <v>120</v>
      </c>
      <c r="R1505" s="29" t="s">
        <v>5786</v>
      </c>
    </row>
    <row r="1506" spans="1:18" x14ac:dyDescent="0.2">
      <c r="A1506" s="25">
        <v>1490</v>
      </c>
      <c r="B1506" s="19">
        <v>5700</v>
      </c>
      <c r="C1506" s="163" t="s">
        <v>4966</v>
      </c>
      <c r="D1506" s="165">
        <v>6</v>
      </c>
      <c r="E1506" s="148">
        <v>9</v>
      </c>
      <c r="F1506" s="148">
        <v>2013</v>
      </c>
      <c r="G1506" s="165">
        <v>6</v>
      </c>
      <c r="H1506" s="148">
        <v>9</v>
      </c>
      <c r="I1506" s="148">
        <v>2013</v>
      </c>
      <c r="J1506" s="148">
        <v>59</v>
      </c>
      <c r="K1506" s="148">
        <v>22</v>
      </c>
      <c r="L1506" s="139"/>
      <c r="M1506" s="30" t="s">
        <v>5682</v>
      </c>
      <c r="N1506" s="139"/>
      <c r="O1506" s="148">
        <v>197</v>
      </c>
      <c r="P1506" s="22" t="s">
        <v>26</v>
      </c>
      <c r="Q1506" s="22" t="s">
        <v>120</v>
      </c>
      <c r="R1506" s="29" t="s">
        <v>5786</v>
      </c>
    </row>
    <row r="1507" spans="1:18" x14ac:dyDescent="0.2">
      <c r="A1507" s="25">
        <v>1491</v>
      </c>
      <c r="B1507" s="19">
        <v>5700</v>
      </c>
      <c r="C1507" s="163" t="s">
        <v>4967</v>
      </c>
      <c r="D1507" s="165">
        <v>6</v>
      </c>
      <c r="E1507" s="148">
        <v>9</v>
      </c>
      <c r="F1507" s="148">
        <v>2013</v>
      </c>
      <c r="G1507" s="165">
        <v>6</v>
      </c>
      <c r="H1507" s="148">
        <v>9</v>
      </c>
      <c r="I1507" s="148">
        <v>2013</v>
      </c>
      <c r="J1507" s="148">
        <v>59</v>
      </c>
      <c r="K1507" s="148">
        <v>23</v>
      </c>
      <c r="L1507" s="139"/>
      <c r="M1507" s="30" t="s">
        <v>5682</v>
      </c>
      <c r="N1507" s="139"/>
      <c r="O1507" s="148">
        <v>200</v>
      </c>
      <c r="P1507" s="22" t="s">
        <v>26</v>
      </c>
      <c r="Q1507" s="22" t="s">
        <v>120</v>
      </c>
      <c r="R1507" s="29" t="s">
        <v>5786</v>
      </c>
    </row>
    <row r="1508" spans="1:18" x14ac:dyDescent="0.2">
      <c r="A1508" s="25">
        <v>1492</v>
      </c>
      <c r="B1508" s="19">
        <v>5700</v>
      </c>
      <c r="C1508" s="163" t="s">
        <v>4968</v>
      </c>
      <c r="D1508" s="165">
        <v>6</v>
      </c>
      <c r="E1508" s="148">
        <v>9</v>
      </c>
      <c r="F1508" s="148">
        <v>2013</v>
      </c>
      <c r="G1508" s="165">
        <v>6</v>
      </c>
      <c r="H1508" s="148">
        <v>9</v>
      </c>
      <c r="I1508" s="148">
        <v>2013</v>
      </c>
      <c r="J1508" s="148">
        <v>59</v>
      </c>
      <c r="K1508" s="148">
        <v>24</v>
      </c>
      <c r="L1508" s="139"/>
      <c r="M1508" s="30" t="s">
        <v>5682</v>
      </c>
      <c r="N1508" s="139"/>
      <c r="O1508" s="148">
        <v>198</v>
      </c>
      <c r="P1508" s="22" t="s">
        <v>26</v>
      </c>
      <c r="Q1508" s="22" t="s">
        <v>120</v>
      </c>
      <c r="R1508" s="29" t="s">
        <v>5786</v>
      </c>
    </row>
    <row r="1509" spans="1:18" x14ac:dyDescent="0.2">
      <c r="A1509" s="25">
        <v>1493</v>
      </c>
      <c r="B1509" s="19">
        <v>5700</v>
      </c>
      <c r="C1509" s="163" t="s">
        <v>4969</v>
      </c>
      <c r="D1509" s="165">
        <v>6</v>
      </c>
      <c r="E1509" s="148">
        <v>9</v>
      </c>
      <c r="F1509" s="148">
        <v>2013</v>
      </c>
      <c r="G1509" s="165">
        <v>11</v>
      </c>
      <c r="H1509" s="148">
        <v>9</v>
      </c>
      <c r="I1509" s="148">
        <v>2013</v>
      </c>
      <c r="J1509" s="148">
        <v>60</v>
      </c>
      <c r="K1509" s="148">
        <v>25</v>
      </c>
      <c r="L1509" s="139"/>
      <c r="M1509" s="30" t="s">
        <v>5682</v>
      </c>
      <c r="N1509" s="139"/>
      <c r="O1509" s="148">
        <v>203</v>
      </c>
      <c r="P1509" s="22" t="s">
        <v>26</v>
      </c>
      <c r="Q1509" s="22" t="s">
        <v>120</v>
      </c>
      <c r="R1509" s="29" t="s">
        <v>5786</v>
      </c>
    </row>
    <row r="1510" spans="1:18" x14ac:dyDescent="0.2">
      <c r="A1510" s="25">
        <v>1494</v>
      </c>
      <c r="B1510" s="19">
        <v>5700</v>
      </c>
      <c r="C1510" s="163" t="s">
        <v>4970</v>
      </c>
      <c r="D1510" s="165">
        <v>11</v>
      </c>
      <c r="E1510" s="148">
        <v>9</v>
      </c>
      <c r="F1510" s="148">
        <v>2013</v>
      </c>
      <c r="G1510" s="165">
        <v>17</v>
      </c>
      <c r="H1510" s="148">
        <v>9</v>
      </c>
      <c r="I1510" s="148">
        <v>2013</v>
      </c>
      <c r="J1510" s="148">
        <v>60</v>
      </c>
      <c r="K1510" s="148">
        <v>26</v>
      </c>
      <c r="L1510" s="139"/>
      <c r="M1510" s="30" t="s">
        <v>5682</v>
      </c>
      <c r="N1510" s="139"/>
      <c r="O1510" s="148">
        <v>221</v>
      </c>
      <c r="P1510" s="22" t="s">
        <v>26</v>
      </c>
      <c r="Q1510" s="22" t="s">
        <v>120</v>
      </c>
      <c r="R1510" s="29" t="s">
        <v>5786</v>
      </c>
    </row>
    <row r="1511" spans="1:18" x14ac:dyDescent="0.2">
      <c r="A1511" s="25">
        <v>1495</v>
      </c>
      <c r="B1511" s="19">
        <v>5700</v>
      </c>
      <c r="C1511" s="163" t="s">
        <v>4971</v>
      </c>
      <c r="D1511" s="165">
        <v>17</v>
      </c>
      <c r="E1511" s="148">
        <v>9</v>
      </c>
      <c r="F1511" s="148">
        <v>2013</v>
      </c>
      <c r="G1511" s="165">
        <v>19</v>
      </c>
      <c r="H1511" s="148">
        <v>9</v>
      </c>
      <c r="I1511" s="148">
        <v>2013</v>
      </c>
      <c r="J1511" s="148">
        <v>60</v>
      </c>
      <c r="K1511" s="148">
        <v>27</v>
      </c>
      <c r="L1511" s="139"/>
      <c r="M1511" s="30" t="s">
        <v>5682</v>
      </c>
      <c r="N1511" s="139"/>
      <c r="O1511" s="148">
        <v>200</v>
      </c>
      <c r="P1511" s="22" t="s">
        <v>26</v>
      </c>
      <c r="Q1511" s="22" t="s">
        <v>120</v>
      </c>
      <c r="R1511" s="29" t="s">
        <v>5786</v>
      </c>
    </row>
    <row r="1512" spans="1:18" x14ac:dyDescent="0.2">
      <c r="A1512" s="25">
        <v>1496</v>
      </c>
      <c r="B1512" s="19">
        <v>5700</v>
      </c>
      <c r="C1512" s="163" t="s">
        <v>4972</v>
      </c>
      <c r="D1512" s="165">
        <v>19</v>
      </c>
      <c r="E1512" s="148">
        <v>9</v>
      </c>
      <c r="F1512" s="148">
        <v>2013</v>
      </c>
      <c r="G1512" s="165">
        <v>23</v>
      </c>
      <c r="H1512" s="148">
        <v>9</v>
      </c>
      <c r="I1512" s="148">
        <v>2013</v>
      </c>
      <c r="J1512" s="148">
        <v>60</v>
      </c>
      <c r="K1512" s="148">
        <v>28</v>
      </c>
      <c r="L1512" s="139"/>
      <c r="M1512" s="30" t="s">
        <v>5682</v>
      </c>
      <c r="N1512" s="139"/>
      <c r="O1512" s="148">
        <v>221</v>
      </c>
      <c r="P1512" s="22" t="s">
        <v>26</v>
      </c>
      <c r="Q1512" s="22" t="s">
        <v>120</v>
      </c>
      <c r="R1512" s="29" t="s">
        <v>5786</v>
      </c>
    </row>
    <row r="1513" spans="1:18" x14ac:dyDescent="0.2">
      <c r="A1513" s="25">
        <v>1497</v>
      </c>
      <c r="B1513" s="19">
        <v>5700</v>
      </c>
      <c r="C1513" s="163" t="s">
        <v>4973</v>
      </c>
      <c r="D1513" s="165">
        <v>23</v>
      </c>
      <c r="E1513" s="148">
        <v>9</v>
      </c>
      <c r="F1513" s="148">
        <v>2013</v>
      </c>
      <c r="G1513" s="165">
        <v>23</v>
      </c>
      <c r="H1513" s="148">
        <v>9</v>
      </c>
      <c r="I1513" s="148">
        <v>2013</v>
      </c>
      <c r="J1513" s="148">
        <v>60</v>
      </c>
      <c r="K1513" s="148">
        <v>29</v>
      </c>
      <c r="L1513" s="139"/>
      <c r="M1513" s="30" t="s">
        <v>5682</v>
      </c>
      <c r="N1513" s="139"/>
      <c r="O1513" s="148">
        <v>194</v>
      </c>
      <c r="P1513" s="22" t="s">
        <v>26</v>
      </c>
      <c r="Q1513" s="22" t="s">
        <v>120</v>
      </c>
      <c r="R1513" s="29" t="s">
        <v>5786</v>
      </c>
    </row>
    <row r="1514" spans="1:18" x14ac:dyDescent="0.2">
      <c r="A1514" s="25">
        <v>1498</v>
      </c>
      <c r="B1514" s="19">
        <v>5700</v>
      </c>
      <c r="C1514" s="163" t="s">
        <v>4974</v>
      </c>
      <c r="D1514" s="165">
        <v>23</v>
      </c>
      <c r="E1514" s="148">
        <v>9</v>
      </c>
      <c r="F1514" s="148">
        <v>2013</v>
      </c>
      <c r="G1514" s="165">
        <v>24</v>
      </c>
      <c r="H1514" s="148">
        <v>9</v>
      </c>
      <c r="I1514" s="148">
        <v>2013</v>
      </c>
      <c r="J1514" s="148">
        <v>60</v>
      </c>
      <c r="K1514" s="148">
        <v>30</v>
      </c>
      <c r="L1514" s="139"/>
      <c r="M1514" s="30" t="s">
        <v>5682</v>
      </c>
      <c r="N1514" s="139"/>
      <c r="O1514" s="148">
        <v>202</v>
      </c>
      <c r="P1514" s="22" t="s">
        <v>26</v>
      </c>
      <c r="Q1514" s="22" t="s">
        <v>120</v>
      </c>
      <c r="R1514" s="29" t="s">
        <v>5786</v>
      </c>
    </row>
    <row r="1515" spans="1:18" x14ac:dyDescent="0.2">
      <c r="A1515" s="25">
        <v>1499</v>
      </c>
      <c r="B1515" s="19">
        <v>5700</v>
      </c>
      <c r="C1515" s="163" t="s">
        <v>4975</v>
      </c>
      <c r="D1515" s="165">
        <v>24</v>
      </c>
      <c r="E1515" s="148">
        <v>9</v>
      </c>
      <c r="F1515" s="148">
        <v>2013</v>
      </c>
      <c r="G1515" s="165">
        <v>24</v>
      </c>
      <c r="H1515" s="148">
        <v>9</v>
      </c>
      <c r="I1515" s="148">
        <v>2013</v>
      </c>
      <c r="J1515" s="148">
        <v>61</v>
      </c>
      <c r="K1515" s="148">
        <v>31</v>
      </c>
      <c r="L1515" s="139"/>
      <c r="M1515" s="30" t="s">
        <v>5682</v>
      </c>
      <c r="N1515" s="139"/>
      <c r="O1515" s="148">
        <v>219</v>
      </c>
      <c r="P1515" s="22" t="s">
        <v>26</v>
      </c>
      <c r="Q1515" s="22" t="s">
        <v>120</v>
      </c>
      <c r="R1515" s="29" t="s">
        <v>5786</v>
      </c>
    </row>
    <row r="1516" spans="1:18" x14ac:dyDescent="0.2">
      <c r="A1516" s="25">
        <v>1500</v>
      </c>
      <c r="B1516" s="19">
        <v>5700</v>
      </c>
      <c r="C1516" s="163" t="s">
        <v>4976</v>
      </c>
      <c r="D1516" s="165">
        <v>24</v>
      </c>
      <c r="E1516" s="148">
        <v>9</v>
      </c>
      <c r="F1516" s="148">
        <v>2013</v>
      </c>
      <c r="G1516" s="165">
        <v>24</v>
      </c>
      <c r="H1516" s="148">
        <v>9</v>
      </c>
      <c r="I1516" s="148">
        <v>2013</v>
      </c>
      <c r="J1516" s="148">
        <v>61</v>
      </c>
      <c r="K1516" s="148">
        <v>32</v>
      </c>
      <c r="L1516" s="139"/>
      <c r="M1516" s="30" t="s">
        <v>5682</v>
      </c>
      <c r="N1516" s="139"/>
      <c r="O1516" s="148">
        <v>201</v>
      </c>
      <c r="P1516" s="22" t="s">
        <v>26</v>
      </c>
      <c r="Q1516" s="22" t="s">
        <v>120</v>
      </c>
      <c r="R1516" s="29" t="s">
        <v>5786</v>
      </c>
    </row>
    <row r="1517" spans="1:18" x14ac:dyDescent="0.2">
      <c r="A1517" s="25">
        <v>1501</v>
      </c>
      <c r="B1517" s="19">
        <v>5700</v>
      </c>
      <c r="C1517" s="163" t="s">
        <v>4977</v>
      </c>
      <c r="D1517" s="165">
        <v>24</v>
      </c>
      <c r="E1517" s="148">
        <v>9</v>
      </c>
      <c r="F1517" s="148">
        <v>2013</v>
      </c>
      <c r="G1517" s="165">
        <v>30</v>
      </c>
      <c r="H1517" s="148">
        <v>9</v>
      </c>
      <c r="I1517" s="148">
        <v>2013</v>
      </c>
      <c r="J1517" s="148">
        <v>61</v>
      </c>
      <c r="K1517" s="148">
        <v>33</v>
      </c>
      <c r="L1517" s="139"/>
      <c r="M1517" s="30" t="s">
        <v>5682</v>
      </c>
      <c r="N1517" s="139"/>
      <c r="O1517" s="148">
        <v>177</v>
      </c>
      <c r="P1517" s="22" t="s">
        <v>26</v>
      </c>
      <c r="Q1517" s="22" t="s">
        <v>120</v>
      </c>
      <c r="R1517" s="29" t="s">
        <v>5786</v>
      </c>
    </row>
    <row r="1518" spans="1:18" ht="22.5" x14ac:dyDescent="0.2">
      <c r="A1518" s="25">
        <v>1502</v>
      </c>
      <c r="B1518" s="19">
        <v>5700</v>
      </c>
      <c r="C1518" s="163" t="s">
        <v>4978</v>
      </c>
      <c r="D1518" s="165">
        <v>26</v>
      </c>
      <c r="E1518" s="148">
        <v>9</v>
      </c>
      <c r="F1518" s="148">
        <v>2013</v>
      </c>
      <c r="G1518" s="166">
        <v>26</v>
      </c>
      <c r="H1518" s="148">
        <v>9</v>
      </c>
      <c r="I1518" s="148">
        <v>2013</v>
      </c>
      <c r="J1518" s="148">
        <v>61</v>
      </c>
      <c r="K1518" s="148">
        <v>34</v>
      </c>
      <c r="L1518" s="139"/>
      <c r="M1518" s="30" t="s">
        <v>5682</v>
      </c>
      <c r="N1518" s="139"/>
      <c r="O1518" s="148">
        <v>296</v>
      </c>
      <c r="P1518" s="22" t="s">
        <v>26</v>
      </c>
      <c r="Q1518" s="22" t="s">
        <v>120</v>
      </c>
      <c r="R1518" s="29" t="s">
        <v>5786</v>
      </c>
    </row>
    <row r="1519" spans="1:18" x14ac:dyDescent="0.2">
      <c r="A1519" s="25">
        <v>1503</v>
      </c>
      <c r="B1519" s="19">
        <v>5700</v>
      </c>
      <c r="C1519" s="163" t="s">
        <v>4979</v>
      </c>
      <c r="D1519" s="165">
        <v>1</v>
      </c>
      <c r="E1519" s="148">
        <v>10</v>
      </c>
      <c r="F1519" s="148">
        <v>2013</v>
      </c>
      <c r="G1519" s="148">
        <v>2</v>
      </c>
      <c r="H1519" s="148">
        <v>10</v>
      </c>
      <c r="I1519" s="148">
        <v>2013</v>
      </c>
      <c r="J1519" s="148">
        <v>62</v>
      </c>
      <c r="K1519" s="148">
        <v>1</v>
      </c>
      <c r="L1519" s="139"/>
      <c r="M1519" s="30" t="s">
        <v>5682</v>
      </c>
      <c r="N1519" s="139"/>
      <c r="O1519" s="148">
        <v>198</v>
      </c>
      <c r="P1519" s="22" t="s">
        <v>26</v>
      </c>
      <c r="Q1519" s="22" t="s">
        <v>120</v>
      </c>
      <c r="R1519" s="29" t="s">
        <v>5786</v>
      </c>
    </row>
    <row r="1520" spans="1:18" x14ac:dyDescent="0.2">
      <c r="A1520" s="25">
        <v>1504</v>
      </c>
      <c r="B1520" s="19">
        <v>5700</v>
      </c>
      <c r="C1520" s="163" t="s">
        <v>4980</v>
      </c>
      <c r="D1520" s="165">
        <v>2</v>
      </c>
      <c r="E1520" s="148">
        <v>10</v>
      </c>
      <c r="F1520" s="148">
        <v>2013</v>
      </c>
      <c r="G1520" s="148">
        <v>2</v>
      </c>
      <c r="H1520" s="148">
        <v>10</v>
      </c>
      <c r="I1520" s="148">
        <v>2013</v>
      </c>
      <c r="J1520" s="148">
        <v>62</v>
      </c>
      <c r="K1520" s="148">
        <v>2</v>
      </c>
      <c r="L1520" s="139"/>
      <c r="M1520" s="30" t="s">
        <v>5682</v>
      </c>
      <c r="N1520" s="139"/>
      <c r="O1520" s="148">
        <v>195</v>
      </c>
      <c r="P1520" s="22" t="s">
        <v>26</v>
      </c>
      <c r="Q1520" s="22" t="s">
        <v>120</v>
      </c>
      <c r="R1520" s="29" t="s">
        <v>5786</v>
      </c>
    </row>
    <row r="1521" spans="1:18" x14ac:dyDescent="0.2">
      <c r="A1521" s="25">
        <v>1505</v>
      </c>
      <c r="B1521" s="19">
        <v>5700</v>
      </c>
      <c r="C1521" s="163" t="s">
        <v>4981</v>
      </c>
      <c r="D1521" s="165">
        <v>2</v>
      </c>
      <c r="E1521" s="148">
        <v>10</v>
      </c>
      <c r="F1521" s="148">
        <v>2013</v>
      </c>
      <c r="G1521" s="165">
        <v>2</v>
      </c>
      <c r="H1521" s="148">
        <v>10</v>
      </c>
      <c r="I1521" s="148">
        <v>2013</v>
      </c>
      <c r="J1521" s="148">
        <v>62</v>
      </c>
      <c r="K1521" s="148">
        <v>3</v>
      </c>
      <c r="L1521" s="139"/>
      <c r="M1521" s="30" t="s">
        <v>5682</v>
      </c>
      <c r="N1521" s="139"/>
      <c r="O1521" s="148">
        <v>196</v>
      </c>
      <c r="P1521" s="22" t="s">
        <v>26</v>
      </c>
      <c r="Q1521" s="22" t="s">
        <v>120</v>
      </c>
      <c r="R1521" s="29" t="s">
        <v>5786</v>
      </c>
    </row>
    <row r="1522" spans="1:18" x14ac:dyDescent="0.2">
      <c r="A1522" s="25">
        <v>1506</v>
      </c>
      <c r="B1522" s="19">
        <v>5700</v>
      </c>
      <c r="C1522" s="163" t="s">
        <v>4982</v>
      </c>
      <c r="D1522" s="165">
        <v>2</v>
      </c>
      <c r="E1522" s="148">
        <v>10</v>
      </c>
      <c r="F1522" s="148">
        <v>2013</v>
      </c>
      <c r="G1522" s="165">
        <v>2</v>
      </c>
      <c r="H1522" s="148">
        <v>10</v>
      </c>
      <c r="I1522" s="148">
        <v>2013</v>
      </c>
      <c r="J1522" s="148">
        <v>62</v>
      </c>
      <c r="K1522" s="148">
        <v>4</v>
      </c>
      <c r="L1522" s="139"/>
      <c r="M1522" s="30" t="s">
        <v>5682</v>
      </c>
      <c r="N1522" s="139"/>
      <c r="O1522" s="148">
        <v>192</v>
      </c>
      <c r="P1522" s="22" t="s">
        <v>26</v>
      </c>
      <c r="Q1522" s="22" t="s">
        <v>120</v>
      </c>
      <c r="R1522" s="29" t="s">
        <v>5786</v>
      </c>
    </row>
    <row r="1523" spans="1:18" x14ac:dyDescent="0.2">
      <c r="A1523" s="25">
        <v>1507</v>
      </c>
      <c r="B1523" s="19">
        <v>5700</v>
      </c>
      <c r="C1523" s="163" t="s">
        <v>4983</v>
      </c>
      <c r="D1523" s="165">
        <v>2</v>
      </c>
      <c r="E1523" s="148">
        <v>10</v>
      </c>
      <c r="F1523" s="148">
        <v>2013</v>
      </c>
      <c r="G1523" s="165">
        <v>2</v>
      </c>
      <c r="H1523" s="148">
        <v>10</v>
      </c>
      <c r="I1523" s="148">
        <v>2013</v>
      </c>
      <c r="J1523" s="148">
        <v>62</v>
      </c>
      <c r="K1523" s="148">
        <v>5</v>
      </c>
      <c r="L1523" s="139"/>
      <c r="M1523" s="30" t="s">
        <v>5682</v>
      </c>
      <c r="N1523" s="139"/>
      <c r="O1523" s="148">
        <v>193</v>
      </c>
      <c r="P1523" s="22" t="s">
        <v>26</v>
      </c>
      <c r="Q1523" s="22" t="s">
        <v>120</v>
      </c>
      <c r="R1523" s="29" t="s">
        <v>5786</v>
      </c>
    </row>
    <row r="1524" spans="1:18" x14ac:dyDescent="0.2">
      <c r="A1524" s="25">
        <v>1508</v>
      </c>
      <c r="B1524" s="19">
        <v>5700</v>
      </c>
      <c r="C1524" s="163" t="s">
        <v>4984</v>
      </c>
      <c r="D1524" s="165">
        <v>2</v>
      </c>
      <c r="E1524" s="148">
        <v>10</v>
      </c>
      <c r="F1524" s="148">
        <v>2013</v>
      </c>
      <c r="G1524" s="165">
        <v>2</v>
      </c>
      <c r="H1524" s="148">
        <v>10</v>
      </c>
      <c r="I1524" s="148">
        <v>2013</v>
      </c>
      <c r="J1524" s="148">
        <v>62</v>
      </c>
      <c r="K1524" s="148">
        <v>6</v>
      </c>
      <c r="L1524" s="139"/>
      <c r="M1524" s="30" t="s">
        <v>5682</v>
      </c>
      <c r="N1524" s="139"/>
      <c r="O1524" s="165">
        <v>193</v>
      </c>
      <c r="P1524" s="22" t="s">
        <v>26</v>
      </c>
      <c r="Q1524" s="22" t="s">
        <v>120</v>
      </c>
      <c r="R1524" s="29" t="s">
        <v>5786</v>
      </c>
    </row>
    <row r="1525" spans="1:18" x14ac:dyDescent="0.2">
      <c r="A1525" s="25">
        <v>1509</v>
      </c>
      <c r="B1525" s="19">
        <v>5700</v>
      </c>
      <c r="C1525" s="163" t="s">
        <v>4985</v>
      </c>
      <c r="D1525" s="165">
        <v>2</v>
      </c>
      <c r="E1525" s="148">
        <v>10</v>
      </c>
      <c r="F1525" s="148">
        <v>2013</v>
      </c>
      <c r="G1525" s="165">
        <v>3</v>
      </c>
      <c r="H1525" s="148">
        <v>10</v>
      </c>
      <c r="I1525" s="148">
        <v>2013</v>
      </c>
      <c r="J1525" s="148">
        <v>63</v>
      </c>
      <c r="K1525" s="148">
        <v>7</v>
      </c>
      <c r="L1525" s="139"/>
      <c r="M1525" s="30" t="s">
        <v>5682</v>
      </c>
      <c r="N1525" s="139"/>
      <c r="O1525" s="148">
        <v>213</v>
      </c>
      <c r="P1525" s="22" t="s">
        <v>26</v>
      </c>
      <c r="Q1525" s="22" t="s">
        <v>120</v>
      </c>
      <c r="R1525" s="29" t="s">
        <v>5786</v>
      </c>
    </row>
    <row r="1526" spans="1:18" x14ac:dyDescent="0.2">
      <c r="A1526" s="25">
        <v>1510</v>
      </c>
      <c r="B1526" s="19">
        <v>5700</v>
      </c>
      <c r="C1526" s="163" t="s">
        <v>4986</v>
      </c>
      <c r="D1526" s="165">
        <v>3</v>
      </c>
      <c r="E1526" s="148">
        <v>10</v>
      </c>
      <c r="F1526" s="148">
        <v>2013</v>
      </c>
      <c r="G1526" s="165">
        <v>3</v>
      </c>
      <c r="H1526" s="148">
        <v>10</v>
      </c>
      <c r="I1526" s="148">
        <v>2013</v>
      </c>
      <c r="J1526" s="148">
        <v>63</v>
      </c>
      <c r="K1526" s="148">
        <v>8</v>
      </c>
      <c r="L1526" s="139"/>
      <c r="M1526" s="30" t="s">
        <v>5682</v>
      </c>
      <c r="N1526" s="139"/>
      <c r="O1526" s="148">
        <v>196</v>
      </c>
      <c r="P1526" s="22" t="s">
        <v>26</v>
      </c>
      <c r="Q1526" s="22" t="s">
        <v>120</v>
      </c>
      <c r="R1526" s="29" t="s">
        <v>5786</v>
      </c>
    </row>
    <row r="1527" spans="1:18" x14ac:dyDescent="0.2">
      <c r="A1527" s="25">
        <v>1511</v>
      </c>
      <c r="B1527" s="19">
        <v>5700</v>
      </c>
      <c r="C1527" s="163" t="s">
        <v>4987</v>
      </c>
      <c r="D1527" s="165">
        <v>3</v>
      </c>
      <c r="E1527" s="148">
        <v>10</v>
      </c>
      <c r="F1527" s="148">
        <v>2013</v>
      </c>
      <c r="G1527" s="165">
        <v>3</v>
      </c>
      <c r="H1527" s="148">
        <v>10</v>
      </c>
      <c r="I1527" s="148">
        <v>2013</v>
      </c>
      <c r="J1527" s="148">
        <v>63</v>
      </c>
      <c r="K1527" s="148">
        <v>9</v>
      </c>
      <c r="L1527" s="139"/>
      <c r="M1527" s="30" t="s">
        <v>5682</v>
      </c>
      <c r="N1527" s="139"/>
      <c r="O1527" s="148">
        <v>202</v>
      </c>
      <c r="P1527" s="22" t="s">
        <v>26</v>
      </c>
      <c r="Q1527" s="22" t="s">
        <v>120</v>
      </c>
      <c r="R1527" s="29" t="s">
        <v>5786</v>
      </c>
    </row>
    <row r="1528" spans="1:18" x14ac:dyDescent="0.2">
      <c r="A1528" s="25">
        <v>1512</v>
      </c>
      <c r="B1528" s="19">
        <v>5700</v>
      </c>
      <c r="C1528" s="163" t="s">
        <v>4988</v>
      </c>
      <c r="D1528" s="165">
        <v>3</v>
      </c>
      <c r="E1528" s="148">
        <v>10</v>
      </c>
      <c r="F1528" s="148">
        <v>2013</v>
      </c>
      <c r="G1528" s="165">
        <v>3</v>
      </c>
      <c r="H1528" s="148">
        <v>10</v>
      </c>
      <c r="I1528" s="148">
        <v>2013</v>
      </c>
      <c r="J1528" s="148">
        <v>63</v>
      </c>
      <c r="K1528" s="148">
        <v>10</v>
      </c>
      <c r="L1528" s="139"/>
      <c r="M1528" s="30" t="s">
        <v>5682</v>
      </c>
      <c r="N1528" s="139"/>
      <c r="O1528" s="148">
        <v>198</v>
      </c>
      <c r="P1528" s="22" t="s">
        <v>26</v>
      </c>
      <c r="Q1528" s="22" t="s">
        <v>120</v>
      </c>
      <c r="R1528" s="29" t="s">
        <v>5786</v>
      </c>
    </row>
    <row r="1529" spans="1:18" x14ac:dyDescent="0.2">
      <c r="A1529" s="25">
        <v>1513</v>
      </c>
      <c r="B1529" s="19">
        <v>5700</v>
      </c>
      <c r="C1529" s="163" t="s">
        <v>4989</v>
      </c>
      <c r="D1529" s="165">
        <v>3</v>
      </c>
      <c r="E1529" s="148">
        <v>10</v>
      </c>
      <c r="F1529" s="148">
        <v>2013</v>
      </c>
      <c r="G1529" s="165">
        <v>3</v>
      </c>
      <c r="H1529" s="148">
        <v>10</v>
      </c>
      <c r="I1529" s="148">
        <v>2013</v>
      </c>
      <c r="J1529" s="148">
        <v>63</v>
      </c>
      <c r="K1529" s="148">
        <v>11</v>
      </c>
      <c r="L1529" s="139"/>
      <c r="M1529" s="30" t="s">
        <v>5682</v>
      </c>
      <c r="N1529" s="139"/>
      <c r="O1529" s="148">
        <v>205</v>
      </c>
      <c r="P1529" s="22" t="s">
        <v>26</v>
      </c>
      <c r="Q1529" s="22" t="s">
        <v>120</v>
      </c>
      <c r="R1529" s="29" t="s">
        <v>5786</v>
      </c>
    </row>
    <row r="1530" spans="1:18" x14ac:dyDescent="0.2">
      <c r="A1530" s="25">
        <v>1514</v>
      </c>
      <c r="B1530" s="19">
        <v>5700</v>
      </c>
      <c r="C1530" s="163" t="s">
        <v>4990</v>
      </c>
      <c r="D1530" s="165">
        <v>3</v>
      </c>
      <c r="E1530" s="148">
        <v>10</v>
      </c>
      <c r="F1530" s="148">
        <v>2013</v>
      </c>
      <c r="G1530" s="165">
        <v>3</v>
      </c>
      <c r="H1530" s="148">
        <v>10</v>
      </c>
      <c r="I1530" s="148">
        <v>2013</v>
      </c>
      <c r="J1530" s="148">
        <v>63</v>
      </c>
      <c r="K1530" s="148">
        <v>12</v>
      </c>
      <c r="L1530" s="139"/>
      <c r="M1530" s="30" t="s">
        <v>5682</v>
      </c>
      <c r="N1530" s="139"/>
      <c r="O1530" s="148">
        <v>199</v>
      </c>
      <c r="P1530" s="22" t="s">
        <v>26</v>
      </c>
      <c r="Q1530" s="22" t="s">
        <v>120</v>
      </c>
      <c r="R1530" s="29" t="s">
        <v>5786</v>
      </c>
    </row>
    <row r="1531" spans="1:18" x14ac:dyDescent="0.2">
      <c r="A1531" s="25">
        <v>1515</v>
      </c>
      <c r="B1531" s="19">
        <v>5700</v>
      </c>
      <c r="C1531" s="163" t="s">
        <v>4991</v>
      </c>
      <c r="D1531" s="165">
        <v>3</v>
      </c>
      <c r="E1531" s="148">
        <v>10</v>
      </c>
      <c r="F1531" s="148">
        <v>2013</v>
      </c>
      <c r="G1531" s="165">
        <v>4</v>
      </c>
      <c r="H1531" s="148">
        <v>10</v>
      </c>
      <c r="I1531" s="148">
        <v>2013</v>
      </c>
      <c r="J1531" s="148">
        <v>64</v>
      </c>
      <c r="K1531" s="148">
        <v>13</v>
      </c>
      <c r="L1531" s="139"/>
      <c r="M1531" s="30" t="s">
        <v>5682</v>
      </c>
      <c r="N1531" s="139"/>
      <c r="O1531" s="148">
        <v>196</v>
      </c>
      <c r="P1531" s="22" t="s">
        <v>26</v>
      </c>
      <c r="Q1531" s="22" t="s">
        <v>120</v>
      </c>
      <c r="R1531" s="29" t="s">
        <v>5786</v>
      </c>
    </row>
    <row r="1532" spans="1:18" x14ac:dyDescent="0.2">
      <c r="A1532" s="25">
        <v>1516</v>
      </c>
      <c r="B1532" s="19">
        <v>5700</v>
      </c>
      <c r="C1532" s="163" t="s">
        <v>4992</v>
      </c>
      <c r="D1532" s="165">
        <v>4</v>
      </c>
      <c r="E1532" s="148">
        <v>10</v>
      </c>
      <c r="F1532" s="148">
        <v>2013</v>
      </c>
      <c r="G1532" s="165">
        <v>4</v>
      </c>
      <c r="H1532" s="148">
        <v>10</v>
      </c>
      <c r="I1532" s="148">
        <v>2013</v>
      </c>
      <c r="J1532" s="148">
        <v>64</v>
      </c>
      <c r="K1532" s="148">
        <v>14</v>
      </c>
      <c r="L1532" s="139"/>
      <c r="M1532" s="30" t="s">
        <v>5682</v>
      </c>
      <c r="N1532" s="139"/>
      <c r="O1532" s="148">
        <v>207</v>
      </c>
      <c r="P1532" s="22" t="s">
        <v>26</v>
      </c>
      <c r="Q1532" s="22" t="s">
        <v>120</v>
      </c>
      <c r="R1532" s="29" t="s">
        <v>5786</v>
      </c>
    </row>
    <row r="1533" spans="1:18" x14ac:dyDescent="0.2">
      <c r="A1533" s="25">
        <v>1517</v>
      </c>
      <c r="B1533" s="19">
        <v>5700</v>
      </c>
      <c r="C1533" s="163" t="s">
        <v>4993</v>
      </c>
      <c r="D1533" s="165">
        <v>4</v>
      </c>
      <c r="E1533" s="148">
        <v>10</v>
      </c>
      <c r="F1533" s="148">
        <v>2013</v>
      </c>
      <c r="G1533" s="165">
        <v>4</v>
      </c>
      <c r="H1533" s="148">
        <v>10</v>
      </c>
      <c r="I1533" s="148">
        <v>2013</v>
      </c>
      <c r="J1533" s="148">
        <v>64</v>
      </c>
      <c r="K1533" s="148">
        <v>15</v>
      </c>
      <c r="L1533" s="139"/>
      <c r="M1533" s="30" t="s">
        <v>5682</v>
      </c>
      <c r="N1533" s="139"/>
      <c r="O1533" s="148">
        <v>195</v>
      </c>
      <c r="P1533" s="22" t="s">
        <v>26</v>
      </c>
      <c r="Q1533" s="22" t="s">
        <v>120</v>
      </c>
      <c r="R1533" s="29" t="s">
        <v>5786</v>
      </c>
    </row>
    <row r="1534" spans="1:18" x14ac:dyDescent="0.2">
      <c r="A1534" s="25">
        <v>1518</v>
      </c>
      <c r="B1534" s="19">
        <v>5700</v>
      </c>
      <c r="C1534" s="163" t="s">
        <v>4994</v>
      </c>
      <c r="D1534" s="165">
        <v>4</v>
      </c>
      <c r="E1534" s="148">
        <v>10</v>
      </c>
      <c r="F1534" s="148">
        <v>2013</v>
      </c>
      <c r="G1534" s="165">
        <v>4</v>
      </c>
      <c r="H1534" s="148">
        <v>10</v>
      </c>
      <c r="I1534" s="148">
        <v>2013</v>
      </c>
      <c r="J1534" s="148">
        <v>64</v>
      </c>
      <c r="K1534" s="148">
        <v>16</v>
      </c>
      <c r="L1534" s="139"/>
      <c r="M1534" s="30" t="s">
        <v>5682</v>
      </c>
      <c r="N1534" s="139"/>
      <c r="O1534" s="148">
        <v>195</v>
      </c>
      <c r="P1534" s="22" t="s">
        <v>26</v>
      </c>
      <c r="Q1534" s="22" t="s">
        <v>120</v>
      </c>
      <c r="R1534" s="29" t="s">
        <v>5786</v>
      </c>
    </row>
    <row r="1535" spans="1:18" x14ac:dyDescent="0.2">
      <c r="A1535" s="25">
        <v>1519</v>
      </c>
      <c r="B1535" s="19">
        <v>5700</v>
      </c>
      <c r="C1535" s="163" t="s">
        <v>4995</v>
      </c>
      <c r="D1535" s="165">
        <v>4</v>
      </c>
      <c r="E1535" s="148">
        <v>10</v>
      </c>
      <c r="F1535" s="148">
        <v>2013</v>
      </c>
      <c r="G1535" s="165">
        <v>4</v>
      </c>
      <c r="H1535" s="148">
        <v>10</v>
      </c>
      <c r="I1535" s="148">
        <v>2013</v>
      </c>
      <c r="J1535" s="148">
        <v>64</v>
      </c>
      <c r="K1535" s="148">
        <v>17</v>
      </c>
      <c r="L1535" s="139"/>
      <c r="M1535" s="30" t="s">
        <v>5682</v>
      </c>
      <c r="N1535" s="139"/>
      <c r="O1535" s="148">
        <v>196</v>
      </c>
      <c r="P1535" s="22" t="s">
        <v>26</v>
      </c>
      <c r="Q1535" s="22" t="s">
        <v>120</v>
      </c>
      <c r="R1535" s="29" t="s">
        <v>5786</v>
      </c>
    </row>
    <row r="1536" spans="1:18" x14ac:dyDescent="0.2">
      <c r="A1536" s="25">
        <v>1520</v>
      </c>
      <c r="B1536" s="19">
        <v>5700</v>
      </c>
      <c r="C1536" s="163" t="s">
        <v>4996</v>
      </c>
      <c r="D1536" s="165">
        <v>4</v>
      </c>
      <c r="E1536" s="148">
        <v>10</v>
      </c>
      <c r="F1536" s="148">
        <v>2013</v>
      </c>
      <c r="G1536" s="165">
        <v>4</v>
      </c>
      <c r="H1536" s="148">
        <v>10</v>
      </c>
      <c r="I1536" s="148">
        <v>2013</v>
      </c>
      <c r="J1536" s="148">
        <v>64</v>
      </c>
      <c r="K1536" s="148">
        <v>18</v>
      </c>
      <c r="L1536" s="139"/>
      <c r="M1536" s="30" t="s">
        <v>5682</v>
      </c>
      <c r="N1536" s="139"/>
      <c r="O1536" s="148">
        <v>194</v>
      </c>
      <c r="P1536" s="22" t="s">
        <v>26</v>
      </c>
      <c r="Q1536" s="22" t="s">
        <v>120</v>
      </c>
      <c r="R1536" s="29" t="s">
        <v>5786</v>
      </c>
    </row>
    <row r="1537" spans="1:18" x14ac:dyDescent="0.2">
      <c r="A1537" s="25">
        <v>1521</v>
      </c>
      <c r="B1537" s="19">
        <v>5700</v>
      </c>
      <c r="C1537" s="163" t="s">
        <v>4997</v>
      </c>
      <c r="D1537" s="165">
        <v>4</v>
      </c>
      <c r="E1537" s="148">
        <v>10</v>
      </c>
      <c r="F1537" s="148">
        <v>2013</v>
      </c>
      <c r="G1537" s="165">
        <v>4</v>
      </c>
      <c r="H1537" s="148">
        <v>10</v>
      </c>
      <c r="I1537" s="148">
        <v>2013</v>
      </c>
      <c r="J1537" s="148">
        <v>65</v>
      </c>
      <c r="K1537" s="148">
        <v>19</v>
      </c>
      <c r="L1537" s="139"/>
      <c r="M1537" s="30" t="s">
        <v>5682</v>
      </c>
      <c r="N1537" s="139"/>
      <c r="O1537" s="148">
        <v>193</v>
      </c>
      <c r="P1537" s="22" t="s">
        <v>26</v>
      </c>
      <c r="Q1537" s="22" t="s">
        <v>120</v>
      </c>
      <c r="R1537" s="29" t="s">
        <v>5786</v>
      </c>
    </row>
    <row r="1538" spans="1:18" x14ac:dyDescent="0.2">
      <c r="A1538" s="25">
        <v>1522</v>
      </c>
      <c r="B1538" s="19">
        <v>5700</v>
      </c>
      <c r="C1538" s="163" t="s">
        <v>4998</v>
      </c>
      <c r="D1538" s="165">
        <v>4</v>
      </c>
      <c r="E1538" s="148">
        <v>10</v>
      </c>
      <c r="F1538" s="148">
        <v>2013</v>
      </c>
      <c r="G1538" s="165">
        <v>4</v>
      </c>
      <c r="H1538" s="148">
        <v>10</v>
      </c>
      <c r="I1538" s="148">
        <v>2013</v>
      </c>
      <c r="J1538" s="148">
        <v>65</v>
      </c>
      <c r="K1538" s="148">
        <v>20</v>
      </c>
      <c r="L1538" s="139"/>
      <c r="M1538" s="30" t="s">
        <v>5682</v>
      </c>
      <c r="N1538" s="139"/>
      <c r="O1538" s="148">
        <v>159</v>
      </c>
      <c r="P1538" s="22" t="s">
        <v>26</v>
      </c>
      <c r="Q1538" s="22" t="s">
        <v>120</v>
      </c>
      <c r="R1538" s="29" t="s">
        <v>5786</v>
      </c>
    </row>
    <row r="1539" spans="1:18" x14ac:dyDescent="0.2">
      <c r="A1539" s="25">
        <v>1523</v>
      </c>
      <c r="B1539" s="19">
        <v>5700</v>
      </c>
      <c r="C1539" s="163" t="s">
        <v>4999</v>
      </c>
      <c r="D1539" s="165">
        <v>4</v>
      </c>
      <c r="E1539" s="148">
        <v>10</v>
      </c>
      <c r="F1539" s="148">
        <v>2013</v>
      </c>
      <c r="G1539" s="165">
        <v>4</v>
      </c>
      <c r="H1539" s="148">
        <v>10</v>
      </c>
      <c r="I1539" s="148">
        <v>2013</v>
      </c>
      <c r="J1539" s="148">
        <v>65</v>
      </c>
      <c r="K1539" s="148">
        <v>21</v>
      </c>
      <c r="L1539" s="139"/>
      <c r="M1539" s="30" t="s">
        <v>5682</v>
      </c>
      <c r="N1539" s="139"/>
      <c r="O1539" s="148">
        <v>196</v>
      </c>
      <c r="P1539" s="22" t="s">
        <v>26</v>
      </c>
      <c r="Q1539" s="22" t="s">
        <v>120</v>
      </c>
      <c r="R1539" s="29" t="s">
        <v>5786</v>
      </c>
    </row>
    <row r="1540" spans="1:18" x14ac:dyDescent="0.2">
      <c r="A1540" s="25">
        <v>1524</v>
      </c>
      <c r="B1540" s="19">
        <v>5700</v>
      </c>
      <c r="C1540" s="163" t="s">
        <v>5000</v>
      </c>
      <c r="D1540" s="165">
        <v>4</v>
      </c>
      <c r="E1540" s="148">
        <v>10</v>
      </c>
      <c r="F1540" s="148">
        <v>2013</v>
      </c>
      <c r="G1540" s="165">
        <v>4</v>
      </c>
      <c r="H1540" s="148">
        <v>10</v>
      </c>
      <c r="I1540" s="148">
        <v>2013</v>
      </c>
      <c r="J1540" s="148">
        <v>65</v>
      </c>
      <c r="K1540" s="148">
        <v>22</v>
      </c>
      <c r="L1540" s="139"/>
      <c r="M1540" s="30" t="s">
        <v>5682</v>
      </c>
      <c r="N1540" s="139"/>
      <c r="O1540" s="148">
        <v>196</v>
      </c>
      <c r="P1540" s="22" t="s">
        <v>26</v>
      </c>
      <c r="Q1540" s="22" t="s">
        <v>120</v>
      </c>
      <c r="R1540" s="29" t="s">
        <v>5786</v>
      </c>
    </row>
    <row r="1541" spans="1:18" x14ac:dyDescent="0.2">
      <c r="A1541" s="25">
        <v>1525</v>
      </c>
      <c r="B1541" s="19">
        <v>5700</v>
      </c>
      <c r="C1541" s="163" t="s">
        <v>5001</v>
      </c>
      <c r="D1541" s="165">
        <v>4</v>
      </c>
      <c r="E1541" s="148">
        <v>10</v>
      </c>
      <c r="F1541" s="148">
        <v>2013</v>
      </c>
      <c r="G1541" s="165">
        <v>4</v>
      </c>
      <c r="H1541" s="148">
        <v>10</v>
      </c>
      <c r="I1541" s="148">
        <v>2013</v>
      </c>
      <c r="J1541" s="148">
        <v>65</v>
      </c>
      <c r="K1541" s="148">
        <v>23</v>
      </c>
      <c r="L1541" s="139"/>
      <c r="M1541" s="30" t="s">
        <v>5682</v>
      </c>
      <c r="N1541" s="139"/>
      <c r="O1541" s="148">
        <v>195</v>
      </c>
      <c r="P1541" s="22" t="s">
        <v>26</v>
      </c>
      <c r="Q1541" s="22" t="s">
        <v>120</v>
      </c>
      <c r="R1541" s="29" t="s">
        <v>5786</v>
      </c>
    </row>
    <row r="1542" spans="1:18" x14ac:dyDescent="0.2">
      <c r="A1542" s="25">
        <v>1526</v>
      </c>
      <c r="B1542" s="19">
        <v>5700</v>
      </c>
      <c r="C1542" s="163" t="s">
        <v>5002</v>
      </c>
      <c r="D1542" s="165">
        <v>4</v>
      </c>
      <c r="E1542" s="148">
        <v>10</v>
      </c>
      <c r="F1542" s="148">
        <v>2013</v>
      </c>
      <c r="G1542" s="165">
        <v>4</v>
      </c>
      <c r="H1542" s="148">
        <v>10</v>
      </c>
      <c r="I1542" s="148">
        <v>2013</v>
      </c>
      <c r="J1542" s="148">
        <v>65</v>
      </c>
      <c r="K1542" s="148">
        <v>24</v>
      </c>
      <c r="L1542" s="139"/>
      <c r="M1542" s="30" t="s">
        <v>5682</v>
      </c>
      <c r="N1542" s="139"/>
      <c r="O1542" s="148">
        <v>196</v>
      </c>
      <c r="P1542" s="22" t="s">
        <v>26</v>
      </c>
      <c r="Q1542" s="22" t="s">
        <v>120</v>
      </c>
      <c r="R1542" s="29" t="s">
        <v>5786</v>
      </c>
    </row>
    <row r="1543" spans="1:18" x14ac:dyDescent="0.2">
      <c r="A1543" s="25">
        <v>1527</v>
      </c>
      <c r="B1543" s="19">
        <v>5700</v>
      </c>
      <c r="C1543" s="163" t="s">
        <v>5003</v>
      </c>
      <c r="D1543" s="165">
        <v>4</v>
      </c>
      <c r="E1543" s="148">
        <v>10</v>
      </c>
      <c r="F1543" s="148">
        <v>2013</v>
      </c>
      <c r="G1543" s="165">
        <v>4</v>
      </c>
      <c r="H1543" s="148">
        <v>10</v>
      </c>
      <c r="I1543" s="148">
        <v>2013</v>
      </c>
      <c r="J1543" s="148">
        <v>66</v>
      </c>
      <c r="K1543" s="148">
        <v>25</v>
      </c>
      <c r="L1543" s="139"/>
      <c r="M1543" s="30" t="s">
        <v>5682</v>
      </c>
      <c r="N1543" s="139"/>
      <c r="O1543" s="148">
        <v>200</v>
      </c>
      <c r="P1543" s="22" t="s">
        <v>26</v>
      </c>
      <c r="Q1543" s="22" t="s">
        <v>120</v>
      </c>
      <c r="R1543" s="29" t="s">
        <v>5786</v>
      </c>
    </row>
    <row r="1544" spans="1:18" x14ac:dyDescent="0.2">
      <c r="A1544" s="25">
        <v>1528</v>
      </c>
      <c r="B1544" s="19">
        <v>5700</v>
      </c>
      <c r="C1544" s="163" t="s">
        <v>5004</v>
      </c>
      <c r="D1544" s="165">
        <v>4</v>
      </c>
      <c r="E1544" s="148">
        <v>10</v>
      </c>
      <c r="F1544" s="148">
        <v>2013</v>
      </c>
      <c r="G1544" s="165">
        <v>8</v>
      </c>
      <c r="H1544" s="148">
        <v>10</v>
      </c>
      <c r="I1544" s="148">
        <v>2013</v>
      </c>
      <c r="J1544" s="148">
        <v>66</v>
      </c>
      <c r="K1544" s="148">
        <v>26</v>
      </c>
      <c r="L1544" s="139"/>
      <c r="M1544" s="30" t="s">
        <v>5682</v>
      </c>
      <c r="N1544" s="139"/>
      <c r="O1544" s="148">
        <v>197</v>
      </c>
      <c r="P1544" s="22" t="s">
        <v>26</v>
      </c>
      <c r="Q1544" s="22" t="s">
        <v>120</v>
      </c>
      <c r="R1544" s="29" t="s">
        <v>5786</v>
      </c>
    </row>
    <row r="1545" spans="1:18" x14ac:dyDescent="0.2">
      <c r="A1545" s="25">
        <v>1529</v>
      </c>
      <c r="B1545" s="19">
        <v>5700</v>
      </c>
      <c r="C1545" s="163" t="s">
        <v>5005</v>
      </c>
      <c r="D1545" s="165">
        <v>8</v>
      </c>
      <c r="E1545" s="148">
        <v>10</v>
      </c>
      <c r="F1545" s="148">
        <v>2013</v>
      </c>
      <c r="G1545" s="165">
        <v>10</v>
      </c>
      <c r="H1545" s="148">
        <v>10</v>
      </c>
      <c r="I1545" s="148">
        <v>2013</v>
      </c>
      <c r="J1545" s="148">
        <v>66</v>
      </c>
      <c r="K1545" s="148">
        <v>27</v>
      </c>
      <c r="L1545" s="139"/>
      <c r="M1545" s="30" t="s">
        <v>5682</v>
      </c>
      <c r="N1545" s="139"/>
      <c r="O1545" s="148">
        <v>192</v>
      </c>
      <c r="P1545" s="22" t="s">
        <v>26</v>
      </c>
      <c r="Q1545" s="22" t="s">
        <v>120</v>
      </c>
      <c r="R1545" s="29" t="s">
        <v>5786</v>
      </c>
    </row>
    <row r="1546" spans="1:18" x14ac:dyDescent="0.2">
      <c r="A1546" s="25">
        <v>1530</v>
      </c>
      <c r="B1546" s="19">
        <v>5700</v>
      </c>
      <c r="C1546" s="163" t="s">
        <v>5006</v>
      </c>
      <c r="D1546" s="165">
        <v>11</v>
      </c>
      <c r="E1546" s="148">
        <v>10</v>
      </c>
      <c r="F1546" s="148">
        <v>2013</v>
      </c>
      <c r="G1546" s="165">
        <v>17</v>
      </c>
      <c r="H1546" s="148">
        <v>10</v>
      </c>
      <c r="I1546" s="148">
        <v>2013</v>
      </c>
      <c r="J1546" s="148">
        <v>66</v>
      </c>
      <c r="K1546" s="148">
        <v>28</v>
      </c>
      <c r="L1546" s="139"/>
      <c r="M1546" s="30" t="s">
        <v>5682</v>
      </c>
      <c r="N1546" s="139"/>
      <c r="O1546" s="148">
        <v>201</v>
      </c>
      <c r="P1546" s="22" t="s">
        <v>26</v>
      </c>
      <c r="Q1546" s="22" t="s">
        <v>120</v>
      </c>
      <c r="R1546" s="29" t="s">
        <v>5786</v>
      </c>
    </row>
    <row r="1547" spans="1:18" x14ac:dyDescent="0.2">
      <c r="A1547" s="25">
        <v>1531</v>
      </c>
      <c r="B1547" s="19">
        <v>5700</v>
      </c>
      <c r="C1547" s="163" t="s">
        <v>5007</v>
      </c>
      <c r="D1547" s="165">
        <v>18</v>
      </c>
      <c r="E1547" s="148">
        <v>10</v>
      </c>
      <c r="F1547" s="148">
        <v>2013</v>
      </c>
      <c r="G1547" s="165">
        <v>22</v>
      </c>
      <c r="H1547" s="148">
        <v>10</v>
      </c>
      <c r="I1547" s="148">
        <v>2013</v>
      </c>
      <c r="J1547" s="148">
        <v>66</v>
      </c>
      <c r="K1547" s="148">
        <v>29</v>
      </c>
      <c r="L1547" s="139"/>
      <c r="M1547" s="30" t="s">
        <v>5682</v>
      </c>
      <c r="N1547" s="139"/>
      <c r="O1547" s="148">
        <v>209</v>
      </c>
      <c r="P1547" s="22" t="s">
        <v>26</v>
      </c>
      <c r="Q1547" s="22" t="s">
        <v>120</v>
      </c>
      <c r="R1547" s="29" t="s">
        <v>5786</v>
      </c>
    </row>
    <row r="1548" spans="1:18" x14ac:dyDescent="0.2">
      <c r="A1548" s="25">
        <v>1532</v>
      </c>
      <c r="B1548" s="19">
        <v>5700</v>
      </c>
      <c r="C1548" s="163" t="s">
        <v>5008</v>
      </c>
      <c r="D1548" s="165">
        <v>22</v>
      </c>
      <c r="E1548" s="148">
        <v>10</v>
      </c>
      <c r="F1548" s="148">
        <v>2013</v>
      </c>
      <c r="G1548" s="165">
        <v>23</v>
      </c>
      <c r="H1548" s="148">
        <v>10</v>
      </c>
      <c r="I1548" s="148">
        <v>2013</v>
      </c>
      <c r="J1548" s="148">
        <v>66</v>
      </c>
      <c r="K1548" s="148">
        <v>30</v>
      </c>
      <c r="L1548" s="139"/>
      <c r="M1548" s="30" t="s">
        <v>5682</v>
      </c>
      <c r="N1548" s="139"/>
      <c r="O1548" s="148">
        <v>204</v>
      </c>
      <c r="P1548" s="22" t="s">
        <v>26</v>
      </c>
      <c r="Q1548" s="22" t="s">
        <v>120</v>
      </c>
      <c r="R1548" s="29" t="s">
        <v>5786</v>
      </c>
    </row>
    <row r="1549" spans="1:18" x14ac:dyDescent="0.2">
      <c r="A1549" s="25">
        <v>1533</v>
      </c>
      <c r="B1549" s="19">
        <v>5700</v>
      </c>
      <c r="C1549" s="163" t="s">
        <v>5009</v>
      </c>
      <c r="D1549" s="165">
        <v>23</v>
      </c>
      <c r="E1549" s="148">
        <v>10</v>
      </c>
      <c r="F1549" s="148">
        <v>2013</v>
      </c>
      <c r="G1549" s="165">
        <v>24</v>
      </c>
      <c r="H1549" s="148">
        <v>10</v>
      </c>
      <c r="I1549" s="148">
        <v>2013</v>
      </c>
      <c r="J1549" s="148">
        <v>67</v>
      </c>
      <c r="K1549" s="148">
        <v>31</v>
      </c>
      <c r="L1549" s="139"/>
      <c r="M1549" s="30" t="s">
        <v>5682</v>
      </c>
      <c r="N1549" s="139"/>
      <c r="O1549" s="148">
        <v>204</v>
      </c>
      <c r="P1549" s="22" t="s">
        <v>26</v>
      </c>
      <c r="Q1549" s="22" t="s">
        <v>120</v>
      </c>
      <c r="R1549" s="29" t="s">
        <v>5786</v>
      </c>
    </row>
    <row r="1550" spans="1:18" x14ac:dyDescent="0.2">
      <c r="A1550" s="25">
        <v>1534</v>
      </c>
      <c r="B1550" s="19">
        <v>5700</v>
      </c>
      <c r="C1550" s="163" t="s">
        <v>5010</v>
      </c>
      <c r="D1550" s="165">
        <v>24</v>
      </c>
      <c r="E1550" s="148">
        <v>10</v>
      </c>
      <c r="F1550" s="148">
        <v>2013</v>
      </c>
      <c r="G1550" s="165">
        <v>24</v>
      </c>
      <c r="H1550" s="148">
        <v>10</v>
      </c>
      <c r="I1550" s="148">
        <v>2013</v>
      </c>
      <c r="J1550" s="148">
        <v>67</v>
      </c>
      <c r="K1550" s="148">
        <v>32</v>
      </c>
      <c r="L1550" s="139"/>
      <c r="M1550" s="30" t="s">
        <v>5682</v>
      </c>
      <c r="N1550" s="139"/>
      <c r="O1550" s="148">
        <v>185</v>
      </c>
      <c r="P1550" s="22" t="s">
        <v>26</v>
      </c>
      <c r="Q1550" s="22" t="s">
        <v>120</v>
      </c>
      <c r="R1550" s="29" t="s">
        <v>5786</v>
      </c>
    </row>
    <row r="1551" spans="1:18" x14ac:dyDescent="0.2">
      <c r="A1551" s="25">
        <v>1535</v>
      </c>
      <c r="B1551" s="19">
        <v>5700</v>
      </c>
      <c r="C1551" s="163" t="s">
        <v>5011</v>
      </c>
      <c r="D1551" s="165">
        <v>25</v>
      </c>
      <c r="E1551" s="148">
        <v>10</v>
      </c>
      <c r="F1551" s="148">
        <v>2013</v>
      </c>
      <c r="G1551" s="165">
        <v>25</v>
      </c>
      <c r="H1551" s="148">
        <v>10</v>
      </c>
      <c r="I1551" s="148">
        <v>2013</v>
      </c>
      <c r="J1551" s="148">
        <v>67</v>
      </c>
      <c r="K1551" s="148">
        <v>33</v>
      </c>
      <c r="L1551" s="139"/>
      <c r="M1551" s="30" t="s">
        <v>5682</v>
      </c>
      <c r="N1551" s="139"/>
      <c r="O1551" s="148">
        <v>202</v>
      </c>
      <c r="P1551" s="22" t="s">
        <v>26</v>
      </c>
      <c r="Q1551" s="22" t="s">
        <v>120</v>
      </c>
      <c r="R1551" s="29" t="s">
        <v>5786</v>
      </c>
    </row>
    <row r="1552" spans="1:18" x14ac:dyDescent="0.2">
      <c r="A1552" s="25">
        <v>1536</v>
      </c>
      <c r="B1552" s="19">
        <v>5700</v>
      </c>
      <c r="C1552" s="163" t="s">
        <v>5012</v>
      </c>
      <c r="D1552" s="165">
        <v>25</v>
      </c>
      <c r="E1552" s="148">
        <v>10</v>
      </c>
      <c r="F1552" s="148">
        <v>2013</v>
      </c>
      <c r="G1552" s="166">
        <v>25</v>
      </c>
      <c r="H1552" s="148">
        <v>10</v>
      </c>
      <c r="I1552" s="148">
        <v>2013</v>
      </c>
      <c r="J1552" s="148">
        <v>67</v>
      </c>
      <c r="K1552" s="148">
        <v>34</v>
      </c>
      <c r="L1552" s="139"/>
      <c r="M1552" s="30" t="s">
        <v>5682</v>
      </c>
      <c r="N1552" s="139"/>
      <c r="O1552" s="148">
        <v>184</v>
      </c>
      <c r="P1552" s="22" t="s">
        <v>26</v>
      </c>
      <c r="Q1552" s="22" t="s">
        <v>120</v>
      </c>
      <c r="R1552" s="29" t="s">
        <v>5786</v>
      </c>
    </row>
    <row r="1553" spans="1:18" x14ac:dyDescent="0.2">
      <c r="A1553" s="25">
        <v>1537</v>
      </c>
      <c r="B1553" s="19">
        <v>5700</v>
      </c>
      <c r="C1553" s="163" t="s">
        <v>5013</v>
      </c>
      <c r="D1553" s="165">
        <v>25</v>
      </c>
      <c r="E1553" s="148">
        <v>10</v>
      </c>
      <c r="F1553" s="148">
        <v>2013</v>
      </c>
      <c r="G1553" s="165">
        <v>31</v>
      </c>
      <c r="H1553" s="148">
        <v>10</v>
      </c>
      <c r="I1553" s="148">
        <v>2013</v>
      </c>
      <c r="J1553" s="148">
        <v>67</v>
      </c>
      <c r="K1553" s="148">
        <v>35</v>
      </c>
      <c r="L1553" s="139"/>
      <c r="M1553" s="30" t="s">
        <v>5682</v>
      </c>
      <c r="N1553" s="139"/>
      <c r="O1553" s="148">
        <v>151</v>
      </c>
      <c r="P1553" s="22" t="s">
        <v>26</v>
      </c>
      <c r="Q1553" s="22" t="s">
        <v>120</v>
      </c>
      <c r="R1553" s="29" t="s">
        <v>5786</v>
      </c>
    </row>
    <row r="1554" spans="1:18" ht="22.5" x14ac:dyDescent="0.2">
      <c r="A1554" s="25">
        <v>1538</v>
      </c>
      <c r="B1554" s="19">
        <v>5700</v>
      </c>
      <c r="C1554" s="163" t="s">
        <v>5014</v>
      </c>
      <c r="D1554" s="165">
        <v>25</v>
      </c>
      <c r="E1554" s="148">
        <v>10</v>
      </c>
      <c r="F1554" s="148">
        <v>2013</v>
      </c>
      <c r="G1554" s="165">
        <v>25</v>
      </c>
      <c r="H1554" s="148">
        <v>10</v>
      </c>
      <c r="I1554" s="148">
        <v>2013</v>
      </c>
      <c r="J1554" s="148">
        <v>67</v>
      </c>
      <c r="K1554" s="148">
        <v>36</v>
      </c>
      <c r="L1554" s="139"/>
      <c r="M1554" s="30" t="s">
        <v>5682</v>
      </c>
      <c r="N1554" s="139"/>
      <c r="O1554" s="148">
        <v>157</v>
      </c>
      <c r="P1554" s="22" t="s">
        <v>26</v>
      </c>
      <c r="Q1554" s="22" t="s">
        <v>120</v>
      </c>
      <c r="R1554" s="29" t="s">
        <v>5786</v>
      </c>
    </row>
    <row r="1555" spans="1:18" ht="22.5" x14ac:dyDescent="0.2">
      <c r="A1555" s="25">
        <v>1539</v>
      </c>
      <c r="B1555" s="19">
        <v>5700</v>
      </c>
      <c r="C1555" s="163" t="s">
        <v>5014</v>
      </c>
      <c r="D1555" s="165">
        <v>25</v>
      </c>
      <c r="E1555" s="148">
        <v>10</v>
      </c>
      <c r="F1555" s="148">
        <v>2013</v>
      </c>
      <c r="G1555" s="165">
        <v>25</v>
      </c>
      <c r="H1555" s="148">
        <v>10</v>
      </c>
      <c r="I1555" s="148">
        <v>2013</v>
      </c>
      <c r="J1555" s="148">
        <v>67</v>
      </c>
      <c r="K1555" s="148">
        <v>37</v>
      </c>
      <c r="L1555" s="139"/>
      <c r="M1555" s="30" t="s">
        <v>5682</v>
      </c>
      <c r="N1555" s="139"/>
      <c r="O1555" s="148">
        <v>155</v>
      </c>
      <c r="P1555" s="22" t="s">
        <v>26</v>
      </c>
      <c r="Q1555" s="22" t="s">
        <v>120</v>
      </c>
      <c r="R1555" s="29" t="s">
        <v>5786</v>
      </c>
    </row>
    <row r="1556" spans="1:18" x14ac:dyDescent="0.2">
      <c r="A1556" s="25">
        <v>1540</v>
      </c>
      <c r="B1556" s="19">
        <v>5700</v>
      </c>
      <c r="C1556" s="163" t="s">
        <v>5015</v>
      </c>
      <c r="D1556" s="165">
        <v>5</v>
      </c>
      <c r="E1556" s="148">
        <v>11</v>
      </c>
      <c r="F1556" s="148">
        <v>2013</v>
      </c>
      <c r="G1556" s="148">
        <v>5</v>
      </c>
      <c r="H1556" s="148">
        <v>11</v>
      </c>
      <c r="I1556" s="148">
        <v>2013</v>
      </c>
      <c r="J1556" s="148">
        <v>68</v>
      </c>
      <c r="K1556" s="148">
        <v>1</v>
      </c>
      <c r="L1556" s="139"/>
      <c r="M1556" s="30" t="s">
        <v>5682</v>
      </c>
      <c r="N1556" s="139"/>
      <c r="O1556" s="148">
        <v>211</v>
      </c>
      <c r="P1556" s="22" t="s">
        <v>26</v>
      </c>
      <c r="Q1556" s="22" t="s">
        <v>120</v>
      </c>
      <c r="R1556" s="29" t="s">
        <v>5786</v>
      </c>
    </row>
    <row r="1557" spans="1:18" x14ac:dyDescent="0.2">
      <c r="A1557" s="25">
        <v>1541</v>
      </c>
      <c r="B1557" s="19">
        <v>5700</v>
      </c>
      <c r="C1557" s="163" t="s">
        <v>5016</v>
      </c>
      <c r="D1557" s="165">
        <v>5</v>
      </c>
      <c r="E1557" s="148">
        <v>11</v>
      </c>
      <c r="F1557" s="148">
        <v>2013</v>
      </c>
      <c r="G1557" s="148">
        <v>5</v>
      </c>
      <c r="H1557" s="148">
        <v>11</v>
      </c>
      <c r="I1557" s="148">
        <v>2013</v>
      </c>
      <c r="J1557" s="148">
        <v>68</v>
      </c>
      <c r="K1557" s="148">
        <v>2</v>
      </c>
      <c r="L1557" s="139"/>
      <c r="M1557" s="30" t="s">
        <v>5682</v>
      </c>
      <c r="N1557" s="139"/>
      <c r="O1557" s="148">
        <v>197</v>
      </c>
      <c r="P1557" s="22" t="s">
        <v>26</v>
      </c>
      <c r="Q1557" s="22" t="s">
        <v>120</v>
      </c>
      <c r="R1557" s="29" t="s">
        <v>5786</v>
      </c>
    </row>
    <row r="1558" spans="1:18" x14ac:dyDescent="0.2">
      <c r="A1558" s="25">
        <v>1542</v>
      </c>
      <c r="B1558" s="19">
        <v>5700</v>
      </c>
      <c r="C1558" s="163" t="s">
        <v>5017</v>
      </c>
      <c r="D1558" s="165">
        <v>5</v>
      </c>
      <c r="E1558" s="148">
        <v>11</v>
      </c>
      <c r="F1558" s="148">
        <v>2013</v>
      </c>
      <c r="G1558" s="165">
        <v>5</v>
      </c>
      <c r="H1558" s="148">
        <v>11</v>
      </c>
      <c r="I1558" s="148">
        <v>2013</v>
      </c>
      <c r="J1558" s="148">
        <v>68</v>
      </c>
      <c r="K1558" s="148">
        <v>3</v>
      </c>
      <c r="L1558" s="139"/>
      <c r="M1558" s="30" t="s">
        <v>5682</v>
      </c>
      <c r="N1558" s="139"/>
      <c r="O1558" s="148">
        <v>203</v>
      </c>
      <c r="P1558" s="22" t="s">
        <v>26</v>
      </c>
      <c r="Q1558" s="22" t="s">
        <v>120</v>
      </c>
      <c r="R1558" s="29" t="s">
        <v>5786</v>
      </c>
    </row>
    <row r="1559" spans="1:18" x14ac:dyDescent="0.2">
      <c r="A1559" s="25">
        <v>1543</v>
      </c>
      <c r="B1559" s="19">
        <v>5700</v>
      </c>
      <c r="C1559" s="163" t="s">
        <v>5018</v>
      </c>
      <c r="D1559" s="165">
        <v>5</v>
      </c>
      <c r="E1559" s="148">
        <v>11</v>
      </c>
      <c r="F1559" s="148">
        <v>2013</v>
      </c>
      <c r="G1559" s="165">
        <v>5</v>
      </c>
      <c r="H1559" s="148">
        <v>11</v>
      </c>
      <c r="I1559" s="148">
        <v>2013</v>
      </c>
      <c r="J1559" s="148">
        <v>68</v>
      </c>
      <c r="K1559" s="148">
        <v>4</v>
      </c>
      <c r="L1559" s="139"/>
      <c r="M1559" s="30" t="s">
        <v>5682</v>
      </c>
      <c r="N1559" s="139"/>
      <c r="O1559" s="148">
        <v>198</v>
      </c>
      <c r="P1559" s="22" t="s">
        <v>26</v>
      </c>
      <c r="Q1559" s="22" t="s">
        <v>120</v>
      </c>
      <c r="R1559" s="29" t="s">
        <v>5786</v>
      </c>
    </row>
    <row r="1560" spans="1:18" x14ac:dyDescent="0.2">
      <c r="A1560" s="25">
        <v>1544</v>
      </c>
      <c r="B1560" s="19">
        <v>5700</v>
      </c>
      <c r="C1560" s="163" t="s">
        <v>5019</v>
      </c>
      <c r="D1560" s="165">
        <v>5</v>
      </c>
      <c r="E1560" s="148">
        <v>11</v>
      </c>
      <c r="F1560" s="148">
        <v>2013</v>
      </c>
      <c r="G1560" s="165">
        <v>5</v>
      </c>
      <c r="H1560" s="148">
        <v>11</v>
      </c>
      <c r="I1560" s="148">
        <v>2013</v>
      </c>
      <c r="J1560" s="148">
        <v>68</v>
      </c>
      <c r="K1560" s="148">
        <v>5</v>
      </c>
      <c r="L1560" s="139"/>
      <c r="M1560" s="30" t="s">
        <v>5682</v>
      </c>
      <c r="N1560" s="139"/>
      <c r="O1560" s="148">
        <v>200</v>
      </c>
      <c r="P1560" s="22" t="s">
        <v>26</v>
      </c>
      <c r="Q1560" s="22" t="s">
        <v>120</v>
      </c>
      <c r="R1560" s="29" t="s">
        <v>5786</v>
      </c>
    </row>
    <row r="1561" spans="1:18" x14ac:dyDescent="0.2">
      <c r="A1561" s="25">
        <v>1545</v>
      </c>
      <c r="B1561" s="19">
        <v>5700</v>
      </c>
      <c r="C1561" s="163" t="s">
        <v>5020</v>
      </c>
      <c r="D1561" s="165">
        <v>5</v>
      </c>
      <c r="E1561" s="148">
        <v>11</v>
      </c>
      <c r="F1561" s="148">
        <v>2013</v>
      </c>
      <c r="G1561" s="165">
        <v>5</v>
      </c>
      <c r="H1561" s="148">
        <v>11</v>
      </c>
      <c r="I1561" s="148">
        <v>2013</v>
      </c>
      <c r="J1561" s="148">
        <v>68</v>
      </c>
      <c r="K1561" s="148">
        <v>6</v>
      </c>
      <c r="L1561" s="139"/>
      <c r="M1561" s="30" t="s">
        <v>5682</v>
      </c>
      <c r="N1561" s="139"/>
      <c r="O1561" s="165">
        <v>198</v>
      </c>
      <c r="P1561" s="22" t="s">
        <v>26</v>
      </c>
      <c r="Q1561" s="22" t="s">
        <v>120</v>
      </c>
      <c r="R1561" s="29" t="s">
        <v>5786</v>
      </c>
    </row>
    <row r="1562" spans="1:18" x14ac:dyDescent="0.2">
      <c r="A1562" s="25">
        <v>1546</v>
      </c>
      <c r="B1562" s="19">
        <v>5700</v>
      </c>
      <c r="C1562" s="163" t="s">
        <v>5021</v>
      </c>
      <c r="D1562" s="165">
        <v>5</v>
      </c>
      <c r="E1562" s="148">
        <v>11</v>
      </c>
      <c r="F1562" s="148">
        <v>2013</v>
      </c>
      <c r="G1562" s="165">
        <v>6</v>
      </c>
      <c r="H1562" s="148">
        <v>11</v>
      </c>
      <c r="I1562" s="148">
        <v>2013</v>
      </c>
      <c r="J1562" s="148">
        <v>69</v>
      </c>
      <c r="K1562" s="148">
        <v>7</v>
      </c>
      <c r="L1562" s="139"/>
      <c r="M1562" s="30" t="s">
        <v>5682</v>
      </c>
      <c r="N1562" s="139"/>
      <c r="O1562" s="148">
        <v>210</v>
      </c>
      <c r="P1562" s="22" t="s">
        <v>26</v>
      </c>
      <c r="Q1562" s="22" t="s">
        <v>120</v>
      </c>
      <c r="R1562" s="29" t="s">
        <v>5786</v>
      </c>
    </row>
    <row r="1563" spans="1:18" x14ac:dyDescent="0.2">
      <c r="A1563" s="25">
        <v>1547</v>
      </c>
      <c r="B1563" s="19">
        <v>5700</v>
      </c>
      <c r="C1563" s="163" t="s">
        <v>5022</v>
      </c>
      <c r="D1563" s="165">
        <v>6</v>
      </c>
      <c r="E1563" s="148">
        <v>11</v>
      </c>
      <c r="F1563" s="148">
        <v>2013</v>
      </c>
      <c r="G1563" s="165">
        <v>6</v>
      </c>
      <c r="H1563" s="148">
        <v>11</v>
      </c>
      <c r="I1563" s="148">
        <v>2013</v>
      </c>
      <c r="J1563" s="148">
        <v>69</v>
      </c>
      <c r="K1563" s="148">
        <v>8</v>
      </c>
      <c r="L1563" s="139"/>
      <c r="M1563" s="30" t="s">
        <v>5682</v>
      </c>
      <c r="N1563" s="139"/>
      <c r="O1563" s="148">
        <v>203</v>
      </c>
      <c r="P1563" s="22" t="s">
        <v>26</v>
      </c>
      <c r="Q1563" s="22" t="s">
        <v>120</v>
      </c>
      <c r="R1563" s="29" t="s">
        <v>5786</v>
      </c>
    </row>
    <row r="1564" spans="1:18" x14ac:dyDescent="0.2">
      <c r="A1564" s="25">
        <v>1548</v>
      </c>
      <c r="B1564" s="19">
        <v>5700</v>
      </c>
      <c r="C1564" s="163" t="s">
        <v>5023</v>
      </c>
      <c r="D1564" s="165">
        <v>6</v>
      </c>
      <c r="E1564" s="148">
        <v>11</v>
      </c>
      <c r="F1564" s="148">
        <v>2013</v>
      </c>
      <c r="G1564" s="165">
        <v>6</v>
      </c>
      <c r="H1564" s="148">
        <v>11</v>
      </c>
      <c r="I1564" s="148">
        <v>2013</v>
      </c>
      <c r="J1564" s="148">
        <v>69</v>
      </c>
      <c r="K1564" s="148">
        <v>9</v>
      </c>
      <c r="L1564" s="139"/>
      <c r="M1564" s="30" t="s">
        <v>5682</v>
      </c>
      <c r="N1564" s="139"/>
      <c r="O1564" s="148">
        <v>200</v>
      </c>
      <c r="P1564" s="22" t="s">
        <v>26</v>
      </c>
      <c r="Q1564" s="22" t="s">
        <v>120</v>
      </c>
      <c r="R1564" s="29" t="s">
        <v>5786</v>
      </c>
    </row>
    <row r="1565" spans="1:18" x14ac:dyDescent="0.2">
      <c r="A1565" s="25">
        <v>1549</v>
      </c>
      <c r="B1565" s="19">
        <v>5700</v>
      </c>
      <c r="C1565" s="163" t="s">
        <v>5024</v>
      </c>
      <c r="D1565" s="165">
        <v>6</v>
      </c>
      <c r="E1565" s="148">
        <v>11</v>
      </c>
      <c r="F1565" s="148">
        <v>2013</v>
      </c>
      <c r="G1565" s="165">
        <v>6</v>
      </c>
      <c r="H1565" s="148">
        <v>11</v>
      </c>
      <c r="I1565" s="148">
        <v>2013</v>
      </c>
      <c r="J1565" s="148">
        <v>69</v>
      </c>
      <c r="K1565" s="148">
        <v>10</v>
      </c>
      <c r="L1565" s="139"/>
      <c r="M1565" s="30" t="s">
        <v>5682</v>
      </c>
      <c r="N1565" s="139"/>
      <c r="O1565" s="148">
        <v>222</v>
      </c>
      <c r="P1565" s="22" t="s">
        <v>26</v>
      </c>
      <c r="Q1565" s="22" t="s">
        <v>120</v>
      </c>
      <c r="R1565" s="29" t="s">
        <v>5786</v>
      </c>
    </row>
    <row r="1566" spans="1:18" x14ac:dyDescent="0.2">
      <c r="A1566" s="25">
        <v>1550</v>
      </c>
      <c r="B1566" s="19">
        <v>5700</v>
      </c>
      <c r="C1566" s="163" t="s">
        <v>5025</v>
      </c>
      <c r="D1566" s="165">
        <v>6</v>
      </c>
      <c r="E1566" s="148">
        <v>11</v>
      </c>
      <c r="F1566" s="148">
        <v>2013</v>
      </c>
      <c r="G1566" s="165">
        <v>6</v>
      </c>
      <c r="H1566" s="148">
        <v>11</v>
      </c>
      <c r="I1566" s="148">
        <v>2013</v>
      </c>
      <c r="J1566" s="148">
        <v>69</v>
      </c>
      <c r="K1566" s="148">
        <v>11</v>
      </c>
      <c r="L1566" s="139"/>
      <c r="M1566" s="30" t="s">
        <v>5682</v>
      </c>
      <c r="N1566" s="139"/>
      <c r="O1566" s="148">
        <v>203</v>
      </c>
      <c r="P1566" s="22" t="s">
        <v>26</v>
      </c>
      <c r="Q1566" s="22" t="s">
        <v>120</v>
      </c>
      <c r="R1566" s="29" t="s">
        <v>5786</v>
      </c>
    </row>
    <row r="1567" spans="1:18" x14ac:dyDescent="0.2">
      <c r="A1567" s="25">
        <v>1551</v>
      </c>
      <c r="B1567" s="19">
        <v>5700</v>
      </c>
      <c r="C1567" s="163" t="s">
        <v>5026</v>
      </c>
      <c r="D1567" s="165">
        <v>6</v>
      </c>
      <c r="E1567" s="148">
        <v>11</v>
      </c>
      <c r="F1567" s="148">
        <v>2013</v>
      </c>
      <c r="G1567" s="165">
        <v>6</v>
      </c>
      <c r="H1567" s="148">
        <v>11</v>
      </c>
      <c r="I1567" s="148">
        <v>2013</v>
      </c>
      <c r="J1567" s="148">
        <v>69</v>
      </c>
      <c r="K1567" s="148">
        <v>12</v>
      </c>
      <c r="L1567" s="139"/>
      <c r="M1567" s="30" t="s">
        <v>5682</v>
      </c>
      <c r="N1567" s="139"/>
      <c r="O1567" s="148">
        <v>194</v>
      </c>
      <c r="P1567" s="22" t="s">
        <v>26</v>
      </c>
      <c r="Q1567" s="22" t="s">
        <v>120</v>
      </c>
      <c r="R1567" s="29" t="s">
        <v>5786</v>
      </c>
    </row>
    <row r="1568" spans="1:18" x14ac:dyDescent="0.2">
      <c r="A1568" s="25">
        <v>1552</v>
      </c>
      <c r="B1568" s="19">
        <v>5700</v>
      </c>
      <c r="C1568" s="163" t="s">
        <v>5027</v>
      </c>
      <c r="D1568" s="165">
        <v>6</v>
      </c>
      <c r="E1568" s="148">
        <v>11</v>
      </c>
      <c r="F1568" s="148">
        <v>2013</v>
      </c>
      <c r="G1568" s="165">
        <v>6</v>
      </c>
      <c r="H1568" s="148">
        <v>11</v>
      </c>
      <c r="I1568" s="148">
        <v>2013</v>
      </c>
      <c r="J1568" s="148">
        <v>70</v>
      </c>
      <c r="K1568" s="148">
        <v>13</v>
      </c>
      <c r="L1568" s="139"/>
      <c r="M1568" s="30" t="s">
        <v>5682</v>
      </c>
      <c r="N1568" s="139"/>
      <c r="O1568" s="148">
        <v>208</v>
      </c>
      <c r="P1568" s="22" t="s">
        <v>26</v>
      </c>
      <c r="Q1568" s="22" t="s">
        <v>120</v>
      </c>
      <c r="R1568" s="29" t="s">
        <v>5786</v>
      </c>
    </row>
    <row r="1569" spans="1:18" x14ac:dyDescent="0.2">
      <c r="A1569" s="25">
        <v>1553</v>
      </c>
      <c r="B1569" s="19">
        <v>5700</v>
      </c>
      <c r="C1569" s="163" t="s">
        <v>5028</v>
      </c>
      <c r="D1569" s="165">
        <v>6</v>
      </c>
      <c r="E1569" s="148">
        <v>11</v>
      </c>
      <c r="F1569" s="148">
        <v>2013</v>
      </c>
      <c r="G1569" s="165">
        <v>6</v>
      </c>
      <c r="H1569" s="148">
        <v>11</v>
      </c>
      <c r="I1569" s="148">
        <v>2013</v>
      </c>
      <c r="J1569" s="148">
        <v>70</v>
      </c>
      <c r="K1569" s="148">
        <v>14</v>
      </c>
      <c r="L1569" s="139"/>
      <c r="M1569" s="30" t="s">
        <v>5682</v>
      </c>
      <c r="N1569" s="139"/>
      <c r="O1569" s="148">
        <v>202</v>
      </c>
      <c r="P1569" s="22" t="s">
        <v>26</v>
      </c>
      <c r="Q1569" s="22" t="s">
        <v>120</v>
      </c>
      <c r="R1569" s="29" t="s">
        <v>5786</v>
      </c>
    </row>
    <row r="1570" spans="1:18" x14ac:dyDescent="0.2">
      <c r="A1570" s="25">
        <v>1554</v>
      </c>
      <c r="B1570" s="19">
        <v>5700</v>
      </c>
      <c r="C1570" s="163" t="s">
        <v>5029</v>
      </c>
      <c r="D1570" s="165">
        <v>6</v>
      </c>
      <c r="E1570" s="148">
        <v>11</v>
      </c>
      <c r="F1570" s="148">
        <v>2013</v>
      </c>
      <c r="G1570" s="165">
        <v>6</v>
      </c>
      <c r="H1570" s="148">
        <v>11</v>
      </c>
      <c r="I1570" s="148">
        <v>2013</v>
      </c>
      <c r="J1570" s="148">
        <v>70</v>
      </c>
      <c r="K1570" s="148">
        <v>15</v>
      </c>
      <c r="L1570" s="139"/>
      <c r="M1570" s="30" t="s">
        <v>5682</v>
      </c>
      <c r="N1570" s="139"/>
      <c r="O1570" s="148">
        <v>202</v>
      </c>
      <c r="P1570" s="22" t="s">
        <v>26</v>
      </c>
      <c r="Q1570" s="22" t="s">
        <v>120</v>
      </c>
      <c r="R1570" s="29" t="s">
        <v>5786</v>
      </c>
    </row>
    <row r="1571" spans="1:18" x14ac:dyDescent="0.2">
      <c r="A1571" s="25">
        <v>1555</v>
      </c>
      <c r="B1571" s="19">
        <v>5700</v>
      </c>
      <c r="C1571" s="163" t="s">
        <v>5030</v>
      </c>
      <c r="D1571" s="165">
        <v>6</v>
      </c>
      <c r="E1571" s="148">
        <v>11</v>
      </c>
      <c r="F1571" s="148">
        <v>2013</v>
      </c>
      <c r="G1571" s="165">
        <v>6</v>
      </c>
      <c r="H1571" s="148">
        <v>11</v>
      </c>
      <c r="I1571" s="148">
        <v>2013</v>
      </c>
      <c r="J1571" s="148">
        <v>70</v>
      </c>
      <c r="K1571" s="148">
        <v>16</v>
      </c>
      <c r="L1571" s="139"/>
      <c r="M1571" s="30" t="s">
        <v>5682</v>
      </c>
      <c r="N1571" s="139"/>
      <c r="O1571" s="148">
        <v>199</v>
      </c>
      <c r="P1571" s="22" t="s">
        <v>26</v>
      </c>
      <c r="Q1571" s="22" t="s">
        <v>120</v>
      </c>
      <c r="R1571" s="29" t="s">
        <v>5786</v>
      </c>
    </row>
    <row r="1572" spans="1:18" x14ac:dyDescent="0.2">
      <c r="A1572" s="25">
        <v>1556</v>
      </c>
      <c r="B1572" s="19">
        <v>5700</v>
      </c>
      <c r="C1572" s="163" t="s">
        <v>5031</v>
      </c>
      <c r="D1572" s="165">
        <v>6</v>
      </c>
      <c r="E1572" s="148">
        <v>11</v>
      </c>
      <c r="F1572" s="148">
        <v>2013</v>
      </c>
      <c r="G1572" s="165">
        <v>7</v>
      </c>
      <c r="H1572" s="148">
        <v>11</v>
      </c>
      <c r="I1572" s="148">
        <v>2013</v>
      </c>
      <c r="J1572" s="148">
        <v>70</v>
      </c>
      <c r="K1572" s="148">
        <v>17</v>
      </c>
      <c r="L1572" s="139"/>
      <c r="M1572" s="30" t="s">
        <v>5682</v>
      </c>
      <c r="N1572" s="139"/>
      <c r="O1572" s="148">
        <v>203</v>
      </c>
      <c r="P1572" s="22" t="s">
        <v>26</v>
      </c>
      <c r="Q1572" s="22" t="s">
        <v>120</v>
      </c>
      <c r="R1572" s="29" t="s">
        <v>5786</v>
      </c>
    </row>
    <row r="1573" spans="1:18" x14ac:dyDescent="0.2">
      <c r="A1573" s="25">
        <v>1557</v>
      </c>
      <c r="B1573" s="19">
        <v>5700</v>
      </c>
      <c r="C1573" s="163" t="s">
        <v>5032</v>
      </c>
      <c r="D1573" s="165">
        <v>7</v>
      </c>
      <c r="E1573" s="148">
        <v>11</v>
      </c>
      <c r="F1573" s="148">
        <v>2013</v>
      </c>
      <c r="G1573" s="165">
        <v>8</v>
      </c>
      <c r="H1573" s="148">
        <v>11</v>
      </c>
      <c r="I1573" s="148">
        <v>2013</v>
      </c>
      <c r="J1573" s="148">
        <v>70</v>
      </c>
      <c r="K1573" s="148">
        <v>18</v>
      </c>
      <c r="L1573" s="139"/>
      <c r="M1573" s="30" t="s">
        <v>5682</v>
      </c>
      <c r="N1573" s="139"/>
      <c r="O1573" s="148">
        <v>213</v>
      </c>
      <c r="P1573" s="22" t="s">
        <v>26</v>
      </c>
      <c r="Q1573" s="22" t="s">
        <v>120</v>
      </c>
      <c r="R1573" s="29" t="s">
        <v>5786</v>
      </c>
    </row>
    <row r="1574" spans="1:18" x14ac:dyDescent="0.2">
      <c r="A1574" s="25">
        <v>1558</v>
      </c>
      <c r="B1574" s="19">
        <v>5700</v>
      </c>
      <c r="C1574" s="163" t="s">
        <v>5033</v>
      </c>
      <c r="D1574" s="165">
        <v>8</v>
      </c>
      <c r="E1574" s="148">
        <v>11</v>
      </c>
      <c r="F1574" s="148">
        <v>2013</v>
      </c>
      <c r="G1574" s="165">
        <v>8</v>
      </c>
      <c r="H1574" s="148">
        <v>11</v>
      </c>
      <c r="I1574" s="148">
        <v>2013</v>
      </c>
      <c r="J1574" s="148">
        <v>71</v>
      </c>
      <c r="K1574" s="148">
        <v>19</v>
      </c>
      <c r="L1574" s="139"/>
      <c r="M1574" s="30" t="s">
        <v>5682</v>
      </c>
      <c r="N1574" s="139"/>
      <c r="O1574" s="148">
        <v>201</v>
      </c>
      <c r="P1574" s="22" t="s">
        <v>26</v>
      </c>
      <c r="Q1574" s="22" t="s">
        <v>120</v>
      </c>
      <c r="R1574" s="29" t="s">
        <v>5786</v>
      </c>
    </row>
    <row r="1575" spans="1:18" x14ac:dyDescent="0.2">
      <c r="A1575" s="25">
        <v>1559</v>
      </c>
      <c r="B1575" s="19">
        <v>5700</v>
      </c>
      <c r="C1575" s="163" t="s">
        <v>5034</v>
      </c>
      <c r="D1575" s="165">
        <v>8</v>
      </c>
      <c r="E1575" s="148">
        <v>11</v>
      </c>
      <c r="F1575" s="148">
        <v>2013</v>
      </c>
      <c r="G1575" s="165">
        <v>8</v>
      </c>
      <c r="H1575" s="148">
        <v>11</v>
      </c>
      <c r="I1575" s="148">
        <v>2013</v>
      </c>
      <c r="J1575" s="148">
        <v>71</v>
      </c>
      <c r="K1575" s="148">
        <v>20</v>
      </c>
      <c r="L1575" s="139"/>
      <c r="M1575" s="30" t="s">
        <v>5682</v>
      </c>
      <c r="N1575" s="139"/>
      <c r="O1575" s="148">
        <v>195</v>
      </c>
      <c r="P1575" s="22" t="s">
        <v>26</v>
      </c>
      <c r="Q1575" s="22" t="s">
        <v>120</v>
      </c>
      <c r="R1575" s="29" t="s">
        <v>5786</v>
      </c>
    </row>
    <row r="1576" spans="1:18" x14ac:dyDescent="0.2">
      <c r="A1576" s="25">
        <v>1560</v>
      </c>
      <c r="B1576" s="19">
        <v>5700</v>
      </c>
      <c r="C1576" s="163" t="s">
        <v>5035</v>
      </c>
      <c r="D1576" s="165">
        <v>8</v>
      </c>
      <c r="E1576" s="148">
        <v>11</v>
      </c>
      <c r="F1576" s="148">
        <v>2013</v>
      </c>
      <c r="G1576" s="165">
        <v>8</v>
      </c>
      <c r="H1576" s="148">
        <v>11</v>
      </c>
      <c r="I1576" s="148">
        <v>2013</v>
      </c>
      <c r="J1576" s="148">
        <v>71</v>
      </c>
      <c r="K1576" s="148">
        <v>21</v>
      </c>
      <c r="L1576" s="139"/>
      <c r="M1576" s="30" t="s">
        <v>5682</v>
      </c>
      <c r="N1576" s="139"/>
      <c r="O1576" s="148">
        <v>205</v>
      </c>
      <c r="P1576" s="22" t="s">
        <v>26</v>
      </c>
      <c r="Q1576" s="22" t="s">
        <v>120</v>
      </c>
      <c r="R1576" s="29" t="s">
        <v>5786</v>
      </c>
    </row>
    <row r="1577" spans="1:18" x14ac:dyDescent="0.2">
      <c r="A1577" s="25">
        <v>1561</v>
      </c>
      <c r="B1577" s="19">
        <v>5700</v>
      </c>
      <c r="C1577" s="163" t="s">
        <v>5036</v>
      </c>
      <c r="D1577" s="165">
        <v>8</v>
      </c>
      <c r="E1577" s="148">
        <v>11</v>
      </c>
      <c r="F1577" s="148">
        <v>2013</v>
      </c>
      <c r="G1577" s="165">
        <v>8</v>
      </c>
      <c r="H1577" s="148">
        <v>11</v>
      </c>
      <c r="I1577" s="148">
        <v>2013</v>
      </c>
      <c r="J1577" s="148">
        <v>71</v>
      </c>
      <c r="K1577" s="148">
        <v>22</v>
      </c>
      <c r="L1577" s="139"/>
      <c r="M1577" s="30" t="s">
        <v>5682</v>
      </c>
      <c r="N1577" s="139"/>
      <c r="O1577" s="148">
        <v>199</v>
      </c>
      <c r="P1577" s="22" t="s">
        <v>26</v>
      </c>
      <c r="Q1577" s="22" t="s">
        <v>120</v>
      </c>
      <c r="R1577" s="29" t="s">
        <v>5786</v>
      </c>
    </row>
    <row r="1578" spans="1:18" x14ac:dyDescent="0.2">
      <c r="A1578" s="25">
        <v>1562</v>
      </c>
      <c r="B1578" s="19">
        <v>5700</v>
      </c>
      <c r="C1578" s="163" t="s">
        <v>5037</v>
      </c>
      <c r="D1578" s="165">
        <v>8</v>
      </c>
      <c r="E1578" s="148">
        <v>11</v>
      </c>
      <c r="F1578" s="148">
        <v>2013</v>
      </c>
      <c r="G1578" s="165">
        <v>8</v>
      </c>
      <c r="H1578" s="148">
        <v>11</v>
      </c>
      <c r="I1578" s="148">
        <v>2013</v>
      </c>
      <c r="J1578" s="148">
        <v>71</v>
      </c>
      <c r="K1578" s="148">
        <v>23</v>
      </c>
      <c r="L1578" s="139"/>
      <c r="M1578" s="30" t="s">
        <v>5682</v>
      </c>
      <c r="N1578" s="139"/>
      <c r="O1578" s="148">
        <v>195</v>
      </c>
      <c r="P1578" s="22" t="s">
        <v>26</v>
      </c>
      <c r="Q1578" s="22" t="s">
        <v>120</v>
      </c>
      <c r="R1578" s="29" t="s">
        <v>5786</v>
      </c>
    </row>
    <row r="1579" spans="1:18" x14ac:dyDescent="0.2">
      <c r="A1579" s="25">
        <v>1563</v>
      </c>
      <c r="B1579" s="19">
        <v>5700</v>
      </c>
      <c r="C1579" s="163" t="s">
        <v>5038</v>
      </c>
      <c r="D1579" s="165">
        <v>8</v>
      </c>
      <c r="E1579" s="148">
        <v>11</v>
      </c>
      <c r="F1579" s="148">
        <v>2013</v>
      </c>
      <c r="G1579" s="165">
        <v>8</v>
      </c>
      <c r="H1579" s="148">
        <v>11</v>
      </c>
      <c r="I1579" s="148">
        <v>2013</v>
      </c>
      <c r="J1579" s="148">
        <v>71</v>
      </c>
      <c r="K1579" s="148">
        <v>24</v>
      </c>
      <c r="L1579" s="139"/>
      <c r="M1579" s="30" t="s">
        <v>5682</v>
      </c>
      <c r="N1579" s="139"/>
      <c r="O1579" s="148">
        <v>196</v>
      </c>
      <c r="P1579" s="22" t="s">
        <v>26</v>
      </c>
      <c r="Q1579" s="22" t="s">
        <v>120</v>
      </c>
      <c r="R1579" s="29" t="s">
        <v>5786</v>
      </c>
    </row>
    <row r="1580" spans="1:18" x14ac:dyDescent="0.2">
      <c r="A1580" s="25">
        <v>1564</v>
      </c>
      <c r="B1580" s="19">
        <v>5700</v>
      </c>
      <c r="C1580" s="163" t="s">
        <v>5039</v>
      </c>
      <c r="D1580" s="165">
        <v>8</v>
      </c>
      <c r="E1580" s="148">
        <v>11</v>
      </c>
      <c r="F1580" s="148">
        <v>2013</v>
      </c>
      <c r="G1580" s="165">
        <v>8</v>
      </c>
      <c r="H1580" s="148">
        <v>11</v>
      </c>
      <c r="I1580" s="148">
        <v>2013</v>
      </c>
      <c r="J1580" s="148">
        <v>72</v>
      </c>
      <c r="K1580" s="148">
        <v>25</v>
      </c>
      <c r="L1580" s="139"/>
      <c r="M1580" s="30" t="s">
        <v>5682</v>
      </c>
      <c r="N1580" s="139"/>
      <c r="O1580" s="148">
        <v>200</v>
      </c>
      <c r="P1580" s="22" t="s">
        <v>26</v>
      </c>
      <c r="Q1580" s="22" t="s">
        <v>120</v>
      </c>
      <c r="R1580" s="29" t="s">
        <v>5786</v>
      </c>
    </row>
    <row r="1581" spans="1:18" x14ac:dyDescent="0.2">
      <c r="A1581" s="25">
        <v>1565</v>
      </c>
      <c r="B1581" s="19">
        <v>5700</v>
      </c>
      <c r="C1581" s="163" t="s">
        <v>5040</v>
      </c>
      <c r="D1581" s="165">
        <v>8</v>
      </c>
      <c r="E1581" s="148">
        <v>11</v>
      </c>
      <c r="F1581" s="148">
        <v>2013</v>
      </c>
      <c r="G1581" s="165">
        <v>8</v>
      </c>
      <c r="H1581" s="148">
        <v>11</v>
      </c>
      <c r="I1581" s="148">
        <v>2013</v>
      </c>
      <c r="J1581" s="148">
        <v>72</v>
      </c>
      <c r="K1581" s="148">
        <v>26</v>
      </c>
      <c r="L1581" s="139"/>
      <c r="M1581" s="30" t="s">
        <v>5682</v>
      </c>
      <c r="N1581" s="139"/>
      <c r="O1581" s="148">
        <v>197</v>
      </c>
      <c r="P1581" s="22" t="s">
        <v>26</v>
      </c>
      <c r="Q1581" s="22" t="s">
        <v>120</v>
      </c>
      <c r="R1581" s="29" t="s">
        <v>5786</v>
      </c>
    </row>
    <row r="1582" spans="1:18" x14ac:dyDescent="0.2">
      <c r="A1582" s="25">
        <v>1566</v>
      </c>
      <c r="B1582" s="19">
        <v>5700</v>
      </c>
      <c r="C1582" s="163" t="s">
        <v>5041</v>
      </c>
      <c r="D1582" s="165">
        <v>8</v>
      </c>
      <c r="E1582" s="148">
        <v>11</v>
      </c>
      <c r="F1582" s="148">
        <v>2013</v>
      </c>
      <c r="G1582" s="165">
        <v>8</v>
      </c>
      <c r="H1582" s="148">
        <v>11</v>
      </c>
      <c r="I1582" s="148">
        <v>2013</v>
      </c>
      <c r="J1582" s="148">
        <v>72</v>
      </c>
      <c r="K1582" s="148">
        <v>27</v>
      </c>
      <c r="L1582" s="139"/>
      <c r="M1582" s="30" t="s">
        <v>5682</v>
      </c>
      <c r="N1582" s="139"/>
      <c r="O1582" s="148">
        <v>193</v>
      </c>
      <c r="P1582" s="22" t="s">
        <v>26</v>
      </c>
      <c r="Q1582" s="22" t="s">
        <v>120</v>
      </c>
      <c r="R1582" s="29" t="s">
        <v>5786</v>
      </c>
    </row>
    <row r="1583" spans="1:18" x14ac:dyDescent="0.2">
      <c r="A1583" s="25">
        <v>1567</v>
      </c>
      <c r="B1583" s="19">
        <v>5700</v>
      </c>
      <c r="C1583" s="163" t="s">
        <v>5042</v>
      </c>
      <c r="D1583" s="165">
        <v>8</v>
      </c>
      <c r="E1583" s="148">
        <v>11</v>
      </c>
      <c r="F1583" s="148">
        <v>2013</v>
      </c>
      <c r="G1583" s="165">
        <v>8</v>
      </c>
      <c r="H1583" s="148">
        <v>11</v>
      </c>
      <c r="I1583" s="148">
        <v>2013</v>
      </c>
      <c r="J1583" s="148">
        <v>72</v>
      </c>
      <c r="K1583" s="148">
        <v>28</v>
      </c>
      <c r="L1583" s="139"/>
      <c r="M1583" s="30" t="s">
        <v>5682</v>
      </c>
      <c r="N1583" s="139"/>
      <c r="O1583" s="148">
        <v>192</v>
      </c>
      <c r="P1583" s="22" t="s">
        <v>26</v>
      </c>
      <c r="Q1583" s="22" t="s">
        <v>120</v>
      </c>
      <c r="R1583" s="29" t="s">
        <v>5786</v>
      </c>
    </row>
    <row r="1584" spans="1:18" x14ac:dyDescent="0.2">
      <c r="A1584" s="25">
        <v>1568</v>
      </c>
      <c r="B1584" s="19">
        <v>5700</v>
      </c>
      <c r="C1584" s="163" t="s">
        <v>5043</v>
      </c>
      <c r="D1584" s="165">
        <v>8</v>
      </c>
      <c r="E1584" s="148">
        <v>11</v>
      </c>
      <c r="F1584" s="148">
        <v>2013</v>
      </c>
      <c r="G1584" s="165">
        <v>8</v>
      </c>
      <c r="H1584" s="148">
        <v>11</v>
      </c>
      <c r="I1584" s="148">
        <v>2013</v>
      </c>
      <c r="J1584" s="148">
        <v>72</v>
      </c>
      <c r="K1584" s="148">
        <v>29</v>
      </c>
      <c r="L1584" s="139"/>
      <c r="M1584" s="30" t="s">
        <v>5682</v>
      </c>
      <c r="N1584" s="139"/>
      <c r="O1584" s="148">
        <v>195</v>
      </c>
      <c r="P1584" s="22" t="s">
        <v>26</v>
      </c>
      <c r="Q1584" s="22" t="s">
        <v>120</v>
      </c>
      <c r="R1584" s="29" t="s">
        <v>5786</v>
      </c>
    </row>
    <row r="1585" spans="1:18" x14ac:dyDescent="0.2">
      <c r="A1585" s="25">
        <v>1569</v>
      </c>
      <c r="B1585" s="19">
        <v>5700</v>
      </c>
      <c r="C1585" s="163" t="s">
        <v>5044</v>
      </c>
      <c r="D1585" s="165">
        <v>8</v>
      </c>
      <c r="E1585" s="148">
        <v>11</v>
      </c>
      <c r="F1585" s="148">
        <v>2013</v>
      </c>
      <c r="G1585" s="165">
        <v>8</v>
      </c>
      <c r="H1585" s="148">
        <v>11</v>
      </c>
      <c r="I1585" s="148">
        <v>2013</v>
      </c>
      <c r="J1585" s="148">
        <v>72</v>
      </c>
      <c r="K1585" s="148">
        <v>30</v>
      </c>
      <c r="L1585" s="139"/>
      <c r="M1585" s="30" t="s">
        <v>5682</v>
      </c>
      <c r="N1585" s="139"/>
      <c r="O1585" s="148">
        <v>195</v>
      </c>
      <c r="P1585" s="22" t="s">
        <v>26</v>
      </c>
      <c r="Q1585" s="22" t="s">
        <v>120</v>
      </c>
      <c r="R1585" s="29" t="s">
        <v>5786</v>
      </c>
    </row>
    <row r="1586" spans="1:18" x14ac:dyDescent="0.2">
      <c r="A1586" s="25">
        <v>1570</v>
      </c>
      <c r="B1586" s="19">
        <v>5700</v>
      </c>
      <c r="C1586" s="163" t="s">
        <v>5045</v>
      </c>
      <c r="D1586" s="165">
        <v>8</v>
      </c>
      <c r="E1586" s="148">
        <v>11</v>
      </c>
      <c r="F1586" s="148">
        <v>2013</v>
      </c>
      <c r="G1586" s="165">
        <v>8</v>
      </c>
      <c r="H1586" s="148">
        <v>11</v>
      </c>
      <c r="I1586" s="148">
        <v>2013</v>
      </c>
      <c r="J1586" s="148">
        <v>73</v>
      </c>
      <c r="K1586" s="148">
        <v>31</v>
      </c>
      <c r="L1586" s="139"/>
      <c r="M1586" s="30" t="s">
        <v>5682</v>
      </c>
      <c r="N1586" s="139"/>
      <c r="O1586" s="148">
        <v>201</v>
      </c>
      <c r="P1586" s="22" t="s">
        <v>26</v>
      </c>
      <c r="Q1586" s="22" t="s">
        <v>120</v>
      </c>
      <c r="R1586" s="29" t="s">
        <v>5786</v>
      </c>
    </row>
    <row r="1587" spans="1:18" x14ac:dyDescent="0.2">
      <c r="A1587" s="25">
        <v>1571</v>
      </c>
      <c r="B1587" s="19">
        <v>5700</v>
      </c>
      <c r="C1587" s="163" t="s">
        <v>5046</v>
      </c>
      <c r="D1587" s="165">
        <v>8</v>
      </c>
      <c r="E1587" s="148">
        <v>11</v>
      </c>
      <c r="F1587" s="148">
        <v>2013</v>
      </c>
      <c r="G1587" s="165">
        <v>14</v>
      </c>
      <c r="H1587" s="148">
        <v>11</v>
      </c>
      <c r="I1587" s="148">
        <v>2013</v>
      </c>
      <c r="J1587" s="148">
        <v>73</v>
      </c>
      <c r="K1587" s="148">
        <v>32</v>
      </c>
      <c r="L1587" s="139"/>
      <c r="M1587" s="30" t="s">
        <v>5682</v>
      </c>
      <c r="N1587" s="139"/>
      <c r="O1587" s="148">
        <v>188</v>
      </c>
      <c r="P1587" s="22" t="s">
        <v>26</v>
      </c>
      <c r="Q1587" s="22" t="s">
        <v>120</v>
      </c>
      <c r="R1587" s="29" t="s">
        <v>5786</v>
      </c>
    </row>
    <row r="1588" spans="1:18" x14ac:dyDescent="0.2">
      <c r="A1588" s="25">
        <v>1572</v>
      </c>
      <c r="B1588" s="19">
        <v>5700</v>
      </c>
      <c r="C1588" s="163" t="s">
        <v>5047</v>
      </c>
      <c r="D1588" s="165">
        <v>14</v>
      </c>
      <c r="E1588" s="148">
        <v>11</v>
      </c>
      <c r="F1588" s="148">
        <v>2013</v>
      </c>
      <c r="G1588" s="165">
        <v>14</v>
      </c>
      <c r="H1588" s="148">
        <v>11</v>
      </c>
      <c r="I1588" s="148">
        <v>2013</v>
      </c>
      <c r="J1588" s="148">
        <v>73</v>
      </c>
      <c r="K1588" s="148">
        <v>33</v>
      </c>
      <c r="L1588" s="139"/>
      <c r="M1588" s="30" t="s">
        <v>5682</v>
      </c>
      <c r="N1588" s="139"/>
      <c r="O1588" s="148">
        <v>197</v>
      </c>
      <c r="P1588" s="22" t="s">
        <v>26</v>
      </c>
      <c r="Q1588" s="22" t="s">
        <v>120</v>
      </c>
      <c r="R1588" s="29" t="s">
        <v>5786</v>
      </c>
    </row>
    <row r="1589" spans="1:18" x14ac:dyDescent="0.2">
      <c r="A1589" s="25">
        <v>1573</v>
      </c>
      <c r="B1589" s="19">
        <v>5700</v>
      </c>
      <c r="C1589" s="163" t="s">
        <v>5048</v>
      </c>
      <c r="D1589" s="165">
        <v>14</v>
      </c>
      <c r="E1589" s="148">
        <v>11</v>
      </c>
      <c r="F1589" s="148">
        <v>2013</v>
      </c>
      <c r="G1589" s="166">
        <v>20</v>
      </c>
      <c r="H1589" s="148">
        <v>11</v>
      </c>
      <c r="I1589" s="148">
        <v>2013</v>
      </c>
      <c r="J1589" s="148">
        <v>73</v>
      </c>
      <c r="K1589" s="148">
        <v>34</v>
      </c>
      <c r="L1589" s="139"/>
      <c r="M1589" s="30" t="s">
        <v>5682</v>
      </c>
      <c r="N1589" s="139"/>
      <c r="O1589" s="148">
        <v>200</v>
      </c>
      <c r="P1589" s="22" t="s">
        <v>26</v>
      </c>
      <c r="Q1589" s="22" t="s">
        <v>120</v>
      </c>
      <c r="R1589" s="29" t="s">
        <v>5786</v>
      </c>
    </row>
    <row r="1590" spans="1:18" x14ac:dyDescent="0.2">
      <c r="A1590" s="25">
        <v>1574</v>
      </c>
      <c r="B1590" s="19">
        <v>5700</v>
      </c>
      <c r="C1590" s="163" t="s">
        <v>5049</v>
      </c>
      <c r="D1590" s="165">
        <v>20</v>
      </c>
      <c r="E1590" s="148">
        <v>11</v>
      </c>
      <c r="F1590" s="148">
        <v>2013</v>
      </c>
      <c r="G1590" s="165">
        <v>22</v>
      </c>
      <c r="H1590" s="148">
        <v>11</v>
      </c>
      <c r="I1590" s="148">
        <v>2013</v>
      </c>
      <c r="J1590" s="148">
        <v>73</v>
      </c>
      <c r="K1590" s="148">
        <v>35</v>
      </c>
      <c r="L1590" s="139"/>
      <c r="M1590" s="30" t="s">
        <v>5682</v>
      </c>
      <c r="N1590" s="139"/>
      <c r="O1590" s="148">
        <v>202</v>
      </c>
      <c r="P1590" s="22" t="s">
        <v>26</v>
      </c>
      <c r="Q1590" s="22" t="s">
        <v>120</v>
      </c>
      <c r="R1590" s="29" t="s">
        <v>5786</v>
      </c>
    </row>
    <row r="1591" spans="1:18" x14ac:dyDescent="0.2">
      <c r="A1591" s="25">
        <v>1575</v>
      </c>
      <c r="B1591" s="19">
        <v>5700</v>
      </c>
      <c r="C1591" s="163" t="s">
        <v>5050</v>
      </c>
      <c r="D1591" s="165">
        <v>22</v>
      </c>
      <c r="E1591" s="148">
        <v>11</v>
      </c>
      <c r="F1591" s="148">
        <v>2013</v>
      </c>
      <c r="G1591" s="165">
        <v>26</v>
      </c>
      <c r="H1591" s="148">
        <v>11</v>
      </c>
      <c r="I1591" s="148">
        <v>2013</v>
      </c>
      <c r="J1591" s="148">
        <v>73</v>
      </c>
      <c r="K1591" s="148">
        <v>36</v>
      </c>
      <c r="L1591" s="139"/>
      <c r="M1591" s="30" t="s">
        <v>5682</v>
      </c>
      <c r="N1591" s="139"/>
      <c r="O1591" s="148">
        <v>198</v>
      </c>
      <c r="P1591" s="22" t="s">
        <v>26</v>
      </c>
      <c r="Q1591" s="22" t="s">
        <v>120</v>
      </c>
      <c r="R1591" s="29" t="s">
        <v>5786</v>
      </c>
    </row>
    <row r="1592" spans="1:18" x14ac:dyDescent="0.2">
      <c r="A1592" s="25">
        <v>1576</v>
      </c>
      <c r="B1592" s="19">
        <v>5700</v>
      </c>
      <c r="C1592" s="163" t="s">
        <v>5051</v>
      </c>
      <c r="D1592" s="165">
        <v>26</v>
      </c>
      <c r="E1592" s="148">
        <v>11</v>
      </c>
      <c r="F1592" s="148">
        <v>2013</v>
      </c>
      <c r="G1592" s="165">
        <v>26</v>
      </c>
      <c r="H1592" s="148">
        <v>11</v>
      </c>
      <c r="I1592" s="148">
        <v>2013</v>
      </c>
      <c r="J1592" s="148">
        <v>74</v>
      </c>
      <c r="K1592" s="148">
        <v>37</v>
      </c>
      <c r="L1592" s="139"/>
      <c r="M1592" s="30" t="s">
        <v>5682</v>
      </c>
      <c r="N1592" s="139"/>
      <c r="O1592" s="148">
        <v>196</v>
      </c>
      <c r="P1592" s="22" t="s">
        <v>26</v>
      </c>
      <c r="Q1592" s="22" t="s">
        <v>120</v>
      </c>
      <c r="R1592" s="29" t="s">
        <v>5786</v>
      </c>
    </row>
    <row r="1593" spans="1:18" x14ac:dyDescent="0.2">
      <c r="A1593" s="25">
        <v>1577</v>
      </c>
      <c r="B1593" s="19">
        <v>5700</v>
      </c>
      <c r="C1593" s="163" t="s">
        <v>5052</v>
      </c>
      <c r="D1593" s="165">
        <v>26</v>
      </c>
      <c r="E1593" s="148">
        <v>11</v>
      </c>
      <c r="F1593" s="148">
        <v>2013</v>
      </c>
      <c r="G1593" s="165">
        <v>26</v>
      </c>
      <c r="H1593" s="148">
        <v>11</v>
      </c>
      <c r="I1593" s="148">
        <v>2013</v>
      </c>
      <c r="J1593" s="148">
        <v>74</v>
      </c>
      <c r="K1593" s="148">
        <v>38</v>
      </c>
      <c r="L1593" s="139"/>
      <c r="M1593" s="30" t="s">
        <v>5682</v>
      </c>
      <c r="N1593" s="139"/>
      <c r="O1593" s="148">
        <v>188</v>
      </c>
      <c r="P1593" s="22" t="s">
        <v>26</v>
      </c>
      <c r="Q1593" s="22" t="s">
        <v>120</v>
      </c>
      <c r="R1593" s="29" t="s">
        <v>5786</v>
      </c>
    </row>
    <row r="1594" spans="1:18" x14ac:dyDescent="0.2">
      <c r="A1594" s="25">
        <v>1578</v>
      </c>
      <c r="B1594" s="19">
        <v>5700</v>
      </c>
      <c r="C1594" s="163" t="s">
        <v>5053</v>
      </c>
      <c r="D1594" s="165">
        <v>26</v>
      </c>
      <c r="E1594" s="148">
        <v>11</v>
      </c>
      <c r="F1594" s="148">
        <v>2013</v>
      </c>
      <c r="G1594" s="166">
        <v>27</v>
      </c>
      <c r="H1594" s="148">
        <v>11</v>
      </c>
      <c r="I1594" s="148">
        <v>2013</v>
      </c>
      <c r="J1594" s="148">
        <v>74</v>
      </c>
      <c r="K1594" s="148">
        <v>39</v>
      </c>
      <c r="L1594" s="139"/>
      <c r="M1594" s="30" t="s">
        <v>5682</v>
      </c>
      <c r="N1594" s="139"/>
      <c r="O1594" s="148">
        <v>209</v>
      </c>
      <c r="P1594" s="22" t="s">
        <v>26</v>
      </c>
      <c r="Q1594" s="22" t="s">
        <v>120</v>
      </c>
      <c r="R1594" s="29" t="s">
        <v>5786</v>
      </c>
    </row>
    <row r="1595" spans="1:18" x14ac:dyDescent="0.2">
      <c r="A1595" s="25">
        <v>1579</v>
      </c>
      <c r="B1595" s="19">
        <v>5700</v>
      </c>
      <c r="C1595" s="163" t="s">
        <v>5054</v>
      </c>
      <c r="D1595" s="165">
        <v>27</v>
      </c>
      <c r="E1595" s="148">
        <v>11</v>
      </c>
      <c r="F1595" s="148">
        <v>2013</v>
      </c>
      <c r="G1595" s="166">
        <v>27</v>
      </c>
      <c r="H1595" s="148">
        <v>11</v>
      </c>
      <c r="I1595" s="148">
        <v>2013</v>
      </c>
      <c r="J1595" s="148">
        <v>74</v>
      </c>
      <c r="K1595" s="148">
        <v>40</v>
      </c>
      <c r="L1595" s="139"/>
      <c r="M1595" s="30" t="s">
        <v>5682</v>
      </c>
      <c r="N1595" s="139"/>
      <c r="O1595" s="148">
        <v>179</v>
      </c>
      <c r="P1595" s="22" t="s">
        <v>26</v>
      </c>
      <c r="Q1595" s="22" t="s">
        <v>120</v>
      </c>
      <c r="R1595" s="29" t="s">
        <v>5786</v>
      </c>
    </row>
    <row r="1596" spans="1:18" x14ac:dyDescent="0.2">
      <c r="A1596" s="25">
        <v>1580</v>
      </c>
      <c r="B1596" s="19">
        <v>5700</v>
      </c>
      <c r="C1596" s="163" t="s">
        <v>5055</v>
      </c>
      <c r="D1596" s="165">
        <v>27</v>
      </c>
      <c r="E1596" s="148">
        <v>11</v>
      </c>
      <c r="F1596" s="148">
        <v>2013</v>
      </c>
      <c r="G1596" s="166">
        <v>29</v>
      </c>
      <c r="H1596" s="148">
        <v>11</v>
      </c>
      <c r="I1596" s="148">
        <v>2013</v>
      </c>
      <c r="J1596" s="148">
        <v>74</v>
      </c>
      <c r="K1596" s="148">
        <v>41</v>
      </c>
      <c r="L1596" s="139"/>
      <c r="M1596" s="30" t="s">
        <v>5682</v>
      </c>
      <c r="N1596" s="139"/>
      <c r="O1596" s="148">
        <v>173</v>
      </c>
      <c r="P1596" s="22" t="s">
        <v>26</v>
      </c>
      <c r="Q1596" s="22" t="s">
        <v>120</v>
      </c>
      <c r="R1596" s="29" t="s">
        <v>5786</v>
      </c>
    </row>
    <row r="1597" spans="1:18" x14ac:dyDescent="0.2">
      <c r="A1597" s="25">
        <v>1581</v>
      </c>
      <c r="B1597" s="19">
        <v>5700</v>
      </c>
      <c r="C1597" s="162" t="s">
        <v>5056</v>
      </c>
      <c r="D1597" s="164">
        <v>2</v>
      </c>
      <c r="E1597" s="26">
        <v>12</v>
      </c>
      <c r="F1597" s="26">
        <v>2013</v>
      </c>
      <c r="G1597" s="26">
        <v>3</v>
      </c>
      <c r="H1597" s="26">
        <v>12</v>
      </c>
      <c r="I1597" s="26">
        <v>2013</v>
      </c>
      <c r="J1597" s="26">
        <v>75</v>
      </c>
      <c r="K1597" s="26">
        <v>1</v>
      </c>
      <c r="L1597" s="139"/>
      <c r="M1597" s="30" t="s">
        <v>5682</v>
      </c>
      <c r="N1597" s="139"/>
      <c r="O1597" s="26">
        <v>193</v>
      </c>
      <c r="P1597" s="22" t="s">
        <v>26</v>
      </c>
      <c r="Q1597" s="22" t="s">
        <v>120</v>
      </c>
      <c r="R1597" s="29" t="s">
        <v>5786</v>
      </c>
    </row>
    <row r="1598" spans="1:18" x14ac:dyDescent="0.2">
      <c r="A1598" s="25">
        <v>1582</v>
      </c>
      <c r="B1598" s="19">
        <v>5700</v>
      </c>
      <c r="C1598" s="162" t="s">
        <v>5057</v>
      </c>
      <c r="D1598" s="164">
        <v>3</v>
      </c>
      <c r="E1598" s="26">
        <v>12</v>
      </c>
      <c r="F1598" s="26">
        <v>2013</v>
      </c>
      <c r="G1598" s="26">
        <v>3</v>
      </c>
      <c r="H1598" s="26">
        <v>12</v>
      </c>
      <c r="I1598" s="26">
        <v>2013</v>
      </c>
      <c r="J1598" s="26">
        <v>75</v>
      </c>
      <c r="K1598" s="26">
        <v>2</v>
      </c>
      <c r="L1598" s="139"/>
      <c r="M1598" s="30" t="s">
        <v>5682</v>
      </c>
      <c r="N1598" s="139"/>
      <c r="O1598" s="26">
        <v>196</v>
      </c>
      <c r="P1598" s="22" t="s">
        <v>26</v>
      </c>
      <c r="Q1598" s="22" t="s">
        <v>120</v>
      </c>
      <c r="R1598" s="29" t="s">
        <v>5786</v>
      </c>
    </row>
    <row r="1599" spans="1:18" x14ac:dyDescent="0.2">
      <c r="A1599" s="25">
        <v>1583</v>
      </c>
      <c r="B1599" s="19">
        <v>5700</v>
      </c>
      <c r="C1599" s="162" t="s">
        <v>5058</v>
      </c>
      <c r="D1599" s="164">
        <v>3</v>
      </c>
      <c r="E1599" s="26">
        <v>12</v>
      </c>
      <c r="F1599" s="26">
        <v>2013</v>
      </c>
      <c r="G1599" s="164">
        <v>3</v>
      </c>
      <c r="H1599" s="26">
        <v>12</v>
      </c>
      <c r="I1599" s="26">
        <v>2013</v>
      </c>
      <c r="J1599" s="26">
        <v>75</v>
      </c>
      <c r="K1599" s="26">
        <v>3</v>
      </c>
      <c r="L1599" s="139"/>
      <c r="M1599" s="30" t="s">
        <v>5682</v>
      </c>
      <c r="N1599" s="139"/>
      <c r="O1599" s="26">
        <v>195</v>
      </c>
      <c r="P1599" s="22" t="s">
        <v>26</v>
      </c>
      <c r="Q1599" s="22" t="s">
        <v>120</v>
      </c>
      <c r="R1599" s="29" t="s">
        <v>5786</v>
      </c>
    </row>
    <row r="1600" spans="1:18" x14ac:dyDescent="0.2">
      <c r="A1600" s="25">
        <v>1584</v>
      </c>
      <c r="B1600" s="19">
        <v>5700</v>
      </c>
      <c r="C1600" s="162" t="s">
        <v>5059</v>
      </c>
      <c r="D1600" s="164">
        <v>3</v>
      </c>
      <c r="E1600" s="26">
        <v>12</v>
      </c>
      <c r="F1600" s="26">
        <v>2013</v>
      </c>
      <c r="G1600" s="164">
        <v>3</v>
      </c>
      <c r="H1600" s="26">
        <v>12</v>
      </c>
      <c r="I1600" s="26">
        <v>2013</v>
      </c>
      <c r="J1600" s="26">
        <v>75</v>
      </c>
      <c r="K1600" s="26">
        <v>4</v>
      </c>
      <c r="L1600" s="139"/>
      <c r="M1600" s="30" t="s">
        <v>5682</v>
      </c>
      <c r="N1600" s="139"/>
      <c r="O1600" s="26">
        <v>198</v>
      </c>
      <c r="P1600" s="22" t="s">
        <v>26</v>
      </c>
      <c r="Q1600" s="22" t="s">
        <v>120</v>
      </c>
      <c r="R1600" s="29" t="s">
        <v>5786</v>
      </c>
    </row>
    <row r="1601" spans="1:18" x14ac:dyDescent="0.2">
      <c r="A1601" s="25">
        <v>1585</v>
      </c>
      <c r="B1601" s="19">
        <v>5700</v>
      </c>
      <c r="C1601" s="162" t="s">
        <v>5060</v>
      </c>
      <c r="D1601" s="164">
        <v>3</v>
      </c>
      <c r="E1601" s="26">
        <v>12</v>
      </c>
      <c r="F1601" s="26">
        <v>2013</v>
      </c>
      <c r="G1601" s="164">
        <v>3</v>
      </c>
      <c r="H1601" s="26">
        <v>12</v>
      </c>
      <c r="I1601" s="26">
        <v>2013</v>
      </c>
      <c r="J1601" s="26">
        <v>75</v>
      </c>
      <c r="K1601" s="26">
        <v>5</v>
      </c>
      <c r="L1601" s="139"/>
      <c r="M1601" s="30" t="s">
        <v>5682</v>
      </c>
      <c r="N1601" s="139"/>
      <c r="O1601" s="26">
        <v>194</v>
      </c>
      <c r="P1601" s="22" t="s">
        <v>26</v>
      </c>
      <c r="Q1601" s="22" t="s">
        <v>120</v>
      </c>
      <c r="R1601" s="29" t="s">
        <v>5786</v>
      </c>
    </row>
    <row r="1602" spans="1:18" x14ac:dyDescent="0.2">
      <c r="A1602" s="25">
        <v>1586</v>
      </c>
      <c r="B1602" s="19">
        <v>5700</v>
      </c>
      <c r="C1602" s="162" t="s">
        <v>5061</v>
      </c>
      <c r="D1602" s="164">
        <v>3</v>
      </c>
      <c r="E1602" s="26">
        <v>12</v>
      </c>
      <c r="F1602" s="26">
        <v>2013</v>
      </c>
      <c r="G1602" s="164">
        <v>3</v>
      </c>
      <c r="H1602" s="26">
        <v>12</v>
      </c>
      <c r="I1602" s="26">
        <v>2013</v>
      </c>
      <c r="J1602" s="26">
        <v>75</v>
      </c>
      <c r="K1602" s="26">
        <v>6</v>
      </c>
      <c r="L1602" s="139"/>
      <c r="M1602" s="30" t="s">
        <v>5682</v>
      </c>
      <c r="N1602" s="139"/>
      <c r="O1602" s="164">
        <v>197</v>
      </c>
      <c r="P1602" s="22" t="s">
        <v>26</v>
      </c>
      <c r="Q1602" s="22" t="s">
        <v>120</v>
      </c>
      <c r="R1602" s="29" t="s">
        <v>5786</v>
      </c>
    </row>
    <row r="1603" spans="1:18" x14ac:dyDescent="0.2">
      <c r="A1603" s="25">
        <v>1587</v>
      </c>
      <c r="B1603" s="19">
        <v>5700</v>
      </c>
      <c r="C1603" s="162" t="s">
        <v>5062</v>
      </c>
      <c r="D1603" s="164">
        <v>3</v>
      </c>
      <c r="E1603" s="26">
        <v>12</v>
      </c>
      <c r="F1603" s="26">
        <v>2013</v>
      </c>
      <c r="G1603" s="164">
        <v>3</v>
      </c>
      <c r="H1603" s="26">
        <v>12</v>
      </c>
      <c r="I1603" s="26">
        <v>2013</v>
      </c>
      <c r="J1603" s="26">
        <v>76</v>
      </c>
      <c r="K1603" s="26">
        <v>7</v>
      </c>
      <c r="L1603" s="139"/>
      <c r="M1603" s="30" t="s">
        <v>5682</v>
      </c>
      <c r="N1603" s="139"/>
      <c r="O1603" s="26">
        <v>198</v>
      </c>
      <c r="P1603" s="22" t="s">
        <v>26</v>
      </c>
      <c r="Q1603" s="22" t="s">
        <v>120</v>
      </c>
      <c r="R1603" s="29" t="s">
        <v>5786</v>
      </c>
    </row>
    <row r="1604" spans="1:18" x14ac:dyDescent="0.2">
      <c r="A1604" s="25">
        <v>1588</v>
      </c>
      <c r="B1604" s="19">
        <v>5700</v>
      </c>
      <c r="C1604" s="162" t="s">
        <v>5063</v>
      </c>
      <c r="D1604" s="164">
        <v>3</v>
      </c>
      <c r="E1604" s="26">
        <v>12</v>
      </c>
      <c r="F1604" s="26">
        <v>2013</v>
      </c>
      <c r="G1604" s="164">
        <v>3</v>
      </c>
      <c r="H1604" s="26">
        <v>12</v>
      </c>
      <c r="I1604" s="26">
        <v>2013</v>
      </c>
      <c r="J1604" s="26">
        <v>76</v>
      </c>
      <c r="K1604" s="26">
        <v>8</v>
      </c>
      <c r="L1604" s="139"/>
      <c r="M1604" s="30" t="s">
        <v>5682</v>
      </c>
      <c r="N1604" s="139"/>
      <c r="O1604" s="26">
        <v>200</v>
      </c>
      <c r="P1604" s="22" t="s">
        <v>26</v>
      </c>
      <c r="Q1604" s="22" t="s">
        <v>120</v>
      </c>
      <c r="R1604" s="29" t="s">
        <v>5786</v>
      </c>
    </row>
    <row r="1605" spans="1:18" x14ac:dyDescent="0.2">
      <c r="A1605" s="25">
        <v>1589</v>
      </c>
      <c r="B1605" s="19">
        <v>5700</v>
      </c>
      <c r="C1605" s="162" t="s">
        <v>5064</v>
      </c>
      <c r="D1605" s="164">
        <v>3</v>
      </c>
      <c r="E1605" s="26">
        <v>12</v>
      </c>
      <c r="F1605" s="26">
        <v>2013</v>
      </c>
      <c r="G1605" s="164">
        <v>3</v>
      </c>
      <c r="H1605" s="26">
        <v>12</v>
      </c>
      <c r="I1605" s="26">
        <v>2013</v>
      </c>
      <c r="J1605" s="26">
        <v>76</v>
      </c>
      <c r="K1605" s="26">
        <v>9</v>
      </c>
      <c r="L1605" s="139"/>
      <c r="M1605" s="30" t="s">
        <v>5682</v>
      </c>
      <c r="N1605" s="139"/>
      <c r="O1605" s="26">
        <v>190</v>
      </c>
      <c r="P1605" s="22" t="s">
        <v>26</v>
      </c>
      <c r="Q1605" s="22" t="s">
        <v>120</v>
      </c>
      <c r="R1605" s="29" t="s">
        <v>5786</v>
      </c>
    </row>
    <row r="1606" spans="1:18" x14ac:dyDescent="0.2">
      <c r="A1606" s="25">
        <v>1590</v>
      </c>
      <c r="B1606" s="19">
        <v>5700</v>
      </c>
      <c r="C1606" s="162" t="s">
        <v>5065</v>
      </c>
      <c r="D1606" s="164">
        <v>3</v>
      </c>
      <c r="E1606" s="26">
        <v>12</v>
      </c>
      <c r="F1606" s="26">
        <v>2013</v>
      </c>
      <c r="G1606" s="164">
        <v>3</v>
      </c>
      <c r="H1606" s="26">
        <v>12</v>
      </c>
      <c r="I1606" s="26">
        <v>2013</v>
      </c>
      <c r="J1606" s="26">
        <v>76</v>
      </c>
      <c r="K1606" s="26">
        <v>10</v>
      </c>
      <c r="L1606" s="139"/>
      <c r="M1606" s="30" t="s">
        <v>5682</v>
      </c>
      <c r="N1606" s="139"/>
      <c r="O1606" s="26">
        <v>205</v>
      </c>
      <c r="P1606" s="22" t="s">
        <v>26</v>
      </c>
      <c r="Q1606" s="22" t="s">
        <v>120</v>
      </c>
      <c r="R1606" s="29" t="s">
        <v>5786</v>
      </c>
    </row>
    <row r="1607" spans="1:18" x14ac:dyDescent="0.2">
      <c r="A1607" s="25">
        <v>1591</v>
      </c>
      <c r="B1607" s="19">
        <v>5700</v>
      </c>
      <c r="C1607" s="162" t="s">
        <v>5066</v>
      </c>
      <c r="D1607" s="164">
        <v>3</v>
      </c>
      <c r="E1607" s="26">
        <v>12</v>
      </c>
      <c r="F1607" s="26">
        <v>2013</v>
      </c>
      <c r="G1607" s="164">
        <v>3</v>
      </c>
      <c r="H1607" s="26">
        <v>12</v>
      </c>
      <c r="I1607" s="26">
        <v>2013</v>
      </c>
      <c r="J1607" s="26">
        <v>76</v>
      </c>
      <c r="K1607" s="26">
        <v>11</v>
      </c>
      <c r="L1607" s="139"/>
      <c r="M1607" s="30" t="s">
        <v>5682</v>
      </c>
      <c r="N1607" s="139"/>
      <c r="O1607" s="26">
        <v>202</v>
      </c>
      <c r="P1607" s="22" t="s">
        <v>26</v>
      </c>
      <c r="Q1607" s="22" t="s">
        <v>120</v>
      </c>
      <c r="R1607" s="29" t="s">
        <v>5786</v>
      </c>
    </row>
    <row r="1608" spans="1:18" x14ac:dyDescent="0.2">
      <c r="A1608" s="25">
        <v>1592</v>
      </c>
      <c r="B1608" s="19">
        <v>5700</v>
      </c>
      <c r="C1608" s="162" t="s">
        <v>5067</v>
      </c>
      <c r="D1608" s="164">
        <v>3</v>
      </c>
      <c r="E1608" s="26">
        <v>12</v>
      </c>
      <c r="F1608" s="26">
        <v>2013</v>
      </c>
      <c r="G1608" s="164">
        <v>3</v>
      </c>
      <c r="H1608" s="26">
        <v>12</v>
      </c>
      <c r="I1608" s="26">
        <v>2013</v>
      </c>
      <c r="J1608" s="26">
        <v>76</v>
      </c>
      <c r="K1608" s="26">
        <v>12</v>
      </c>
      <c r="L1608" s="139"/>
      <c r="M1608" s="30" t="s">
        <v>5682</v>
      </c>
      <c r="N1608" s="139"/>
      <c r="O1608" s="26">
        <v>194</v>
      </c>
      <c r="P1608" s="22" t="s">
        <v>26</v>
      </c>
      <c r="Q1608" s="22" t="s">
        <v>120</v>
      </c>
      <c r="R1608" s="29" t="s">
        <v>5786</v>
      </c>
    </row>
    <row r="1609" spans="1:18" x14ac:dyDescent="0.2">
      <c r="A1609" s="25">
        <v>1593</v>
      </c>
      <c r="B1609" s="19">
        <v>5700</v>
      </c>
      <c r="C1609" s="162" t="s">
        <v>5068</v>
      </c>
      <c r="D1609" s="164">
        <v>3</v>
      </c>
      <c r="E1609" s="26">
        <v>12</v>
      </c>
      <c r="F1609" s="26">
        <v>2013</v>
      </c>
      <c r="G1609" s="164">
        <v>3</v>
      </c>
      <c r="H1609" s="26">
        <v>12</v>
      </c>
      <c r="I1609" s="26">
        <v>2013</v>
      </c>
      <c r="J1609" s="26">
        <v>77</v>
      </c>
      <c r="K1609" s="26">
        <v>13</v>
      </c>
      <c r="L1609" s="139"/>
      <c r="M1609" s="30" t="s">
        <v>5682</v>
      </c>
      <c r="N1609" s="139"/>
      <c r="O1609" s="26">
        <v>198</v>
      </c>
      <c r="P1609" s="22" t="s">
        <v>26</v>
      </c>
      <c r="Q1609" s="22" t="s">
        <v>120</v>
      </c>
      <c r="R1609" s="29" t="s">
        <v>5786</v>
      </c>
    </row>
    <row r="1610" spans="1:18" x14ac:dyDescent="0.2">
      <c r="A1610" s="25">
        <v>1594</v>
      </c>
      <c r="B1610" s="19">
        <v>5700</v>
      </c>
      <c r="C1610" s="162" t="s">
        <v>5069</v>
      </c>
      <c r="D1610" s="164">
        <v>3</v>
      </c>
      <c r="E1610" s="26">
        <v>12</v>
      </c>
      <c r="F1610" s="26">
        <v>2013</v>
      </c>
      <c r="G1610" s="164">
        <v>3</v>
      </c>
      <c r="H1610" s="26">
        <v>12</v>
      </c>
      <c r="I1610" s="26">
        <v>2013</v>
      </c>
      <c r="J1610" s="26">
        <v>77</v>
      </c>
      <c r="K1610" s="26">
        <v>14</v>
      </c>
      <c r="L1610" s="139"/>
      <c r="M1610" s="30" t="s">
        <v>5682</v>
      </c>
      <c r="N1610" s="139"/>
      <c r="O1610" s="26">
        <v>205</v>
      </c>
      <c r="P1610" s="22" t="s">
        <v>26</v>
      </c>
      <c r="Q1610" s="22" t="s">
        <v>120</v>
      </c>
      <c r="R1610" s="29" t="s">
        <v>5786</v>
      </c>
    </row>
    <row r="1611" spans="1:18" x14ac:dyDescent="0.2">
      <c r="A1611" s="25">
        <v>1595</v>
      </c>
      <c r="B1611" s="19">
        <v>5700</v>
      </c>
      <c r="C1611" s="162" t="s">
        <v>5070</v>
      </c>
      <c r="D1611" s="164">
        <v>3</v>
      </c>
      <c r="E1611" s="26">
        <v>12</v>
      </c>
      <c r="F1611" s="26">
        <v>2013</v>
      </c>
      <c r="G1611" s="164">
        <v>4</v>
      </c>
      <c r="H1611" s="26">
        <v>12</v>
      </c>
      <c r="I1611" s="26">
        <v>2013</v>
      </c>
      <c r="J1611" s="26">
        <v>77</v>
      </c>
      <c r="K1611" s="26">
        <v>15</v>
      </c>
      <c r="L1611" s="139"/>
      <c r="M1611" s="30" t="s">
        <v>5682</v>
      </c>
      <c r="N1611" s="139"/>
      <c r="O1611" s="26">
        <v>195</v>
      </c>
      <c r="P1611" s="22" t="s">
        <v>26</v>
      </c>
      <c r="Q1611" s="22" t="s">
        <v>120</v>
      </c>
      <c r="R1611" s="29" t="s">
        <v>5786</v>
      </c>
    </row>
    <row r="1612" spans="1:18" x14ac:dyDescent="0.2">
      <c r="A1612" s="25">
        <v>1596</v>
      </c>
      <c r="B1612" s="19">
        <v>5700</v>
      </c>
      <c r="C1612" s="162" t="s">
        <v>5071</v>
      </c>
      <c r="D1612" s="164">
        <v>4</v>
      </c>
      <c r="E1612" s="26">
        <v>12</v>
      </c>
      <c r="F1612" s="26">
        <v>2013</v>
      </c>
      <c r="G1612" s="164">
        <v>5</v>
      </c>
      <c r="H1612" s="26">
        <v>12</v>
      </c>
      <c r="I1612" s="26">
        <v>2013</v>
      </c>
      <c r="J1612" s="26">
        <v>77</v>
      </c>
      <c r="K1612" s="26">
        <v>16</v>
      </c>
      <c r="L1612" s="139"/>
      <c r="M1612" s="30" t="s">
        <v>5682</v>
      </c>
      <c r="N1612" s="139"/>
      <c r="O1612" s="26">
        <v>183</v>
      </c>
      <c r="P1612" s="22" t="s">
        <v>26</v>
      </c>
      <c r="Q1612" s="22" t="s">
        <v>120</v>
      </c>
      <c r="R1612" s="29" t="s">
        <v>5786</v>
      </c>
    </row>
    <row r="1613" spans="1:18" x14ac:dyDescent="0.2">
      <c r="A1613" s="25">
        <v>1597</v>
      </c>
      <c r="B1613" s="19">
        <v>5700</v>
      </c>
      <c r="C1613" s="162" t="s">
        <v>5072</v>
      </c>
      <c r="D1613" s="164">
        <v>5</v>
      </c>
      <c r="E1613" s="26">
        <v>12</v>
      </c>
      <c r="F1613" s="26">
        <v>2013</v>
      </c>
      <c r="G1613" s="164">
        <v>6</v>
      </c>
      <c r="H1613" s="26">
        <v>12</v>
      </c>
      <c r="I1613" s="26">
        <v>2013</v>
      </c>
      <c r="J1613" s="26">
        <v>77</v>
      </c>
      <c r="K1613" s="26">
        <v>17</v>
      </c>
      <c r="L1613" s="139"/>
      <c r="M1613" s="30" t="s">
        <v>5682</v>
      </c>
      <c r="N1613" s="139"/>
      <c r="O1613" s="26">
        <v>203</v>
      </c>
      <c r="P1613" s="22" t="s">
        <v>26</v>
      </c>
      <c r="Q1613" s="22" t="s">
        <v>120</v>
      </c>
      <c r="R1613" s="29" t="s">
        <v>5786</v>
      </c>
    </row>
    <row r="1614" spans="1:18" x14ac:dyDescent="0.2">
      <c r="A1614" s="25">
        <v>1598</v>
      </c>
      <c r="B1614" s="19">
        <v>5700</v>
      </c>
      <c r="C1614" s="162" t="s">
        <v>5073</v>
      </c>
      <c r="D1614" s="164">
        <v>6</v>
      </c>
      <c r="E1614" s="26">
        <v>12</v>
      </c>
      <c r="F1614" s="26">
        <v>2013</v>
      </c>
      <c r="G1614" s="164">
        <v>6</v>
      </c>
      <c r="H1614" s="26">
        <v>12</v>
      </c>
      <c r="I1614" s="26">
        <v>2013</v>
      </c>
      <c r="J1614" s="26">
        <v>77</v>
      </c>
      <c r="K1614" s="26">
        <v>18</v>
      </c>
      <c r="L1614" s="139"/>
      <c r="M1614" s="30" t="s">
        <v>5682</v>
      </c>
      <c r="N1614" s="139"/>
      <c r="O1614" s="26">
        <v>195</v>
      </c>
      <c r="P1614" s="22" t="s">
        <v>26</v>
      </c>
      <c r="Q1614" s="22" t="s">
        <v>120</v>
      </c>
      <c r="R1614" s="29" t="s">
        <v>5786</v>
      </c>
    </row>
    <row r="1615" spans="1:18" x14ac:dyDescent="0.2">
      <c r="A1615" s="25">
        <v>1599</v>
      </c>
      <c r="B1615" s="19">
        <v>5700</v>
      </c>
      <c r="C1615" s="162" t="s">
        <v>5074</v>
      </c>
      <c r="D1615" s="164">
        <v>6</v>
      </c>
      <c r="E1615" s="26">
        <v>12</v>
      </c>
      <c r="F1615" s="26">
        <v>2013</v>
      </c>
      <c r="G1615" s="164">
        <v>6</v>
      </c>
      <c r="H1615" s="26">
        <v>12</v>
      </c>
      <c r="I1615" s="26">
        <v>2013</v>
      </c>
      <c r="J1615" s="26">
        <v>78</v>
      </c>
      <c r="K1615" s="26">
        <v>19</v>
      </c>
      <c r="L1615" s="139"/>
      <c r="M1615" s="30" t="s">
        <v>5682</v>
      </c>
      <c r="N1615" s="139"/>
      <c r="O1615" s="26">
        <v>197</v>
      </c>
      <c r="P1615" s="22" t="s">
        <v>26</v>
      </c>
      <c r="Q1615" s="22" t="s">
        <v>120</v>
      </c>
      <c r="R1615" s="29" t="s">
        <v>5786</v>
      </c>
    </row>
    <row r="1616" spans="1:18" x14ac:dyDescent="0.2">
      <c r="A1616" s="25">
        <v>1600</v>
      </c>
      <c r="B1616" s="19">
        <v>5700</v>
      </c>
      <c r="C1616" s="162" t="s">
        <v>5075</v>
      </c>
      <c r="D1616" s="164">
        <v>6</v>
      </c>
      <c r="E1616" s="26">
        <v>12</v>
      </c>
      <c r="F1616" s="26">
        <v>2013</v>
      </c>
      <c r="G1616" s="164">
        <v>6</v>
      </c>
      <c r="H1616" s="26">
        <v>12</v>
      </c>
      <c r="I1616" s="26">
        <v>2013</v>
      </c>
      <c r="J1616" s="26">
        <v>78</v>
      </c>
      <c r="K1616" s="26">
        <v>20</v>
      </c>
      <c r="L1616" s="139"/>
      <c r="M1616" s="30" t="s">
        <v>5682</v>
      </c>
      <c r="N1616" s="139"/>
      <c r="O1616" s="26">
        <v>198</v>
      </c>
      <c r="P1616" s="22" t="s">
        <v>26</v>
      </c>
      <c r="Q1616" s="22" t="s">
        <v>120</v>
      </c>
      <c r="R1616" s="29" t="s">
        <v>5786</v>
      </c>
    </row>
    <row r="1617" spans="1:18" x14ac:dyDescent="0.2">
      <c r="A1617" s="25">
        <v>1601</v>
      </c>
      <c r="B1617" s="19">
        <v>5700</v>
      </c>
      <c r="C1617" s="162" t="s">
        <v>5076</v>
      </c>
      <c r="D1617" s="164">
        <v>6</v>
      </c>
      <c r="E1617" s="26">
        <v>12</v>
      </c>
      <c r="F1617" s="26">
        <v>2013</v>
      </c>
      <c r="G1617" s="164">
        <v>6</v>
      </c>
      <c r="H1617" s="26">
        <v>12</v>
      </c>
      <c r="I1617" s="26">
        <v>2013</v>
      </c>
      <c r="J1617" s="26">
        <v>78</v>
      </c>
      <c r="K1617" s="26">
        <v>21</v>
      </c>
      <c r="L1617" s="139"/>
      <c r="M1617" s="30" t="s">
        <v>5682</v>
      </c>
      <c r="N1617" s="139"/>
      <c r="O1617" s="26">
        <v>193</v>
      </c>
      <c r="P1617" s="22" t="s">
        <v>26</v>
      </c>
      <c r="Q1617" s="22" t="s">
        <v>120</v>
      </c>
      <c r="R1617" s="29" t="s">
        <v>5786</v>
      </c>
    </row>
    <row r="1618" spans="1:18" x14ac:dyDescent="0.2">
      <c r="A1618" s="25">
        <v>1602</v>
      </c>
      <c r="B1618" s="19">
        <v>5700</v>
      </c>
      <c r="C1618" s="162" t="s">
        <v>5077</v>
      </c>
      <c r="D1618" s="164">
        <v>6</v>
      </c>
      <c r="E1618" s="26">
        <v>12</v>
      </c>
      <c r="F1618" s="26">
        <v>2013</v>
      </c>
      <c r="G1618" s="164">
        <v>6</v>
      </c>
      <c r="H1618" s="26">
        <v>12</v>
      </c>
      <c r="I1618" s="26">
        <v>2013</v>
      </c>
      <c r="J1618" s="26">
        <v>78</v>
      </c>
      <c r="K1618" s="26">
        <v>22</v>
      </c>
      <c r="L1618" s="139"/>
      <c r="M1618" s="30" t="s">
        <v>5682</v>
      </c>
      <c r="N1618" s="139"/>
      <c r="O1618" s="26">
        <v>203</v>
      </c>
      <c r="P1618" s="22" t="s">
        <v>26</v>
      </c>
      <c r="Q1618" s="22" t="s">
        <v>120</v>
      </c>
      <c r="R1618" s="29" t="s">
        <v>5786</v>
      </c>
    </row>
    <row r="1619" spans="1:18" x14ac:dyDescent="0.2">
      <c r="A1619" s="25">
        <v>1603</v>
      </c>
      <c r="B1619" s="19">
        <v>5700</v>
      </c>
      <c r="C1619" s="162" t="s">
        <v>5078</v>
      </c>
      <c r="D1619" s="164">
        <v>6</v>
      </c>
      <c r="E1619" s="26">
        <v>12</v>
      </c>
      <c r="F1619" s="26">
        <v>2013</v>
      </c>
      <c r="G1619" s="164">
        <v>6</v>
      </c>
      <c r="H1619" s="26">
        <v>12</v>
      </c>
      <c r="I1619" s="26">
        <v>2013</v>
      </c>
      <c r="J1619" s="26">
        <v>78</v>
      </c>
      <c r="K1619" s="26">
        <v>23</v>
      </c>
      <c r="L1619" s="139"/>
      <c r="M1619" s="30" t="s">
        <v>5682</v>
      </c>
      <c r="N1619" s="139"/>
      <c r="O1619" s="26">
        <v>195</v>
      </c>
      <c r="P1619" s="22" t="s">
        <v>26</v>
      </c>
      <c r="Q1619" s="22" t="s">
        <v>120</v>
      </c>
      <c r="R1619" s="29" t="s">
        <v>5786</v>
      </c>
    </row>
    <row r="1620" spans="1:18" x14ac:dyDescent="0.2">
      <c r="A1620" s="25">
        <v>1604</v>
      </c>
      <c r="B1620" s="19">
        <v>5700</v>
      </c>
      <c r="C1620" s="162" t="s">
        <v>5079</v>
      </c>
      <c r="D1620" s="164">
        <v>6</v>
      </c>
      <c r="E1620" s="26">
        <v>12</v>
      </c>
      <c r="F1620" s="26">
        <v>2013</v>
      </c>
      <c r="G1620" s="164">
        <v>6</v>
      </c>
      <c r="H1620" s="26">
        <v>12</v>
      </c>
      <c r="I1620" s="26">
        <v>2013</v>
      </c>
      <c r="J1620" s="26">
        <v>78</v>
      </c>
      <c r="K1620" s="26">
        <v>24</v>
      </c>
      <c r="L1620" s="139"/>
      <c r="M1620" s="30" t="s">
        <v>5682</v>
      </c>
      <c r="N1620" s="139"/>
      <c r="O1620" s="26">
        <v>213</v>
      </c>
      <c r="P1620" s="22" t="s">
        <v>26</v>
      </c>
      <c r="Q1620" s="22" t="s">
        <v>120</v>
      </c>
      <c r="R1620" s="29" t="s">
        <v>5786</v>
      </c>
    </row>
    <row r="1621" spans="1:18" x14ac:dyDescent="0.2">
      <c r="A1621" s="25">
        <v>1605</v>
      </c>
      <c r="B1621" s="19">
        <v>5700</v>
      </c>
      <c r="C1621" s="162" t="s">
        <v>5080</v>
      </c>
      <c r="D1621" s="164">
        <v>6</v>
      </c>
      <c r="E1621" s="26">
        <v>12</v>
      </c>
      <c r="F1621" s="26">
        <v>2013</v>
      </c>
      <c r="G1621" s="164">
        <v>6</v>
      </c>
      <c r="H1621" s="26">
        <v>12</v>
      </c>
      <c r="I1621" s="26">
        <v>2013</v>
      </c>
      <c r="J1621" s="26">
        <v>79</v>
      </c>
      <c r="K1621" s="26">
        <v>25</v>
      </c>
      <c r="L1621" s="139"/>
      <c r="M1621" s="30" t="s">
        <v>5682</v>
      </c>
      <c r="N1621" s="139"/>
      <c r="O1621" s="26">
        <v>205</v>
      </c>
      <c r="P1621" s="22" t="s">
        <v>26</v>
      </c>
      <c r="Q1621" s="22" t="s">
        <v>120</v>
      </c>
      <c r="R1621" s="29" t="s">
        <v>5786</v>
      </c>
    </row>
    <row r="1622" spans="1:18" x14ac:dyDescent="0.2">
      <c r="A1622" s="25">
        <v>1606</v>
      </c>
      <c r="B1622" s="19">
        <v>5700</v>
      </c>
      <c r="C1622" s="162" t="s">
        <v>5081</v>
      </c>
      <c r="D1622" s="164">
        <v>6</v>
      </c>
      <c r="E1622" s="26">
        <v>12</v>
      </c>
      <c r="F1622" s="26">
        <v>2013</v>
      </c>
      <c r="G1622" s="164">
        <v>6</v>
      </c>
      <c r="H1622" s="26">
        <v>12</v>
      </c>
      <c r="I1622" s="26">
        <v>2013</v>
      </c>
      <c r="J1622" s="26">
        <v>79</v>
      </c>
      <c r="K1622" s="26">
        <v>26</v>
      </c>
      <c r="L1622" s="139"/>
      <c r="M1622" s="30" t="s">
        <v>5682</v>
      </c>
      <c r="N1622" s="139"/>
      <c r="O1622" s="26">
        <v>202</v>
      </c>
      <c r="P1622" s="22" t="s">
        <v>26</v>
      </c>
      <c r="Q1622" s="22" t="s">
        <v>120</v>
      </c>
      <c r="R1622" s="29" t="s">
        <v>5786</v>
      </c>
    </row>
    <row r="1623" spans="1:18" x14ac:dyDescent="0.2">
      <c r="A1623" s="25">
        <v>1607</v>
      </c>
      <c r="B1623" s="19">
        <v>5700</v>
      </c>
      <c r="C1623" s="162" t="s">
        <v>5082</v>
      </c>
      <c r="D1623" s="164">
        <v>6</v>
      </c>
      <c r="E1623" s="26">
        <v>12</v>
      </c>
      <c r="F1623" s="26">
        <v>2013</v>
      </c>
      <c r="G1623" s="164">
        <v>6</v>
      </c>
      <c r="H1623" s="26">
        <v>12</v>
      </c>
      <c r="I1623" s="26">
        <v>2013</v>
      </c>
      <c r="J1623" s="26">
        <v>79</v>
      </c>
      <c r="K1623" s="26">
        <v>27</v>
      </c>
      <c r="L1623" s="139"/>
      <c r="M1623" s="30" t="s">
        <v>5682</v>
      </c>
      <c r="N1623" s="139"/>
      <c r="O1623" s="26">
        <v>196</v>
      </c>
      <c r="P1623" s="22" t="s">
        <v>26</v>
      </c>
      <c r="Q1623" s="22" t="s">
        <v>120</v>
      </c>
      <c r="R1623" s="29" t="s">
        <v>5786</v>
      </c>
    </row>
    <row r="1624" spans="1:18" x14ac:dyDescent="0.2">
      <c r="A1624" s="25">
        <v>1608</v>
      </c>
      <c r="B1624" s="19">
        <v>5700</v>
      </c>
      <c r="C1624" s="162" t="s">
        <v>5083</v>
      </c>
      <c r="D1624" s="164">
        <v>6</v>
      </c>
      <c r="E1624" s="26">
        <v>12</v>
      </c>
      <c r="F1624" s="26">
        <v>2013</v>
      </c>
      <c r="G1624" s="164">
        <v>6</v>
      </c>
      <c r="H1624" s="26">
        <v>12</v>
      </c>
      <c r="I1624" s="26">
        <v>2013</v>
      </c>
      <c r="J1624" s="26">
        <v>79</v>
      </c>
      <c r="K1624" s="26">
        <v>28</v>
      </c>
      <c r="L1624" s="139"/>
      <c r="M1624" s="30" t="s">
        <v>5682</v>
      </c>
      <c r="N1624" s="139"/>
      <c r="O1624" s="26">
        <v>198</v>
      </c>
      <c r="P1624" s="22" t="s">
        <v>26</v>
      </c>
      <c r="Q1624" s="22" t="s">
        <v>120</v>
      </c>
      <c r="R1624" s="29" t="s">
        <v>5786</v>
      </c>
    </row>
    <row r="1625" spans="1:18" x14ac:dyDescent="0.2">
      <c r="A1625" s="25">
        <v>1609</v>
      </c>
      <c r="B1625" s="19">
        <v>5700</v>
      </c>
      <c r="C1625" s="162" t="s">
        <v>5084</v>
      </c>
      <c r="D1625" s="164">
        <v>6</v>
      </c>
      <c r="E1625" s="26">
        <v>12</v>
      </c>
      <c r="F1625" s="26">
        <v>2013</v>
      </c>
      <c r="G1625" s="164">
        <v>6</v>
      </c>
      <c r="H1625" s="26">
        <v>12</v>
      </c>
      <c r="I1625" s="26">
        <v>2013</v>
      </c>
      <c r="J1625" s="26">
        <v>79</v>
      </c>
      <c r="K1625" s="26">
        <v>29</v>
      </c>
      <c r="L1625" s="139"/>
      <c r="M1625" s="30" t="s">
        <v>5682</v>
      </c>
      <c r="N1625" s="139"/>
      <c r="O1625" s="26">
        <v>199</v>
      </c>
      <c r="P1625" s="22" t="s">
        <v>26</v>
      </c>
      <c r="Q1625" s="22" t="s">
        <v>120</v>
      </c>
      <c r="R1625" s="29" t="s">
        <v>5786</v>
      </c>
    </row>
    <row r="1626" spans="1:18" x14ac:dyDescent="0.2">
      <c r="A1626" s="25">
        <v>1610</v>
      </c>
      <c r="B1626" s="19">
        <v>5700</v>
      </c>
      <c r="C1626" s="162" t="s">
        <v>5085</v>
      </c>
      <c r="D1626" s="164">
        <v>6</v>
      </c>
      <c r="E1626" s="26">
        <v>12</v>
      </c>
      <c r="F1626" s="26">
        <v>2013</v>
      </c>
      <c r="G1626" s="164">
        <v>6</v>
      </c>
      <c r="H1626" s="26">
        <v>12</v>
      </c>
      <c r="I1626" s="26">
        <v>2013</v>
      </c>
      <c r="J1626" s="26">
        <v>79</v>
      </c>
      <c r="K1626" s="26">
        <v>30</v>
      </c>
      <c r="L1626" s="139"/>
      <c r="M1626" s="30" t="s">
        <v>5682</v>
      </c>
      <c r="N1626" s="139"/>
      <c r="O1626" s="26">
        <v>193</v>
      </c>
      <c r="P1626" s="22" t="s">
        <v>26</v>
      </c>
      <c r="Q1626" s="22" t="s">
        <v>120</v>
      </c>
      <c r="R1626" s="29" t="s">
        <v>5786</v>
      </c>
    </row>
    <row r="1627" spans="1:18" x14ac:dyDescent="0.2">
      <c r="A1627" s="25">
        <v>1611</v>
      </c>
      <c r="B1627" s="19">
        <v>5700</v>
      </c>
      <c r="C1627" s="162" t="s">
        <v>5086</v>
      </c>
      <c r="D1627" s="164">
        <v>6</v>
      </c>
      <c r="E1627" s="26">
        <v>12</v>
      </c>
      <c r="F1627" s="26">
        <v>2013</v>
      </c>
      <c r="G1627" s="164">
        <v>6</v>
      </c>
      <c r="H1627" s="26">
        <v>12</v>
      </c>
      <c r="I1627" s="26">
        <v>2013</v>
      </c>
      <c r="J1627" s="26">
        <v>80</v>
      </c>
      <c r="K1627" s="26">
        <v>31</v>
      </c>
      <c r="L1627" s="139"/>
      <c r="M1627" s="30" t="s">
        <v>5682</v>
      </c>
      <c r="N1627" s="139"/>
      <c r="O1627" s="26">
        <v>204</v>
      </c>
      <c r="P1627" s="22" t="s">
        <v>26</v>
      </c>
      <c r="Q1627" s="22" t="s">
        <v>120</v>
      </c>
      <c r="R1627" s="29" t="s">
        <v>5786</v>
      </c>
    </row>
    <row r="1628" spans="1:18" x14ac:dyDescent="0.2">
      <c r="A1628" s="25">
        <v>1612</v>
      </c>
      <c r="B1628" s="19">
        <v>5700</v>
      </c>
      <c r="C1628" s="162" t="s">
        <v>5087</v>
      </c>
      <c r="D1628" s="164">
        <v>6</v>
      </c>
      <c r="E1628" s="26">
        <v>12</v>
      </c>
      <c r="F1628" s="26">
        <v>2013</v>
      </c>
      <c r="G1628" s="164">
        <v>9</v>
      </c>
      <c r="H1628" s="26">
        <v>12</v>
      </c>
      <c r="I1628" s="26">
        <v>2013</v>
      </c>
      <c r="J1628" s="26">
        <v>80</v>
      </c>
      <c r="K1628" s="26">
        <v>32</v>
      </c>
      <c r="L1628" s="139"/>
      <c r="M1628" s="30" t="s">
        <v>5682</v>
      </c>
      <c r="N1628" s="139"/>
      <c r="O1628" s="26">
        <v>184</v>
      </c>
      <c r="P1628" s="22" t="s">
        <v>26</v>
      </c>
      <c r="Q1628" s="22" t="s">
        <v>120</v>
      </c>
      <c r="R1628" s="29" t="s">
        <v>5786</v>
      </c>
    </row>
    <row r="1629" spans="1:18" x14ac:dyDescent="0.2">
      <c r="A1629" s="25">
        <v>1613</v>
      </c>
      <c r="B1629" s="19">
        <v>5700</v>
      </c>
      <c r="C1629" s="162" t="s">
        <v>5088</v>
      </c>
      <c r="D1629" s="164">
        <v>10</v>
      </c>
      <c r="E1629" s="26">
        <v>12</v>
      </c>
      <c r="F1629" s="26">
        <v>2013</v>
      </c>
      <c r="G1629" s="164">
        <v>10</v>
      </c>
      <c r="H1629" s="26">
        <v>12</v>
      </c>
      <c r="I1629" s="26">
        <v>2013</v>
      </c>
      <c r="J1629" s="26">
        <v>80</v>
      </c>
      <c r="K1629" s="26">
        <v>33</v>
      </c>
      <c r="L1629" s="139"/>
      <c r="M1629" s="30" t="s">
        <v>5682</v>
      </c>
      <c r="N1629" s="139"/>
      <c r="O1629" s="26">
        <v>205</v>
      </c>
      <c r="P1629" s="22" t="s">
        <v>26</v>
      </c>
      <c r="Q1629" s="22" t="s">
        <v>120</v>
      </c>
      <c r="R1629" s="29" t="s">
        <v>5786</v>
      </c>
    </row>
    <row r="1630" spans="1:18" x14ac:dyDescent="0.2">
      <c r="A1630" s="25">
        <v>1614</v>
      </c>
      <c r="B1630" s="19">
        <v>5700</v>
      </c>
      <c r="C1630" s="162" t="s">
        <v>5089</v>
      </c>
      <c r="D1630" s="164">
        <v>10</v>
      </c>
      <c r="E1630" s="26">
        <v>12</v>
      </c>
      <c r="F1630" s="26">
        <v>2013</v>
      </c>
      <c r="G1630" s="167">
        <v>12</v>
      </c>
      <c r="H1630" s="26">
        <v>12</v>
      </c>
      <c r="I1630" s="26">
        <v>2013</v>
      </c>
      <c r="J1630" s="26">
        <v>80</v>
      </c>
      <c r="K1630" s="26">
        <v>34</v>
      </c>
      <c r="L1630" s="139"/>
      <c r="M1630" s="30" t="s">
        <v>5682</v>
      </c>
      <c r="N1630" s="139"/>
      <c r="O1630" s="26">
        <v>204</v>
      </c>
      <c r="P1630" s="22" t="s">
        <v>26</v>
      </c>
      <c r="Q1630" s="22" t="s">
        <v>120</v>
      </c>
      <c r="R1630" s="29" t="s">
        <v>5786</v>
      </c>
    </row>
    <row r="1631" spans="1:18" x14ac:dyDescent="0.2">
      <c r="A1631" s="25">
        <v>1615</v>
      </c>
      <c r="B1631" s="19">
        <v>5700</v>
      </c>
      <c r="C1631" s="162" t="s">
        <v>5090</v>
      </c>
      <c r="D1631" s="164">
        <v>12</v>
      </c>
      <c r="E1631" s="26">
        <v>12</v>
      </c>
      <c r="F1631" s="26">
        <v>2013</v>
      </c>
      <c r="G1631" s="164">
        <v>17</v>
      </c>
      <c r="H1631" s="26">
        <v>12</v>
      </c>
      <c r="I1631" s="26">
        <v>2013</v>
      </c>
      <c r="J1631" s="26">
        <v>80</v>
      </c>
      <c r="K1631" s="26">
        <v>35</v>
      </c>
      <c r="L1631" s="139"/>
      <c r="M1631" s="30" t="s">
        <v>5682</v>
      </c>
      <c r="N1631" s="139"/>
      <c r="O1631" s="26">
        <v>191</v>
      </c>
      <c r="P1631" s="22" t="s">
        <v>26</v>
      </c>
      <c r="Q1631" s="22" t="s">
        <v>120</v>
      </c>
      <c r="R1631" s="29" t="s">
        <v>5786</v>
      </c>
    </row>
    <row r="1632" spans="1:18" x14ac:dyDescent="0.2">
      <c r="A1632" s="25">
        <v>1616</v>
      </c>
      <c r="B1632" s="19">
        <v>5700</v>
      </c>
      <c r="C1632" s="162" t="s">
        <v>5091</v>
      </c>
      <c r="D1632" s="164">
        <v>17</v>
      </c>
      <c r="E1632" s="26">
        <v>12</v>
      </c>
      <c r="F1632" s="26">
        <v>2013</v>
      </c>
      <c r="G1632" s="164">
        <v>18</v>
      </c>
      <c r="H1632" s="26">
        <v>12</v>
      </c>
      <c r="I1632" s="26">
        <v>2013</v>
      </c>
      <c r="J1632" s="26">
        <v>80</v>
      </c>
      <c r="K1632" s="26">
        <v>36</v>
      </c>
      <c r="L1632" s="139"/>
      <c r="M1632" s="30" t="s">
        <v>5682</v>
      </c>
      <c r="N1632" s="139"/>
      <c r="O1632" s="26">
        <v>191</v>
      </c>
      <c r="P1632" s="22" t="s">
        <v>26</v>
      </c>
      <c r="Q1632" s="22" t="s">
        <v>120</v>
      </c>
      <c r="R1632" s="29" t="s">
        <v>5786</v>
      </c>
    </row>
    <row r="1633" spans="1:18" x14ac:dyDescent="0.2">
      <c r="A1633" s="25">
        <v>1617</v>
      </c>
      <c r="B1633" s="19">
        <v>5700</v>
      </c>
      <c r="C1633" s="162" t="s">
        <v>5092</v>
      </c>
      <c r="D1633" s="164">
        <v>18</v>
      </c>
      <c r="E1633" s="26">
        <v>12</v>
      </c>
      <c r="F1633" s="26">
        <v>2013</v>
      </c>
      <c r="G1633" s="164">
        <v>19</v>
      </c>
      <c r="H1633" s="26">
        <v>12</v>
      </c>
      <c r="I1633" s="26">
        <v>2013</v>
      </c>
      <c r="J1633" s="26">
        <v>81</v>
      </c>
      <c r="K1633" s="26">
        <v>37</v>
      </c>
      <c r="L1633" s="139"/>
      <c r="M1633" s="30" t="s">
        <v>5682</v>
      </c>
      <c r="N1633" s="139"/>
      <c r="O1633" s="26">
        <v>201</v>
      </c>
      <c r="P1633" s="22" t="s">
        <v>26</v>
      </c>
      <c r="Q1633" s="22" t="s">
        <v>120</v>
      </c>
      <c r="R1633" s="29" t="s">
        <v>5786</v>
      </c>
    </row>
    <row r="1634" spans="1:18" x14ac:dyDescent="0.2">
      <c r="A1634" s="25">
        <v>1618</v>
      </c>
      <c r="B1634" s="19">
        <v>5700</v>
      </c>
      <c r="C1634" s="162" t="s">
        <v>5093</v>
      </c>
      <c r="D1634" s="164">
        <v>19</v>
      </c>
      <c r="E1634" s="26">
        <v>12</v>
      </c>
      <c r="F1634" s="26">
        <v>2013</v>
      </c>
      <c r="G1634" s="164">
        <v>20</v>
      </c>
      <c r="H1634" s="26">
        <v>12</v>
      </c>
      <c r="I1634" s="26">
        <v>2013</v>
      </c>
      <c r="J1634" s="26">
        <v>81</v>
      </c>
      <c r="K1634" s="26">
        <v>38</v>
      </c>
      <c r="L1634" s="139"/>
      <c r="M1634" s="30" t="s">
        <v>5682</v>
      </c>
      <c r="N1634" s="139"/>
      <c r="O1634" s="26">
        <v>205</v>
      </c>
      <c r="P1634" s="22" t="s">
        <v>26</v>
      </c>
      <c r="Q1634" s="22" t="s">
        <v>120</v>
      </c>
      <c r="R1634" s="29" t="s">
        <v>5786</v>
      </c>
    </row>
    <row r="1635" spans="1:18" x14ac:dyDescent="0.2">
      <c r="A1635" s="25">
        <v>1619</v>
      </c>
      <c r="B1635" s="19">
        <v>5700</v>
      </c>
      <c r="C1635" s="162" t="s">
        <v>5094</v>
      </c>
      <c r="D1635" s="164">
        <v>20</v>
      </c>
      <c r="E1635" s="26">
        <v>12</v>
      </c>
      <c r="F1635" s="26">
        <v>2013</v>
      </c>
      <c r="G1635" s="167">
        <v>20</v>
      </c>
      <c r="H1635" s="26">
        <v>12</v>
      </c>
      <c r="I1635" s="26">
        <v>2013</v>
      </c>
      <c r="J1635" s="26">
        <v>81</v>
      </c>
      <c r="K1635" s="26">
        <v>39</v>
      </c>
      <c r="L1635" s="139"/>
      <c r="M1635" s="30" t="s">
        <v>5682</v>
      </c>
      <c r="N1635" s="139"/>
      <c r="O1635" s="26">
        <v>195</v>
      </c>
      <c r="P1635" s="22" t="s">
        <v>26</v>
      </c>
      <c r="Q1635" s="22" t="s">
        <v>120</v>
      </c>
      <c r="R1635" s="29" t="s">
        <v>5786</v>
      </c>
    </row>
    <row r="1636" spans="1:18" x14ac:dyDescent="0.2">
      <c r="A1636" s="25">
        <v>1620</v>
      </c>
      <c r="B1636" s="19">
        <v>5700</v>
      </c>
      <c r="C1636" s="162" t="s">
        <v>5095</v>
      </c>
      <c r="D1636" s="164">
        <v>20</v>
      </c>
      <c r="E1636" s="26">
        <v>12</v>
      </c>
      <c r="F1636" s="26">
        <v>2013</v>
      </c>
      <c r="G1636" s="167">
        <v>20</v>
      </c>
      <c r="H1636" s="26">
        <v>12</v>
      </c>
      <c r="I1636" s="26">
        <v>2013</v>
      </c>
      <c r="J1636" s="26">
        <v>81</v>
      </c>
      <c r="K1636" s="26">
        <v>40</v>
      </c>
      <c r="L1636" s="139"/>
      <c r="M1636" s="30" t="s">
        <v>5682</v>
      </c>
      <c r="N1636" s="139"/>
      <c r="O1636" s="26">
        <v>207</v>
      </c>
      <c r="P1636" s="22" t="s">
        <v>26</v>
      </c>
      <c r="Q1636" s="22" t="s">
        <v>120</v>
      </c>
      <c r="R1636" s="29" t="s">
        <v>5786</v>
      </c>
    </row>
    <row r="1637" spans="1:18" x14ac:dyDescent="0.2">
      <c r="A1637" s="25">
        <v>1621</v>
      </c>
      <c r="B1637" s="19">
        <v>5700</v>
      </c>
      <c r="C1637" s="162" t="s">
        <v>5096</v>
      </c>
      <c r="D1637" s="164">
        <v>20</v>
      </c>
      <c r="E1637" s="26">
        <v>12</v>
      </c>
      <c r="F1637" s="26">
        <v>2013</v>
      </c>
      <c r="G1637" s="164">
        <v>23</v>
      </c>
      <c r="H1637" s="26">
        <v>12</v>
      </c>
      <c r="I1637" s="26">
        <v>2013</v>
      </c>
      <c r="J1637" s="26">
        <v>81</v>
      </c>
      <c r="K1637" s="26">
        <v>41</v>
      </c>
      <c r="L1637" s="139"/>
      <c r="M1637" s="30" t="s">
        <v>5682</v>
      </c>
      <c r="N1637" s="139"/>
      <c r="O1637" s="26">
        <v>204</v>
      </c>
      <c r="P1637" s="22" t="s">
        <v>26</v>
      </c>
      <c r="Q1637" s="22" t="s">
        <v>120</v>
      </c>
      <c r="R1637" s="29" t="s">
        <v>5786</v>
      </c>
    </row>
    <row r="1638" spans="1:18" x14ac:dyDescent="0.2">
      <c r="A1638" s="25">
        <v>1622</v>
      </c>
      <c r="B1638" s="19">
        <v>5700</v>
      </c>
      <c r="C1638" s="162" t="s">
        <v>5097</v>
      </c>
      <c r="D1638" s="164">
        <v>23</v>
      </c>
      <c r="E1638" s="26">
        <v>12</v>
      </c>
      <c r="F1638" s="26">
        <v>2013</v>
      </c>
      <c r="G1638" s="164">
        <v>23</v>
      </c>
      <c r="H1638" s="26">
        <v>12</v>
      </c>
      <c r="I1638" s="26">
        <v>2013</v>
      </c>
      <c r="J1638" s="26">
        <v>81</v>
      </c>
      <c r="K1638" s="26">
        <v>42</v>
      </c>
      <c r="L1638" s="139"/>
      <c r="M1638" s="30" t="s">
        <v>5682</v>
      </c>
      <c r="N1638" s="139"/>
      <c r="O1638" s="26">
        <v>205</v>
      </c>
      <c r="P1638" s="22" t="s">
        <v>26</v>
      </c>
      <c r="Q1638" s="22" t="s">
        <v>120</v>
      </c>
      <c r="R1638" s="29" t="s">
        <v>5786</v>
      </c>
    </row>
    <row r="1639" spans="1:18" x14ac:dyDescent="0.2">
      <c r="A1639" s="25">
        <v>1623</v>
      </c>
      <c r="B1639" s="19">
        <v>5700</v>
      </c>
      <c r="C1639" s="162" t="s">
        <v>5098</v>
      </c>
      <c r="D1639" s="164">
        <v>23</v>
      </c>
      <c r="E1639" s="26">
        <v>12</v>
      </c>
      <c r="F1639" s="26">
        <v>2013</v>
      </c>
      <c r="G1639" s="164">
        <v>23</v>
      </c>
      <c r="H1639" s="26">
        <v>12</v>
      </c>
      <c r="I1639" s="26">
        <v>2013</v>
      </c>
      <c r="J1639" s="26">
        <v>82</v>
      </c>
      <c r="K1639" s="26">
        <v>43</v>
      </c>
      <c r="L1639" s="139"/>
      <c r="M1639" s="30" t="s">
        <v>5682</v>
      </c>
      <c r="N1639" s="139"/>
      <c r="O1639" s="26">
        <v>200</v>
      </c>
      <c r="P1639" s="22" t="s">
        <v>26</v>
      </c>
      <c r="Q1639" s="22" t="s">
        <v>120</v>
      </c>
      <c r="R1639" s="29" t="s">
        <v>5786</v>
      </c>
    </row>
    <row r="1640" spans="1:18" x14ac:dyDescent="0.2">
      <c r="A1640" s="25">
        <v>1624</v>
      </c>
      <c r="B1640" s="19">
        <v>5700</v>
      </c>
      <c r="C1640" s="162" t="s">
        <v>5099</v>
      </c>
      <c r="D1640" s="164">
        <v>23</v>
      </c>
      <c r="E1640" s="26">
        <v>12</v>
      </c>
      <c r="F1640" s="26">
        <v>2013</v>
      </c>
      <c r="G1640" s="164">
        <v>26</v>
      </c>
      <c r="H1640" s="26">
        <v>12</v>
      </c>
      <c r="I1640" s="26">
        <v>2013</v>
      </c>
      <c r="J1640" s="26">
        <v>82</v>
      </c>
      <c r="K1640" s="26">
        <v>44</v>
      </c>
      <c r="L1640" s="139"/>
      <c r="M1640" s="30" t="s">
        <v>5682</v>
      </c>
      <c r="N1640" s="139"/>
      <c r="O1640" s="26">
        <v>196</v>
      </c>
      <c r="P1640" s="22" t="s">
        <v>26</v>
      </c>
      <c r="Q1640" s="22" t="s">
        <v>120</v>
      </c>
      <c r="R1640" s="29" t="s">
        <v>5786</v>
      </c>
    </row>
    <row r="1641" spans="1:18" x14ac:dyDescent="0.2">
      <c r="A1641" s="25">
        <v>1625</v>
      </c>
      <c r="B1641" s="19">
        <v>5700</v>
      </c>
      <c r="C1641" s="162" t="s">
        <v>5100</v>
      </c>
      <c r="D1641" s="164">
        <v>26</v>
      </c>
      <c r="E1641" s="26">
        <v>12</v>
      </c>
      <c r="F1641" s="26">
        <v>2013</v>
      </c>
      <c r="G1641" s="164">
        <v>26</v>
      </c>
      <c r="H1641" s="26">
        <v>12</v>
      </c>
      <c r="I1641" s="26">
        <v>2013</v>
      </c>
      <c r="J1641" s="26">
        <v>82</v>
      </c>
      <c r="K1641" s="26">
        <v>45</v>
      </c>
      <c r="L1641" s="139"/>
      <c r="M1641" s="30" t="s">
        <v>5682</v>
      </c>
      <c r="N1641" s="139"/>
      <c r="O1641" s="26">
        <v>210</v>
      </c>
      <c r="P1641" s="22" t="s">
        <v>26</v>
      </c>
      <c r="Q1641" s="22" t="s">
        <v>120</v>
      </c>
      <c r="R1641" s="29" t="s">
        <v>5786</v>
      </c>
    </row>
    <row r="1642" spans="1:18" x14ac:dyDescent="0.2">
      <c r="A1642" s="25">
        <v>1626</v>
      </c>
      <c r="B1642" s="19">
        <v>5700</v>
      </c>
      <c r="C1642" s="162" t="s">
        <v>5101</v>
      </c>
      <c r="D1642" s="164">
        <v>26</v>
      </c>
      <c r="E1642" s="26">
        <v>12</v>
      </c>
      <c r="F1642" s="26">
        <v>2013</v>
      </c>
      <c r="G1642" s="164">
        <v>26</v>
      </c>
      <c r="H1642" s="26">
        <v>12</v>
      </c>
      <c r="I1642" s="26">
        <v>2013</v>
      </c>
      <c r="J1642" s="26">
        <v>82</v>
      </c>
      <c r="K1642" s="26">
        <v>46</v>
      </c>
      <c r="L1642" s="139"/>
      <c r="M1642" s="30" t="s">
        <v>5682</v>
      </c>
      <c r="N1642" s="139"/>
      <c r="O1642" s="26">
        <v>196</v>
      </c>
      <c r="P1642" s="22" t="s">
        <v>26</v>
      </c>
      <c r="Q1642" s="22" t="s">
        <v>120</v>
      </c>
      <c r="R1642" s="29" t="s">
        <v>5786</v>
      </c>
    </row>
    <row r="1643" spans="1:18" x14ac:dyDescent="0.2">
      <c r="A1643" s="25">
        <v>1627</v>
      </c>
      <c r="B1643" s="19">
        <v>5700</v>
      </c>
      <c r="C1643" s="162" t="s">
        <v>5102</v>
      </c>
      <c r="D1643" s="164">
        <v>26</v>
      </c>
      <c r="E1643" s="26">
        <v>12</v>
      </c>
      <c r="F1643" s="26">
        <v>2013</v>
      </c>
      <c r="G1643" s="164">
        <v>26</v>
      </c>
      <c r="H1643" s="26">
        <v>12</v>
      </c>
      <c r="I1643" s="26">
        <v>2013</v>
      </c>
      <c r="J1643" s="26">
        <v>82</v>
      </c>
      <c r="K1643" s="26">
        <v>47</v>
      </c>
      <c r="L1643" s="139"/>
      <c r="M1643" s="30" t="s">
        <v>5682</v>
      </c>
      <c r="N1643" s="139"/>
      <c r="O1643" s="26">
        <v>197</v>
      </c>
      <c r="P1643" s="22" t="s">
        <v>26</v>
      </c>
      <c r="Q1643" s="22" t="s">
        <v>120</v>
      </c>
      <c r="R1643" s="29" t="s">
        <v>5786</v>
      </c>
    </row>
    <row r="1644" spans="1:18" x14ac:dyDescent="0.2">
      <c r="A1644" s="25">
        <v>1628</v>
      </c>
      <c r="B1644" s="19">
        <v>5700</v>
      </c>
      <c r="C1644" s="162" t="s">
        <v>5103</v>
      </c>
      <c r="D1644" s="164">
        <v>26</v>
      </c>
      <c r="E1644" s="26">
        <v>12</v>
      </c>
      <c r="F1644" s="26">
        <v>2013</v>
      </c>
      <c r="G1644" s="164">
        <v>26</v>
      </c>
      <c r="H1644" s="26">
        <v>12</v>
      </c>
      <c r="I1644" s="26">
        <v>2013</v>
      </c>
      <c r="J1644" s="26">
        <v>82</v>
      </c>
      <c r="K1644" s="26">
        <v>48</v>
      </c>
      <c r="L1644" s="139"/>
      <c r="M1644" s="30" t="s">
        <v>5682</v>
      </c>
      <c r="N1644" s="139"/>
      <c r="O1644" s="26">
        <v>195</v>
      </c>
      <c r="P1644" s="22" t="s">
        <v>26</v>
      </c>
      <c r="Q1644" s="22" t="s">
        <v>120</v>
      </c>
      <c r="R1644" s="29" t="s">
        <v>5786</v>
      </c>
    </row>
    <row r="1645" spans="1:18" x14ac:dyDescent="0.2">
      <c r="A1645" s="25">
        <v>1629</v>
      </c>
      <c r="B1645" s="19">
        <v>5700</v>
      </c>
      <c r="C1645" s="162" t="s">
        <v>5104</v>
      </c>
      <c r="D1645" s="164">
        <v>26</v>
      </c>
      <c r="E1645" s="26">
        <v>12</v>
      </c>
      <c r="F1645" s="26">
        <v>2013</v>
      </c>
      <c r="G1645" s="164">
        <v>26</v>
      </c>
      <c r="H1645" s="26">
        <v>12</v>
      </c>
      <c r="I1645" s="26">
        <v>2013</v>
      </c>
      <c r="J1645" s="26">
        <v>83</v>
      </c>
      <c r="K1645" s="26">
        <v>49</v>
      </c>
      <c r="L1645" s="139"/>
      <c r="M1645" s="30" t="s">
        <v>5682</v>
      </c>
      <c r="N1645" s="139"/>
      <c r="O1645" s="26">
        <v>200</v>
      </c>
      <c r="P1645" s="22" t="s">
        <v>26</v>
      </c>
      <c r="Q1645" s="22" t="s">
        <v>120</v>
      </c>
      <c r="R1645" s="29" t="s">
        <v>5786</v>
      </c>
    </row>
    <row r="1646" spans="1:18" x14ac:dyDescent="0.2">
      <c r="A1646" s="25">
        <v>1630</v>
      </c>
      <c r="B1646" s="19">
        <v>5700</v>
      </c>
      <c r="C1646" s="162" t="s">
        <v>5105</v>
      </c>
      <c r="D1646" s="164">
        <v>26</v>
      </c>
      <c r="E1646" s="26">
        <v>12</v>
      </c>
      <c r="F1646" s="26">
        <v>2013</v>
      </c>
      <c r="G1646" s="164">
        <v>26</v>
      </c>
      <c r="H1646" s="26">
        <v>12</v>
      </c>
      <c r="I1646" s="26">
        <v>2013</v>
      </c>
      <c r="J1646" s="26">
        <v>83</v>
      </c>
      <c r="K1646" s="26">
        <v>50</v>
      </c>
      <c r="L1646" s="139"/>
      <c r="M1646" s="30" t="s">
        <v>5682</v>
      </c>
      <c r="N1646" s="139"/>
      <c r="O1646" s="26">
        <v>202</v>
      </c>
      <c r="P1646" s="22" t="s">
        <v>26</v>
      </c>
      <c r="Q1646" s="22" t="s">
        <v>120</v>
      </c>
      <c r="R1646" s="29" t="s">
        <v>5786</v>
      </c>
    </row>
    <row r="1647" spans="1:18" x14ac:dyDescent="0.2">
      <c r="A1647" s="25">
        <v>1631</v>
      </c>
      <c r="B1647" s="19">
        <v>5700</v>
      </c>
      <c r="C1647" s="162" t="s">
        <v>5106</v>
      </c>
      <c r="D1647" s="164">
        <v>26</v>
      </c>
      <c r="E1647" s="26">
        <v>12</v>
      </c>
      <c r="F1647" s="26">
        <v>2013</v>
      </c>
      <c r="G1647" s="164">
        <v>26</v>
      </c>
      <c r="H1647" s="26">
        <v>12</v>
      </c>
      <c r="I1647" s="26">
        <v>2013</v>
      </c>
      <c r="J1647" s="26">
        <v>83</v>
      </c>
      <c r="K1647" s="26">
        <v>51</v>
      </c>
      <c r="L1647" s="139"/>
      <c r="M1647" s="30" t="s">
        <v>5682</v>
      </c>
      <c r="N1647" s="139"/>
      <c r="O1647" s="26">
        <v>197</v>
      </c>
      <c r="P1647" s="22" t="s">
        <v>26</v>
      </c>
      <c r="Q1647" s="22" t="s">
        <v>120</v>
      </c>
      <c r="R1647" s="29" t="s">
        <v>5786</v>
      </c>
    </row>
    <row r="1648" spans="1:18" x14ac:dyDescent="0.2">
      <c r="A1648" s="25">
        <v>1632</v>
      </c>
      <c r="B1648" s="19">
        <v>5700</v>
      </c>
      <c r="C1648" s="162" t="s">
        <v>5107</v>
      </c>
      <c r="D1648" s="164">
        <v>26</v>
      </c>
      <c r="E1648" s="26">
        <v>12</v>
      </c>
      <c r="F1648" s="26">
        <v>2013</v>
      </c>
      <c r="G1648" s="167">
        <v>26</v>
      </c>
      <c r="H1648" s="26">
        <v>12</v>
      </c>
      <c r="I1648" s="26">
        <v>2013</v>
      </c>
      <c r="J1648" s="26">
        <v>83</v>
      </c>
      <c r="K1648" s="26">
        <v>52</v>
      </c>
      <c r="L1648" s="139"/>
      <c r="M1648" s="30" t="s">
        <v>5682</v>
      </c>
      <c r="N1648" s="139"/>
      <c r="O1648" s="26">
        <v>195</v>
      </c>
      <c r="P1648" s="22" t="s">
        <v>26</v>
      </c>
      <c r="Q1648" s="22" t="s">
        <v>120</v>
      </c>
      <c r="R1648" s="29" t="s">
        <v>5786</v>
      </c>
    </row>
    <row r="1649" spans="1:18" x14ac:dyDescent="0.2">
      <c r="A1649" s="25">
        <v>1633</v>
      </c>
      <c r="B1649" s="19">
        <v>5700</v>
      </c>
      <c r="C1649" s="162" t="s">
        <v>5108</v>
      </c>
      <c r="D1649" s="164">
        <v>26</v>
      </c>
      <c r="E1649" s="26">
        <v>12</v>
      </c>
      <c r="F1649" s="26">
        <v>2013</v>
      </c>
      <c r="G1649" s="167">
        <v>27</v>
      </c>
      <c r="H1649" s="26">
        <v>12</v>
      </c>
      <c r="I1649" s="26">
        <v>2013</v>
      </c>
      <c r="J1649" s="26">
        <v>83</v>
      </c>
      <c r="K1649" s="26">
        <v>53</v>
      </c>
      <c r="L1649" s="139"/>
      <c r="M1649" s="30" t="s">
        <v>5682</v>
      </c>
      <c r="N1649" s="139"/>
      <c r="O1649" s="26">
        <v>202</v>
      </c>
      <c r="P1649" s="22" t="s">
        <v>26</v>
      </c>
      <c r="Q1649" s="22" t="s">
        <v>120</v>
      </c>
      <c r="R1649" s="29" t="s">
        <v>5786</v>
      </c>
    </row>
    <row r="1650" spans="1:18" x14ac:dyDescent="0.2">
      <c r="A1650" s="25">
        <v>1634</v>
      </c>
      <c r="B1650" s="19">
        <v>5700</v>
      </c>
      <c r="C1650" s="162" t="s">
        <v>5109</v>
      </c>
      <c r="D1650" s="164">
        <v>27</v>
      </c>
      <c r="E1650" s="26">
        <v>12</v>
      </c>
      <c r="F1650" s="26">
        <v>2013</v>
      </c>
      <c r="G1650" s="164">
        <v>30</v>
      </c>
      <c r="H1650" s="26">
        <v>12</v>
      </c>
      <c r="I1650" s="26">
        <v>2013</v>
      </c>
      <c r="J1650" s="26">
        <v>83</v>
      </c>
      <c r="K1650" s="26">
        <v>54</v>
      </c>
      <c r="L1650" s="139"/>
      <c r="M1650" s="30" t="s">
        <v>5682</v>
      </c>
      <c r="N1650" s="139"/>
      <c r="O1650" s="26">
        <v>207</v>
      </c>
      <c r="P1650" s="22" t="s">
        <v>26</v>
      </c>
      <c r="Q1650" s="22" t="s">
        <v>120</v>
      </c>
      <c r="R1650" s="29" t="s">
        <v>5786</v>
      </c>
    </row>
    <row r="1651" spans="1:18" x14ac:dyDescent="0.2">
      <c r="A1651" s="25">
        <v>1635</v>
      </c>
      <c r="B1651" s="19">
        <v>5700</v>
      </c>
      <c r="C1651" s="162" t="s">
        <v>5110</v>
      </c>
      <c r="D1651" s="164">
        <v>30</v>
      </c>
      <c r="E1651" s="26">
        <v>12</v>
      </c>
      <c r="F1651" s="26">
        <v>2013</v>
      </c>
      <c r="G1651" s="164">
        <v>30</v>
      </c>
      <c r="H1651" s="26">
        <v>12</v>
      </c>
      <c r="I1651" s="26">
        <v>2013</v>
      </c>
      <c r="J1651" s="26">
        <v>84</v>
      </c>
      <c r="K1651" s="26">
        <v>55</v>
      </c>
      <c r="L1651" s="139"/>
      <c r="M1651" s="30" t="s">
        <v>5682</v>
      </c>
      <c r="N1651" s="139"/>
      <c r="O1651" s="26">
        <v>202</v>
      </c>
      <c r="P1651" s="22" t="s">
        <v>26</v>
      </c>
      <c r="Q1651" s="22" t="s">
        <v>120</v>
      </c>
      <c r="R1651" s="29" t="s">
        <v>5786</v>
      </c>
    </row>
    <row r="1652" spans="1:18" x14ac:dyDescent="0.2">
      <c r="A1652" s="25">
        <v>1636</v>
      </c>
      <c r="B1652" s="19">
        <v>5700</v>
      </c>
      <c r="C1652" s="162" t="s">
        <v>5111</v>
      </c>
      <c r="D1652" s="164">
        <v>30</v>
      </c>
      <c r="E1652" s="26">
        <v>12</v>
      </c>
      <c r="F1652" s="26">
        <v>2013</v>
      </c>
      <c r="G1652" s="164">
        <v>30</v>
      </c>
      <c r="H1652" s="26">
        <v>12</v>
      </c>
      <c r="I1652" s="26">
        <v>2013</v>
      </c>
      <c r="J1652" s="26">
        <v>84</v>
      </c>
      <c r="K1652" s="26">
        <v>56</v>
      </c>
      <c r="L1652" s="139"/>
      <c r="M1652" s="30" t="s">
        <v>5682</v>
      </c>
      <c r="N1652" s="139"/>
      <c r="O1652" s="26">
        <v>122</v>
      </c>
      <c r="P1652" s="22" t="s">
        <v>26</v>
      </c>
      <c r="Q1652" s="22" t="s">
        <v>120</v>
      </c>
      <c r="R1652" s="29" t="s">
        <v>5786</v>
      </c>
    </row>
    <row r="1653" spans="1:18" ht="22.5" x14ac:dyDescent="0.2">
      <c r="A1653" s="25">
        <v>1637</v>
      </c>
      <c r="B1653" s="19">
        <v>5700</v>
      </c>
      <c r="C1653" s="162" t="s">
        <v>5112</v>
      </c>
      <c r="D1653" s="164">
        <v>27</v>
      </c>
      <c r="E1653" s="26">
        <v>12</v>
      </c>
      <c r="F1653" s="26">
        <v>2013</v>
      </c>
      <c r="G1653" s="164">
        <v>27</v>
      </c>
      <c r="H1653" s="26">
        <v>12</v>
      </c>
      <c r="I1653" s="26">
        <v>2013</v>
      </c>
      <c r="J1653" s="26">
        <v>84</v>
      </c>
      <c r="K1653" s="26">
        <v>57</v>
      </c>
      <c r="L1653" s="139"/>
      <c r="M1653" s="30" t="s">
        <v>5682</v>
      </c>
      <c r="N1653" s="139"/>
      <c r="O1653" s="26">
        <v>170</v>
      </c>
      <c r="P1653" s="22" t="s">
        <v>26</v>
      </c>
      <c r="Q1653" s="22" t="s">
        <v>120</v>
      </c>
      <c r="R1653" s="29" t="s">
        <v>5786</v>
      </c>
    </row>
    <row r="1654" spans="1:18" ht="22.5" x14ac:dyDescent="0.2">
      <c r="A1654" s="25">
        <v>1638</v>
      </c>
      <c r="B1654" s="19">
        <v>5700</v>
      </c>
      <c r="C1654" s="26" t="s">
        <v>5113</v>
      </c>
      <c r="D1654" s="164">
        <v>27</v>
      </c>
      <c r="E1654" s="26">
        <v>12</v>
      </c>
      <c r="F1654" s="26">
        <v>2013</v>
      </c>
      <c r="G1654" s="164">
        <v>27</v>
      </c>
      <c r="H1654" s="26">
        <v>12</v>
      </c>
      <c r="I1654" s="26">
        <v>2013</v>
      </c>
      <c r="J1654" s="26">
        <v>84</v>
      </c>
      <c r="K1654" s="26">
        <v>58</v>
      </c>
      <c r="L1654" s="139"/>
      <c r="M1654" s="30" t="s">
        <v>5682</v>
      </c>
      <c r="N1654" s="139"/>
      <c r="O1654" s="26">
        <v>167</v>
      </c>
      <c r="P1654" s="22" t="s">
        <v>26</v>
      </c>
      <c r="Q1654" s="22" t="s">
        <v>120</v>
      </c>
      <c r="R1654" s="29" t="s">
        <v>5786</v>
      </c>
    </row>
    <row r="1655" spans="1:18" ht="22.5" x14ac:dyDescent="0.2">
      <c r="A1655" s="25">
        <v>1639</v>
      </c>
      <c r="B1655" s="19">
        <v>5700</v>
      </c>
      <c r="C1655" s="162" t="s">
        <v>5114</v>
      </c>
      <c r="D1655" s="164">
        <v>23</v>
      </c>
      <c r="E1655" s="26">
        <v>12</v>
      </c>
      <c r="F1655" s="26">
        <v>2013</v>
      </c>
      <c r="G1655" s="164">
        <v>23</v>
      </c>
      <c r="H1655" s="26">
        <v>12</v>
      </c>
      <c r="I1655" s="26">
        <v>2013</v>
      </c>
      <c r="J1655" s="26">
        <v>84</v>
      </c>
      <c r="K1655" s="26">
        <v>59</v>
      </c>
      <c r="L1655" s="139"/>
      <c r="M1655" s="30" t="s">
        <v>5682</v>
      </c>
      <c r="N1655" s="139"/>
      <c r="O1655" s="26">
        <v>205</v>
      </c>
      <c r="P1655" s="22" t="s">
        <v>26</v>
      </c>
      <c r="Q1655" s="22" t="s">
        <v>120</v>
      </c>
      <c r="R1655" s="29" t="s">
        <v>5786</v>
      </c>
    </row>
    <row r="1656" spans="1:18" ht="22.5" x14ac:dyDescent="0.2">
      <c r="A1656" s="25">
        <v>1640</v>
      </c>
      <c r="B1656" s="19">
        <v>5700</v>
      </c>
      <c r="C1656" s="26" t="s">
        <v>5115</v>
      </c>
      <c r="D1656" s="164">
        <v>23</v>
      </c>
      <c r="E1656" s="26">
        <v>12</v>
      </c>
      <c r="F1656" s="26">
        <v>2013</v>
      </c>
      <c r="G1656" s="164">
        <v>23</v>
      </c>
      <c r="H1656" s="26">
        <v>12</v>
      </c>
      <c r="I1656" s="26">
        <v>2013</v>
      </c>
      <c r="J1656" s="26">
        <v>84</v>
      </c>
      <c r="K1656" s="26">
        <v>60</v>
      </c>
      <c r="L1656" s="139"/>
      <c r="M1656" s="30" t="s">
        <v>5682</v>
      </c>
      <c r="N1656" s="139"/>
      <c r="O1656" s="26">
        <v>178</v>
      </c>
      <c r="P1656" s="22" t="s">
        <v>26</v>
      </c>
      <c r="Q1656" s="22" t="s">
        <v>120</v>
      </c>
      <c r="R1656" s="29" t="s">
        <v>5786</v>
      </c>
    </row>
    <row r="1657" spans="1:18" ht="22.5" x14ac:dyDescent="0.2">
      <c r="A1657" s="25">
        <v>1641</v>
      </c>
      <c r="B1657" s="19">
        <v>5700</v>
      </c>
      <c r="C1657" s="162" t="s">
        <v>5116</v>
      </c>
      <c r="D1657" s="164">
        <v>27</v>
      </c>
      <c r="E1657" s="26">
        <v>12</v>
      </c>
      <c r="F1657" s="26">
        <v>2013</v>
      </c>
      <c r="G1657" s="164">
        <v>27</v>
      </c>
      <c r="H1657" s="26">
        <v>12</v>
      </c>
      <c r="I1657" s="26">
        <v>2013</v>
      </c>
      <c r="J1657" s="26">
        <v>85</v>
      </c>
      <c r="K1657" s="26">
        <v>61</v>
      </c>
      <c r="L1657" s="139"/>
      <c r="M1657" s="30" t="s">
        <v>5682</v>
      </c>
      <c r="N1657" s="139"/>
      <c r="O1657" s="26">
        <v>170</v>
      </c>
      <c r="P1657" s="22" t="s">
        <v>26</v>
      </c>
      <c r="Q1657" s="22" t="s">
        <v>120</v>
      </c>
      <c r="R1657" s="29" t="s">
        <v>5786</v>
      </c>
    </row>
    <row r="1658" spans="1:18" ht="22.5" x14ac:dyDescent="0.2">
      <c r="A1658" s="25">
        <v>1642</v>
      </c>
      <c r="B1658" s="19">
        <v>5700</v>
      </c>
      <c r="C1658" s="26" t="s">
        <v>5117</v>
      </c>
      <c r="D1658" s="164">
        <v>27</v>
      </c>
      <c r="E1658" s="26">
        <v>12</v>
      </c>
      <c r="F1658" s="26">
        <v>2013</v>
      </c>
      <c r="G1658" s="164">
        <v>27</v>
      </c>
      <c r="H1658" s="26">
        <v>12</v>
      </c>
      <c r="I1658" s="26">
        <v>2013</v>
      </c>
      <c r="J1658" s="26">
        <v>85</v>
      </c>
      <c r="K1658" s="26">
        <v>62</v>
      </c>
      <c r="L1658" s="139"/>
      <c r="M1658" s="30" t="s">
        <v>5682</v>
      </c>
      <c r="N1658" s="139"/>
      <c r="O1658" s="26">
        <v>160</v>
      </c>
      <c r="P1658" s="22" t="s">
        <v>26</v>
      </c>
      <c r="Q1658" s="22" t="s">
        <v>120</v>
      </c>
      <c r="R1658" s="29" t="s">
        <v>5786</v>
      </c>
    </row>
    <row r="1659" spans="1:18" ht="18" thickBot="1" x14ac:dyDescent="0.3">
      <c r="A1659" s="298" t="s">
        <v>5793</v>
      </c>
      <c r="B1659" s="298"/>
      <c r="C1659" s="298"/>
      <c r="D1659" s="295"/>
      <c r="E1659" s="294"/>
      <c r="F1659" s="294"/>
      <c r="G1659" s="295"/>
      <c r="H1659" s="294"/>
      <c r="I1659" s="294"/>
      <c r="J1659" s="294"/>
      <c r="K1659" s="294"/>
      <c r="L1659" s="296"/>
      <c r="M1659" s="271"/>
      <c r="N1659" s="296"/>
      <c r="O1659" s="294"/>
      <c r="P1659" s="273"/>
      <c r="Q1659" s="273"/>
      <c r="R1659" s="297"/>
    </row>
    <row r="1660" spans="1:18" x14ac:dyDescent="0.25">
      <c r="A1660" s="263" t="s">
        <v>5781</v>
      </c>
      <c r="B1660" s="264"/>
      <c r="C1660" s="264"/>
      <c r="D1660" s="264"/>
      <c r="E1660" s="264"/>
      <c r="F1660" s="264"/>
      <c r="G1660" s="264"/>
      <c r="H1660" s="264"/>
      <c r="I1660" s="264"/>
      <c r="J1660" s="264"/>
      <c r="K1660" s="264"/>
      <c r="L1660" s="264"/>
      <c r="M1660" s="264"/>
      <c r="N1660" s="264"/>
      <c r="O1660" s="264"/>
      <c r="P1660" s="264"/>
      <c r="Q1660" s="264"/>
      <c r="R1660" s="265"/>
    </row>
    <row r="1661" spans="1:18" ht="34.5" x14ac:dyDescent="0.25">
      <c r="A1661" s="168" t="s">
        <v>15</v>
      </c>
      <c r="B1661" s="169"/>
      <c r="C1661" s="40" t="s">
        <v>28</v>
      </c>
      <c r="D1661" s="42"/>
      <c r="E1661" s="42"/>
      <c r="F1661" s="225" t="s">
        <v>16</v>
      </c>
      <c r="G1661" s="225"/>
      <c r="H1661" s="219" t="s">
        <v>29</v>
      </c>
      <c r="I1661" s="219"/>
      <c r="J1661" s="219"/>
      <c r="K1661" s="219"/>
      <c r="L1661" s="219"/>
      <c r="M1661" s="42"/>
      <c r="N1661" s="42"/>
      <c r="O1661" s="225" t="s">
        <v>23</v>
      </c>
      <c r="P1661" s="225"/>
      <c r="Q1661" s="219"/>
      <c r="R1661" s="220"/>
    </row>
    <row r="1662" spans="1:18" x14ac:dyDescent="0.25">
      <c r="A1662" s="41"/>
      <c r="B1662" s="42"/>
      <c r="C1662" s="42"/>
      <c r="D1662" s="42"/>
      <c r="E1662" s="42"/>
      <c r="F1662" s="42"/>
      <c r="G1662" s="42"/>
      <c r="H1662" s="42"/>
      <c r="I1662" s="42"/>
      <c r="J1662" s="42"/>
      <c r="K1662" s="42"/>
      <c r="L1662" s="42"/>
      <c r="M1662" s="42"/>
      <c r="N1662" s="42"/>
      <c r="O1662" s="42"/>
      <c r="P1662" s="42"/>
      <c r="Q1662" s="42"/>
      <c r="R1662" s="44"/>
    </row>
    <row r="1663" spans="1:18" x14ac:dyDescent="0.25">
      <c r="A1663" s="41"/>
      <c r="B1663" s="42"/>
      <c r="C1663" s="42"/>
      <c r="D1663" s="42"/>
      <c r="E1663" s="42"/>
      <c r="F1663" s="42"/>
      <c r="G1663" s="42"/>
      <c r="H1663" s="42"/>
      <c r="I1663" s="42"/>
      <c r="J1663" s="42"/>
      <c r="K1663" s="42"/>
      <c r="L1663" s="42"/>
      <c r="M1663" s="42"/>
      <c r="N1663" s="42"/>
      <c r="O1663" s="42"/>
      <c r="P1663" s="42"/>
      <c r="Q1663" s="42"/>
      <c r="R1663" s="44"/>
    </row>
    <row r="1664" spans="1:18" ht="34.5" x14ac:dyDescent="0.25">
      <c r="A1664" s="224" t="s">
        <v>17</v>
      </c>
      <c r="B1664" s="225"/>
      <c r="C1664" s="40" t="s">
        <v>30</v>
      </c>
      <c r="D1664" s="42"/>
      <c r="E1664" s="42"/>
      <c r="F1664" s="225" t="s">
        <v>17</v>
      </c>
      <c r="G1664" s="225"/>
      <c r="H1664" s="219" t="s">
        <v>31</v>
      </c>
      <c r="I1664" s="219"/>
      <c r="J1664" s="219"/>
      <c r="K1664" s="219"/>
      <c r="L1664" s="219"/>
      <c r="M1664" s="42"/>
      <c r="N1664" s="42"/>
      <c r="O1664" s="225" t="s">
        <v>17</v>
      </c>
      <c r="P1664" s="225"/>
      <c r="Q1664" s="219"/>
      <c r="R1664" s="220"/>
    </row>
    <row r="1665" spans="1:18" x14ac:dyDescent="0.25">
      <c r="A1665" s="41"/>
      <c r="B1665" s="42"/>
      <c r="C1665" s="42"/>
      <c r="D1665" s="42"/>
      <c r="E1665" s="42"/>
      <c r="F1665" s="42"/>
      <c r="G1665" s="42"/>
      <c r="H1665" s="42"/>
      <c r="I1665" s="42"/>
      <c r="J1665" s="42"/>
      <c r="K1665" s="42"/>
      <c r="L1665" s="42"/>
      <c r="M1665" s="42"/>
      <c r="N1665" s="42"/>
      <c r="O1665" s="42"/>
      <c r="P1665" s="42"/>
      <c r="Q1665" s="42"/>
      <c r="R1665" s="44"/>
    </row>
    <row r="1666" spans="1:18" x14ac:dyDescent="0.25">
      <c r="A1666" s="41"/>
      <c r="B1666" s="42"/>
      <c r="C1666" s="42"/>
      <c r="D1666" s="42"/>
      <c r="E1666" s="42"/>
      <c r="F1666" s="42"/>
      <c r="G1666" s="42"/>
      <c r="H1666" s="42"/>
      <c r="I1666" s="42"/>
      <c r="J1666" s="42"/>
      <c r="K1666" s="42"/>
      <c r="L1666" s="42"/>
      <c r="M1666" s="42"/>
      <c r="N1666" s="42"/>
      <c r="O1666" s="42"/>
      <c r="P1666" s="42"/>
      <c r="Q1666" s="42"/>
      <c r="R1666" s="44"/>
    </row>
    <row r="1667" spans="1:18" ht="34.5" x14ac:dyDescent="0.25">
      <c r="A1667" s="41" t="s">
        <v>18</v>
      </c>
      <c r="B1667" s="42"/>
      <c r="C1667" s="40" t="s">
        <v>33</v>
      </c>
      <c r="D1667" s="42"/>
      <c r="E1667" s="42"/>
      <c r="F1667" s="42" t="s">
        <v>18</v>
      </c>
      <c r="G1667" s="42"/>
      <c r="H1667" s="219" t="s">
        <v>33</v>
      </c>
      <c r="I1667" s="219"/>
      <c r="J1667" s="219"/>
      <c r="K1667" s="219"/>
      <c r="L1667" s="219"/>
      <c r="M1667" s="42"/>
      <c r="N1667" s="42"/>
      <c r="O1667" s="42" t="s">
        <v>18</v>
      </c>
      <c r="P1667" s="42"/>
      <c r="Q1667" s="219"/>
      <c r="R1667" s="220"/>
    </row>
    <row r="1668" spans="1:18" ht="18" thickBot="1" x14ac:dyDescent="0.3">
      <c r="A1668" s="13"/>
      <c r="B1668" s="14"/>
      <c r="C1668" s="14"/>
      <c r="D1668" s="14"/>
      <c r="E1668" s="14"/>
      <c r="F1668" s="14"/>
      <c r="G1668" s="14"/>
      <c r="H1668" s="14"/>
      <c r="I1668" s="14"/>
      <c r="J1668" s="14"/>
      <c r="K1668" s="14"/>
      <c r="L1668" s="14"/>
      <c r="M1668" s="14"/>
      <c r="N1668" s="14"/>
      <c r="O1668" s="14"/>
      <c r="P1668" s="14"/>
      <c r="Q1668" s="14"/>
      <c r="R1668" s="15"/>
    </row>
  </sheetData>
  <autoFilter ref="A15:R16">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autoFilter>
  <mergeCells count="32">
    <mergeCell ref="A1659:C1659"/>
    <mergeCell ref="R15:R16"/>
    <mergeCell ref="D15:I15"/>
    <mergeCell ref="D16:F16"/>
    <mergeCell ref="G16:I16"/>
    <mergeCell ref="A13:B13"/>
    <mergeCell ref="C13:R13"/>
    <mergeCell ref="A15:A16"/>
    <mergeCell ref="B15:B16"/>
    <mergeCell ref="C15:C16"/>
    <mergeCell ref="J15:N15"/>
    <mergeCell ref="O15:O16"/>
    <mergeCell ref="P15:P16"/>
    <mergeCell ref="Q15:Q16"/>
    <mergeCell ref="A6:R6"/>
    <mergeCell ref="A8:R8"/>
    <mergeCell ref="A10:B10"/>
    <mergeCell ref="C10:N10"/>
    <mergeCell ref="A11:B11"/>
    <mergeCell ref="C11:N11"/>
    <mergeCell ref="A1660:R1660"/>
    <mergeCell ref="F1661:G1661"/>
    <mergeCell ref="H1661:L1661"/>
    <mergeCell ref="O1661:P1661"/>
    <mergeCell ref="Q1661:R1661"/>
    <mergeCell ref="H1667:L1667"/>
    <mergeCell ref="Q1667:R1667"/>
    <mergeCell ref="A1664:B1664"/>
    <mergeCell ref="F1664:G1664"/>
    <mergeCell ref="H1664:L1664"/>
    <mergeCell ref="O1664:P1664"/>
    <mergeCell ref="Q1664:R1664"/>
  </mergeCells>
  <dataValidations count="1">
    <dataValidation allowBlank="1" showErrorMessage="1" promptTitle="  " sqref="C17:E1022"/>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A50" workbookViewId="0">
      <selection activeCell="D75" sqref="D75"/>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6.285156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5118</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43" t="s">
        <v>1</v>
      </c>
      <c r="E16" s="43" t="s">
        <v>2</v>
      </c>
      <c r="F16" s="43" t="s">
        <v>3</v>
      </c>
      <c r="G16" s="43" t="s">
        <v>4</v>
      </c>
      <c r="H16" s="43" t="s">
        <v>5</v>
      </c>
      <c r="I16" s="43" t="s">
        <v>6</v>
      </c>
      <c r="J16" s="43" t="s">
        <v>7</v>
      </c>
      <c r="K16" s="232"/>
      <c r="L16" s="232"/>
      <c r="M16" s="232"/>
      <c r="N16" s="227"/>
    </row>
    <row r="17" spans="1:14" s="23" customFormat="1" ht="17.25" customHeight="1" x14ac:dyDescent="0.2">
      <c r="A17" s="18">
        <v>1</v>
      </c>
      <c r="B17" s="19">
        <v>5400</v>
      </c>
      <c r="C17" s="36" t="s">
        <v>3264</v>
      </c>
      <c r="D17" s="24">
        <v>39083</v>
      </c>
      <c r="E17" s="24">
        <v>39447</v>
      </c>
      <c r="F17" s="39">
        <v>1</v>
      </c>
      <c r="G17" s="39">
        <v>1</v>
      </c>
      <c r="H17" s="21"/>
      <c r="I17" s="30" t="s">
        <v>5682</v>
      </c>
      <c r="J17" s="30"/>
      <c r="K17" s="22">
        <v>48</v>
      </c>
      <c r="L17" s="22" t="s">
        <v>26</v>
      </c>
      <c r="M17" s="22" t="s">
        <v>120</v>
      </c>
      <c r="N17" s="29" t="s">
        <v>5787</v>
      </c>
    </row>
    <row r="18" spans="1:14" s="23" customFormat="1" ht="17.25" customHeight="1" x14ac:dyDescent="0.2">
      <c r="A18" s="18">
        <v>2</v>
      </c>
      <c r="B18" s="19">
        <v>5400</v>
      </c>
      <c r="C18" s="36" t="s">
        <v>3265</v>
      </c>
      <c r="D18" s="24">
        <v>39448</v>
      </c>
      <c r="E18" s="24">
        <v>39813</v>
      </c>
      <c r="F18" s="39">
        <v>1</v>
      </c>
      <c r="G18" s="39">
        <v>1</v>
      </c>
      <c r="H18" s="21"/>
      <c r="I18" s="30" t="s">
        <v>5682</v>
      </c>
      <c r="J18" s="30"/>
      <c r="K18" s="22">
        <v>49</v>
      </c>
      <c r="L18" s="22" t="s">
        <v>26</v>
      </c>
      <c r="M18" s="22" t="s">
        <v>120</v>
      </c>
      <c r="N18" s="29" t="s">
        <v>5787</v>
      </c>
    </row>
    <row r="19" spans="1:14" s="23" customFormat="1" ht="22.5" customHeight="1" x14ac:dyDescent="0.2">
      <c r="A19" s="18">
        <v>3</v>
      </c>
      <c r="B19" s="19">
        <v>5400</v>
      </c>
      <c r="C19" s="36" t="s">
        <v>3266</v>
      </c>
      <c r="D19" s="24">
        <v>38718</v>
      </c>
      <c r="E19" s="24">
        <v>39082</v>
      </c>
      <c r="F19" s="39">
        <v>1</v>
      </c>
      <c r="G19" s="39">
        <v>1</v>
      </c>
      <c r="H19" s="21"/>
      <c r="I19" s="30" t="s">
        <v>5682</v>
      </c>
      <c r="J19" s="30"/>
      <c r="K19" s="22">
        <v>216</v>
      </c>
      <c r="L19" s="22" t="s">
        <v>26</v>
      </c>
      <c r="M19" s="22" t="s">
        <v>120</v>
      </c>
      <c r="N19" s="29" t="s">
        <v>5787</v>
      </c>
    </row>
    <row r="20" spans="1:14" s="23" customFormat="1" ht="17.25" customHeight="1" x14ac:dyDescent="0.2">
      <c r="A20" s="18">
        <v>4</v>
      </c>
      <c r="B20" s="19">
        <v>5400</v>
      </c>
      <c r="C20" s="36" t="s">
        <v>3267</v>
      </c>
      <c r="D20" s="24">
        <v>39083</v>
      </c>
      <c r="E20" s="24">
        <v>39447</v>
      </c>
      <c r="F20" s="39">
        <v>1</v>
      </c>
      <c r="G20" s="39">
        <v>1</v>
      </c>
      <c r="H20" s="22"/>
      <c r="I20" s="30" t="s">
        <v>5682</v>
      </c>
      <c r="J20" s="22"/>
      <c r="K20" s="22">
        <v>337</v>
      </c>
      <c r="L20" s="22" t="s">
        <v>26</v>
      </c>
      <c r="M20" s="22" t="s">
        <v>120</v>
      </c>
      <c r="N20" s="29" t="s">
        <v>5787</v>
      </c>
    </row>
    <row r="21" spans="1:14" s="23" customFormat="1" ht="21.75" customHeight="1" x14ac:dyDescent="0.2">
      <c r="A21" s="18">
        <v>5</v>
      </c>
      <c r="B21" s="19">
        <v>5400</v>
      </c>
      <c r="C21" s="36" t="s">
        <v>3268</v>
      </c>
      <c r="D21" s="24">
        <v>37987</v>
      </c>
      <c r="E21" s="24">
        <v>38352</v>
      </c>
      <c r="F21" s="39">
        <v>2</v>
      </c>
      <c r="G21" s="39">
        <v>1</v>
      </c>
      <c r="H21" s="22"/>
      <c r="I21" s="30" t="s">
        <v>5682</v>
      </c>
      <c r="J21" s="30"/>
      <c r="K21" s="22">
        <v>140</v>
      </c>
      <c r="L21" s="22" t="s">
        <v>26</v>
      </c>
      <c r="M21" s="22" t="s">
        <v>120</v>
      </c>
      <c r="N21" s="29" t="s">
        <v>5787</v>
      </c>
    </row>
    <row r="22" spans="1:14" s="23" customFormat="1" ht="17.25" customHeight="1" x14ac:dyDescent="0.2">
      <c r="A22" s="18">
        <v>6</v>
      </c>
      <c r="B22" s="19">
        <v>5400</v>
      </c>
      <c r="C22" s="36" t="s">
        <v>3269</v>
      </c>
      <c r="D22" s="24">
        <v>38353</v>
      </c>
      <c r="E22" s="24">
        <v>38717</v>
      </c>
      <c r="F22" s="39">
        <v>2</v>
      </c>
      <c r="G22" s="39">
        <v>1</v>
      </c>
      <c r="H22" s="22"/>
      <c r="I22" s="30" t="s">
        <v>5682</v>
      </c>
      <c r="J22" s="30"/>
      <c r="K22" s="22">
        <v>91</v>
      </c>
      <c r="L22" s="22" t="s">
        <v>26</v>
      </c>
      <c r="M22" s="22" t="s">
        <v>120</v>
      </c>
      <c r="N22" s="29" t="s">
        <v>5787</v>
      </c>
    </row>
    <row r="23" spans="1:14" s="23" customFormat="1" ht="17.25" customHeight="1" x14ac:dyDescent="0.2">
      <c r="A23" s="18">
        <v>7</v>
      </c>
      <c r="B23" s="19">
        <v>5400</v>
      </c>
      <c r="C23" s="36" t="s">
        <v>3270</v>
      </c>
      <c r="D23" s="24">
        <v>38353</v>
      </c>
      <c r="E23" s="24">
        <v>38717</v>
      </c>
      <c r="F23" s="39">
        <v>2</v>
      </c>
      <c r="G23" s="39">
        <v>1</v>
      </c>
      <c r="H23" s="26"/>
      <c r="I23" s="30" t="s">
        <v>5682</v>
      </c>
      <c r="J23" s="30"/>
      <c r="K23" s="22">
        <v>204</v>
      </c>
      <c r="L23" s="22" t="s">
        <v>26</v>
      </c>
      <c r="M23" s="22" t="s">
        <v>120</v>
      </c>
      <c r="N23" s="29" t="s">
        <v>5787</v>
      </c>
    </row>
    <row r="24" spans="1:14" s="23" customFormat="1" ht="21.75" customHeight="1" x14ac:dyDescent="0.2">
      <c r="A24" s="18">
        <v>8</v>
      </c>
      <c r="B24" s="19">
        <v>5400</v>
      </c>
      <c r="C24" s="36" t="s">
        <v>3271</v>
      </c>
      <c r="D24" s="24">
        <v>38353</v>
      </c>
      <c r="E24" s="24">
        <v>38717</v>
      </c>
      <c r="F24" s="39">
        <v>2</v>
      </c>
      <c r="G24" s="39">
        <v>1</v>
      </c>
      <c r="H24" s="27"/>
      <c r="I24" s="30" t="s">
        <v>5682</v>
      </c>
      <c r="J24" s="28"/>
      <c r="K24" s="22">
        <v>156</v>
      </c>
      <c r="L24" s="22" t="s">
        <v>26</v>
      </c>
      <c r="M24" s="22" t="s">
        <v>120</v>
      </c>
      <c r="N24" s="29" t="s">
        <v>5787</v>
      </c>
    </row>
    <row r="25" spans="1:14" ht="26.25" customHeight="1" x14ac:dyDescent="0.2">
      <c r="A25" s="18">
        <v>9</v>
      </c>
      <c r="B25" s="19">
        <v>5400</v>
      </c>
      <c r="C25" s="36" t="s">
        <v>3272</v>
      </c>
      <c r="D25" s="24">
        <v>38718</v>
      </c>
      <c r="E25" s="24">
        <v>39082</v>
      </c>
      <c r="F25" s="39">
        <v>2</v>
      </c>
      <c r="G25" s="39">
        <v>1</v>
      </c>
      <c r="H25" s="11"/>
      <c r="I25" s="30" t="s">
        <v>5682</v>
      </c>
      <c r="J25" s="11"/>
      <c r="K25" s="22">
        <v>59</v>
      </c>
      <c r="L25" s="22" t="s">
        <v>26</v>
      </c>
      <c r="M25" s="22" t="s">
        <v>120</v>
      </c>
      <c r="N25" s="29" t="s">
        <v>5787</v>
      </c>
    </row>
    <row r="26" spans="1:14" ht="17.25" customHeight="1" x14ac:dyDescent="0.2">
      <c r="A26" s="18">
        <v>10</v>
      </c>
      <c r="B26" s="19">
        <v>5400</v>
      </c>
      <c r="C26" s="36" t="s">
        <v>3273</v>
      </c>
      <c r="D26" s="24">
        <v>38718</v>
      </c>
      <c r="E26" s="24">
        <v>39082</v>
      </c>
      <c r="F26" s="39">
        <v>2</v>
      </c>
      <c r="G26" s="39">
        <v>1</v>
      </c>
      <c r="H26" s="11"/>
      <c r="I26" s="30" t="s">
        <v>5682</v>
      </c>
      <c r="J26" s="11"/>
      <c r="K26" s="22">
        <v>61</v>
      </c>
      <c r="L26" s="22" t="s">
        <v>26</v>
      </c>
      <c r="M26" s="22" t="s">
        <v>120</v>
      </c>
      <c r="N26" s="29" t="s">
        <v>5787</v>
      </c>
    </row>
    <row r="27" spans="1:14" ht="17.25" customHeight="1" x14ac:dyDescent="0.2">
      <c r="A27" s="18">
        <v>11</v>
      </c>
      <c r="B27" s="19">
        <v>5400</v>
      </c>
      <c r="C27" s="36" t="s">
        <v>3274</v>
      </c>
      <c r="D27" s="24">
        <v>38718</v>
      </c>
      <c r="E27" s="24">
        <v>39082</v>
      </c>
      <c r="F27" s="39">
        <v>2</v>
      </c>
      <c r="G27" s="39">
        <v>1</v>
      </c>
      <c r="H27" s="11"/>
      <c r="I27" s="30" t="s">
        <v>5682</v>
      </c>
      <c r="J27" s="11"/>
      <c r="K27" s="22">
        <v>252</v>
      </c>
      <c r="L27" s="22" t="s">
        <v>26</v>
      </c>
      <c r="M27" s="22" t="s">
        <v>120</v>
      </c>
      <c r="N27" s="29" t="s">
        <v>5787</v>
      </c>
    </row>
    <row r="28" spans="1:14" ht="23.25" customHeight="1" x14ac:dyDescent="0.2">
      <c r="A28" s="18">
        <v>12</v>
      </c>
      <c r="B28" s="19">
        <v>5400</v>
      </c>
      <c r="C28" s="36" t="s">
        <v>3275</v>
      </c>
      <c r="D28" s="24">
        <v>39083</v>
      </c>
      <c r="E28" s="24">
        <v>39447</v>
      </c>
      <c r="F28" s="39">
        <v>3</v>
      </c>
      <c r="G28" s="39">
        <v>1</v>
      </c>
      <c r="H28" s="11"/>
      <c r="I28" s="30" t="s">
        <v>5682</v>
      </c>
      <c r="J28" s="11"/>
      <c r="K28" s="22">
        <v>144</v>
      </c>
      <c r="L28" s="22" t="s">
        <v>26</v>
      </c>
      <c r="M28" s="22" t="s">
        <v>120</v>
      </c>
      <c r="N28" s="29" t="s">
        <v>5787</v>
      </c>
    </row>
    <row r="29" spans="1:14" ht="17.25" customHeight="1" x14ac:dyDescent="0.2">
      <c r="A29" s="18">
        <v>13</v>
      </c>
      <c r="B29" s="19">
        <v>5400</v>
      </c>
      <c r="C29" s="36" t="s">
        <v>3276</v>
      </c>
      <c r="D29" s="24">
        <v>39083</v>
      </c>
      <c r="E29" s="24">
        <v>39447</v>
      </c>
      <c r="F29" s="39">
        <v>3</v>
      </c>
      <c r="G29" s="39">
        <v>1</v>
      </c>
      <c r="H29" s="11"/>
      <c r="I29" s="30" t="s">
        <v>5682</v>
      </c>
      <c r="J29" s="11"/>
      <c r="K29" s="22">
        <v>138</v>
      </c>
      <c r="L29" s="22" t="s">
        <v>26</v>
      </c>
      <c r="M29" s="22" t="s">
        <v>120</v>
      </c>
      <c r="N29" s="29" t="s">
        <v>5787</v>
      </c>
    </row>
    <row r="30" spans="1:14" ht="17.25" customHeight="1" x14ac:dyDescent="0.2">
      <c r="A30" s="18">
        <v>14</v>
      </c>
      <c r="B30" s="19">
        <v>5400</v>
      </c>
      <c r="C30" s="36" t="s">
        <v>3277</v>
      </c>
      <c r="D30" s="24">
        <v>39083</v>
      </c>
      <c r="E30" s="24">
        <v>39447</v>
      </c>
      <c r="F30" s="39">
        <v>3</v>
      </c>
      <c r="G30" s="39">
        <v>2</v>
      </c>
      <c r="H30" s="11"/>
      <c r="I30" s="30" t="s">
        <v>5682</v>
      </c>
      <c r="J30" s="11"/>
      <c r="K30" s="22">
        <v>295</v>
      </c>
      <c r="L30" s="22" t="s">
        <v>26</v>
      </c>
      <c r="M30" s="22" t="s">
        <v>120</v>
      </c>
      <c r="N30" s="29" t="s">
        <v>5787</v>
      </c>
    </row>
    <row r="31" spans="1:14" ht="27.75" customHeight="1" x14ac:dyDescent="0.2">
      <c r="A31" s="18">
        <v>15</v>
      </c>
      <c r="B31" s="19">
        <v>5400</v>
      </c>
      <c r="C31" s="36" t="s">
        <v>3275</v>
      </c>
      <c r="D31" s="24">
        <v>39448</v>
      </c>
      <c r="E31" s="24">
        <v>39813</v>
      </c>
      <c r="F31" s="39">
        <v>3</v>
      </c>
      <c r="G31" s="39">
        <v>1</v>
      </c>
      <c r="H31" s="11"/>
      <c r="I31" s="30" t="s">
        <v>5682</v>
      </c>
      <c r="J31" s="11"/>
      <c r="K31" s="22">
        <v>158</v>
      </c>
      <c r="L31" s="22" t="s">
        <v>26</v>
      </c>
      <c r="M31" s="22" t="s">
        <v>120</v>
      </c>
      <c r="N31" s="29" t="s">
        <v>5787</v>
      </c>
    </row>
    <row r="32" spans="1:14" x14ac:dyDescent="0.2">
      <c r="A32" s="18">
        <v>16</v>
      </c>
      <c r="B32" s="19">
        <v>5400</v>
      </c>
      <c r="C32" s="36" t="s">
        <v>3278</v>
      </c>
      <c r="D32" s="24">
        <v>39448</v>
      </c>
      <c r="E32" s="24">
        <v>39813</v>
      </c>
      <c r="F32" s="39">
        <v>3</v>
      </c>
      <c r="G32" s="39">
        <v>1</v>
      </c>
      <c r="H32" s="21"/>
      <c r="I32" s="30" t="s">
        <v>5682</v>
      </c>
      <c r="J32" s="30"/>
      <c r="K32" s="22">
        <v>75</v>
      </c>
      <c r="L32" s="22" t="s">
        <v>26</v>
      </c>
      <c r="M32" s="22" t="s">
        <v>120</v>
      </c>
      <c r="N32" s="29" t="s">
        <v>5787</v>
      </c>
    </row>
    <row r="33" spans="1:14" ht="22.5" x14ac:dyDescent="0.2">
      <c r="A33" s="18">
        <v>17</v>
      </c>
      <c r="B33" s="19">
        <v>5400</v>
      </c>
      <c r="C33" s="36" t="s">
        <v>3279</v>
      </c>
      <c r="D33" s="24">
        <v>39448</v>
      </c>
      <c r="E33" s="24">
        <v>39813</v>
      </c>
      <c r="F33" s="39">
        <v>3</v>
      </c>
      <c r="G33" s="39">
        <v>2</v>
      </c>
      <c r="H33" s="21"/>
      <c r="I33" s="30" t="s">
        <v>5682</v>
      </c>
      <c r="J33" s="30"/>
      <c r="K33" s="22">
        <v>125</v>
      </c>
      <c r="L33" s="22" t="s">
        <v>26</v>
      </c>
      <c r="M33" s="22" t="s">
        <v>120</v>
      </c>
      <c r="N33" s="29" t="s">
        <v>5787</v>
      </c>
    </row>
    <row r="34" spans="1:14" x14ac:dyDescent="0.2">
      <c r="A34" s="18">
        <v>18</v>
      </c>
      <c r="B34" s="19">
        <v>5400</v>
      </c>
      <c r="C34" s="36" t="s">
        <v>3280</v>
      </c>
      <c r="D34" s="24">
        <v>39448</v>
      </c>
      <c r="E34" s="24">
        <v>39813</v>
      </c>
      <c r="F34" s="39">
        <v>3</v>
      </c>
      <c r="G34" s="20" t="s">
        <v>117</v>
      </c>
      <c r="H34" s="21"/>
      <c r="I34" s="30" t="s">
        <v>5682</v>
      </c>
      <c r="J34" s="30"/>
      <c r="K34" s="22">
        <v>369</v>
      </c>
      <c r="L34" s="22" t="s">
        <v>26</v>
      </c>
      <c r="M34" s="22" t="s">
        <v>120</v>
      </c>
      <c r="N34" s="29" t="s">
        <v>5787</v>
      </c>
    </row>
    <row r="35" spans="1:14" x14ac:dyDescent="0.2">
      <c r="A35" s="18">
        <v>19</v>
      </c>
      <c r="B35" s="19">
        <v>5400</v>
      </c>
      <c r="C35" s="36" t="s">
        <v>3281</v>
      </c>
      <c r="D35" s="24">
        <v>39449</v>
      </c>
      <c r="E35" s="24">
        <v>39813</v>
      </c>
      <c r="F35" s="39">
        <v>4</v>
      </c>
      <c r="G35" s="20" t="s">
        <v>611</v>
      </c>
      <c r="H35" s="22"/>
      <c r="I35" s="30" t="s">
        <v>5682</v>
      </c>
      <c r="J35" s="22"/>
      <c r="K35" s="22">
        <v>112</v>
      </c>
      <c r="L35" s="22" t="s">
        <v>26</v>
      </c>
      <c r="M35" s="22" t="s">
        <v>120</v>
      </c>
      <c r="N35" s="29" t="s">
        <v>5787</v>
      </c>
    </row>
    <row r="36" spans="1:14" x14ac:dyDescent="0.2">
      <c r="A36" s="18">
        <v>20</v>
      </c>
      <c r="B36" s="19">
        <v>5400</v>
      </c>
      <c r="C36" s="36" t="s">
        <v>3282</v>
      </c>
      <c r="D36" s="24">
        <v>39449</v>
      </c>
      <c r="E36" s="24">
        <v>39813</v>
      </c>
      <c r="F36" s="39">
        <v>4</v>
      </c>
      <c r="G36" s="20" t="s">
        <v>611</v>
      </c>
      <c r="H36" s="22"/>
      <c r="I36" s="30" t="s">
        <v>5682</v>
      </c>
      <c r="J36" s="30"/>
      <c r="K36" s="22">
        <v>210</v>
      </c>
      <c r="L36" s="22" t="s">
        <v>26</v>
      </c>
      <c r="M36" s="22" t="s">
        <v>120</v>
      </c>
      <c r="N36" s="29" t="s">
        <v>5787</v>
      </c>
    </row>
    <row r="37" spans="1:14" ht="22.5" x14ac:dyDescent="0.2">
      <c r="A37" s="18">
        <v>21</v>
      </c>
      <c r="B37" s="19">
        <v>5400</v>
      </c>
      <c r="C37" s="36" t="s">
        <v>3283</v>
      </c>
      <c r="D37" s="24">
        <v>39449</v>
      </c>
      <c r="E37" s="24">
        <v>39813</v>
      </c>
      <c r="F37" s="39">
        <v>4</v>
      </c>
      <c r="G37" s="20" t="s">
        <v>611</v>
      </c>
      <c r="H37" s="22"/>
      <c r="I37" s="30" t="s">
        <v>5682</v>
      </c>
      <c r="J37" s="30"/>
      <c r="K37" s="22">
        <v>205</v>
      </c>
      <c r="L37" s="22" t="s">
        <v>26</v>
      </c>
      <c r="M37" s="22" t="s">
        <v>120</v>
      </c>
      <c r="N37" s="29" t="s">
        <v>5787</v>
      </c>
    </row>
    <row r="38" spans="1:14" x14ac:dyDescent="0.2">
      <c r="A38" s="18">
        <v>22</v>
      </c>
      <c r="B38" s="19">
        <v>5400</v>
      </c>
      <c r="C38" s="36" t="s">
        <v>3284</v>
      </c>
      <c r="D38" s="24">
        <v>39449</v>
      </c>
      <c r="E38" s="24">
        <v>39813</v>
      </c>
      <c r="F38" s="39">
        <v>4</v>
      </c>
      <c r="G38" s="20" t="s">
        <v>611</v>
      </c>
      <c r="H38" s="26"/>
      <c r="I38" s="30" t="s">
        <v>5682</v>
      </c>
      <c r="J38" s="30"/>
      <c r="K38" s="22">
        <v>79</v>
      </c>
      <c r="L38" s="22" t="s">
        <v>26</v>
      </c>
      <c r="M38" s="22" t="s">
        <v>120</v>
      </c>
      <c r="N38" s="29" t="s">
        <v>5787</v>
      </c>
    </row>
    <row r="39" spans="1:14" x14ac:dyDescent="0.2">
      <c r="A39" s="18">
        <v>23</v>
      </c>
      <c r="B39" s="19">
        <v>5400</v>
      </c>
      <c r="C39" s="36" t="s">
        <v>3285</v>
      </c>
      <c r="D39" s="24">
        <v>39449</v>
      </c>
      <c r="E39" s="24">
        <v>39813</v>
      </c>
      <c r="F39" s="39">
        <v>4</v>
      </c>
      <c r="G39" s="20" t="s">
        <v>611</v>
      </c>
      <c r="H39" s="27"/>
      <c r="I39" s="30" t="s">
        <v>5682</v>
      </c>
      <c r="J39" s="28"/>
      <c r="K39" s="22">
        <v>39</v>
      </c>
      <c r="L39" s="22" t="s">
        <v>26</v>
      </c>
      <c r="M39" s="22" t="s">
        <v>120</v>
      </c>
      <c r="N39" s="29" t="s">
        <v>5787</v>
      </c>
    </row>
    <row r="40" spans="1:14" x14ac:dyDescent="0.2">
      <c r="A40" s="18">
        <v>24</v>
      </c>
      <c r="B40" s="19">
        <v>5400</v>
      </c>
      <c r="C40" s="36" t="s">
        <v>3286</v>
      </c>
      <c r="D40" s="24">
        <v>39449</v>
      </c>
      <c r="E40" s="24">
        <v>39813</v>
      </c>
      <c r="F40" s="39">
        <v>4</v>
      </c>
      <c r="G40" s="20" t="s">
        <v>611</v>
      </c>
      <c r="H40" s="11"/>
      <c r="I40" s="30" t="s">
        <v>5682</v>
      </c>
      <c r="J40" s="11"/>
      <c r="K40" s="22">
        <v>140</v>
      </c>
      <c r="L40" s="22" t="s">
        <v>26</v>
      </c>
      <c r="M40" s="22" t="s">
        <v>120</v>
      </c>
      <c r="N40" s="29" t="s">
        <v>5787</v>
      </c>
    </row>
    <row r="41" spans="1:14" x14ac:dyDescent="0.2">
      <c r="A41" s="18">
        <v>25</v>
      </c>
      <c r="B41" s="19">
        <v>5400</v>
      </c>
      <c r="C41" s="36" t="s">
        <v>3287</v>
      </c>
      <c r="D41" s="24">
        <v>39449</v>
      </c>
      <c r="E41" s="24">
        <v>39813</v>
      </c>
      <c r="F41" s="39">
        <v>4</v>
      </c>
      <c r="G41" s="20" t="s">
        <v>612</v>
      </c>
      <c r="H41" s="11"/>
      <c r="I41" s="30" t="s">
        <v>5682</v>
      </c>
      <c r="J41" s="11"/>
      <c r="K41" s="22">
        <v>200</v>
      </c>
      <c r="L41" s="22" t="s">
        <v>26</v>
      </c>
      <c r="M41" s="22" t="s">
        <v>120</v>
      </c>
      <c r="N41" s="29" t="s">
        <v>5787</v>
      </c>
    </row>
    <row r="42" spans="1:14" x14ac:dyDescent="0.2">
      <c r="A42" s="18">
        <v>26</v>
      </c>
      <c r="B42" s="19">
        <v>5400</v>
      </c>
      <c r="C42" s="36" t="s">
        <v>3287</v>
      </c>
      <c r="D42" s="24">
        <v>39449</v>
      </c>
      <c r="E42" s="24">
        <v>39813</v>
      </c>
      <c r="F42" s="39">
        <v>4</v>
      </c>
      <c r="G42" s="20" t="s">
        <v>613</v>
      </c>
      <c r="H42" s="11"/>
      <c r="I42" s="30" t="s">
        <v>5682</v>
      </c>
      <c r="J42" s="11"/>
      <c r="K42" s="22">
        <v>313</v>
      </c>
      <c r="L42" s="22" t="s">
        <v>26</v>
      </c>
      <c r="M42" s="22" t="s">
        <v>120</v>
      </c>
      <c r="N42" s="29" t="s">
        <v>5787</v>
      </c>
    </row>
    <row r="43" spans="1:14" x14ac:dyDescent="0.2">
      <c r="A43" s="18">
        <v>27</v>
      </c>
      <c r="B43" s="19">
        <v>5400</v>
      </c>
      <c r="C43" s="36" t="s">
        <v>3288</v>
      </c>
      <c r="D43" s="24">
        <v>39449</v>
      </c>
      <c r="E43" s="24">
        <v>39813</v>
      </c>
      <c r="F43" s="39">
        <v>4</v>
      </c>
      <c r="G43" s="20" t="s">
        <v>611</v>
      </c>
      <c r="H43" s="11"/>
      <c r="I43" s="30" t="s">
        <v>5682</v>
      </c>
      <c r="J43" s="11"/>
      <c r="K43" s="22">
        <v>172</v>
      </c>
      <c r="L43" s="22" t="s">
        <v>26</v>
      </c>
      <c r="M43" s="22" t="s">
        <v>120</v>
      </c>
      <c r="N43" s="29" t="s">
        <v>5787</v>
      </c>
    </row>
    <row r="44" spans="1:14" x14ac:dyDescent="0.2">
      <c r="A44" s="18">
        <v>28</v>
      </c>
      <c r="B44" s="19">
        <v>5400</v>
      </c>
      <c r="C44" s="36" t="s">
        <v>3289</v>
      </c>
      <c r="D44" s="24">
        <v>39449</v>
      </c>
      <c r="E44" s="24">
        <v>39813</v>
      </c>
      <c r="F44" s="39">
        <v>4</v>
      </c>
      <c r="G44" s="20" t="s">
        <v>611</v>
      </c>
      <c r="H44" s="11"/>
      <c r="I44" s="30" t="s">
        <v>5682</v>
      </c>
      <c r="J44" s="11"/>
      <c r="K44" s="22">
        <v>118</v>
      </c>
      <c r="L44" s="22" t="s">
        <v>26</v>
      </c>
      <c r="M44" s="22" t="s">
        <v>120</v>
      </c>
      <c r="N44" s="29" t="s">
        <v>5787</v>
      </c>
    </row>
    <row r="45" spans="1:14" x14ac:dyDescent="0.2">
      <c r="A45" s="18">
        <v>29</v>
      </c>
      <c r="B45" s="19">
        <v>5400</v>
      </c>
      <c r="C45" s="36" t="s">
        <v>3290</v>
      </c>
      <c r="D45" s="24">
        <v>39449</v>
      </c>
      <c r="E45" s="24">
        <v>39813</v>
      </c>
      <c r="F45" s="39">
        <v>4</v>
      </c>
      <c r="G45" s="20" t="s">
        <v>611</v>
      </c>
      <c r="H45" s="11"/>
      <c r="I45" s="30" t="s">
        <v>5682</v>
      </c>
      <c r="J45" s="11"/>
      <c r="K45" s="22">
        <v>34</v>
      </c>
      <c r="L45" s="22" t="s">
        <v>26</v>
      </c>
      <c r="M45" s="22" t="s">
        <v>120</v>
      </c>
      <c r="N45" s="29" t="s">
        <v>5787</v>
      </c>
    </row>
    <row r="46" spans="1:14" ht="22.5" x14ac:dyDescent="0.2">
      <c r="A46" s="18">
        <v>30</v>
      </c>
      <c r="B46" s="19">
        <v>5400</v>
      </c>
      <c r="C46" s="36" t="s">
        <v>3291</v>
      </c>
      <c r="D46" s="24">
        <v>39449</v>
      </c>
      <c r="E46" s="24">
        <v>39813</v>
      </c>
      <c r="F46" s="39">
        <v>5</v>
      </c>
      <c r="G46" s="20" t="s">
        <v>612</v>
      </c>
      <c r="H46" s="11"/>
      <c r="I46" s="30" t="s">
        <v>5682</v>
      </c>
      <c r="J46" s="11"/>
      <c r="K46" s="22">
        <v>167</v>
      </c>
      <c r="L46" s="22" t="s">
        <v>26</v>
      </c>
      <c r="M46" s="22" t="s">
        <v>120</v>
      </c>
      <c r="N46" s="29" t="s">
        <v>5787</v>
      </c>
    </row>
    <row r="47" spans="1:14" ht="22.5" x14ac:dyDescent="0.2">
      <c r="A47" s="18">
        <v>31</v>
      </c>
      <c r="B47" s="19">
        <v>5400</v>
      </c>
      <c r="C47" s="36" t="s">
        <v>3292</v>
      </c>
      <c r="D47" s="24">
        <v>39449</v>
      </c>
      <c r="E47" s="24">
        <v>39813</v>
      </c>
      <c r="F47" s="39">
        <v>5</v>
      </c>
      <c r="G47" s="20" t="s">
        <v>613</v>
      </c>
      <c r="H47" s="21"/>
      <c r="I47" s="30" t="s">
        <v>5682</v>
      </c>
      <c r="J47" s="30"/>
      <c r="K47" s="22">
        <v>200</v>
      </c>
      <c r="L47" s="22" t="s">
        <v>26</v>
      </c>
      <c r="M47" s="22" t="s">
        <v>120</v>
      </c>
      <c r="N47" s="29" t="s">
        <v>5787</v>
      </c>
    </row>
    <row r="48" spans="1:14" ht="22.5" x14ac:dyDescent="0.2">
      <c r="A48" s="18">
        <v>32</v>
      </c>
      <c r="B48" s="19">
        <v>5400</v>
      </c>
      <c r="C48" s="36" t="s">
        <v>3292</v>
      </c>
      <c r="D48" s="24">
        <v>39449</v>
      </c>
      <c r="E48" s="24">
        <v>39813</v>
      </c>
      <c r="F48" s="39">
        <v>5</v>
      </c>
      <c r="G48" s="20" t="s">
        <v>611</v>
      </c>
      <c r="H48" s="21"/>
      <c r="I48" s="30" t="s">
        <v>5682</v>
      </c>
      <c r="J48" s="30"/>
      <c r="K48" s="22">
        <v>297</v>
      </c>
      <c r="L48" s="22" t="s">
        <v>26</v>
      </c>
      <c r="M48" s="22" t="s">
        <v>120</v>
      </c>
      <c r="N48" s="29" t="s">
        <v>5787</v>
      </c>
    </row>
    <row r="49" spans="1:14" x14ac:dyDescent="0.2">
      <c r="A49" s="18">
        <v>33</v>
      </c>
      <c r="B49" s="19">
        <v>5400</v>
      </c>
      <c r="C49" s="36" t="s">
        <v>3293</v>
      </c>
      <c r="D49" s="24">
        <v>39449</v>
      </c>
      <c r="E49" s="24">
        <v>39813</v>
      </c>
      <c r="F49" s="39">
        <v>5</v>
      </c>
      <c r="G49" s="20" t="s">
        <v>611</v>
      </c>
      <c r="H49" s="21"/>
      <c r="I49" s="30" t="s">
        <v>5682</v>
      </c>
      <c r="J49" s="30"/>
      <c r="K49" s="22">
        <v>100</v>
      </c>
      <c r="L49" s="22" t="s">
        <v>26</v>
      </c>
      <c r="M49" s="22" t="s">
        <v>120</v>
      </c>
      <c r="N49" s="29" t="s">
        <v>5787</v>
      </c>
    </row>
    <row r="50" spans="1:14" x14ac:dyDescent="0.2">
      <c r="A50" s="18">
        <v>34</v>
      </c>
      <c r="B50" s="19">
        <v>5400</v>
      </c>
      <c r="C50" s="36" t="s">
        <v>3294</v>
      </c>
      <c r="D50" s="24">
        <v>39449</v>
      </c>
      <c r="E50" s="24">
        <v>39813</v>
      </c>
      <c r="F50" s="39">
        <v>5</v>
      </c>
      <c r="G50" s="20" t="s">
        <v>611</v>
      </c>
      <c r="H50" s="22"/>
      <c r="I50" s="30" t="s">
        <v>5682</v>
      </c>
      <c r="J50" s="22"/>
      <c r="K50" s="22">
        <v>142</v>
      </c>
      <c r="L50" s="22" t="s">
        <v>26</v>
      </c>
      <c r="M50" s="22" t="s">
        <v>120</v>
      </c>
      <c r="N50" s="29" t="s">
        <v>5787</v>
      </c>
    </row>
    <row r="51" spans="1:14" x14ac:dyDescent="0.2">
      <c r="A51" s="18">
        <v>35</v>
      </c>
      <c r="B51" s="19">
        <v>5400</v>
      </c>
      <c r="C51" s="36" t="s">
        <v>3295</v>
      </c>
      <c r="D51" s="24">
        <v>39449</v>
      </c>
      <c r="E51" s="24">
        <v>39813</v>
      </c>
      <c r="F51" s="39">
        <v>5</v>
      </c>
      <c r="G51" s="20" t="s">
        <v>611</v>
      </c>
      <c r="H51" s="22"/>
      <c r="I51" s="30" t="s">
        <v>5682</v>
      </c>
      <c r="J51" s="30"/>
      <c r="K51" s="22">
        <v>41</v>
      </c>
      <c r="L51" s="22" t="s">
        <v>26</v>
      </c>
      <c r="M51" s="22" t="s">
        <v>120</v>
      </c>
      <c r="N51" s="29" t="s">
        <v>5787</v>
      </c>
    </row>
    <row r="52" spans="1:14" ht="22.5" x14ac:dyDescent="0.2">
      <c r="A52" s="18">
        <v>36</v>
      </c>
      <c r="B52" s="19">
        <v>5400</v>
      </c>
      <c r="C52" s="36" t="s">
        <v>3296</v>
      </c>
      <c r="D52" s="24">
        <v>39449</v>
      </c>
      <c r="E52" s="24">
        <v>39813</v>
      </c>
      <c r="F52" s="39">
        <v>5</v>
      </c>
      <c r="G52" s="20" t="s">
        <v>611</v>
      </c>
      <c r="H52" s="22"/>
      <c r="I52" s="30" t="s">
        <v>5682</v>
      </c>
      <c r="J52" s="30"/>
      <c r="K52" s="22">
        <v>217</v>
      </c>
      <c r="L52" s="22" t="s">
        <v>26</v>
      </c>
      <c r="M52" s="22" t="s">
        <v>120</v>
      </c>
      <c r="N52" s="29" t="s">
        <v>5787</v>
      </c>
    </row>
    <row r="53" spans="1:14" x14ac:dyDescent="0.2">
      <c r="A53" s="18">
        <v>37</v>
      </c>
      <c r="B53" s="19">
        <v>5400</v>
      </c>
      <c r="C53" s="36" t="s">
        <v>3297</v>
      </c>
      <c r="D53" s="24">
        <v>39449</v>
      </c>
      <c r="E53" s="24">
        <v>39813</v>
      </c>
      <c r="F53" s="39">
        <v>5</v>
      </c>
      <c r="G53" s="20" t="s">
        <v>611</v>
      </c>
      <c r="H53" s="26"/>
      <c r="I53" s="30" t="s">
        <v>5682</v>
      </c>
      <c r="J53" s="30"/>
      <c r="K53" s="22">
        <v>131</v>
      </c>
      <c r="L53" s="22" t="s">
        <v>26</v>
      </c>
      <c r="M53" s="22" t="s">
        <v>120</v>
      </c>
      <c r="N53" s="29" t="s">
        <v>5787</v>
      </c>
    </row>
    <row r="54" spans="1:14" x14ac:dyDescent="0.2">
      <c r="A54" s="18">
        <v>38</v>
      </c>
      <c r="B54" s="19">
        <v>5400</v>
      </c>
      <c r="C54" s="36" t="s">
        <v>3298</v>
      </c>
      <c r="D54" s="24">
        <v>39449</v>
      </c>
      <c r="E54" s="24">
        <v>39813</v>
      </c>
      <c r="F54" s="39">
        <v>5</v>
      </c>
      <c r="G54" s="20" t="s">
        <v>611</v>
      </c>
      <c r="H54" s="27"/>
      <c r="I54" s="30" t="s">
        <v>5682</v>
      </c>
      <c r="J54" s="28"/>
      <c r="K54" s="22">
        <v>143</v>
      </c>
      <c r="L54" s="22" t="s">
        <v>26</v>
      </c>
      <c r="M54" s="22" t="s">
        <v>120</v>
      </c>
      <c r="N54" s="29" t="s">
        <v>5787</v>
      </c>
    </row>
    <row r="55" spans="1:14" x14ac:dyDescent="0.2">
      <c r="A55" s="18">
        <v>39</v>
      </c>
      <c r="B55" s="19">
        <v>5400</v>
      </c>
      <c r="C55" s="36" t="s">
        <v>3299</v>
      </c>
      <c r="D55" s="24">
        <v>39449</v>
      </c>
      <c r="E55" s="24">
        <v>39813</v>
      </c>
      <c r="F55" s="39">
        <v>5</v>
      </c>
      <c r="G55" s="20" t="s">
        <v>611</v>
      </c>
      <c r="H55" s="11"/>
      <c r="I55" s="30" t="s">
        <v>5682</v>
      </c>
      <c r="J55" s="11"/>
      <c r="K55" s="22">
        <v>80</v>
      </c>
      <c r="L55" s="22" t="s">
        <v>26</v>
      </c>
      <c r="M55" s="22" t="s">
        <v>120</v>
      </c>
      <c r="N55" s="29" t="s">
        <v>5787</v>
      </c>
    </row>
    <row r="56" spans="1:14" x14ac:dyDescent="0.2">
      <c r="A56" s="18">
        <v>40</v>
      </c>
      <c r="B56" s="19">
        <v>5400</v>
      </c>
      <c r="C56" s="36" t="s">
        <v>3300</v>
      </c>
      <c r="D56" s="24">
        <v>39449</v>
      </c>
      <c r="E56" s="24">
        <v>39813</v>
      </c>
      <c r="F56" s="39">
        <v>5</v>
      </c>
      <c r="G56" s="20" t="s">
        <v>611</v>
      </c>
      <c r="H56" s="11"/>
      <c r="I56" s="30" t="s">
        <v>5682</v>
      </c>
      <c r="J56" s="11"/>
      <c r="K56" s="22">
        <v>36</v>
      </c>
      <c r="L56" s="22" t="s">
        <v>26</v>
      </c>
      <c r="M56" s="22" t="s">
        <v>120</v>
      </c>
      <c r="N56" s="29" t="s">
        <v>5787</v>
      </c>
    </row>
    <row r="57" spans="1:14" x14ac:dyDescent="0.2">
      <c r="A57" s="18">
        <v>41</v>
      </c>
      <c r="B57" s="19">
        <v>5400</v>
      </c>
      <c r="C57" s="36" t="s">
        <v>3301</v>
      </c>
      <c r="D57" s="24">
        <v>39449</v>
      </c>
      <c r="E57" s="24">
        <v>39813</v>
      </c>
      <c r="F57" s="39">
        <v>6</v>
      </c>
      <c r="G57" s="20" t="s">
        <v>611</v>
      </c>
      <c r="H57" s="11"/>
      <c r="I57" s="30" t="s">
        <v>5682</v>
      </c>
      <c r="J57" s="11"/>
      <c r="K57" s="22">
        <v>210</v>
      </c>
      <c r="L57" s="22" t="s">
        <v>26</v>
      </c>
      <c r="M57" s="22" t="s">
        <v>120</v>
      </c>
      <c r="N57" s="29" t="s">
        <v>5787</v>
      </c>
    </row>
    <row r="58" spans="1:14" x14ac:dyDescent="0.2">
      <c r="A58" s="18">
        <v>42</v>
      </c>
      <c r="B58" s="19">
        <v>5400</v>
      </c>
      <c r="C58" s="36" t="s">
        <v>3302</v>
      </c>
      <c r="D58" s="24">
        <v>39449</v>
      </c>
      <c r="E58" s="24">
        <v>39813</v>
      </c>
      <c r="F58" s="39">
        <v>6</v>
      </c>
      <c r="G58" s="20" t="s">
        <v>611</v>
      </c>
      <c r="H58" s="11"/>
      <c r="I58" s="30" t="s">
        <v>5682</v>
      </c>
      <c r="J58" s="11"/>
      <c r="K58" s="22">
        <v>154</v>
      </c>
      <c r="L58" s="22" t="s">
        <v>26</v>
      </c>
      <c r="M58" s="22" t="s">
        <v>120</v>
      </c>
      <c r="N58" s="29" t="s">
        <v>5787</v>
      </c>
    </row>
    <row r="59" spans="1:14" x14ac:dyDescent="0.2">
      <c r="A59" s="18">
        <v>43</v>
      </c>
      <c r="B59" s="19">
        <v>5400</v>
      </c>
      <c r="C59" s="36" t="s">
        <v>3303</v>
      </c>
      <c r="D59" s="24">
        <v>39449</v>
      </c>
      <c r="E59" s="24">
        <v>39813</v>
      </c>
      <c r="F59" s="39">
        <v>6</v>
      </c>
      <c r="G59" s="20" t="s">
        <v>611</v>
      </c>
      <c r="H59" s="11"/>
      <c r="I59" s="30" t="s">
        <v>5682</v>
      </c>
      <c r="J59" s="11"/>
      <c r="K59" s="22">
        <v>81</v>
      </c>
      <c r="L59" s="22" t="s">
        <v>26</v>
      </c>
      <c r="M59" s="22" t="s">
        <v>120</v>
      </c>
      <c r="N59" s="29" t="s">
        <v>5787</v>
      </c>
    </row>
    <row r="60" spans="1:14" x14ac:dyDescent="0.2">
      <c r="A60" s="18">
        <v>44</v>
      </c>
      <c r="B60" s="19">
        <v>5400</v>
      </c>
      <c r="C60" s="36" t="s">
        <v>3304</v>
      </c>
      <c r="D60" s="24">
        <v>39815</v>
      </c>
      <c r="E60" s="24">
        <v>39813</v>
      </c>
      <c r="F60" s="39">
        <v>6</v>
      </c>
      <c r="G60" s="20" t="s">
        <v>3314</v>
      </c>
      <c r="H60" s="11"/>
      <c r="I60" s="30" t="s">
        <v>5682</v>
      </c>
      <c r="J60" s="11"/>
      <c r="K60" s="22">
        <v>179</v>
      </c>
      <c r="L60" s="22" t="s">
        <v>26</v>
      </c>
      <c r="M60" s="22" t="s">
        <v>120</v>
      </c>
      <c r="N60" s="29" t="s">
        <v>5787</v>
      </c>
    </row>
    <row r="61" spans="1:14" x14ac:dyDescent="0.2">
      <c r="A61" s="18">
        <v>45</v>
      </c>
      <c r="B61" s="19">
        <v>5400</v>
      </c>
      <c r="C61" s="36" t="s">
        <v>3305</v>
      </c>
      <c r="D61" s="24">
        <v>39815</v>
      </c>
      <c r="E61" s="24">
        <v>40178</v>
      </c>
      <c r="F61" s="39">
        <v>6</v>
      </c>
      <c r="G61" s="20" t="s">
        <v>611</v>
      </c>
      <c r="H61" s="11"/>
      <c r="I61" s="30" t="s">
        <v>5682</v>
      </c>
      <c r="J61" s="11"/>
      <c r="K61" s="22">
        <v>77</v>
      </c>
      <c r="L61" s="22" t="s">
        <v>26</v>
      </c>
      <c r="M61" s="22" t="s">
        <v>120</v>
      </c>
      <c r="N61" s="29" t="s">
        <v>5787</v>
      </c>
    </row>
    <row r="62" spans="1:14" x14ac:dyDescent="0.2">
      <c r="A62" s="18">
        <v>46</v>
      </c>
      <c r="B62" s="19">
        <v>5400</v>
      </c>
      <c r="C62" s="36" t="s">
        <v>3306</v>
      </c>
      <c r="D62" s="24">
        <v>40180</v>
      </c>
      <c r="E62" s="24">
        <v>40543</v>
      </c>
      <c r="F62" s="39">
        <v>6</v>
      </c>
      <c r="G62" s="20" t="s">
        <v>611</v>
      </c>
      <c r="H62" s="21"/>
      <c r="I62" s="30" t="s">
        <v>5682</v>
      </c>
      <c r="J62" s="30"/>
      <c r="K62" s="22">
        <v>219</v>
      </c>
      <c r="L62" s="22" t="s">
        <v>26</v>
      </c>
      <c r="M62" s="22" t="s">
        <v>120</v>
      </c>
      <c r="N62" s="29" t="s">
        <v>5787</v>
      </c>
    </row>
    <row r="63" spans="1:14" x14ac:dyDescent="0.2">
      <c r="A63" s="18">
        <v>47</v>
      </c>
      <c r="B63" s="19">
        <v>5400</v>
      </c>
      <c r="C63" s="36" t="s">
        <v>3307</v>
      </c>
      <c r="D63" s="24">
        <v>40545</v>
      </c>
      <c r="E63" s="24">
        <v>40908</v>
      </c>
      <c r="F63" s="39">
        <v>6</v>
      </c>
      <c r="G63" s="20" t="s">
        <v>611</v>
      </c>
      <c r="H63" s="21"/>
      <c r="I63" s="30" t="s">
        <v>5682</v>
      </c>
      <c r="J63" s="30"/>
      <c r="K63" s="22">
        <v>238</v>
      </c>
      <c r="L63" s="22" t="s">
        <v>26</v>
      </c>
      <c r="M63" s="22" t="s">
        <v>120</v>
      </c>
      <c r="N63" s="29" t="s">
        <v>5787</v>
      </c>
    </row>
    <row r="64" spans="1:14" x14ac:dyDescent="0.2">
      <c r="A64" s="18">
        <v>48</v>
      </c>
      <c r="B64" s="19">
        <v>5400</v>
      </c>
      <c r="C64" s="36" t="s">
        <v>3308</v>
      </c>
      <c r="D64" s="24">
        <v>39815</v>
      </c>
      <c r="E64" s="24">
        <v>40178</v>
      </c>
      <c r="F64" s="39">
        <v>7</v>
      </c>
      <c r="G64" s="20" t="s">
        <v>611</v>
      </c>
      <c r="H64" s="21"/>
      <c r="I64" s="30" t="s">
        <v>5682</v>
      </c>
      <c r="J64" s="30"/>
      <c r="K64" s="22">
        <v>106</v>
      </c>
      <c r="L64" s="22" t="s">
        <v>26</v>
      </c>
      <c r="M64" s="22" t="s">
        <v>120</v>
      </c>
      <c r="N64" s="29" t="s">
        <v>5787</v>
      </c>
    </row>
    <row r="65" spans="1:14" x14ac:dyDescent="0.2">
      <c r="A65" s="18">
        <v>49</v>
      </c>
      <c r="B65" s="19">
        <v>5400</v>
      </c>
      <c r="C65" s="36" t="s">
        <v>3309</v>
      </c>
      <c r="D65" s="24">
        <v>40180</v>
      </c>
      <c r="E65" s="24">
        <v>40543</v>
      </c>
      <c r="F65" s="39">
        <v>7</v>
      </c>
      <c r="G65" s="20" t="s">
        <v>611</v>
      </c>
      <c r="H65" s="22"/>
      <c r="I65" s="30" t="s">
        <v>5682</v>
      </c>
      <c r="J65" s="22"/>
      <c r="K65" s="22">
        <v>65</v>
      </c>
      <c r="L65" s="22" t="s">
        <v>26</v>
      </c>
      <c r="M65" s="22" t="s">
        <v>120</v>
      </c>
      <c r="N65" s="29" t="s">
        <v>5787</v>
      </c>
    </row>
    <row r="66" spans="1:14" x14ac:dyDescent="0.2">
      <c r="A66" s="18">
        <v>50</v>
      </c>
      <c r="B66" s="19">
        <v>5400</v>
      </c>
      <c r="C66" s="36" t="s">
        <v>3310</v>
      </c>
      <c r="D66" s="24">
        <v>40545</v>
      </c>
      <c r="E66" s="24">
        <v>40908</v>
      </c>
      <c r="F66" s="39">
        <v>7</v>
      </c>
      <c r="G66" s="20" t="s">
        <v>611</v>
      </c>
      <c r="H66" s="22"/>
      <c r="I66" s="30" t="s">
        <v>5682</v>
      </c>
      <c r="J66" s="30"/>
      <c r="K66" s="22">
        <v>61</v>
      </c>
      <c r="L66" s="22" t="s">
        <v>26</v>
      </c>
      <c r="M66" s="22" t="s">
        <v>120</v>
      </c>
      <c r="N66" s="29" t="s">
        <v>5787</v>
      </c>
    </row>
    <row r="67" spans="1:14" x14ac:dyDescent="0.2">
      <c r="A67" s="18">
        <v>51</v>
      </c>
      <c r="B67" s="19">
        <v>5400</v>
      </c>
      <c r="C67" s="36" t="s">
        <v>3311</v>
      </c>
      <c r="D67" s="24">
        <v>39815</v>
      </c>
      <c r="E67" s="24">
        <v>40178</v>
      </c>
      <c r="F67" s="39">
        <v>8</v>
      </c>
      <c r="G67" s="20" t="s">
        <v>612</v>
      </c>
      <c r="H67" s="22"/>
      <c r="I67" s="30" t="s">
        <v>5682</v>
      </c>
      <c r="J67" s="30"/>
      <c r="K67" s="22">
        <v>208</v>
      </c>
      <c r="L67" s="22" t="s">
        <v>26</v>
      </c>
      <c r="M67" s="22" t="s">
        <v>120</v>
      </c>
      <c r="N67" s="29" t="s">
        <v>5787</v>
      </c>
    </row>
    <row r="68" spans="1:14" x14ac:dyDescent="0.2">
      <c r="A68" s="18">
        <v>52</v>
      </c>
      <c r="B68" s="19">
        <v>5400</v>
      </c>
      <c r="C68" s="36" t="s">
        <v>3312</v>
      </c>
      <c r="D68" s="24">
        <v>39815</v>
      </c>
      <c r="E68" s="24">
        <v>40178</v>
      </c>
      <c r="F68" s="39">
        <v>8</v>
      </c>
      <c r="G68" s="20" t="s">
        <v>613</v>
      </c>
      <c r="H68" s="26"/>
      <c r="I68" s="30" t="s">
        <v>5682</v>
      </c>
      <c r="J68" s="30"/>
      <c r="K68" s="22">
        <v>389</v>
      </c>
      <c r="L68" s="22" t="s">
        <v>26</v>
      </c>
      <c r="M68" s="22" t="s">
        <v>120</v>
      </c>
      <c r="N68" s="29" t="s">
        <v>5787</v>
      </c>
    </row>
    <row r="69" spans="1:14" x14ac:dyDescent="0.2">
      <c r="A69" s="18">
        <v>53</v>
      </c>
      <c r="B69" s="19">
        <v>5400</v>
      </c>
      <c r="C69" s="36" t="s">
        <v>3312</v>
      </c>
      <c r="D69" s="24">
        <v>40180</v>
      </c>
      <c r="E69" s="24">
        <v>40543</v>
      </c>
      <c r="F69" s="39">
        <v>8</v>
      </c>
      <c r="G69" s="20" t="s">
        <v>612</v>
      </c>
      <c r="H69" s="27"/>
      <c r="I69" s="30" t="s">
        <v>5682</v>
      </c>
      <c r="J69" s="28"/>
      <c r="K69" s="22">
        <v>200</v>
      </c>
      <c r="L69" s="22" t="s">
        <v>26</v>
      </c>
      <c r="M69" s="22" t="s">
        <v>120</v>
      </c>
      <c r="N69" s="29" t="s">
        <v>5787</v>
      </c>
    </row>
    <row r="70" spans="1:14" x14ac:dyDescent="0.2">
      <c r="A70" s="18">
        <v>54</v>
      </c>
      <c r="B70" s="19">
        <v>5400</v>
      </c>
      <c r="C70" s="36" t="s">
        <v>3313</v>
      </c>
      <c r="D70" s="24">
        <v>40180</v>
      </c>
      <c r="E70" s="24">
        <v>40543</v>
      </c>
      <c r="F70" s="39">
        <v>8</v>
      </c>
      <c r="G70" s="20" t="s">
        <v>613</v>
      </c>
      <c r="H70" s="11"/>
      <c r="I70" s="30" t="s">
        <v>5682</v>
      </c>
      <c r="J70" s="11"/>
      <c r="K70" s="22">
        <v>396</v>
      </c>
      <c r="L70" s="22" t="s">
        <v>26</v>
      </c>
      <c r="M70" s="22" t="s">
        <v>120</v>
      </c>
      <c r="N70" s="29" t="s">
        <v>5787</v>
      </c>
    </row>
    <row r="71" spans="1:14" x14ac:dyDescent="0.25">
      <c r="A71" s="282" t="s">
        <v>5793</v>
      </c>
      <c r="B71" s="282"/>
      <c r="C71" s="282"/>
      <c r="D71" s="299"/>
      <c r="E71" s="299"/>
      <c r="F71" s="288"/>
      <c r="G71" s="279"/>
      <c r="H71" s="278"/>
      <c r="I71" s="279"/>
      <c r="J71" s="278"/>
      <c r="K71" s="280"/>
      <c r="L71" s="280"/>
      <c r="M71" s="280"/>
      <c r="N71" s="281"/>
    </row>
    <row r="72" spans="1:14" x14ac:dyDescent="0.25">
      <c r="A72" s="221" t="s">
        <v>5781</v>
      </c>
      <c r="B72" s="222"/>
      <c r="C72" s="222"/>
      <c r="D72" s="222"/>
      <c r="E72" s="222"/>
      <c r="F72" s="222"/>
      <c r="G72" s="222"/>
      <c r="H72" s="222"/>
      <c r="I72" s="222"/>
      <c r="J72" s="222"/>
      <c r="K72" s="222"/>
      <c r="L72" s="222"/>
      <c r="M72" s="222"/>
      <c r="N72" s="223"/>
    </row>
    <row r="73" spans="1:14" ht="34.5" x14ac:dyDescent="0.25">
      <c r="A73" s="224" t="s">
        <v>15</v>
      </c>
      <c r="B73" s="225"/>
      <c r="C73" s="40" t="s">
        <v>28</v>
      </c>
      <c r="D73" s="225" t="s">
        <v>16</v>
      </c>
      <c r="E73" s="225"/>
      <c r="F73" s="219" t="s">
        <v>29</v>
      </c>
      <c r="G73" s="219"/>
      <c r="H73" s="219"/>
      <c r="I73" s="219"/>
      <c r="J73" s="219"/>
      <c r="K73" s="225" t="s">
        <v>23</v>
      </c>
      <c r="L73" s="225"/>
      <c r="M73" s="219"/>
      <c r="N73" s="220"/>
    </row>
    <row r="74" spans="1:14" x14ac:dyDescent="0.25">
      <c r="A74" s="41"/>
      <c r="B74" s="42"/>
      <c r="C74" s="42"/>
      <c r="D74" s="42"/>
      <c r="E74" s="42"/>
      <c r="F74" s="42"/>
      <c r="G74" s="42"/>
      <c r="H74" s="42"/>
      <c r="I74" s="42"/>
      <c r="J74" s="42"/>
      <c r="K74" s="42"/>
      <c r="L74" s="42"/>
      <c r="M74" s="42"/>
      <c r="N74" s="44"/>
    </row>
    <row r="75" spans="1:14" x14ac:dyDescent="0.25">
      <c r="A75" s="41"/>
      <c r="B75" s="42"/>
      <c r="C75" s="42"/>
      <c r="D75" s="42"/>
      <c r="E75" s="42"/>
      <c r="F75" s="42"/>
      <c r="G75" s="42"/>
      <c r="H75" s="42"/>
      <c r="I75" s="42"/>
      <c r="J75" s="42"/>
      <c r="K75" s="42"/>
      <c r="L75" s="42"/>
      <c r="M75" s="42"/>
      <c r="N75" s="44"/>
    </row>
    <row r="76" spans="1:14" ht="34.5" x14ac:dyDescent="0.25">
      <c r="A76" s="224" t="s">
        <v>17</v>
      </c>
      <c r="B76" s="225"/>
      <c r="C76" s="40" t="s">
        <v>30</v>
      </c>
      <c r="D76" s="225" t="s">
        <v>17</v>
      </c>
      <c r="E76" s="225"/>
      <c r="F76" s="219" t="s">
        <v>31</v>
      </c>
      <c r="G76" s="219"/>
      <c r="H76" s="219"/>
      <c r="I76" s="219"/>
      <c r="J76" s="219"/>
      <c r="K76" s="225" t="s">
        <v>17</v>
      </c>
      <c r="L76" s="225"/>
      <c r="M76" s="219"/>
      <c r="N76" s="220"/>
    </row>
    <row r="77" spans="1:14" x14ac:dyDescent="0.25">
      <c r="A77" s="41"/>
      <c r="B77" s="42"/>
      <c r="C77" s="42"/>
      <c r="D77" s="42"/>
      <c r="E77" s="42"/>
      <c r="F77" s="42"/>
      <c r="G77" s="42"/>
      <c r="H77" s="42"/>
      <c r="I77" s="42"/>
      <c r="J77" s="42"/>
      <c r="K77" s="42"/>
      <c r="L77" s="42"/>
      <c r="M77" s="42"/>
      <c r="N77" s="44"/>
    </row>
    <row r="78" spans="1:14" x14ac:dyDescent="0.25">
      <c r="A78" s="41"/>
      <c r="B78" s="42"/>
      <c r="C78" s="42"/>
      <c r="D78" s="42"/>
      <c r="E78" s="42"/>
      <c r="F78" s="42"/>
      <c r="G78" s="42"/>
      <c r="H78" s="42"/>
      <c r="I78" s="42"/>
      <c r="J78" s="42"/>
      <c r="K78" s="42"/>
      <c r="L78" s="42"/>
      <c r="M78" s="42"/>
      <c r="N78" s="44"/>
    </row>
    <row r="79" spans="1:14" x14ac:dyDescent="0.25">
      <c r="A79" s="41" t="s">
        <v>18</v>
      </c>
      <c r="B79" s="42"/>
      <c r="C79" s="40" t="s">
        <v>33</v>
      </c>
      <c r="D79" s="42" t="s">
        <v>18</v>
      </c>
      <c r="E79" s="42"/>
      <c r="F79" s="219" t="s">
        <v>33</v>
      </c>
      <c r="G79" s="219"/>
      <c r="H79" s="219"/>
      <c r="I79" s="219"/>
      <c r="J79" s="219"/>
      <c r="K79" s="42" t="s">
        <v>18</v>
      </c>
      <c r="L79" s="42"/>
      <c r="M79" s="219"/>
      <c r="N79" s="220"/>
    </row>
    <row r="80" spans="1:14" ht="18" thickBot="1" x14ac:dyDescent="0.3">
      <c r="A80" s="13"/>
      <c r="B80" s="14"/>
      <c r="C80" s="14"/>
      <c r="D80" s="14"/>
      <c r="E80" s="14"/>
      <c r="F80" s="14"/>
      <c r="G80" s="14"/>
      <c r="H80" s="14"/>
      <c r="I80" s="14"/>
      <c r="J80" s="14"/>
      <c r="K80" s="14"/>
      <c r="L80" s="14"/>
      <c r="M80" s="14"/>
      <c r="N80" s="15"/>
    </row>
  </sheetData>
  <autoFilter ref="A15:N16">
    <filterColumn colId="3" showButton="0"/>
    <filterColumn colId="5" showButton="0"/>
    <filterColumn colId="6" showButton="0"/>
    <filterColumn colId="7" showButton="0"/>
    <filterColumn colId="8" showButton="0"/>
  </autoFilter>
  <mergeCells count="31">
    <mergeCell ref="A6:N6"/>
    <mergeCell ref="A8:N8"/>
    <mergeCell ref="A10:B10"/>
    <mergeCell ref="C10:J10"/>
    <mergeCell ref="A11:B11"/>
    <mergeCell ref="C11:J11"/>
    <mergeCell ref="A13:B13"/>
    <mergeCell ref="C13:N13"/>
    <mergeCell ref="A15:A16"/>
    <mergeCell ref="B15:B16"/>
    <mergeCell ref="C15:C16"/>
    <mergeCell ref="D15:E15"/>
    <mergeCell ref="F15:J15"/>
    <mergeCell ref="K15:K16"/>
    <mergeCell ref="L15:L16"/>
    <mergeCell ref="M15:M16"/>
    <mergeCell ref="F79:J79"/>
    <mergeCell ref="M79:N79"/>
    <mergeCell ref="N15:N16"/>
    <mergeCell ref="A72:N72"/>
    <mergeCell ref="A73:B73"/>
    <mergeCell ref="D73:E73"/>
    <mergeCell ref="F73:J73"/>
    <mergeCell ref="K73:L73"/>
    <mergeCell ref="M73:N73"/>
    <mergeCell ref="A76:B76"/>
    <mergeCell ref="D76:E76"/>
    <mergeCell ref="F76:J76"/>
    <mergeCell ref="K76:L76"/>
    <mergeCell ref="M76:N76"/>
    <mergeCell ref="A71:C7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A81" workbookViewId="0">
      <selection activeCell="F106" sqref="F106:J106"/>
    </sheetView>
  </sheetViews>
  <sheetFormatPr baseColWidth="10" defaultRowHeight="17.25" x14ac:dyDescent="0.25"/>
  <cols>
    <col min="1" max="1" width="9.42578125" style="4" customWidth="1"/>
    <col min="2" max="2" width="8.5703125" style="4" customWidth="1"/>
    <col min="3" max="3" width="36.28515625" style="4" customWidth="1"/>
    <col min="4" max="4" width="12.42578125" style="4" customWidth="1"/>
    <col min="5" max="5" width="13.85546875" style="4" customWidth="1"/>
    <col min="6" max="6" width="6.85546875" style="4" customWidth="1"/>
    <col min="7" max="7" width="8.42578125" style="4" customWidth="1"/>
    <col min="8" max="10" width="6.85546875" style="4" customWidth="1"/>
    <col min="11" max="11" width="11.42578125" style="4"/>
    <col min="12" max="12" width="10" style="4" customWidth="1"/>
    <col min="13" max="13" width="12.5703125" style="4" customWidth="1"/>
    <col min="14" max="14" width="24.28515625" style="4" customWidth="1"/>
    <col min="15" max="16384" width="11.42578125" style="4"/>
  </cols>
  <sheetData>
    <row r="1" spans="1:14" s="17" customFormat="1" x14ac:dyDescent="0.25">
      <c r="A1" s="1"/>
      <c r="B1"/>
      <c r="C1" s="1"/>
      <c r="D1" s="3"/>
      <c r="E1" s="3"/>
      <c r="F1" s="3"/>
      <c r="G1" s="3"/>
      <c r="H1" s="3"/>
      <c r="I1" s="3"/>
      <c r="J1" s="3"/>
      <c r="K1" s="3"/>
    </row>
    <row r="2" spans="1:14" s="17" customFormat="1" x14ac:dyDescent="0.25">
      <c r="A2" s="1"/>
      <c r="B2" s="1"/>
      <c r="C2" s="1"/>
      <c r="D2" s="3"/>
      <c r="E2" s="3"/>
      <c r="F2" s="3"/>
      <c r="G2" s="3"/>
      <c r="H2" s="3"/>
      <c r="I2" s="3"/>
      <c r="J2" s="3"/>
      <c r="K2" s="3"/>
    </row>
    <row r="3" spans="1:14" s="17" customFormat="1" x14ac:dyDescent="0.25">
      <c r="A3" s="1"/>
      <c r="B3" s="2"/>
      <c r="C3" s="1"/>
      <c r="D3" s="3"/>
      <c r="E3" s="3"/>
      <c r="F3" s="3"/>
      <c r="G3" s="3"/>
      <c r="H3" s="3"/>
      <c r="I3" s="3"/>
      <c r="J3" s="3"/>
      <c r="K3" s="3"/>
    </row>
    <row r="4" spans="1:14" s="17" customFormat="1" x14ac:dyDescent="0.25">
      <c r="A4" s="1"/>
      <c r="B4" s="2"/>
      <c r="C4" s="1"/>
      <c r="D4" s="3"/>
      <c r="E4" s="3"/>
      <c r="F4" s="3"/>
      <c r="G4" s="3"/>
      <c r="H4" s="3"/>
      <c r="I4" s="3"/>
      <c r="J4" s="3"/>
      <c r="K4" s="3"/>
    </row>
    <row r="5" spans="1:14" s="17" customFormat="1" ht="18" thickBot="1" x14ac:dyDescent="0.3">
      <c r="A5" s="1"/>
      <c r="B5" s="2"/>
      <c r="C5" s="1"/>
      <c r="D5" s="3"/>
      <c r="E5" s="3"/>
      <c r="F5" s="3"/>
      <c r="G5" s="3"/>
      <c r="H5" s="3"/>
      <c r="I5" s="3"/>
      <c r="J5" s="3"/>
      <c r="K5" s="3"/>
    </row>
    <row r="6" spans="1:14" ht="78.75" customHeight="1" thickBot="1" x14ac:dyDescent="0.3">
      <c r="A6" s="240" t="s">
        <v>24</v>
      </c>
      <c r="B6" s="241"/>
      <c r="C6" s="241"/>
      <c r="D6" s="241"/>
      <c r="E6" s="241"/>
      <c r="F6" s="241"/>
      <c r="G6" s="241"/>
      <c r="H6" s="241"/>
      <c r="I6" s="241"/>
      <c r="J6" s="241"/>
      <c r="K6" s="241"/>
      <c r="L6" s="241"/>
      <c r="M6" s="241"/>
      <c r="N6" s="242"/>
    </row>
    <row r="7" spans="1:14" ht="18" thickBot="1" x14ac:dyDescent="0.3"/>
    <row r="8" spans="1:14" ht="22.5" customHeight="1" thickBot="1" x14ac:dyDescent="0.3">
      <c r="A8" s="234" t="s">
        <v>19</v>
      </c>
      <c r="B8" s="237"/>
      <c r="C8" s="237"/>
      <c r="D8" s="237"/>
      <c r="E8" s="237"/>
      <c r="F8" s="237"/>
      <c r="G8" s="237"/>
      <c r="H8" s="237"/>
      <c r="I8" s="237"/>
      <c r="J8" s="237"/>
      <c r="K8" s="237"/>
      <c r="L8" s="237"/>
      <c r="M8" s="237"/>
      <c r="N8" s="235"/>
    </row>
    <row r="9" spans="1:14" x14ac:dyDescent="0.25">
      <c r="A9" s="5"/>
      <c r="B9" s="6"/>
      <c r="C9" s="6"/>
      <c r="D9" s="6"/>
      <c r="E9" s="6"/>
      <c r="F9" s="6"/>
      <c r="G9" s="6"/>
      <c r="H9" s="6"/>
      <c r="I9" s="6"/>
      <c r="J9" s="6"/>
      <c r="K9" s="6"/>
      <c r="L9" s="6"/>
      <c r="M9" s="6"/>
      <c r="N9" s="7"/>
    </row>
    <row r="10" spans="1:14" x14ac:dyDescent="0.25">
      <c r="A10" s="224" t="s">
        <v>20</v>
      </c>
      <c r="B10" s="225"/>
      <c r="C10" s="243" t="s">
        <v>27</v>
      </c>
      <c r="D10" s="243"/>
      <c r="E10" s="243"/>
      <c r="F10" s="243"/>
      <c r="G10" s="243"/>
      <c r="H10" s="243"/>
      <c r="I10" s="243"/>
      <c r="J10" s="243"/>
      <c r="K10" s="8"/>
      <c r="L10" s="8"/>
      <c r="M10" s="8"/>
      <c r="N10" s="9"/>
    </row>
    <row r="11" spans="1:14" ht="44.25" customHeight="1" x14ac:dyDescent="0.25">
      <c r="A11" s="224" t="s">
        <v>21</v>
      </c>
      <c r="B11" s="225"/>
      <c r="C11" s="244" t="s">
        <v>5119</v>
      </c>
      <c r="D11" s="244"/>
      <c r="E11" s="244"/>
      <c r="F11" s="244"/>
      <c r="G11" s="244"/>
      <c r="H11" s="244"/>
      <c r="I11" s="244"/>
      <c r="J11" s="244"/>
      <c r="K11" s="8"/>
      <c r="L11" s="8"/>
      <c r="M11" s="8"/>
      <c r="N11" s="9"/>
    </row>
    <row r="12" spans="1:14" x14ac:dyDescent="0.25">
      <c r="A12" s="10"/>
      <c r="B12" s="8"/>
      <c r="C12" s="8"/>
      <c r="D12" s="8"/>
      <c r="E12" s="8"/>
      <c r="F12" s="8"/>
      <c r="G12" s="8"/>
      <c r="H12" s="8"/>
      <c r="I12" s="8"/>
      <c r="J12" s="8"/>
      <c r="K12" s="8"/>
      <c r="L12" s="8"/>
      <c r="M12" s="8"/>
      <c r="N12" s="9"/>
    </row>
    <row r="13" spans="1:14" ht="41.25" customHeight="1" x14ac:dyDescent="0.25">
      <c r="A13" s="224" t="s">
        <v>22</v>
      </c>
      <c r="B13" s="225"/>
      <c r="C13" s="225" t="s">
        <v>121</v>
      </c>
      <c r="D13" s="225"/>
      <c r="E13" s="225"/>
      <c r="F13" s="225"/>
      <c r="G13" s="225"/>
      <c r="H13" s="225"/>
      <c r="I13" s="225"/>
      <c r="J13" s="225"/>
      <c r="K13" s="225"/>
      <c r="L13" s="225"/>
      <c r="M13" s="225"/>
      <c r="N13" s="228"/>
    </row>
    <row r="14" spans="1:14" ht="18" thickBot="1" x14ac:dyDescent="0.3">
      <c r="A14" s="10"/>
      <c r="B14" s="8"/>
      <c r="C14" s="8"/>
      <c r="D14" s="8"/>
      <c r="E14" s="8"/>
      <c r="F14" s="8"/>
      <c r="G14" s="8"/>
      <c r="H14" s="8"/>
      <c r="I14" s="8"/>
      <c r="J14" s="8"/>
      <c r="K14" s="8"/>
      <c r="L14" s="8"/>
      <c r="M14" s="8"/>
      <c r="N14" s="9"/>
    </row>
    <row r="15" spans="1:14" ht="18" thickBot="1" x14ac:dyDescent="0.3">
      <c r="A15" s="229" t="s">
        <v>14</v>
      </c>
      <c r="B15" s="231" t="s">
        <v>25</v>
      </c>
      <c r="C15" s="233" t="s">
        <v>0</v>
      </c>
      <c r="D15" s="234" t="s">
        <v>8</v>
      </c>
      <c r="E15" s="235"/>
      <c r="F15" s="236" t="s">
        <v>9</v>
      </c>
      <c r="G15" s="237"/>
      <c r="H15" s="237"/>
      <c r="I15" s="237"/>
      <c r="J15" s="238"/>
      <c r="K15" s="239" t="s">
        <v>13</v>
      </c>
      <c r="L15" s="231" t="s">
        <v>10</v>
      </c>
      <c r="M15" s="231" t="s">
        <v>11</v>
      </c>
      <c r="N15" s="226" t="s">
        <v>12</v>
      </c>
    </row>
    <row r="16" spans="1:14" ht="34.5" x14ac:dyDescent="0.25">
      <c r="A16" s="230"/>
      <c r="B16" s="232"/>
      <c r="C16" s="232"/>
      <c r="D16" s="43" t="s">
        <v>1</v>
      </c>
      <c r="E16" s="43" t="s">
        <v>2</v>
      </c>
      <c r="F16" s="43" t="s">
        <v>3</v>
      </c>
      <c r="G16" s="43" t="s">
        <v>4</v>
      </c>
      <c r="H16" s="43" t="s">
        <v>5</v>
      </c>
      <c r="I16" s="43" t="s">
        <v>6</v>
      </c>
      <c r="J16" s="43" t="s">
        <v>7</v>
      </c>
      <c r="K16" s="232"/>
      <c r="L16" s="232"/>
      <c r="M16" s="232"/>
      <c r="N16" s="227"/>
    </row>
    <row r="17" spans="1:14" s="23" customFormat="1" ht="17.25" customHeight="1" x14ac:dyDescent="0.2">
      <c r="A17" s="18">
        <v>1</v>
      </c>
      <c r="B17" s="19">
        <v>5600</v>
      </c>
      <c r="C17" s="36" t="s">
        <v>3878</v>
      </c>
      <c r="D17" s="24">
        <v>38824</v>
      </c>
      <c r="E17" s="24">
        <v>40159</v>
      </c>
      <c r="F17" s="39">
        <v>1</v>
      </c>
      <c r="G17" s="20" t="s">
        <v>611</v>
      </c>
      <c r="H17" s="21"/>
      <c r="I17" s="30" t="s">
        <v>5682</v>
      </c>
      <c r="J17" s="30"/>
      <c r="K17" s="22">
        <v>24</v>
      </c>
      <c r="L17" s="22" t="s">
        <v>26</v>
      </c>
      <c r="M17" s="22" t="s">
        <v>120</v>
      </c>
      <c r="N17" s="29" t="s">
        <v>5683</v>
      </c>
    </row>
    <row r="18" spans="1:14" s="23" customFormat="1" ht="17.25" customHeight="1" x14ac:dyDescent="0.2">
      <c r="A18" s="18">
        <v>2</v>
      </c>
      <c r="B18" s="19">
        <v>5600</v>
      </c>
      <c r="C18" s="36" t="s">
        <v>3879</v>
      </c>
      <c r="D18" s="24">
        <v>39953</v>
      </c>
      <c r="E18" s="24">
        <v>40158</v>
      </c>
      <c r="F18" s="39">
        <v>1</v>
      </c>
      <c r="G18" s="20" t="s">
        <v>611</v>
      </c>
      <c r="H18" s="21"/>
      <c r="I18" s="30" t="s">
        <v>5682</v>
      </c>
      <c r="J18" s="30"/>
      <c r="K18" s="22">
        <v>83</v>
      </c>
      <c r="L18" s="22" t="s">
        <v>26</v>
      </c>
      <c r="M18" s="22" t="s">
        <v>120</v>
      </c>
      <c r="N18" s="29" t="s">
        <v>5683</v>
      </c>
    </row>
    <row r="19" spans="1:14" s="23" customFormat="1" ht="22.5" customHeight="1" x14ac:dyDescent="0.2">
      <c r="A19" s="18">
        <v>3</v>
      </c>
      <c r="B19" s="19">
        <v>5600</v>
      </c>
      <c r="C19" s="36" t="s">
        <v>3880</v>
      </c>
      <c r="D19" s="24">
        <v>39862</v>
      </c>
      <c r="E19" s="24">
        <v>40170</v>
      </c>
      <c r="F19" s="39">
        <v>1</v>
      </c>
      <c r="G19" s="20" t="s">
        <v>611</v>
      </c>
      <c r="H19" s="21"/>
      <c r="I19" s="30" t="s">
        <v>5682</v>
      </c>
      <c r="J19" s="30"/>
      <c r="K19" s="22">
        <v>13</v>
      </c>
      <c r="L19" s="22" t="s">
        <v>26</v>
      </c>
      <c r="M19" s="22" t="s">
        <v>120</v>
      </c>
      <c r="N19" s="29" t="s">
        <v>5695</v>
      </c>
    </row>
    <row r="20" spans="1:14" s="23" customFormat="1" ht="17.25" customHeight="1" x14ac:dyDescent="0.2">
      <c r="A20" s="18">
        <v>4</v>
      </c>
      <c r="B20" s="19">
        <v>5600</v>
      </c>
      <c r="C20" s="36" t="s">
        <v>3881</v>
      </c>
      <c r="D20" s="24">
        <v>39864</v>
      </c>
      <c r="E20" s="24">
        <v>40177</v>
      </c>
      <c r="F20" s="39">
        <v>1</v>
      </c>
      <c r="G20" s="20" t="s">
        <v>611</v>
      </c>
      <c r="H20" s="22"/>
      <c r="I20" s="30" t="s">
        <v>5682</v>
      </c>
      <c r="J20" s="22"/>
      <c r="K20" s="22">
        <v>86</v>
      </c>
      <c r="L20" s="22" t="s">
        <v>26</v>
      </c>
      <c r="M20" s="22" t="s">
        <v>120</v>
      </c>
      <c r="N20" s="29" t="s">
        <v>5695</v>
      </c>
    </row>
    <row r="21" spans="1:14" s="23" customFormat="1" ht="21.75" customHeight="1" x14ac:dyDescent="0.2">
      <c r="A21" s="18">
        <v>5</v>
      </c>
      <c r="B21" s="19">
        <v>5600</v>
      </c>
      <c r="C21" s="36" t="s">
        <v>3882</v>
      </c>
      <c r="D21" s="24">
        <v>39848</v>
      </c>
      <c r="E21" s="24">
        <v>40123</v>
      </c>
      <c r="F21" s="39">
        <v>1</v>
      </c>
      <c r="G21" s="20" t="s">
        <v>611</v>
      </c>
      <c r="H21" s="22"/>
      <c r="I21" s="30" t="s">
        <v>5682</v>
      </c>
      <c r="J21" s="30"/>
      <c r="K21" s="22">
        <v>45</v>
      </c>
      <c r="L21" s="22" t="s">
        <v>26</v>
      </c>
      <c r="M21" s="22" t="s">
        <v>120</v>
      </c>
      <c r="N21" s="29" t="s">
        <v>5695</v>
      </c>
    </row>
    <row r="22" spans="1:14" s="23" customFormat="1" ht="17.25" customHeight="1" x14ac:dyDescent="0.2">
      <c r="A22" s="18">
        <v>6</v>
      </c>
      <c r="B22" s="19">
        <v>5600</v>
      </c>
      <c r="C22" s="36" t="s">
        <v>3883</v>
      </c>
      <c r="D22" s="24">
        <v>39843</v>
      </c>
      <c r="E22" s="24">
        <v>40163</v>
      </c>
      <c r="F22" s="39">
        <v>1</v>
      </c>
      <c r="G22" s="20" t="s">
        <v>611</v>
      </c>
      <c r="H22" s="22"/>
      <c r="I22" s="30" t="s">
        <v>5682</v>
      </c>
      <c r="J22" s="30"/>
      <c r="K22" s="22">
        <v>48</v>
      </c>
      <c r="L22" s="22" t="s">
        <v>26</v>
      </c>
      <c r="M22" s="22" t="s">
        <v>120</v>
      </c>
      <c r="N22" s="29" t="s">
        <v>5715</v>
      </c>
    </row>
    <row r="23" spans="1:14" s="23" customFormat="1" ht="17.25" customHeight="1" x14ac:dyDescent="0.2">
      <c r="A23" s="18">
        <v>7</v>
      </c>
      <c r="B23" s="19">
        <v>5600</v>
      </c>
      <c r="C23" s="36" t="s">
        <v>3884</v>
      </c>
      <c r="D23" s="24">
        <v>40008</v>
      </c>
      <c r="E23" s="24">
        <v>40141</v>
      </c>
      <c r="F23" s="39">
        <v>1</v>
      </c>
      <c r="G23" s="20" t="s">
        <v>611</v>
      </c>
      <c r="H23" s="26"/>
      <c r="I23" s="30" t="s">
        <v>5682</v>
      </c>
      <c r="J23" s="30"/>
      <c r="K23" s="22">
        <v>63</v>
      </c>
      <c r="L23" s="22" t="s">
        <v>26</v>
      </c>
      <c r="M23" s="22" t="s">
        <v>120</v>
      </c>
      <c r="N23" s="29" t="s">
        <v>5715</v>
      </c>
    </row>
    <row r="24" spans="1:14" s="23" customFormat="1" ht="21.75" customHeight="1" x14ac:dyDescent="0.2">
      <c r="A24" s="18">
        <v>8</v>
      </c>
      <c r="B24" s="19">
        <v>5600</v>
      </c>
      <c r="C24" s="36" t="s">
        <v>3885</v>
      </c>
      <c r="D24" s="24">
        <v>39849</v>
      </c>
      <c r="E24" s="24">
        <v>40168</v>
      </c>
      <c r="F24" s="39">
        <v>1</v>
      </c>
      <c r="G24" s="20" t="s">
        <v>611</v>
      </c>
      <c r="H24" s="27"/>
      <c r="I24" s="30" t="s">
        <v>5682</v>
      </c>
      <c r="J24" s="28"/>
      <c r="K24" s="22">
        <v>62</v>
      </c>
      <c r="L24" s="22" t="s">
        <v>26</v>
      </c>
      <c r="M24" s="22" t="s">
        <v>120</v>
      </c>
      <c r="N24" s="29" t="s">
        <v>5695</v>
      </c>
    </row>
    <row r="25" spans="1:14" ht="26.25" customHeight="1" x14ac:dyDescent="0.2">
      <c r="A25" s="18">
        <v>9</v>
      </c>
      <c r="B25" s="19">
        <v>5600</v>
      </c>
      <c r="C25" s="36" t="s">
        <v>3886</v>
      </c>
      <c r="D25" s="24">
        <v>39982</v>
      </c>
      <c r="E25" s="24">
        <v>40168</v>
      </c>
      <c r="F25" s="39">
        <v>1</v>
      </c>
      <c r="G25" s="20" t="s">
        <v>611</v>
      </c>
      <c r="H25" s="11"/>
      <c r="I25" s="30" t="s">
        <v>5682</v>
      </c>
      <c r="J25" s="11"/>
      <c r="K25" s="22">
        <v>10</v>
      </c>
      <c r="L25" s="22" t="s">
        <v>26</v>
      </c>
      <c r="M25" s="22" t="s">
        <v>120</v>
      </c>
      <c r="N25" s="36" t="s">
        <v>5715</v>
      </c>
    </row>
    <row r="26" spans="1:14" ht="17.25" customHeight="1" x14ac:dyDescent="0.2">
      <c r="A26" s="18">
        <v>10</v>
      </c>
      <c r="B26" s="19">
        <v>5600</v>
      </c>
      <c r="C26" s="36" t="s">
        <v>3887</v>
      </c>
      <c r="D26" s="24">
        <v>39854</v>
      </c>
      <c r="E26" s="24">
        <v>39918</v>
      </c>
      <c r="F26" s="39">
        <v>1</v>
      </c>
      <c r="G26" s="20" t="s">
        <v>611</v>
      </c>
      <c r="H26" s="11"/>
      <c r="I26" s="30" t="s">
        <v>5682</v>
      </c>
      <c r="J26" s="11"/>
      <c r="K26" s="22">
        <v>2</v>
      </c>
      <c r="L26" s="22" t="s">
        <v>26</v>
      </c>
      <c r="M26" s="22" t="s">
        <v>120</v>
      </c>
      <c r="N26" s="36" t="s">
        <v>5715</v>
      </c>
    </row>
    <row r="27" spans="1:14" ht="17.25" customHeight="1" x14ac:dyDescent="0.2">
      <c r="A27" s="18">
        <v>11</v>
      </c>
      <c r="B27" s="19">
        <v>5600</v>
      </c>
      <c r="C27" s="36" t="s">
        <v>3888</v>
      </c>
      <c r="D27" s="24">
        <v>39865</v>
      </c>
      <c r="E27" s="24">
        <v>40177</v>
      </c>
      <c r="F27" s="39">
        <v>1</v>
      </c>
      <c r="G27" s="20" t="s">
        <v>611</v>
      </c>
      <c r="H27" s="11"/>
      <c r="I27" s="30" t="s">
        <v>5682</v>
      </c>
      <c r="J27" s="11"/>
      <c r="K27" s="22">
        <v>13</v>
      </c>
      <c r="L27" s="22" t="s">
        <v>26</v>
      </c>
      <c r="M27" s="22" t="s">
        <v>120</v>
      </c>
      <c r="N27" s="36" t="s">
        <v>5715</v>
      </c>
    </row>
    <row r="28" spans="1:14" ht="23.25" customHeight="1" x14ac:dyDescent="0.2">
      <c r="A28" s="18">
        <v>12</v>
      </c>
      <c r="B28" s="19">
        <v>5600</v>
      </c>
      <c r="C28" s="36" t="s">
        <v>3889</v>
      </c>
      <c r="D28" s="24">
        <v>39842</v>
      </c>
      <c r="E28" s="24">
        <v>39872</v>
      </c>
      <c r="F28" s="39">
        <v>1</v>
      </c>
      <c r="G28" s="20" t="s">
        <v>611</v>
      </c>
      <c r="H28" s="11"/>
      <c r="I28" s="30" t="s">
        <v>5682</v>
      </c>
      <c r="J28" s="11"/>
      <c r="K28" s="22">
        <v>3</v>
      </c>
      <c r="L28" s="22" t="s">
        <v>26</v>
      </c>
      <c r="M28" s="22" t="s">
        <v>120</v>
      </c>
      <c r="N28" s="36" t="s">
        <v>5715</v>
      </c>
    </row>
    <row r="29" spans="1:14" ht="17.25" customHeight="1" x14ac:dyDescent="0.2">
      <c r="A29" s="18">
        <v>13</v>
      </c>
      <c r="B29" s="19">
        <v>5600</v>
      </c>
      <c r="C29" s="36" t="s">
        <v>3890</v>
      </c>
      <c r="D29" s="24">
        <v>39896</v>
      </c>
      <c r="E29" s="24">
        <v>40141</v>
      </c>
      <c r="F29" s="39">
        <v>1</v>
      </c>
      <c r="G29" s="20" t="s">
        <v>611</v>
      </c>
      <c r="H29" s="11"/>
      <c r="I29" s="30" t="s">
        <v>5682</v>
      </c>
      <c r="J29" s="11"/>
      <c r="K29" s="22">
        <v>12</v>
      </c>
      <c r="L29" s="22" t="s">
        <v>26</v>
      </c>
      <c r="M29" s="22" t="s">
        <v>120</v>
      </c>
      <c r="N29" s="36" t="s">
        <v>5715</v>
      </c>
    </row>
    <row r="30" spans="1:14" ht="17.25" customHeight="1" x14ac:dyDescent="0.2">
      <c r="A30" s="18">
        <v>14</v>
      </c>
      <c r="B30" s="19">
        <v>5600</v>
      </c>
      <c r="C30" s="36" t="s">
        <v>3891</v>
      </c>
      <c r="D30" s="24">
        <v>39884</v>
      </c>
      <c r="E30" s="24">
        <v>40170</v>
      </c>
      <c r="F30" s="39">
        <v>1</v>
      </c>
      <c r="G30" s="20" t="s">
        <v>611</v>
      </c>
      <c r="H30" s="11"/>
      <c r="I30" s="30" t="s">
        <v>5682</v>
      </c>
      <c r="J30" s="11"/>
      <c r="K30" s="22">
        <v>7</v>
      </c>
      <c r="L30" s="22" t="s">
        <v>26</v>
      </c>
      <c r="M30" s="22" t="s">
        <v>120</v>
      </c>
      <c r="N30" s="36" t="s">
        <v>5715</v>
      </c>
    </row>
    <row r="31" spans="1:14" ht="27.75" customHeight="1" x14ac:dyDescent="0.2">
      <c r="A31" s="18">
        <v>15</v>
      </c>
      <c r="B31" s="19">
        <v>5600</v>
      </c>
      <c r="C31" s="36" t="s">
        <v>3892</v>
      </c>
      <c r="D31" s="24">
        <v>39853</v>
      </c>
      <c r="E31" s="24">
        <v>40136</v>
      </c>
      <c r="F31" s="39">
        <v>1</v>
      </c>
      <c r="G31" s="20" t="s">
        <v>611</v>
      </c>
      <c r="H31" s="11"/>
      <c r="I31" s="30" t="s">
        <v>5682</v>
      </c>
      <c r="J31" s="11"/>
      <c r="K31" s="22">
        <v>24</v>
      </c>
      <c r="L31" s="22" t="s">
        <v>26</v>
      </c>
      <c r="M31" s="22" t="s">
        <v>120</v>
      </c>
      <c r="N31" s="36" t="s">
        <v>5715</v>
      </c>
    </row>
    <row r="32" spans="1:14" x14ac:dyDescent="0.2">
      <c r="A32" s="18">
        <v>16</v>
      </c>
      <c r="B32" s="19">
        <v>5600</v>
      </c>
      <c r="C32" s="36" t="s">
        <v>3893</v>
      </c>
      <c r="D32" s="24">
        <v>39843</v>
      </c>
      <c r="E32" s="24">
        <v>40147</v>
      </c>
      <c r="F32" s="39">
        <v>1</v>
      </c>
      <c r="G32" s="20" t="s">
        <v>611</v>
      </c>
      <c r="H32" s="21"/>
      <c r="I32" s="30" t="s">
        <v>5682</v>
      </c>
      <c r="J32" s="30"/>
      <c r="K32" s="22">
        <v>18</v>
      </c>
      <c r="L32" s="22" t="s">
        <v>26</v>
      </c>
      <c r="M32" s="22" t="s">
        <v>120</v>
      </c>
      <c r="N32" s="36" t="s">
        <v>5715</v>
      </c>
    </row>
    <row r="33" spans="1:14" x14ac:dyDescent="0.2">
      <c r="A33" s="18">
        <v>17</v>
      </c>
      <c r="B33" s="19">
        <v>5600</v>
      </c>
      <c r="C33" s="36" t="s">
        <v>3894</v>
      </c>
      <c r="D33" s="24">
        <v>39850</v>
      </c>
      <c r="E33" s="24">
        <v>40010</v>
      </c>
      <c r="F33" s="39">
        <v>1</v>
      </c>
      <c r="G33" s="20" t="s">
        <v>611</v>
      </c>
      <c r="H33" s="21"/>
      <c r="I33" s="30" t="s">
        <v>5682</v>
      </c>
      <c r="J33" s="30"/>
      <c r="K33" s="22">
        <v>7</v>
      </c>
      <c r="L33" s="22" t="s">
        <v>26</v>
      </c>
      <c r="M33" s="22" t="s">
        <v>120</v>
      </c>
      <c r="N33" s="36" t="s">
        <v>5715</v>
      </c>
    </row>
    <row r="34" spans="1:14" x14ac:dyDescent="0.2">
      <c r="A34" s="18">
        <v>18</v>
      </c>
      <c r="B34" s="19">
        <v>5600</v>
      </c>
      <c r="C34" s="36" t="s">
        <v>3895</v>
      </c>
      <c r="D34" s="24">
        <v>39890</v>
      </c>
      <c r="E34" s="24">
        <v>40168</v>
      </c>
      <c r="F34" s="39">
        <v>1</v>
      </c>
      <c r="G34" s="20" t="s">
        <v>611</v>
      </c>
      <c r="H34" s="21"/>
      <c r="I34" s="30" t="s">
        <v>5682</v>
      </c>
      <c r="J34" s="30"/>
      <c r="K34" s="22">
        <v>21</v>
      </c>
      <c r="L34" s="22" t="s">
        <v>26</v>
      </c>
      <c r="M34" s="22" t="s">
        <v>120</v>
      </c>
      <c r="N34" s="36" t="s">
        <v>5715</v>
      </c>
    </row>
    <row r="35" spans="1:14" x14ac:dyDescent="0.2">
      <c r="A35" s="18">
        <v>19</v>
      </c>
      <c r="B35" s="19">
        <v>5600</v>
      </c>
      <c r="C35" s="36" t="s">
        <v>3896</v>
      </c>
      <c r="D35" s="24">
        <v>39890</v>
      </c>
      <c r="E35" s="24">
        <v>40149</v>
      </c>
      <c r="F35" s="39">
        <v>1</v>
      </c>
      <c r="G35" s="20" t="s">
        <v>611</v>
      </c>
      <c r="H35" s="22"/>
      <c r="I35" s="30" t="s">
        <v>5682</v>
      </c>
      <c r="J35" s="22"/>
      <c r="K35" s="22">
        <v>7</v>
      </c>
      <c r="L35" s="22" t="s">
        <v>26</v>
      </c>
      <c r="M35" s="22" t="s">
        <v>120</v>
      </c>
      <c r="N35" s="36" t="s">
        <v>5715</v>
      </c>
    </row>
    <row r="36" spans="1:14" x14ac:dyDescent="0.2">
      <c r="A36" s="18">
        <v>20</v>
      </c>
      <c r="B36" s="19">
        <v>5600</v>
      </c>
      <c r="C36" s="36" t="s">
        <v>3897</v>
      </c>
      <c r="D36" s="24">
        <v>39876</v>
      </c>
      <c r="E36" s="24">
        <v>40135</v>
      </c>
      <c r="F36" s="39">
        <v>1</v>
      </c>
      <c r="G36" s="20" t="s">
        <v>611</v>
      </c>
      <c r="H36" s="22"/>
      <c r="I36" s="30" t="s">
        <v>5682</v>
      </c>
      <c r="J36" s="30"/>
      <c r="K36" s="22">
        <v>14</v>
      </c>
      <c r="L36" s="22" t="s">
        <v>26</v>
      </c>
      <c r="M36" s="22" t="s">
        <v>120</v>
      </c>
      <c r="N36" s="36" t="s">
        <v>5715</v>
      </c>
    </row>
    <row r="37" spans="1:14" x14ac:dyDescent="0.2">
      <c r="A37" s="18">
        <v>21</v>
      </c>
      <c r="B37" s="19">
        <v>5600</v>
      </c>
      <c r="C37" s="36" t="s">
        <v>3898</v>
      </c>
      <c r="D37" s="24">
        <v>39868</v>
      </c>
      <c r="E37" s="24">
        <v>40148</v>
      </c>
      <c r="F37" s="39">
        <v>1</v>
      </c>
      <c r="G37" s="20" t="s">
        <v>611</v>
      </c>
      <c r="H37" s="22"/>
      <c r="I37" s="30" t="s">
        <v>5682</v>
      </c>
      <c r="J37" s="30"/>
      <c r="K37" s="22">
        <v>23</v>
      </c>
      <c r="L37" s="22" t="s">
        <v>26</v>
      </c>
      <c r="M37" s="22" t="s">
        <v>120</v>
      </c>
      <c r="N37" s="36" t="s">
        <v>5715</v>
      </c>
    </row>
    <row r="38" spans="1:14" ht="22.5" x14ac:dyDescent="0.2">
      <c r="A38" s="18">
        <v>22</v>
      </c>
      <c r="B38" s="19">
        <v>5600</v>
      </c>
      <c r="C38" s="36" t="s">
        <v>3899</v>
      </c>
      <c r="D38" s="24">
        <v>39843</v>
      </c>
      <c r="E38" s="24">
        <v>40063</v>
      </c>
      <c r="F38" s="39">
        <v>1</v>
      </c>
      <c r="G38" s="20" t="s">
        <v>611</v>
      </c>
      <c r="H38" s="26"/>
      <c r="I38" s="30" t="s">
        <v>5682</v>
      </c>
      <c r="J38" s="30"/>
      <c r="K38" s="22">
        <v>10</v>
      </c>
      <c r="L38" s="22" t="s">
        <v>26</v>
      </c>
      <c r="M38" s="22" t="s">
        <v>120</v>
      </c>
      <c r="N38" s="36" t="s">
        <v>5715</v>
      </c>
    </row>
    <row r="39" spans="1:14" x14ac:dyDescent="0.2">
      <c r="A39" s="18">
        <v>23</v>
      </c>
      <c r="B39" s="19">
        <v>5600</v>
      </c>
      <c r="C39" s="36" t="s">
        <v>3900</v>
      </c>
      <c r="D39" s="24">
        <v>39839</v>
      </c>
      <c r="E39" s="24">
        <v>40177</v>
      </c>
      <c r="F39" s="39">
        <v>1</v>
      </c>
      <c r="G39" s="20" t="s">
        <v>611</v>
      </c>
      <c r="H39" s="27"/>
      <c r="I39" s="30" t="s">
        <v>5682</v>
      </c>
      <c r="J39" s="28"/>
      <c r="K39" s="22">
        <v>11</v>
      </c>
      <c r="L39" s="22" t="s">
        <v>26</v>
      </c>
      <c r="M39" s="22" t="s">
        <v>120</v>
      </c>
      <c r="N39" s="36" t="s">
        <v>5715</v>
      </c>
    </row>
    <row r="40" spans="1:14" ht="22.5" x14ac:dyDescent="0.2">
      <c r="A40" s="18">
        <v>24</v>
      </c>
      <c r="B40" s="19">
        <v>5600</v>
      </c>
      <c r="C40" s="36" t="s">
        <v>3901</v>
      </c>
      <c r="D40" s="24">
        <v>39841</v>
      </c>
      <c r="E40" s="24">
        <v>40161</v>
      </c>
      <c r="F40" s="39">
        <v>1</v>
      </c>
      <c r="G40" s="20" t="s">
        <v>611</v>
      </c>
      <c r="H40" s="11"/>
      <c r="I40" s="30" t="s">
        <v>5682</v>
      </c>
      <c r="J40" s="11"/>
      <c r="K40" s="22">
        <v>17</v>
      </c>
      <c r="L40" s="22" t="s">
        <v>26</v>
      </c>
      <c r="M40" s="22" t="s">
        <v>120</v>
      </c>
      <c r="N40" s="36" t="s">
        <v>5715</v>
      </c>
    </row>
    <row r="41" spans="1:14" ht="22.5" x14ac:dyDescent="0.2">
      <c r="A41" s="18">
        <v>25</v>
      </c>
      <c r="B41" s="19">
        <v>5600</v>
      </c>
      <c r="C41" s="36" t="s">
        <v>3902</v>
      </c>
      <c r="D41" s="24">
        <v>39903</v>
      </c>
      <c r="E41" s="24">
        <v>39942</v>
      </c>
      <c r="F41" s="39">
        <v>1</v>
      </c>
      <c r="G41" s="20" t="s">
        <v>611</v>
      </c>
      <c r="H41" s="11"/>
      <c r="I41" s="30" t="s">
        <v>5682</v>
      </c>
      <c r="J41" s="11"/>
      <c r="K41" s="22">
        <v>3</v>
      </c>
      <c r="L41" s="22" t="s">
        <v>26</v>
      </c>
      <c r="M41" s="22" t="s">
        <v>120</v>
      </c>
      <c r="N41" s="36" t="s">
        <v>5715</v>
      </c>
    </row>
    <row r="42" spans="1:14" ht="22.5" x14ac:dyDescent="0.2">
      <c r="A42" s="18">
        <v>26</v>
      </c>
      <c r="B42" s="19">
        <v>5600</v>
      </c>
      <c r="C42" s="36" t="s">
        <v>3903</v>
      </c>
      <c r="D42" s="24">
        <v>39843</v>
      </c>
      <c r="E42" s="24">
        <v>40122</v>
      </c>
      <c r="F42" s="39">
        <v>1</v>
      </c>
      <c r="G42" s="20" t="s">
        <v>611</v>
      </c>
      <c r="H42" s="11"/>
      <c r="I42" s="30" t="s">
        <v>5682</v>
      </c>
      <c r="J42" s="11"/>
      <c r="K42" s="22">
        <v>8</v>
      </c>
      <c r="L42" s="22" t="s">
        <v>26</v>
      </c>
      <c r="M42" s="22" t="s">
        <v>120</v>
      </c>
      <c r="N42" s="36" t="s">
        <v>5715</v>
      </c>
    </row>
    <row r="43" spans="1:14" x14ac:dyDescent="0.2">
      <c r="A43" s="18">
        <v>27</v>
      </c>
      <c r="B43" s="19">
        <v>5600</v>
      </c>
      <c r="C43" s="36" t="s">
        <v>3904</v>
      </c>
      <c r="D43" s="24">
        <v>39854</v>
      </c>
      <c r="E43" s="24">
        <v>40170</v>
      </c>
      <c r="F43" s="39">
        <v>2</v>
      </c>
      <c r="G43" s="20" t="s">
        <v>611</v>
      </c>
      <c r="H43" s="11"/>
      <c r="I43" s="30" t="s">
        <v>5682</v>
      </c>
      <c r="J43" s="11"/>
      <c r="K43" s="22">
        <v>32</v>
      </c>
      <c r="L43" s="22" t="s">
        <v>26</v>
      </c>
      <c r="M43" s="22" t="s">
        <v>120</v>
      </c>
      <c r="N43" s="36" t="s">
        <v>5715</v>
      </c>
    </row>
    <row r="44" spans="1:14" ht="22.5" x14ac:dyDescent="0.2">
      <c r="A44" s="18">
        <v>28</v>
      </c>
      <c r="B44" s="19">
        <v>5600</v>
      </c>
      <c r="C44" s="36" t="s">
        <v>3905</v>
      </c>
      <c r="D44" s="24">
        <v>39839</v>
      </c>
      <c r="E44" s="24">
        <v>40135</v>
      </c>
      <c r="F44" s="39">
        <v>2</v>
      </c>
      <c r="G44" s="20" t="s">
        <v>611</v>
      </c>
      <c r="H44" s="11"/>
      <c r="I44" s="30" t="s">
        <v>5682</v>
      </c>
      <c r="J44" s="11"/>
      <c r="K44" s="22">
        <v>16</v>
      </c>
      <c r="L44" s="22" t="s">
        <v>26</v>
      </c>
      <c r="M44" s="22" t="s">
        <v>120</v>
      </c>
      <c r="N44" s="36" t="s">
        <v>5715</v>
      </c>
    </row>
    <row r="45" spans="1:14" x14ac:dyDescent="0.2">
      <c r="A45" s="18">
        <v>29</v>
      </c>
      <c r="B45" s="19">
        <v>5600</v>
      </c>
      <c r="C45" s="36" t="s">
        <v>3898</v>
      </c>
      <c r="D45" s="24">
        <v>39860</v>
      </c>
      <c r="E45" s="24">
        <v>40063</v>
      </c>
      <c r="F45" s="39">
        <v>2</v>
      </c>
      <c r="G45" s="20" t="s">
        <v>611</v>
      </c>
      <c r="H45" s="11"/>
      <c r="I45" s="30" t="s">
        <v>5682</v>
      </c>
      <c r="J45" s="11"/>
      <c r="K45" s="22">
        <v>4</v>
      </c>
      <c r="L45" s="22" t="s">
        <v>26</v>
      </c>
      <c r="M45" s="22" t="s">
        <v>120</v>
      </c>
      <c r="N45" s="36" t="s">
        <v>5715</v>
      </c>
    </row>
    <row r="46" spans="1:14" x14ac:dyDescent="0.2">
      <c r="A46" s="18">
        <v>30</v>
      </c>
      <c r="B46" s="19">
        <v>5600</v>
      </c>
      <c r="C46" s="36" t="s">
        <v>3906</v>
      </c>
      <c r="D46" s="24">
        <v>39871</v>
      </c>
      <c r="E46" s="24">
        <v>40148</v>
      </c>
      <c r="F46" s="39">
        <v>2</v>
      </c>
      <c r="G46" s="20" t="s">
        <v>611</v>
      </c>
      <c r="H46" s="11"/>
      <c r="I46" s="30" t="s">
        <v>5682</v>
      </c>
      <c r="J46" s="11"/>
      <c r="K46" s="22">
        <v>80</v>
      </c>
      <c r="L46" s="22" t="s">
        <v>26</v>
      </c>
      <c r="M46" s="22" t="s">
        <v>120</v>
      </c>
      <c r="N46" s="36" t="s">
        <v>5715</v>
      </c>
    </row>
    <row r="47" spans="1:14" x14ac:dyDescent="0.2">
      <c r="A47" s="18">
        <v>31</v>
      </c>
      <c r="B47" s="19">
        <v>5600</v>
      </c>
      <c r="C47" s="36" t="s">
        <v>3907</v>
      </c>
      <c r="D47" s="24">
        <v>39848</v>
      </c>
      <c r="E47" s="24">
        <v>40177</v>
      </c>
      <c r="F47" s="39">
        <v>2</v>
      </c>
      <c r="G47" s="20" t="s">
        <v>611</v>
      </c>
      <c r="H47" s="21"/>
      <c r="I47" s="30" t="s">
        <v>5682</v>
      </c>
      <c r="J47" s="30"/>
      <c r="K47" s="22">
        <v>59</v>
      </c>
      <c r="L47" s="22" t="s">
        <v>26</v>
      </c>
      <c r="M47" s="22" t="s">
        <v>120</v>
      </c>
      <c r="N47" s="29" t="s">
        <v>5695</v>
      </c>
    </row>
    <row r="48" spans="1:14" ht="22.5" x14ac:dyDescent="0.2">
      <c r="A48" s="18">
        <v>32</v>
      </c>
      <c r="B48" s="19">
        <v>5600</v>
      </c>
      <c r="C48" s="36" t="s">
        <v>3908</v>
      </c>
      <c r="D48" s="24">
        <v>39853</v>
      </c>
      <c r="E48" s="24">
        <v>40177</v>
      </c>
      <c r="F48" s="39">
        <v>2</v>
      </c>
      <c r="G48" s="20" t="s">
        <v>611</v>
      </c>
      <c r="H48" s="21"/>
      <c r="I48" s="30" t="s">
        <v>5682</v>
      </c>
      <c r="J48" s="30"/>
      <c r="K48" s="22">
        <v>75</v>
      </c>
      <c r="L48" s="22" t="s">
        <v>26</v>
      </c>
      <c r="M48" s="22" t="s">
        <v>120</v>
      </c>
      <c r="N48" s="29" t="s">
        <v>5715</v>
      </c>
    </row>
    <row r="49" spans="1:14" x14ac:dyDescent="0.2">
      <c r="A49" s="18">
        <v>33</v>
      </c>
      <c r="B49" s="19">
        <v>5600</v>
      </c>
      <c r="C49" s="36" t="s">
        <v>3909</v>
      </c>
      <c r="D49" s="24">
        <v>39925</v>
      </c>
      <c r="E49" s="24">
        <v>40148</v>
      </c>
      <c r="F49" s="39">
        <v>2</v>
      </c>
      <c r="G49" s="20" t="s">
        <v>611</v>
      </c>
      <c r="H49" s="21"/>
      <c r="I49" s="30" t="s">
        <v>5682</v>
      </c>
      <c r="J49" s="30"/>
      <c r="K49" s="22">
        <v>6</v>
      </c>
      <c r="L49" s="22" t="s">
        <v>26</v>
      </c>
      <c r="M49" s="22" t="s">
        <v>120</v>
      </c>
      <c r="N49" s="36" t="s">
        <v>5715</v>
      </c>
    </row>
    <row r="50" spans="1:14" ht="22.5" x14ac:dyDescent="0.2">
      <c r="A50" s="18">
        <v>34</v>
      </c>
      <c r="B50" s="19">
        <v>5600</v>
      </c>
      <c r="C50" s="36" t="s">
        <v>3910</v>
      </c>
      <c r="D50" s="24">
        <v>39864</v>
      </c>
      <c r="E50" s="24">
        <v>40168</v>
      </c>
      <c r="F50" s="39">
        <v>2</v>
      </c>
      <c r="G50" s="20" t="s">
        <v>611</v>
      </c>
      <c r="H50" s="22"/>
      <c r="I50" s="30" t="s">
        <v>5682</v>
      </c>
      <c r="J50" s="22"/>
      <c r="K50" s="22">
        <v>25</v>
      </c>
      <c r="L50" s="22" t="s">
        <v>26</v>
      </c>
      <c r="M50" s="22" t="s">
        <v>120</v>
      </c>
      <c r="N50" s="36" t="s">
        <v>5715</v>
      </c>
    </row>
    <row r="51" spans="1:14" ht="22.5" x14ac:dyDescent="0.2">
      <c r="A51" s="18">
        <v>35</v>
      </c>
      <c r="B51" s="19">
        <v>5600</v>
      </c>
      <c r="C51" s="36" t="s">
        <v>3911</v>
      </c>
      <c r="D51" s="24">
        <v>39937</v>
      </c>
      <c r="E51" s="24">
        <v>40128</v>
      </c>
      <c r="F51" s="39">
        <v>2</v>
      </c>
      <c r="G51" s="20" t="s">
        <v>611</v>
      </c>
      <c r="H51" s="22"/>
      <c r="I51" s="30" t="s">
        <v>5682</v>
      </c>
      <c r="J51" s="30"/>
      <c r="K51" s="22">
        <v>11</v>
      </c>
      <c r="L51" s="22" t="s">
        <v>26</v>
      </c>
      <c r="M51" s="22" t="s">
        <v>120</v>
      </c>
      <c r="N51" s="36" t="s">
        <v>5715</v>
      </c>
    </row>
    <row r="52" spans="1:14" x14ac:dyDescent="0.2">
      <c r="A52" s="18">
        <v>36</v>
      </c>
      <c r="B52" s="19">
        <v>5600</v>
      </c>
      <c r="C52" s="36" t="s">
        <v>3912</v>
      </c>
      <c r="D52" s="24">
        <v>39840</v>
      </c>
      <c r="E52" s="24">
        <v>40177</v>
      </c>
      <c r="F52" s="39">
        <v>2</v>
      </c>
      <c r="G52" s="20" t="s">
        <v>611</v>
      </c>
      <c r="H52" s="22"/>
      <c r="I52" s="30" t="s">
        <v>5682</v>
      </c>
      <c r="J52" s="30"/>
      <c r="K52" s="22">
        <v>9</v>
      </c>
      <c r="L52" s="22" t="s">
        <v>26</v>
      </c>
      <c r="M52" s="22" t="s">
        <v>120</v>
      </c>
      <c r="N52" s="36" t="s">
        <v>5715</v>
      </c>
    </row>
    <row r="53" spans="1:14" ht="22.5" x14ac:dyDescent="0.2">
      <c r="A53" s="18">
        <v>37</v>
      </c>
      <c r="B53" s="19">
        <v>5600</v>
      </c>
      <c r="C53" s="36" t="s">
        <v>3913</v>
      </c>
      <c r="D53" s="24">
        <v>39837</v>
      </c>
      <c r="E53" s="24">
        <v>40151</v>
      </c>
      <c r="F53" s="39">
        <v>2</v>
      </c>
      <c r="G53" s="20" t="s">
        <v>611</v>
      </c>
      <c r="H53" s="26"/>
      <c r="I53" s="30" t="s">
        <v>5682</v>
      </c>
      <c r="J53" s="30"/>
      <c r="K53" s="22">
        <v>7</v>
      </c>
      <c r="L53" s="22" t="s">
        <v>26</v>
      </c>
      <c r="M53" s="22" t="s">
        <v>120</v>
      </c>
      <c r="N53" s="36" t="s">
        <v>5715</v>
      </c>
    </row>
    <row r="54" spans="1:14" x14ac:dyDescent="0.2">
      <c r="A54" s="18">
        <v>38</v>
      </c>
      <c r="B54" s="19">
        <v>5600</v>
      </c>
      <c r="C54" s="36" t="s">
        <v>3914</v>
      </c>
      <c r="D54" s="24">
        <v>39872</v>
      </c>
      <c r="E54" s="24">
        <v>40165</v>
      </c>
      <c r="F54" s="39">
        <v>2</v>
      </c>
      <c r="G54" s="20" t="s">
        <v>611</v>
      </c>
      <c r="H54" s="27"/>
      <c r="I54" s="30" t="s">
        <v>5682</v>
      </c>
      <c r="J54" s="28"/>
      <c r="K54" s="22">
        <v>20</v>
      </c>
      <c r="L54" s="22" t="s">
        <v>26</v>
      </c>
      <c r="M54" s="22" t="s">
        <v>120</v>
      </c>
      <c r="N54" s="36" t="s">
        <v>5715</v>
      </c>
    </row>
    <row r="55" spans="1:14" ht="22.5" x14ac:dyDescent="0.2">
      <c r="A55" s="18">
        <v>39</v>
      </c>
      <c r="B55" s="19">
        <v>5600</v>
      </c>
      <c r="C55" s="36" t="s">
        <v>3915</v>
      </c>
      <c r="D55" s="24">
        <v>39938</v>
      </c>
      <c r="E55" s="24">
        <v>40030</v>
      </c>
      <c r="F55" s="39">
        <v>2</v>
      </c>
      <c r="G55" s="20" t="s">
        <v>611</v>
      </c>
      <c r="H55" s="11"/>
      <c r="I55" s="30" t="s">
        <v>5682</v>
      </c>
      <c r="J55" s="11"/>
      <c r="K55" s="22">
        <v>1</v>
      </c>
      <c r="L55" s="22" t="s">
        <v>26</v>
      </c>
      <c r="M55" s="22" t="s">
        <v>120</v>
      </c>
      <c r="N55" s="36" t="s">
        <v>5715</v>
      </c>
    </row>
    <row r="56" spans="1:14" ht="22.5" x14ac:dyDescent="0.2">
      <c r="A56" s="18">
        <v>40</v>
      </c>
      <c r="B56" s="19">
        <v>5600</v>
      </c>
      <c r="C56" s="36" t="s">
        <v>3916</v>
      </c>
      <c r="D56" s="24">
        <v>39910</v>
      </c>
      <c r="E56" s="24">
        <v>40157</v>
      </c>
      <c r="F56" s="39">
        <v>2</v>
      </c>
      <c r="G56" s="20" t="s">
        <v>611</v>
      </c>
      <c r="H56" s="11"/>
      <c r="I56" s="30" t="s">
        <v>5682</v>
      </c>
      <c r="J56" s="11"/>
      <c r="K56" s="22">
        <v>17</v>
      </c>
      <c r="L56" s="22" t="s">
        <v>26</v>
      </c>
      <c r="M56" s="22" t="s">
        <v>120</v>
      </c>
      <c r="N56" s="36" t="s">
        <v>5715</v>
      </c>
    </row>
    <row r="57" spans="1:14" ht="22.5" x14ac:dyDescent="0.2">
      <c r="A57" s="18">
        <v>41</v>
      </c>
      <c r="B57" s="19">
        <v>5600</v>
      </c>
      <c r="C57" s="36" t="s">
        <v>3917</v>
      </c>
      <c r="D57" s="24">
        <v>39896</v>
      </c>
      <c r="E57" s="24">
        <v>40148</v>
      </c>
      <c r="F57" s="39">
        <v>2</v>
      </c>
      <c r="G57" s="20" t="s">
        <v>611</v>
      </c>
      <c r="H57" s="11"/>
      <c r="I57" s="30" t="s">
        <v>5682</v>
      </c>
      <c r="J57" s="11"/>
      <c r="K57" s="22">
        <v>12</v>
      </c>
      <c r="L57" s="22" t="s">
        <v>26</v>
      </c>
      <c r="M57" s="22" t="s">
        <v>120</v>
      </c>
      <c r="N57" s="36" t="s">
        <v>5715</v>
      </c>
    </row>
    <row r="58" spans="1:14" ht="22.5" x14ac:dyDescent="0.2">
      <c r="A58" s="18">
        <v>42</v>
      </c>
      <c r="B58" s="19">
        <v>5600</v>
      </c>
      <c r="C58" s="36" t="s">
        <v>3918</v>
      </c>
      <c r="D58" s="24">
        <v>40063</v>
      </c>
      <c r="E58" s="24">
        <v>40086</v>
      </c>
      <c r="F58" s="39">
        <v>2</v>
      </c>
      <c r="G58" s="20" t="s">
        <v>611</v>
      </c>
      <c r="H58" s="11"/>
      <c r="I58" s="30" t="s">
        <v>5682</v>
      </c>
      <c r="J58" s="11"/>
      <c r="K58" s="22">
        <v>3</v>
      </c>
      <c r="L58" s="22" t="s">
        <v>26</v>
      </c>
      <c r="M58" s="22" t="s">
        <v>120</v>
      </c>
      <c r="N58" s="36" t="s">
        <v>5715</v>
      </c>
    </row>
    <row r="59" spans="1:14" x14ac:dyDescent="0.2">
      <c r="A59" s="18">
        <v>43</v>
      </c>
      <c r="B59" s="19">
        <v>5600</v>
      </c>
      <c r="C59" s="36" t="s">
        <v>3919</v>
      </c>
      <c r="D59" s="24">
        <v>39910</v>
      </c>
      <c r="E59" s="24">
        <v>40161</v>
      </c>
      <c r="F59" s="39">
        <v>2</v>
      </c>
      <c r="G59" s="20" t="s">
        <v>611</v>
      </c>
      <c r="H59" s="11"/>
      <c r="I59" s="30" t="s">
        <v>5682</v>
      </c>
      <c r="J59" s="11"/>
      <c r="K59" s="22">
        <v>7</v>
      </c>
      <c r="L59" s="22" t="s">
        <v>26</v>
      </c>
      <c r="M59" s="22" t="s">
        <v>120</v>
      </c>
      <c r="N59" s="36" t="s">
        <v>5715</v>
      </c>
    </row>
    <row r="60" spans="1:14" x14ac:dyDescent="0.2">
      <c r="A60" s="18">
        <v>44</v>
      </c>
      <c r="B60" s="19">
        <v>5600</v>
      </c>
      <c r="C60" s="36" t="s">
        <v>3920</v>
      </c>
      <c r="D60" s="24">
        <v>39985</v>
      </c>
      <c r="E60" s="24">
        <v>39985</v>
      </c>
      <c r="F60" s="39">
        <v>2</v>
      </c>
      <c r="G60" s="20" t="s">
        <v>611</v>
      </c>
      <c r="H60" s="11"/>
      <c r="I60" s="30" t="s">
        <v>5682</v>
      </c>
      <c r="J60" s="11"/>
      <c r="K60" s="22">
        <v>2</v>
      </c>
      <c r="L60" s="22" t="s">
        <v>26</v>
      </c>
      <c r="M60" s="22" t="s">
        <v>120</v>
      </c>
      <c r="N60" s="36" t="s">
        <v>5715</v>
      </c>
    </row>
    <row r="61" spans="1:14" x14ac:dyDescent="0.2">
      <c r="A61" s="18">
        <v>45</v>
      </c>
      <c r="B61" s="19">
        <v>5600</v>
      </c>
      <c r="C61" s="36" t="s">
        <v>3921</v>
      </c>
      <c r="D61" s="24">
        <v>39490</v>
      </c>
      <c r="E61" s="24">
        <v>40150</v>
      </c>
      <c r="F61" s="39">
        <v>2</v>
      </c>
      <c r="G61" s="20" t="s">
        <v>611</v>
      </c>
      <c r="H61" s="11"/>
      <c r="I61" s="30" t="s">
        <v>5682</v>
      </c>
      <c r="J61" s="11"/>
      <c r="K61" s="22">
        <v>25</v>
      </c>
      <c r="L61" s="22" t="s">
        <v>26</v>
      </c>
      <c r="M61" s="22" t="s">
        <v>120</v>
      </c>
      <c r="N61" s="36" t="s">
        <v>5715</v>
      </c>
    </row>
    <row r="62" spans="1:14" x14ac:dyDescent="0.2">
      <c r="A62" s="18">
        <v>46</v>
      </c>
      <c r="B62" s="19">
        <v>5600</v>
      </c>
      <c r="C62" s="36" t="s">
        <v>3922</v>
      </c>
      <c r="D62" s="24">
        <v>39848</v>
      </c>
      <c r="E62" s="24">
        <v>40168</v>
      </c>
      <c r="F62" s="39">
        <v>2</v>
      </c>
      <c r="G62" s="20" t="s">
        <v>611</v>
      </c>
      <c r="H62" s="21"/>
      <c r="I62" s="30" t="s">
        <v>5682</v>
      </c>
      <c r="J62" s="30"/>
      <c r="K62" s="22">
        <v>25</v>
      </c>
      <c r="L62" s="22" t="s">
        <v>26</v>
      </c>
      <c r="M62" s="22" t="s">
        <v>120</v>
      </c>
      <c r="N62" s="36" t="s">
        <v>5715</v>
      </c>
    </row>
    <row r="63" spans="1:14" x14ac:dyDescent="0.2">
      <c r="A63" s="18">
        <v>47</v>
      </c>
      <c r="B63" s="19">
        <v>5600</v>
      </c>
      <c r="C63" s="36" t="s">
        <v>3923</v>
      </c>
      <c r="D63" s="24">
        <v>39835</v>
      </c>
      <c r="E63" s="24">
        <v>40168</v>
      </c>
      <c r="F63" s="39">
        <v>2</v>
      </c>
      <c r="G63" s="20" t="s">
        <v>611</v>
      </c>
      <c r="H63" s="21"/>
      <c r="I63" s="30" t="s">
        <v>5682</v>
      </c>
      <c r="J63" s="30"/>
      <c r="K63" s="22">
        <v>23</v>
      </c>
      <c r="L63" s="22" t="s">
        <v>26</v>
      </c>
      <c r="M63" s="22" t="s">
        <v>120</v>
      </c>
      <c r="N63" s="36" t="s">
        <v>5715</v>
      </c>
    </row>
    <row r="64" spans="1:14" x14ac:dyDescent="0.2">
      <c r="A64" s="18">
        <v>48</v>
      </c>
      <c r="B64" s="19">
        <v>5600</v>
      </c>
      <c r="C64" s="36" t="s">
        <v>3924</v>
      </c>
      <c r="D64" s="24">
        <v>40150</v>
      </c>
      <c r="E64" s="24">
        <v>40150</v>
      </c>
      <c r="F64" s="39">
        <v>2</v>
      </c>
      <c r="G64" s="20" t="s">
        <v>611</v>
      </c>
      <c r="H64" s="21"/>
      <c r="I64" s="30" t="s">
        <v>5682</v>
      </c>
      <c r="J64" s="30"/>
      <c r="K64" s="22">
        <v>1</v>
      </c>
      <c r="L64" s="22" t="s">
        <v>26</v>
      </c>
      <c r="M64" s="22" t="s">
        <v>120</v>
      </c>
      <c r="N64" s="36" t="s">
        <v>5715</v>
      </c>
    </row>
    <row r="65" spans="1:14" x14ac:dyDescent="0.2">
      <c r="A65" s="18">
        <v>49</v>
      </c>
      <c r="B65" s="19">
        <v>5600</v>
      </c>
      <c r="C65" s="36" t="s">
        <v>3925</v>
      </c>
      <c r="D65" s="24">
        <v>39840</v>
      </c>
      <c r="E65" s="24">
        <v>40148</v>
      </c>
      <c r="F65" s="39">
        <v>1</v>
      </c>
      <c r="G65" s="20" t="s">
        <v>611</v>
      </c>
      <c r="H65" s="22"/>
      <c r="I65" s="30" t="s">
        <v>5682</v>
      </c>
      <c r="J65" s="22"/>
      <c r="K65" s="22">
        <v>10</v>
      </c>
      <c r="L65" s="22" t="s">
        <v>26</v>
      </c>
      <c r="M65" s="22" t="s">
        <v>120</v>
      </c>
      <c r="N65" s="29" t="s">
        <v>5715</v>
      </c>
    </row>
    <row r="66" spans="1:14" x14ac:dyDescent="0.2">
      <c r="A66" s="18">
        <v>50</v>
      </c>
      <c r="B66" s="19">
        <v>5600</v>
      </c>
      <c r="C66" s="36" t="s">
        <v>3926</v>
      </c>
      <c r="D66" s="24">
        <v>39850</v>
      </c>
      <c r="E66" s="24">
        <v>39850</v>
      </c>
      <c r="F66" s="39">
        <v>1</v>
      </c>
      <c r="G66" s="20" t="s">
        <v>611</v>
      </c>
      <c r="H66" s="22"/>
      <c r="I66" s="30" t="s">
        <v>5682</v>
      </c>
      <c r="J66" s="30"/>
      <c r="K66" s="22">
        <v>14</v>
      </c>
      <c r="L66" s="22" t="s">
        <v>26</v>
      </c>
      <c r="M66" s="22" t="s">
        <v>120</v>
      </c>
      <c r="N66" s="29" t="s">
        <v>5683</v>
      </c>
    </row>
    <row r="67" spans="1:14" ht="22.5" x14ac:dyDescent="0.2">
      <c r="A67" s="18">
        <v>51</v>
      </c>
      <c r="B67" s="19">
        <v>5600</v>
      </c>
      <c r="C67" s="36" t="s">
        <v>3927</v>
      </c>
      <c r="D67" s="24">
        <v>39814</v>
      </c>
      <c r="E67" s="24">
        <v>40178</v>
      </c>
      <c r="F67" s="39">
        <v>1</v>
      </c>
      <c r="G67" s="20" t="s">
        <v>611</v>
      </c>
      <c r="H67" s="22"/>
      <c r="I67" s="30" t="s">
        <v>5682</v>
      </c>
      <c r="J67" s="30"/>
      <c r="K67" s="22">
        <v>81</v>
      </c>
      <c r="L67" s="22" t="s">
        <v>26</v>
      </c>
      <c r="M67" s="22" t="s">
        <v>120</v>
      </c>
      <c r="N67" s="29" t="s">
        <v>5692</v>
      </c>
    </row>
    <row r="68" spans="1:14" x14ac:dyDescent="0.2">
      <c r="A68" s="18">
        <v>52</v>
      </c>
      <c r="B68" s="19">
        <v>5600</v>
      </c>
      <c r="C68" s="36" t="s">
        <v>3928</v>
      </c>
      <c r="D68" s="24">
        <v>39856</v>
      </c>
      <c r="E68" s="24">
        <v>40193</v>
      </c>
      <c r="F68" s="39">
        <v>1</v>
      </c>
      <c r="G68" s="20" t="s">
        <v>611</v>
      </c>
      <c r="H68" s="26"/>
      <c r="I68" s="30" t="s">
        <v>5682</v>
      </c>
      <c r="J68" s="30"/>
      <c r="K68" s="22">
        <v>54</v>
      </c>
      <c r="L68" s="22" t="s">
        <v>26</v>
      </c>
      <c r="M68" s="22" t="s">
        <v>120</v>
      </c>
      <c r="N68" s="29" t="s">
        <v>5683</v>
      </c>
    </row>
    <row r="69" spans="1:14" x14ac:dyDescent="0.2">
      <c r="A69" s="18">
        <v>53</v>
      </c>
      <c r="B69" s="19">
        <v>5600</v>
      </c>
      <c r="C69" s="36" t="s">
        <v>3929</v>
      </c>
      <c r="D69" s="24">
        <v>39873</v>
      </c>
      <c r="E69" s="24">
        <v>39881</v>
      </c>
      <c r="F69" s="39">
        <v>1</v>
      </c>
      <c r="G69" s="20" t="s">
        <v>611</v>
      </c>
      <c r="H69" s="27"/>
      <c r="I69" s="30" t="s">
        <v>5682</v>
      </c>
      <c r="J69" s="28"/>
      <c r="K69" s="22">
        <v>38</v>
      </c>
      <c r="L69" s="22" t="s">
        <v>26</v>
      </c>
      <c r="M69" s="22" t="s">
        <v>120</v>
      </c>
      <c r="N69" s="29" t="s">
        <v>5683</v>
      </c>
    </row>
    <row r="70" spans="1:14" ht="22.5" x14ac:dyDescent="0.2">
      <c r="A70" s="18">
        <v>54</v>
      </c>
      <c r="B70" s="19">
        <v>5600</v>
      </c>
      <c r="C70" s="36" t="s">
        <v>3930</v>
      </c>
      <c r="D70" s="24">
        <v>39973</v>
      </c>
      <c r="E70" s="24">
        <v>40185</v>
      </c>
      <c r="F70" s="39">
        <v>1</v>
      </c>
      <c r="G70" s="20" t="s">
        <v>611</v>
      </c>
      <c r="H70" s="11"/>
      <c r="I70" s="30" t="s">
        <v>5682</v>
      </c>
      <c r="J70" s="11"/>
      <c r="K70" s="22">
        <v>126</v>
      </c>
      <c r="L70" s="22" t="s">
        <v>26</v>
      </c>
      <c r="M70" s="22" t="s">
        <v>120</v>
      </c>
      <c r="N70" s="29" t="s">
        <v>5692</v>
      </c>
    </row>
    <row r="71" spans="1:14" ht="22.5" x14ac:dyDescent="0.2">
      <c r="A71" s="18">
        <v>55</v>
      </c>
      <c r="B71" s="19">
        <v>5600</v>
      </c>
      <c r="C71" s="36" t="s">
        <v>3931</v>
      </c>
      <c r="D71" s="24">
        <v>38037</v>
      </c>
      <c r="E71" s="24">
        <v>38140</v>
      </c>
      <c r="F71" s="39">
        <v>1</v>
      </c>
      <c r="G71" s="20" t="s">
        <v>611</v>
      </c>
      <c r="H71" s="11"/>
      <c r="I71" s="30" t="s">
        <v>5682</v>
      </c>
      <c r="J71" s="11"/>
      <c r="K71" s="22">
        <v>18</v>
      </c>
      <c r="L71" s="22" t="s">
        <v>26</v>
      </c>
      <c r="M71" s="22" t="s">
        <v>120</v>
      </c>
      <c r="N71" s="29" t="s">
        <v>5683</v>
      </c>
    </row>
    <row r="72" spans="1:14" ht="22.5" x14ac:dyDescent="0.2">
      <c r="A72" s="18">
        <v>56</v>
      </c>
      <c r="B72" s="19">
        <v>5600</v>
      </c>
      <c r="C72" s="36" t="s">
        <v>3932</v>
      </c>
      <c r="D72" s="24">
        <v>39863</v>
      </c>
      <c r="E72" s="24">
        <v>40135</v>
      </c>
      <c r="F72" s="39">
        <v>1</v>
      </c>
      <c r="G72" s="20" t="s">
        <v>611</v>
      </c>
      <c r="H72" s="11"/>
      <c r="I72" s="30" t="s">
        <v>5682</v>
      </c>
      <c r="J72" s="11"/>
      <c r="K72" s="22">
        <v>11</v>
      </c>
      <c r="L72" s="22" t="s">
        <v>26</v>
      </c>
      <c r="M72" s="22" t="s">
        <v>120</v>
      </c>
      <c r="N72" s="29" t="s">
        <v>5695</v>
      </c>
    </row>
    <row r="73" spans="1:14" x14ac:dyDescent="0.2">
      <c r="A73" s="18">
        <v>57</v>
      </c>
      <c r="B73" s="19">
        <v>5600</v>
      </c>
      <c r="C73" s="36" t="s">
        <v>3933</v>
      </c>
      <c r="D73" s="24">
        <v>39841</v>
      </c>
      <c r="E73" s="24">
        <v>40088</v>
      </c>
      <c r="F73" s="39">
        <v>1</v>
      </c>
      <c r="G73" s="20" t="s">
        <v>611</v>
      </c>
      <c r="H73" s="11"/>
      <c r="I73" s="30" t="s">
        <v>5682</v>
      </c>
      <c r="J73" s="11"/>
      <c r="K73" s="22">
        <v>200</v>
      </c>
      <c r="L73" s="22" t="s">
        <v>26</v>
      </c>
      <c r="M73" s="22" t="s">
        <v>120</v>
      </c>
      <c r="N73" s="29" t="s">
        <v>5715</v>
      </c>
    </row>
    <row r="74" spans="1:14" x14ac:dyDescent="0.2">
      <c r="A74" s="18">
        <v>58</v>
      </c>
      <c r="B74" s="19">
        <v>5600</v>
      </c>
      <c r="C74" s="36" t="s">
        <v>3934</v>
      </c>
      <c r="D74" s="24">
        <v>40088</v>
      </c>
      <c r="E74" s="24">
        <v>40143</v>
      </c>
      <c r="F74" s="39">
        <v>1</v>
      </c>
      <c r="G74" s="20" t="s">
        <v>611</v>
      </c>
      <c r="H74" s="11"/>
      <c r="I74" s="30" t="s">
        <v>5682</v>
      </c>
      <c r="J74" s="11"/>
      <c r="K74" s="22">
        <v>104</v>
      </c>
      <c r="L74" s="22" t="s">
        <v>26</v>
      </c>
      <c r="M74" s="22" t="s">
        <v>120</v>
      </c>
      <c r="N74" s="29" t="s">
        <v>5715</v>
      </c>
    </row>
    <row r="75" spans="1:14" ht="22.5" x14ac:dyDescent="0.2">
      <c r="A75" s="18">
        <v>59</v>
      </c>
      <c r="B75" s="19">
        <v>5600</v>
      </c>
      <c r="C75" s="36" t="s">
        <v>3935</v>
      </c>
      <c r="D75" s="24">
        <v>39863</v>
      </c>
      <c r="E75" s="24">
        <v>40128</v>
      </c>
      <c r="F75" s="39">
        <v>1</v>
      </c>
      <c r="G75" s="20" t="s">
        <v>611</v>
      </c>
      <c r="H75" s="11"/>
      <c r="I75" s="30" t="s">
        <v>5682</v>
      </c>
      <c r="J75" s="11"/>
      <c r="K75" s="22">
        <v>141</v>
      </c>
      <c r="L75" s="22" t="s">
        <v>26</v>
      </c>
      <c r="M75" s="22" t="s">
        <v>120</v>
      </c>
      <c r="N75" s="29" t="s">
        <v>5715</v>
      </c>
    </row>
    <row r="76" spans="1:14" x14ac:dyDescent="0.2">
      <c r="A76" s="18">
        <v>60</v>
      </c>
      <c r="B76" s="19">
        <v>5600</v>
      </c>
      <c r="C76" s="36" t="s">
        <v>3936</v>
      </c>
      <c r="D76" s="24">
        <v>39892</v>
      </c>
      <c r="E76" s="24">
        <v>40064</v>
      </c>
      <c r="F76" s="39">
        <v>1</v>
      </c>
      <c r="G76" s="20" t="s">
        <v>611</v>
      </c>
      <c r="H76" s="11"/>
      <c r="I76" s="30" t="s">
        <v>5682</v>
      </c>
      <c r="J76" s="11"/>
      <c r="K76" s="22">
        <v>132</v>
      </c>
      <c r="L76" s="22" t="s">
        <v>26</v>
      </c>
      <c r="M76" s="22" t="s">
        <v>120</v>
      </c>
      <c r="N76" s="29" t="s">
        <v>5715</v>
      </c>
    </row>
    <row r="77" spans="1:14" x14ac:dyDescent="0.2">
      <c r="A77" s="18">
        <v>61</v>
      </c>
      <c r="B77" s="19">
        <v>5600</v>
      </c>
      <c r="C77" s="36" t="s">
        <v>3937</v>
      </c>
      <c r="D77" s="24">
        <v>39898</v>
      </c>
      <c r="E77" s="24">
        <v>40135</v>
      </c>
      <c r="F77" s="39">
        <v>2</v>
      </c>
      <c r="G77" s="20" t="s">
        <v>611</v>
      </c>
      <c r="H77" s="11"/>
      <c r="I77" s="30" t="s">
        <v>5682</v>
      </c>
      <c r="J77" s="11"/>
      <c r="K77" s="22">
        <v>145</v>
      </c>
      <c r="L77" s="22" t="s">
        <v>26</v>
      </c>
      <c r="M77" s="22" t="s">
        <v>120</v>
      </c>
      <c r="N77" s="29" t="s">
        <v>5715</v>
      </c>
    </row>
    <row r="78" spans="1:14" x14ac:dyDescent="0.2">
      <c r="A78" s="18">
        <v>62</v>
      </c>
      <c r="B78" s="19">
        <v>5600</v>
      </c>
      <c r="C78" s="36" t="s">
        <v>3938</v>
      </c>
      <c r="D78" s="24">
        <v>39839</v>
      </c>
      <c r="E78" s="24">
        <v>40009</v>
      </c>
      <c r="F78" s="39">
        <v>2</v>
      </c>
      <c r="G78" s="20" t="s">
        <v>611</v>
      </c>
      <c r="H78" s="11"/>
      <c r="I78" s="30" t="s">
        <v>5682</v>
      </c>
      <c r="J78" s="11"/>
      <c r="K78" s="22">
        <v>197</v>
      </c>
      <c r="L78" s="22" t="s">
        <v>26</v>
      </c>
      <c r="M78" s="22" t="s">
        <v>120</v>
      </c>
      <c r="N78" s="29" t="s">
        <v>5715</v>
      </c>
    </row>
    <row r="79" spans="1:14" x14ac:dyDescent="0.2">
      <c r="A79" s="18">
        <v>63</v>
      </c>
      <c r="B79" s="19">
        <v>5600</v>
      </c>
      <c r="C79" s="36" t="s">
        <v>3939</v>
      </c>
      <c r="D79" s="24">
        <v>40009</v>
      </c>
      <c r="E79" s="24">
        <v>40147</v>
      </c>
      <c r="F79" s="39">
        <v>2</v>
      </c>
      <c r="G79" s="20" t="s">
        <v>611</v>
      </c>
      <c r="H79" s="11"/>
      <c r="I79" s="30" t="s">
        <v>5682</v>
      </c>
      <c r="J79" s="11"/>
      <c r="K79" s="22">
        <v>113</v>
      </c>
      <c r="L79" s="22" t="s">
        <v>26</v>
      </c>
      <c r="M79" s="22" t="s">
        <v>120</v>
      </c>
      <c r="N79" s="29" t="s">
        <v>5715</v>
      </c>
    </row>
    <row r="80" spans="1:14" x14ac:dyDescent="0.2">
      <c r="A80" s="18">
        <v>64</v>
      </c>
      <c r="B80" s="19">
        <v>5600</v>
      </c>
      <c r="C80" s="36" t="s">
        <v>3940</v>
      </c>
      <c r="D80" s="24">
        <v>39923</v>
      </c>
      <c r="E80" s="24">
        <v>40095</v>
      </c>
      <c r="F80" s="39">
        <v>2</v>
      </c>
      <c r="G80" s="20" t="s">
        <v>611</v>
      </c>
      <c r="H80" s="11"/>
      <c r="I80" s="30" t="s">
        <v>5682</v>
      </c>
      <c r="J80" s="11"/>
      <c r="K80" s="22">
        <v>11</v>
      </c>
      <c r="L80" s="22" t="s">
        <v>26</v>
      </c>
      <c r="M80" s="22" t="s">
        <v>120</v>
      </c>
      <c r="N80" s="29" t="s">
        <v>5715</v>
      </c>
    </row>
    <row r="81" spans="1:14" x14ac:dyDescent="0.2">
      <c r="A81" s="18">
        <v>65</v>
      </c>
      <c r="B81" s="19">
        <v>5600</v>
      </c>
      <c r="C81" s="36" t="s">
        <v>3941</v>
      </c>
      <c r="D81" s="24">
        <v>39911</v>
      </c>
      <c r="E81" s="24">
        <v>40116</v>
      </c>
      <c r="F81" s="39">
        <v>2</v>
      </c>
      <c r="G81" s="20" t="s">
        <v>611</v>
      </c>
      <c r="H81" s="11"/>
      <c r="I81" s="30" t="s">
        <v>5682</v>
      </c>
      <c r="J81" s="11"/>
      <c r="K81" s="22">
        <v>5</v>
      </c>
      <c r="L81" s="22" t="s">
        <v>26</v>
      </c>
      <c r="M81" s="22" t="s">
        <v>120</v>
      </c>
      <c r="N81" s="29" t="s">
        <v>5715</v>
      </c>
    </row>
    <row r="82" spans="1:14" ht="22.5" x14ac:dyDescent="0.2">
      <c r="A82" s="18">
        <v>66</v>
      </c>
      <c r="B82" s="19">
        <v>5600</v>
      </c>
      <c r="C82" s="36" t="s">
        <v>3942</v>
      </c>
      <c r="D82" s="24">
        <v>39904</v>
      </c>
      <c r="E82" s="24">
        <v>40092</v>
      </c>
      <c r="F82" s="39">
        <v>2</v>
      </c>
      <c r="G82" s="20" t="s">
        <v>611</v>
      </c>
      <c r="H82" s="11"/>
      <c r="I82" s="30" t="s">
        <v>5682</v>
      </c>
      <c r="J82" s="11"/>
      <c r="K82" s="22">
        <v>66</v>
      </c>
      <c r="L82" s="22" t="s">
        <v>26</v>
      </c>
      <c r="M82" s="22" t="s">
        <v>120</v>
      </c>
      <c r="N82" s="29" t="s">
        <v>5715</v>
      </c>
    </row>
    <row r="83" spans="1:14" ht="22.5" x14ac:dyDescent="0.2">
      <c r="A83" s="18">
        <v>67</v>
      </c>
      <c r="B83" s="19">
        <v>5600</v>
      </c>
      <c r="C83" s="36" t="s">
        <v>3943</v>
      </c>
      <c r="D83" s="24">
        <v>39864</v>
      </c>
      <c r="E83" s="24">
        <v>40106</v>
      </c>
      <c r="F83" s="39">
        <v>2</v>
      </c>
      <c r="G83" s="20" t="s">
        <v>611</v>
      </c>
      <c r="H83" s="11"/>
      <c r="I83" s="30" t="s">
        <v>5682</v>
      </c>
      <c r="J83" s="11"/>
      <c r="K83" s="22">
        <v>62</v>
      </c>
      <c r="L83" s="22" t="s">
        <v>26</v>
      </c>
      <c r="M83" s="22" t="s">
        <v>120</v>
      </c>
      <c r="N83" s="29" t="s">
        <v>5715</v>
      </c>
    </row>
    <row r="84" spans="1:14" x14ac:dyDescent="0.2">
      <c r="A84" s="18">
        <v>68</v>
      </c>
      <c r="B84" s="19">
        <v>5600</v>
      </c>
      <c r="C84" s="36" t="s">
        <v>3944</v>
      </c>
      <c r="D84" s="24">
        <v>39911</v>
      </c>
      <c r="E84" s="24">
        <v>40141</v>
      </c>
      <c r="F84" s="39">
        <v>2</v>
      </c>
      <c r="G84" s="20" t="s">
        <v>611</v>
      </c>
      <c r="H84" s="11"/>
      <c r="I84" s="30" t="s">
        <v>5682</v>
      </c>
      <c r="J84" s="11"/>
      <c r="K84" s="22">
        <v>13</v>
      </c>
      <c r="L84" s="22" t="s">
        <v>26</v>
      </c>
      <c r="M84" s="22" t="s">
        <v>120</v>
      </c>
      <c r="N84" s="29" t="s">
        <v>5715</v>
      </c>
    </row>
    <row r="85" spans="1:14" x14ac:dyDescent="0.2">
      <c r="A85" s="18">
        <v>69</v>
      </c>
      <c r="B85" s="19">
        <v>5600</v>
      </c>
      <c r="C85" s="36" t="s">
        <v>3945</v>
      </c>
      <c r="D85" s="24">
        <v>39890</v>
      </c>
      <c r="E85" s="24">
        <v>40142</v>
      </c>
      <c r="F85" s="39">
        <v>2</v>
      </c>
      <c r="G85" s="20" t="s">
        <v>611</v>
      </c>
      <c r="H85" s="11"/>
      <c r="I85" s="30" t="s">
        <v>5682</v>
      </c>
      <c r="J85" s="11"/>
      <c r="K85" s="22">
        <v>58</v>
      </c>
      <c r="L85" s="22" t="s">
        <v>26</v>
      </c>
      <c r="M85" s="22" t="s">
        <v>120</v>
      </c>
      <c r="N85" s="29" t="s">
        <v>5715</v>
      </c>
    </row>
    <row r="86" spans="1:14" x14ac:dyDescent="0.2">
      <c r="A86" s="18">
        <v>70</v>
      </c>
      <c r="B86" s="19">
        <v>5600</v>
      </c>
      <c r="C86" s="36" t="s">
        <v>3946</v>
      </c>
      <c r="D86" s="24">
        <v>39891</v>
      </c>
      <c r="E86" s="24">
        <v>40149</v>
      </c>
      <c r="F86" s="39">
        <v>2</v>
      </c>
      <c r="G86" s="20" t="s">
        <v>611</v>
      </c>
      <c r="H86" s="11"/>
      <c r="I86" s="30" t="s">
        <v>5682</v>
      </c>
      <c r="J86" s="11"/>
      <c r="K86" s="22">
        <v>32</v>
      </c>
      <c r="L86" s="22" t="s">
        <v>26</v>
      </c>
      <c r="M86" s="22" t="s">
        <v>120</v>
      </c>
      <c r="N86" s="29" t="s">
        <v>5715</v>
      </c>
    </row>
    <row r="87" spans="1:14" x14ac:dyDescent="0.2">
      <c r="A87" s="18">
        <v>71</v>
      </c>
      <c r="B87" s="19">
        <v>5600</v>
      </c>
      <c r="C87" s="36" t="s">
        <v>3947</v>
      </c>
      <c r="D87" s="24">
        <v>39858</v>
      </c>
      <c r="E87" s="24">
        <v>40113</v>
      </c>
      <c r="F87" s="39">
        <v>2</v>
      </c>
      <c r="G87" s="20" t="s">
        <v>611</v>
      </c>
      <c r="H87" s="11"/>
      <c r="I87" s="30" t="s">
        <v>5682</v>
      </c>
      <c r="J87" s="11"/>
      <c r="K87" s="22">
        <v>17</v>
      </c>
      <c r="L87" s="22" t="s">
        <v>26</v>
      </c>
      <c r="M87" s="22" t="s">
        <v>120</v>
      </c>
      <c r="N87" s="29" t="s">
        <v>5715</v>
      </c>
    </row>
    <row r="88" spans="1:14" x14ac:dyDescent="0.2">
      <c r="A88" s="18">
        <v>72</v>
      </c>
      <c r="B88" s="19">
        <v>5600</v>
      </c>
      <c r="C88" s="36" t="s">
        <v>3948</v>
      </c>
      <c r="D88" s="24">
        <v>39856</v>
      </c>
      <c r="E88" s="24">
        <v>40109</v>
      </c>
      <c r="F88" s="39">
        <v>2</v>
      </c>
      <c r="G88" s="20" t="s">
        <v>611</v>
      </c>
      <c r="H88" s="11"/>
      <c r="I88" s="30" t="s">
        <v>5682</v>
      </c>
      <c r="J88" s="11"/>
      <c r="K88" s="22">
        <v>10</v>
      </c>
      <c r="L88" s="22" t="s">
        <v>26</v>
      </c>
      <c r="M88" s="22" t="s">
        <v>120</v>
      </c>
      <c r="N88" s="29" t="s">
        <v>5715</v>
      </c>
    </row>
    <row r="89" spans="1:14" ht="22.5" x14ac:dyDescent="0.2">
      <c r="A89" s="18">
        <v>73</v>
      </c>
      <c r="B89" s="19">
        <v>5600</v>
      </c>
      <c r="C89" s="36" t="s">
        <v>3949</v>
      </c>
      <c r="D89" s="24">
        <v>39867</v>
      </c>
      <c r="E89" s="24">
        <v>40150</v>
      </c>
      <c r="F89" s="39">
        <v>2</v>
      </c>
      <c r="G89" s="20" t="s">
        <v>611</v>
      </c>
      <c r="H89" s="11"/>
      <c r="I89" s="30" t="s">
        <v>5682</v>
      </c>
      <c r="J89" s="11"/>
      <c r="K89" s="22">
        <v>65</v>
      </c>
      <c r="L89" s="22" t="s">
        <v>26</v>
      </c>
      <c r="M89" s="22" t="s">
        <v>120</v>
      </c>
      <c r="N89" s="29" t="s">
        <v>5715</v>
      </c>
    </row>
    <row r="90" spans="1:14" x14ac:dyDescent="0.2">
      <c r="A90" s="18">
        <v>74</v>
      </c>
      <c r="B90" s="19">
        <v>5600</v>
      </c>
      <c r="C90" s="36" t="s">
        <v>3950</v>
      </c>
      <c r="D90" s="24">
        <v>39839</v>
      </c>
      <c r="E90" s="24">
        <v>40177</v>
      </c>
      <c r="F90" s="39">
        <v>2</v>
      </c>
      <c r="G90" s="20" t="s">
        <v>611</v>
      </c>
      <c r="H90" s="11"/>
      <c r="I90" s="30" t="s">
        <v>5682</v>
      </c>
      <c r="J90" s="11"/>
      <c r="K90" s="22">
        <v>13</v>
      </c>
      <c r="L90" s="22" t="s">
        <v>26</v>
      </c>
      <c r="M90" s="22" t="s">
        <v>120</v>
      </c>
      <c r="N90" s="29" t="s">
        <v>5715</v>
      </c>
    </row>
    <row r="91" spans="1:14" ht="22.5" x14ac:dyDescent="0.2">
      <c r="A91" s="18">
        <v>75</v>
      </c>
      <c r="B91" s="19">
        <v>5600</v>
      </c>
      <c r="C91" s="36" t="s">
        <v>3951</v>
      </c>
      <c r="D91" s="24">
        <v>39876</v>
      </c>
      <c r="E91" s="24">
        <v>40154</v>
      </c>
      <c r="F91" s="39">
        <v>2</v>
      </c>
      <c r="G91" s="20" t="s">
        <v>611</v>
      </c>
      <c r="H91" s="11"/>
      <c r="I91" s="30" t="s">
        <v>5682</v>
      </c>
      <c r="J91" s="11"/>
      <c r="K91" s="22">
        <v>19</v>
      </c>
      <c r="L91" s="22" t="s">
        <v>26</v>
      </c>
      <c r="M91" s="22" t="s">
        <v>120</v>
      </c>
      <c r="N91" s="29" t="s">
        <v>5715</v>
      </c>
    </row>
    <row r="92" spans="1:14" x14ac:dyDescent="0.2">
      <c r="A92" s="18">
        <v>76</v>
      </c>
      <c r="B92" s="19">
        <v>5600</v>
      </c>
      <c r="C92" s="36" t="s">
        <v>3952</v>
      </c>
      <c r="D92" s="24">
        <v>39860</v>
      </c>
      <c r="E92" s="24">
        <v>40141</v>
      </c>
      <c r="F92" s="39">
        <v>3</v>
      </c>
      <c r="G92" s="20" t="s">
        <v>611</v>
      </c>
      <c r="H92" s="11"/>
      <c r="I92" s="30" t="s">
        <v>5682</v>
      </c>
      <c r="J92" s="11"/>
      <c r="K92" s="22">
        <v>175</v>
      </c>
      <c r="L92" s="22" t="s">
        <v>26</v>
      </c>
      <c r="M92" s="22" t="s">
        <v>120</v>
      </c>
      <c r="N92" s="29" t="s">
        <v>5715</v>
      </c>
    </row>
    <row r="93" spans="1:14" ht="22.5" x14ac:dyDescent="0.2">
      <c r="A93" s="18">
        <v>77</v>
      </c>
      <c r="B93" s="19">
        <v>5600</v>
      </c>
      <c r="C93" s="36" t="s">
        <v>3953</v>
      </c>
      <c r="D93" s="24">
        <v>39856</v>
      </c>
      <c r="E93" s="24">
        <v>40123</v>
      </c>
      <c r="F93" s="39">
        <v>3</v>
      </c>
      <c r="G93" s="20" t="s">
        <v>611</v>
      </c>
      <c r="H93" s="11"/>
      <c r="I93" s="30" t="s">
        <v>5682</v>
      </c>
      <c r="J93" s="11"/>
      <c r="K93" s="22">
        <v>140</v>
      </c>
      <c r="L93" s="22" t="s">
        <v>26</v>
      </c>
      <c r="M93" s="22" t="s">
        <v>120</v>
      </c>
      <c r="N93" s="29" t="s">
        <v>5715</v>
      </c>
    </row>
    <row r="94" spans="1:14" x14ac:dyDescent="0.2">
      <c r="A94" s="18">
        <v>78</v>
      </c>
      <c r="B94" s="19">
        <v>5600</v>
      </c>
      <c r="C94" s="36" t="s">
        <v>3954</v>
      </c>
      <c r="D94" s="24">
        <v>40154</v>
      </c>
      <c r="E94" s="24">
        <v>39973</v>
      </c>
      <c r="F94" s="39">
        <v>3</v>
      </c>
      <c r="G94" s="20" t="s">
        <v>611</v>
      </c>
      <c r="H94" s="11"/>
      <c r="I94" s="30" t="s">
        <v>5682</v>
      </c>
      <c r="J94" s="11"/>
      <c r="K94" s="22">
        <v>200</v>
      </c>
      <c r="L94" s="22" t="s">
        <v>26</v>
      </c>
      <c r="M94" s="22" t="s">
        <v>120</v>
      </c>
      <c r="N94" s="29" t="s">
        <v>5715</v>
      </c>
    </row>
    <row r="95" spans="1:14" x14ac:dyDescent="0.2">
      <c r="A95" s="18">
        <v>79</v>
      </c>
      <c r="B95" s="19">
        <v>5600</v>
      </c>
      <c r="C95" s="36" t="s">
        <v>3955</v>
      </c>
      <c r="D95" s="24">
        <v>40000</v>
      </c>
      <c r="E95" s="24">
        <v>40025</v>
      </c>
      <c r="F95" s="39">
        <v>3</v>
      </c>
      <c r="G95" s="20" t="s">
        <v>611</v>
      </c>
      <c r="H95" s="11"/>
      <c r="I95" s="30" t="s">
        <v>5682</v>
      </c>
      <c r="J95" s="11"/>
      <c r="K95" s="22">
        <v>99</v>
      </c>
      <c r="L95" s="22" t="s">
        <v>26</v>
      </c>
      <c r="M95" s="22" t="s">
        <v>120</v>
      </c>
      <c r="N95" s="29" t="s">
        <v>5715</v>
      </c>
    </row>
    <row r="96" spans="1:14" ht="22.5" x14ac:dyDescent="0.2">
      <c r="A96" s="18">
        <v>80</v>
      </c>
      <c r="B96" s="19">
        <v>5600</v>
      </c>
      <c r="C96" s="36" t="s">
        <v>3956</v>
      </c>
      <c r="D96" s="24">
        <v>39896</v>
      </c>
      <c r="E96" s="24">
        <v>40140</v>
      </c>
      <c r="F96" s="39">
        <v>3</v>
      </c>
      <c r="G96" s="20" t="s">
        <v>611</v>
      </c>
      <c r="H96" s="11"/>
      <c r="I96" s="30" t="s">
        <v>5682</v>
      </c>
      <c r="J96" s="11"/>
      <c r="K96" s="22">
        <v>46</v>
      </c>
      <c r="L96" s="22" t="s">
        <v>26</v>
      </c>
      <c r="M96" s="22" t="s">
        <v>120</v>
      </c>
      <c r="N96" s="29" t="s">
        <v>5715</v>
      </c>
    </row>
    <row r="97" spans="1:14" x14ac:dyDescent="0.2">
      <c r="A97" s="18">
        <v>81</v>
      </c>
      <c r="B97" s="19">
        <v>5600</v>
      </c>
      <c r="C97" s="36" t="s">
        <v>3957</v>
      </c>
      <c r="D97" s="24">
        <v>39875</v>
      </c>
      <c r="E97" s="24">
        <v>40135</v>
      </c>
      <c r="F97" s="39">
        <v>3</v>
      </c>
      <c r="G97" s="20" t="s">
        <v>611</v>
      </c>
      <c r="H97" s="11"/>
      <c r="I97" s="30" t="s">
        <v>5682</v>
      </c>
      <c r="J97" s="11"/>
      <c r="K97" s="22">
        <v>99</v>
      </c>
      <c r="L97" s="22" t="s">
        <v>26</v>
      </c>
      <c r="M97" s="22" t="s">
        <v>120</v>
      </c>
      <c r="N97" s="29" t="s">
        <v>5715</v>
      </c>
    </row>
    <row r="98" spans="1:14" x14ac:dyDescent="0.2">
      <c r="A98" s="18">
        <v>82</v>
      </c>
      <c r="B98" s="19">
        <v>5600</v>
      </c>
      <c r="C98" s="36" t="s">
        <v>3958</v>
      </c>
      <c r="D98" s="24">
        <v>39853</v>
      </c>
      <c r="E98" s="24">
        <v>40034</v>
      </c>
      <c r="F98" s="39">
        <v>3</v>
      </c>
      <c r="G98" s="20" t="s">
        <v>611</v>
      </c>
      <c r="H98" s="11"/>
      <c r="I98" s="30" t="s">
        <v>5682</v>
      </c>
      <c r="J98" s="11"/>
      <c r="K98" s="22">
        <v>200</v>
      </c>
      <c r="L98" s="22" t="s">
        <v>26</v>
      </c>
      <c r="M98" s="22" t="s">
        <v>120</v>
      </c>
      <c r="N98" s="29" t="s">
        <v>5715</v>
      </c>
    </row>
    <row r="99" spans="1:14" x14ac:dyDescent="0.2">
      <c r="A99" s="18">
        <v>83</v>
      </c>
      <c r="B99" s="19">
        <v>5600</v>
      </c>
      <c r="C99" s="36" t="s">
        <v>3959</v>
      </c>
      <c r="D99" s="24">
        <v>40028</v>
      </c>
      <c r="E99" s="24">
        <v>40078</v>
      </c>
      <c r="F99" s="39">
        <v>3</v>
      </c>
      <c r="G99" s="20" t="s">
        <v>611</v>
      </c>
      <c r="H99" s="11"/>
      <c r="I99" s="30" t="s">
        <v>5682</v>
      </c>
      <c r="J99" s="11"/>
      <c r="K99" s="22">
        <v>200</v>
      </c>
      <c r="L99" s="22" t="s">
        <v>26</v>
      </c>
      <c r="M99" s="22" t="s">
        <v>120</v>
      </c>
      <c r="N99" s="29" t="s">
        <v>5715</v>
      </c>
    </row>
    <row r="100" spans="1:14" x14ac:dyDescent="0.2">
      <c r="A100" s="18">
        <v>84</v>
      </c>
      <c r="B100" s="19">
        <v>5600</v>
      </c>
      <c r="C100" s="36" t="s">
        <v>3960</v>
      </c>
      <c r="D100" s="24">
        <v>40078</v>
      </c>
      <c r="E100" s="24">
        <v>40169</v>
      </c>
      <c r="F100" s="39">
        <v>3</v>
      </c>
      <c r="G100" s="20" t="s">
        <v>611</v>
      </c>
      <c r="H100" s="11"/>
      <c r="I100" s="30" t="s">
        <v>5682</v>
      </c>
      <c r="J100" s="11"/>
      <c r="K100" s="22">
        <v>177</v>
      </c>
      <c r="L100" s="22" t="s">
        <v>26</v>
      </c>
      <c r="M100" s="22" t="s">
        <v>120</v>
      </c>
      <c r="N100" s="29" t="s">
        <v>5715</v>
      </c>
    </row>
    <row r="101" spans="1:14" x14ac:dyDescent="0.25">
      <c r="A101" s="282" t="s">
        <v>5793</v>
      </c>
      <c r="B101" s="282"/>
      <c r="C101" s="282"/>
      <c r="D101" s="282"/>
      <c r="E101" s="299"/>
      <c r="F101" s="288"/>
      <c r="G101" s="279"/>
      <c r="H101" s="278"/>
      <c r="I101" s="279"/>
      <c r="J101" s="278"/>
      <c r="K101" s="280"/>
      <c r="L101" s="280"/>
      <c r="M101" s="280"/>
      <c r="N101" s="281"/>
    </row>
    <row r="102" spans="1:14" x14ac:dyDescent="0.25">
      <c r="A102" s="221" t="s">
        <v>5781</v>
      </c>
      <c r="B102" s="222"/>
      <c r="C102" s="222"/>
      <c r="D102" s="222"/>
      <c r="E102" s="222"/>
      <c r="F102" s="222"/>
      <c r="G102" s="222"/>
      <c r="H102" s="222"/>
      <c r="I102" s="222"/>
      <c r="J102" s="222"/>
      <c r="K102" s="222"/>
      <c r="L102" s="222"/>
      <c r="M102" s="222"/>
      <c r="N102" s="223"/>
    </row>
    <row r="103" spans="1:14" ht="34.5" x14ac:dyDescent="0.25">
      <c r="A103" s="224" t="s">
        <v>15</v>
      </c>
      <c r="B103" s="225"/>
      <c r="C103" s="40" t="s">
        <v>28</v>
      </c>
      <c r="D103" s="225" t="s">
        <v>16</v>
      </c>
      <c r="E103" s="225"/>
      <c r="F103" s="219" t="s">
        <v>29</v>
      </c>
      <c r="G103" s="219"/>
      <c r="H103" s="219"/>
      <c r="I103" s="219"/>
      <c r="J103" s="219"/>
      <c r="K103" s="225" t="s">
        <v>23</v>
      </c>
      <c r="L103" s="225"/>
      <c r="M103" s="219"/>
      <c r="N103" s="220"/>
    </row>
    <row r="104" spans="1:14" x14ac:dyDescent="0.25">
      <c r="A104" s="41"/>
      <c r="B104" s="42"/>
      <c r="C104" s="42"/>
      <c r="D104" s="42"/>
      <c r="E104" s="42"/>
      <c r="F104" s="42"/>
      <c r="G104" s="42"/>
      <c r="H104" s="42"/>
      <c r="I104" s="42"/>
      <c r="J104" s="42"/>
      <c r="K104" s="42"/>
      <c r="L104" s="42"/>
      <c r="M104" s="42"/>
      <c r="N104" s="44"/>
    </row>
    <row r="105" spans="1:14" x14ac:dyDescent="0.25">
      <c r="A105" s="41"/>
      <c r="B105" s="42"/>
      <c r="C105" s="42"/>
      <c r="D105" s="42"/>
      <c r="E105" s="42"/>
      <c r="F105" s="42"/>
      <c r="G105" s="42"/>
      <c r="H105" s="42"/>
      <c r="I105" s="42"/>
      <c r="J105" s="42"/>
      <c r="K105" s="42"/>
      <c r="L105" s="42"/>
      <c r="M105" s="42"/>
      <c r="N105" s="44"/>
    </row>
    <row r="106" spans="1:14" ht="34.5" x14ac:dyDescent="0.25">
      <c r="A106" s="224" t="s">
        <v>17</v>
      </c>
      <c r="B106" s="225"/>
      <c r="C106" s="40" t="s">
        <v>30</v>
      </c>
      <c r="D106" s="225" t="s">
        <v>17</v>
      </c>
      <c r="E106" s="225"/>
      <c r="F106" s="219" t="s">
        <v>31</v>
      </c>
      <c r="G106" s="219"/>
      <c r="H106" s="219"/>
      <c r="I106" s="219"/>
      <c r="J106" s="219"/>
      <c r="K106" s="225" t="s">
        <v>17</v>
      </c>
      <c r="L106" s="225"/>
      <c r="M106" s="219"/>
      <c r="N106" s="220"/>
    </row>
    <row r="107" spans="1:14" x14ac:dyDescent="0.25">
      <c r="A107" s="41"/>
      <c r="B107" s="42"/>
      <c r="C107" s="42"/>
      <c r="D107" s="42"/>
      <c r="E107" s="42"/>
      <c r="F107" s="42"/>
      <c r="G107" s="42"/>
      <c r="H107" s="42"/>
      <c r="I107" s="42"/>
      <c r="J107" s="42"/>
      <c r="K107" s="42"/>
      <c r="L107" s="42"/>
      <c r="M107" s="42"/>
      <c r="N107" s="44"/>
    </row>
    <row r="108" spans="1:14" x14ac:dyDescent="0.25">
      <c r="A108" s="41"/>
      <c r="B108" s="42"/>
      <c r="C108" s="42"/>
      <c r="D108" s="42"/>
      <c r="E108" s="42"/>
      <c r="F108" s="42"/>
      <c r="G108" s="42"/>
      <c r="H108" s="42"/>
      <c r="I108" s="42"/>
      <c r="J108" s="42"/>
      <c r="K108" s="42"/>
      <c r="L108" s="42"/>
      <c r="M108" s="42"/>
      <c r="N108" s="44"/>
    </row>
    <row r="109" spans="1:14" x14ac:dyDescent="0.25">
      <c r="A109" s="41" t="s">
        <v>18</v>
      </c>
      <c r="B109" s="42"/>
      <c r="C109" s="40" t="s">
        <v>33</v>
      </c>
      <c r="D109" s="42" t="s">
        <v>18</v>
      </c>
      <c r="E109" s="42"/>
      <c r="F109" s="219" t="s">
        <v>33</v>
      </c>
      <c r="G109" s="219"/>
      <c r="H109" s="219"/>
      <c r="I109" s="219"/>
      <c r="J109" s="219"/>
      <c r="K109" s="42" t="s">
        <v>18</v>
      </c>
      <c r="L109" s="42"/>
      <c r="M109" s="219"/>
      <c r="N109" s="220"/>
    </row>
    <row r="110" spans="1:14" ht="18" thickBot="1" x14ac:dyDescent="0.3">
      <c r="A110" s="13"/>
      <c r="B110" s="14"/>
      <c r="C110" s="14"/>
      <c r="D110" s="14"/>
      <c r="E110" s="14"/>
      <c r="F110" s="14"/>
      <c r="G110" s="14"/>
      <c r="H110" s="14"/>
      <c r="I110" s="14"/>
      <c r="J110" s="14"/>
      <c r="K110" s="14"/>
      <c r="L110" s="14"/>
      <c r="M110" s="14"/>
      <c r="N110" s="15"/>
    </row>
  </sheetData>
  <autoFilter ref="A15:N103">
    <filterColumn colId="3" showButton="0"/>
    <filterColumn colId="5" showButton="0"/>
    <filterColumn colId="6" showButton="0"/>
    <filterColumn colId="7" showButton="0"/>
    <filterColumn colId="8" showButton="0"/>
  </autoFilter>
  <mergeCells count="31">
    <mergeCell ref="A101:D101"/>
    <mergeCell ref="A6:N6"/>
    <mergeCell ref="A8:N8"/>
    <mergeCell ref="A10:B10"/>
    <mergeCell ref="C10:J10"/>
    <mergeCell ref="A11:B11"/>
    <mergeCell ref="C11:J11"/>
    <mergeCell ref="N15:N16"/>
    <mergeCell ref="A13:B13"/>
    <mergeCell ref="C13:N13"/>
    <mergeCell ref="A15:A16"/>
    <mergeCell ref="B15:B16"/>
    <mergeCell ref="C15:C16"/>
    <mergeCell ref="D15:E15"/>
    <mergeCell ref="F15:J15"/>
    <mergeCell ref="K15:K16"/>
    <mergeCell ref="L15:L16"/>
    <mergeCell ref="M15:M16"/>
    <mergeCell ref="F109:J109"/>
    <mergeCell ref="M109:N109"/>
    <mergeCell ref="A102:N102"/>
    <mergeCell ref="A103:B103"/>
    <mergeCell ref="D103:E103"/>
    <mergeCell ref="F103:J103"/>
    <mergeCell ref="K103:L103"/>
    <mergeCell ref="M103:N103"/>
    <mergeCell ref="A106:B106"/>
    <mergeCell ref="D106:E106"/>
    <mergeCell ref="F106:J106"/>
    <mergeCell ref="K106:L106"/>
    <mergeCell ref="M106:N10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DIRECCION</vt:lpstr>
      <vt:lpstr>CONTROL INTERNO</vt:lpstr>
      <vt:lpstr>SAF</vt:lpstr>
      <vt:lpstr>CONTABILIDAD</vt:lpstr>
      <vt:lpstr>D.H</vt:lpstr>
      <vt:lpstr>ALMACEN</vt:lpstr>
      <vt:lpstr>TESORERIA</vt:lpstr>
      <vt:lpstr>PRESUPUESTO</vt:lpstr>
      <vt:lpstr>SISTEMAS</vt:lpstr>
      <vt:lpstr>ADM DOCUMENTAL</vt:lpstr>
      <vt:lpstr>TRABAJO CALLE</vt:lpstr>
      <vt:lpstr>LIBERIA</vt:lpstr>
      <vt:lpstr>UPI EDEN</vt:lpstr>
      <vt:lpstr>LIBERIA!_Toc425496227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Mejia Jaramillo</dc:creator>
  <cp:lastModifiedBy>Ligia Stella Rozo Reina</cp:lastModifiedBy>
  <cp:lastPrinted>2015-11-03T22:11:19Z</cp:lastPrinted>
  <dcterms:created xsi:type="dcterms:W3CDTF">2015-08-12T13:34:37Z</dcterms:created>
  <dcterms:modified xsi:type="dcterms:W3CDTF">2015-11-10T18:32:56Z</dcterms:modified>
</cp:coreProperties>
</file>