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C\Desktop\COMUNICACIONES MAPAS\"/>
    </mc:Choice>
  </mc:AlternateContent>
  <bookViews>
    <workbookView xWindow="0" yWindow="0" windowWidth="24000" windowHeight="9735"/>
  </bookViews>
  <sheets>
    <sheet name="FORMATO" sheetId="1" r:id="rId1"/>
    <sheet name="INSTRUCTIVO" sheetId="2" r:id="rId2"/>
    <sheet name="ENCUESTA IMPACTO 1" sheetId="3" r:id="rId3"/>
    <sheet name="ENCUESTA IMPACTO 2" sheetId="4" r:id="rId4"/>
    <sheet name="ENCUESTA IMPACTO 3" sheetId="5" r:id="rId5"/>
  </sheets>
  <definedNames>
    <definedName name="_xlnm.Print_Area" localSheetId="0">FORMATO!$A$1:$AH$261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8" i="1" l="1"/>
  <c r="W248" i="1"/>
  <c r="X241" i="1"/>
  <c r="W241" i="1"/>
  <c r="W227" i="1" l="1"/>
  <c r="W220" i="1"/>
  <c r="W206" i="1" l="1"/>
  <c r="W199" i="1"/>
  <c r="X171" i="1" l="1"/>
  <c r="V171" i="1"/>
  <c r="V150" i="1" l="1"/>
  <c r="N254" i="1" l="1"/>
  <c r="N253" i="1"/>
  <c r="N252" i="1"/>
  <c r="N251" i="1"/>
  <c r="N250" i="1"/>
  <c r="N249" i="1"/>
  <c r="N248" i="1"/>
  <c r="I248" i="1"/>
  <c r="G248" i="1"/>
  <c r="N247" i="1"/>
  <c r="N246" i="1"/>
  <c r="N245" i="1"/>
  <c r="N244" i="1"/>
  <c r="N243" i="1"/>
  <c r="N242" i="1"/>
  <c r="N241" i="1"/>
  <c r="I241" i="1"/>
  <c r="Y241" i="1" s="1"/>
  <c r="G241" i="1"/>
  <c r="N240" i="1"/>
  <c r="N239" i="1"/>
  <c r="N238" i="1"/>
  <c r="N237" i="1"/>
  <c r="N236" i="1"/>
  <c r="N235" i="1"/>
  <c r="N234" i="1"/>
  <c r="I234" i="1"/>
  <c r="G234" i="1"/>
  <c r="N233" i="1"/>
  <c r="N232" i="1"/>
  <c r="N231" i="1"/>
  <c r="N230" i="1"/>
  <c r="N229" i="1"/>
  <c r="N228" i="1"/>
  <c r="N227" i="1"/>
  <c r="I227" i="1"/>
  <c r="Y227" i="1" s="1"/>
  <c r="G227" i="1"/>
  <c r="N226" i="1"/>
  <c r="N225" i="1"/>
  <c r="N224" i="1"/>
  <c r="N223" i="1"/>
  <c r="N222" i="1"/>
  <c r="N221" i="1"/>
  <c r="N220" i="1"/>
  <c r="I220" i="1"/>
  <c r="G220" i="1"/>
  <c r="N219" i="1"/>
  <c r="N218" i="1"/>
  <c r="N217" i="1"/>
  <c r="N216" i="1"/>
  <c r="N215" i="1"/>
  <c r="N214" i="1"/>
  <c r="N213" i="1"/>
  <c r="I213" i="1"/>
  <c r="Y213" i="1" s="1"/>
  <c r="G213" i="1"/>
  <c r="N212" i="1"/>
  <c r="N211" i="1"/>
  <c r="N210" i="1"/>
  <c r="N209" i="1"/>
  <c r="N208" i="1"/>
  <c r="N207" i="1"/>
  <c r="N206" i="1"/>
  <c r="I206" i="1"/>
  <c r="G206" i="1"/>
  <c r="N205" i="1"/>
  <c r="N204" i="1"/>
  <c r="N203" i="1"/>
  <c r="N202" i="1"/>
  <c r="N201" i="1"/>
  <c r="N200" i="1"/>
  <c r="N199" i="1"/>
  <c r="O199" i="1" s="1"/>
  <c r="P199" i="1" s="1"/>
  <c r="I199" i="1"/>
  <c r="Y199" i="1" s="1"/>
  <c r="G199" i="1"/>
  <c r="N198" i="1"/>
  <c r="N197" i="1"/>
  <c r="N196" i="1"/>
  <c r="N195" i="1"/>
  <c r="N194" i="1"/>
  <c r="N193" i="1"/>
  <c r="N192" i="1"/>
  <c r="I192" i="1"/>
  <c r="Y192" i="1" s="1"/>
  <c r="G192" i="1"/>
  <c r="N191" i="1"/>
  <c r="N190" i="1"/>
  <c r="N189" i="1"/>
  <c r="N188" i="1"/>
  <c r="N187" i="1"/>
  <c r="N186" i="1"/>
  <c r="N185" i="1"/>
  <c r="I185" i="1"/>
  <c r="Y185" i="1" s="1"/>
  <c r="G185" i="1"/>
  <c r="N184" i="1"/>
  <c r="N183" i="1"/>
  <c r="N182" i="1"/>
  <c r="N181" i="1"/>
  <c r="N180" i="1"/>
  <c r="N179" i="1"/>
  <c r="N178" i="1"/>
  <c r="I178" i="1"/>
  <c r="Y178" i="1" s="1"/>
  <c r="G178" i="1"/>
  <c r="N177" i="1"/>
  <c r="N176" i="1"/>
  <c r="N175" i="1"/>
  <c r="N174" i="1"/>
  <c r="N173" i="1"/>
  <c r="N172" i="1"/>
  <c r="N171" i="1"/>
  <c r="I171" i="1"/>
  <c r="G171" i="1"/>
  <c r="N170" i="1"/>
  <c r="N169" i="1"/>
  <c r="N168" i="1"/>
  <c r="N167" i="1"/>
  <c r="N166" i="1"/>
  <c r="N165" i="1"/>
  <c r="N164" i="1"/>
  <c r="I164" i="1"/>
  <c r="G164" i="1"/>
  <c r="N163" i="1"/>
  <c r="N162" i="1"/>
  <c r="N161" i="1"/>
  <c r="N160" i="1"/>
  <c r="N159" i="1"/>
  <c r="N158" i="1"/>
  <c r="N157" i="1"/>
  <c r="I157" i="1"/>
  <c r="Y157" i="1" s="1"/>
  <c r="G157" i="1"/>
  <c r="N156" i="1"/>
  <c r="N155" i="1"/>
  <c r="N154" i="1"/>
  <c r="N153" i="1"/>
  <c r="N152" i="1"/>
  <c r="N151" i="1"/>
  <c r="N150" i="1"/>
  <c r="I150" i="1"/>
  <c r="G150" i="1"/>
  <c r="N149" i="1"/>
  <c r="N148" i="1"/>
  <c r="N147" i="1"/>
  <c r="N146" i="1"/>
  <c r="N145" i="1"/>
  <c r="N144" i="1"/>
  <c r="N143" i="1"/>
  <c r="I143" i="1"/>
  <c r="Y143" i="1" s="1"/>
  <c r="G143" i="1"/>
  <c r="O248" i="1" l="1"/>
  <c r="P248" i="1" s="1"/>
  <c r="S248" i="1" s="1"/>
  <c r="O192" i="1"/>
  <c r="P192" i="1" s="1"/>
  <c r="S192" i="1" s="1"/>
  <c r="T192" i="1" s="1"/>
  <c r="O178" i="1"/>
  <c r="P178" i="1" s="1"/>
  <c r="O143" i="1"/>
  <c r="P143" i="1" s="1"/>
  <c r="O171" i="1"/>
  <c r="P171" i="1" s="1"/>
  <c r="O213" i="1"/>
  <c r="P213" i="1" s="1"/>
  <c r="S213" i="1" s="1"/>
  <c r="T213" i="1" s="1"/>
  <c r="O227" i="1"/>
  <c r="P227" i="1" s="1"/>
  <c r="Q227" i="1" s="1"/>
  <c r="R227" i="1" s="1"/>
  <c r="O157" i="1"/>
  <c r="P157" i="1" s="1"/>
  <c r="S157" i="1" s="1"/>
  <c r="X157" i="1" s="1"/>
  <c r="O150" i="1"/>
  <c r="P150" i="1" s="1"/>
  <c r="S150" i="1" s="1"/>
  <c r="O220" i="1"/>
  <c r="P220" i="1" s="1"/>
  <c r="Q220" i="1" s="1"/>
  <c r="R220" i="1" s="1"/>
  <c r="Z241" i="1"/>
  <c r="Z243" i="1" s="1"/>
  <c r="O241" i="1"/>
  <c r="P241" i="1" s="1"/>
  <c r="Q241" i="1" s="1"/>
  <c r="R241" i="1" s="1"/>
  <c r="Q150" i="1"/>
  <c r="R150" i="1" s="1"/>
  <c r="O164" i="1"/>
  <c r="P164" i="1" s="1"/>
  <c r="Q164" i="1" s="1"/>
  <c r="R164" i="1" s="1"/>
  <c r="V164" i="1" s="1"/>
  <c r="O185" i="1"/>
  <c r="P185" i="1" s="1"/>
  <c r="Q185" i="1" s="1"/>
  <c r="R185" i="1" s="1"/>
  <c r="W185" i="1" s="1"/>
  <c r="Z185" i="1" s="1"/>
  <c r="Z187" i="1" s="1"/>
  <c r="O206" i="1"/>
  <c r="P206" i="1" s="1"/>
  <c r="Q206" i="1" s="1"/>
  <c r="R206" i="1" s="1"/>
  <c r="O234" i="1"/>
  <c r="P234" i="1" s="1"/>
  <c r="Q234" i="1" s="1"/>
  <c r="R234" i="1" s="1"/>
  <c r="Q171" i="1"/>
  <c r="R171" i="1" s="1"/>
  <c r="W171" i="1" s="1"/>
  <c r="S178" i="1"/>
  <c r="S199" i="1"/>
  <c r="J227" i="1"/>
  <c r="J229" i="1" s="1"/>
  <c r="Y234" i="1"/>
  <c r="J241" i="1"/>
  <c r="J243" i="1" s="1"/>
  <c r="Y248" i="1"/>
  <c r="J234" i="1"/>
  <c r="J236" i="1" s="1"/>
  <c r="J248" i="1"/>
  <c r="J250" i="1" s="1"/>
  <c r="Q199" i="1"/>
  <c r="R199" i="1" s="1"/>
  <c r="T199" i="1"/>
  <c r="J199" i="1"/>
  <c r="J201" i="1" s="1"/>
  <c r="Y206" i="1"/>
  <c r="J213" i="1"/>
  <c r="J215" i="1" s="1"/>
  <c r="Y220" i="1"/>
  <c r="J206" i="1"/>
  <c r="J208" i="1" s="1"/>
  <c r="J220" i="1"/>
  <c r="J222" i="1" s="1"/>
  <c r="T178" i="1"/>
  <c r="S171" i="1"/>
  <c r="Q178" i="1"/>
  <c r="R178" i="1" s="1"/>
  <c r="Y171" i="1"/>
  <c r="J171" i="1"/>
  <c r="J173" i="1" s="1"/>
  <c r="J185" i="1"/>
  <c r="J187" i="1" s="1"/>
  <c r="J178" i="1"/>
  <c r="J180" i="1" s="1"/>
  <c r="J192" i="1"/>
  <c r="J194" i="1" s="1"/>
  <c r="Q143" i="1"/>
  <c r="R143" i="1" s="1"/>
  <c r="W150" i="1"/>
  <c r="J143" i="1"/>
  <c r="J145" i="1" s="1"/>
  <c r="S143" i="1"/>
  <c r="Y150" i="1"/>
  <c r="J157" i="1"/>
  <c r="J159" i="1" s="1"/>
  <c r="Y164" i="1"/>
  <c r="J150" i="1"/>
  <c r="J152" i="1" s="1"/>
  <c r="J164" i="1"/>
  <c r="J166" i="1" s="1"/>
  <c r="Q248" i="1" l="1"/>
  <c r="R248" i="1" s="1"/>
  <c r="S241" i="1"/>
  <c r="T241" i="1" s="1"/>
  <c r="S227" i="1"/>
  <c r="T227" i="1" s="1"/>
  <c r="S220" i="1"/>
  <c r="Q213" i="1"/>
  <c r="R213" i="1" s="1"/>
  <c r="W213" i="1" s="1"/>
  <c r="Z213" i="1" s="1"/>
  <c r="Z215" i="1" s="1"/>
  <c r="Q192" i="1"/>
  <c r="R192" i="1" s="1"/>
  <c r="W192" i="1" s="1"/>
  <c r="Z192" i="1" s="1"/>
  <c r="Z194" i="1" s="1"/>
  <c r="S185" i="1"/>
  <c r="T185" i="1" s="1"/>
  <c r="S164" i="1"/>
  <c r="X164" i="1" s="1"/>
  <c r="Q157" i="1"/>
  <c r="R157" i="1" s="1"/>
  <c r="T150" i="1"/>
  <c r="X150" i="1"/>
  <c r="Z220" i="1"/>
  <c r="Z222" i="1" s="1"/>
  <c r="S234" i="1"/>
  <c r="Z206" i="1"/>
  <c r="Z208" i="1" s="1"/>
  <c r="W164" i="1"/>
  <c r="Z164" i="1" s="1"/>
  <c r="Z166" i="1" s="1"/>
  <c r="W234" i="1"/>
  <c r="Z234" i="1" s="1"/>
  <c r="Z236" i="1" s="1"/>
  <c r="S206" i="1"/>
  <c r="T248" i="1"/>
  <c r="Z227" i="1"/>
  <c r="Z229" i="1" s="1"/>
  <c r="Z199" i="1"/>
  <c r="Z201" i="1" s="1"/>
  <c r="Z171" i="1"/>
  <c r="Z173" i="1" s="1"/>
  <c r="W178" i="1"/>
  <c r="Z178" i="1" s="1"/>
  <c r="Z180" i="1" s="1"/>
  <c r="T171" i="1"/>
  <c r="T157" i="1"/>
  <c r="T143" i="1"/>
  <c r="X143" i="1"/>
  <c r="T164" i="1"/>
  <c r="Z150" i="1"/>
  <c r="Z152" i="1" s="1"/>
  <c r="W143" i="1"/>
  <c r="Z143" i="1" s="1"/>
  <c r="Z145" i="1" s="1"/>
  <c r="V143" i="1"/>
  <c r="Z248" i="1" l="1"/>
  <c r="Z250" i="1" s="1"/>
  <c r="T220" i="1"/>
  <c r="V157" i="1"/>
  <c r="W157" i="1"/>
  <c r="Z157" i="1" s="1"/>
  <c r="Z159" i="1" s="1"/>
  <c r="X234" i="1"/>
  <c r="T234" i="1"/>
  <c r="T206" i="1"/>
  <c r="Y136" i="1"/>
  <c r="W136" i="1"/>
  <c r="I136" i="1"/>
  <c r="G136" i="1"/>
  <c r="J136" i="1" l="1"/>
  <c r="J138" i="1" s="1"/>
  <c r="Z136" i="1"/>
  <c r="Z138" i="1" s="1"/>
  <c r="N135" i="1"/>
  <c r="N134" i="1"/>
  <c r="N133" i="1"/>
  <c r="N132" i="1"/>
  <c r="N131" i="1"/>
  <c r="N130" i="1"/>
  <c r="N129" i="1"/>
  <c r="O129" i="1" s="1"/>
  <c r="P129" i="1" s="1"/>
  <c r="I129" i="1"/>
  <c r="G129" i="1"/>
  <c r="N128" i="1"/>
  <c r="N127" i="1"/>
  <c r="N126" i="1"/>
  <c r="N125" i="1"/>
  <c r="N124" i="1"/>
  <c r="N123" i="1"/>
  <c r="N122" i="1"/>
  <c r="I122" i="1"/>
  <c r="G122" i="1"/>
  <c r="J129" i="1" l="1"/>
  <c r="J131" i="1" s="1"/>
  <c r="O122" i="1"/>
  <c r="P122" i="1" s="1"/>
  <c r="Q122" i="1" s="1"/>
  <c r="R122" i="1" s="1"/>
  <c r="Q129" i="1"/>
  <c r="R129" i="1" s="1"/>
  <c r="S129" i="1"/>
  <c r="T129" i="1" s="1"/>
  <c r="Y122" i="1"/>
  <c r="J122" i="1"/>
  <c r="J124" i="1" s="1"/>
  <c r="S122" i="1" l="1"/>
  <c r="X122" i="1" s="1"/>
  <c r="W122" i="1"/>
  <c r="Z122" i="1" s="1"/>
  <c r="Z124" i="1" s="1"/>
  <c r="T122" i="1" l="1"/>
  <c r="W87" i="1"/>
  <c r="I66" i="1" l="1"/>
  <c r="G66" i="1"/>
  <c r="W66" i="1"/>
  <c r="N72" i="1"/>
  <c r="N71" i="1"/>
  <c r="N70" i="1"/>
  <c r="N69" i="1"/>
  <c r="N68" i="1"/>
  <c r="N67" i="1"/>
  <c r="N66" i="1"/>
  <c r="J66" i="1" l="1"/>
  <c r="J68" i="1" s="1"/>
  <c r="O66" i="1"/>
  <c r="P66" i="1" s="1"/>
  <c r="S66" i="1" s="1"/>
  <c r="T66" i="1" s="1"/>
  <c r="Y66" i="1" s="1"/>
  <c r="Z66" i="1" s="1"/>
  <c r="Z68" i="1" s="1"/>
  <c r="Q66" i="1"/>
  <c r="R66" i="1" s="1"/>
  <c r="W59" i="1" l="1"/>
  <c r="I52" i="1" l="1"/>
  <c r="G52" i="1"/>
  <c r="W45" i="1"/>
  <c r="J52" i="1" l="1"/>
  <c r="J54" i="1" s="1"/>
  <c r="W52" i="1"/>
  <c r="W31" i="1" l="1"/>
  <c r="W24" i="1"/>
  <c r="N121" i="1"/>
  <c r="N120" i="1"/>
  <c r="N119" i="1"/>
  <c r="N118" i="1"/>
  <c r="N117" i="1"/>
  <c r="N116" i="1"/>
  <c r="N115" i="1"/>
  <c r="I115" i="1"/>
  <c r="Y115" i="1" s="1"/>
  <c r="G115" i="1"/>
  <c r="N114" i="1"/>
  <c r="N113" i="1"/>
  <c r="N112" i="1"/>
  <c r="N111" i="1"/>
  <c r="N110" i="1"/>
  <c r="N109" i="1"/>
  <c r="N108" i="1"/>
  <c r="I108" i="1"/>
  <c r="Y108" i="1" s="1"/>
  <c r="G108" i="1"/>
  <c r="N107" i="1"/>
  <c r="N106" i="1"/>
  <c r="N105" i="1"/>
  <c r="N104" i="1"/>
  <c r="N103" i="1"/>
  <c r="N102" i="1"/>
  <c r="N101" i="1"/>
  <c r="O101" i="1" s="1"/>
  <c r="P101" i="1" s="1"/>
  <c r="I101" i="1"/>
  <c r="Y101" i="1" s="1"/>
  <c r="G101" i="1"/>
  <c r="N100" i="1"/>
  <c r="N99" i="1"/>
  <c r="N98" i="1"/>
  <c r="N97" i="1"/>
  <c r="N96" i="1"/>
  <c r="N95" i="1"/>
  <c r="N94" i="1"/>
  <c r="I94" i="1"/>
  <c r="Y94" i="1" s="1"/>
  <c r="G94" i="1"/>
  <c r="N93" i="1"/>
  <c r="N92" i="1"/>
  <c r="N91" i="1"/>
  <c r="N90" i="1"/>
  <c r="N89" i="1"/>
  <c r="N88" i="1"/>
  <c r="N87" i="1"/>
  <c r="I87" i="1"/>
  <c r="G87" i="1"/>
  <c r="N86" i="1"/>
  <c r="N85" i="1"/>
  <c r="N84" i="1"/>
  <c r="N83" i="1"/>
  <c r="N82" i="1"/>
  <c r="N81" i="1"/>
  <c r="N80" i="1"/>
  <c r="I80" i="1"/>
  <c r="Y80" i="1" s="1"/>
  <c r="G80" i="1"/>
  <c r="N79" i="1"/>
  <c r="N78" i="1"/>
  <c r="N77" i="1"/>
  <c r="N76" i="1"/>
  <c r="N75" i="1"/>
  <c r="N74" i="1"/>
  <c r="N73" i="1"/>
  <c r="O87" i="1" l="1"/>
  <c r="P87" i="1" s="1"/>
  <c r="O115" i="1"/>
  <c r="P115" i="1" s="1"/>
  <c r="S115" i="1" s="1"/>
  <c r="J94" i="1"/>
  <c r="J96" i="1" s="1"/>
  <c r="J108" i="1"/>
  <c r="J110" i="1" s="1"/>
  <c r="S101" i="1"/>
  <c r="X101" i="1" s="1"/>
  <c r="Q87" i="1"/>
  <c r="R87" i="1" s="1"/>
  <c r="J80" i="1"/>
  <c r="O80" i="1"/>
  <c r="P80" i="1" s="1"/>
  <c r="S80" i="1" s="1"/>
  <c r="X80" i="1" s="1"/>
  <c r="O108" i="1"/>
  <c r="P108" i="1" s="1"/>
  <c r="Q108" i="1" s="1"/>
  <c r="R108" i="1" s="1"/>
  <c r="W108" i="1" s="1"/>
  <c r="Z108" i="1" s="1"/>
  <c r="Z110" i="1" s="1"/>
  <c r="O73" i="1"/>
  <c r="P73" i="1" s="1"/>
  <c r="O94" i="1"/>
  <c r="P94" i="1" s="1"/>
  <c r="S94" i="1" s="1"/>
  <c r="Q101" i="1"/>
  <c r="R101" i="1" s="1"/>
  <c r="J101" i="1"/>
  <c r="J103" i="1" s="1"/>
  <c r="J115" i="1"/>
  <c r="J117" i="1" s="1"/>
  <c r="S87" i="1"/>
  <c r="Y87" i="1"/>
  <c r="J87" i="1"/>
  <c r="J89" i="1" s="1"/>
  <c r="T115" i="1" l="1"/>
  <c r="X115" i="1"/>
  <c r="Q115" i="1"/>
  <c r="R115" i="1" s="1"/>
  <c r="W115" i="1" s="1"/>
  <c r="S108" i="1"/>
  <c r="X108" i="1" s="1"/>
  <c r="T101" i="1"/>
  <c r="Q94" i="1"/>
  <c r="R94" i="1" s="1"/>
  <c r="W94" i="1" s="1"/>
  <c r="Z94" i="1" s="1"/>
  <c r="Z96" i="1" s="1"/>
  <c r="Q80" i="1"/>
  <c r="R80" i="1" s="1"/>
  <c r="W80" i="1" s="1"/>
  <c r="Z80" i="1" s="1"/>
  <c r="W101" i="1"/>
  <c r="Z101" i="1" s="1"/>
  <c r="Z103" i="1" s="1"/>
  <c r="X94" i="1"/>
  <c r="T94" i="1"/>
  <c r="Z115" i="1"/>
  <c r="Z117" i="1" s="1"/>
  <c r="T87" i="1"/>
  <c r="Z87" i="1"/>
  <c r="Z89" i="1" s="1"/>
  <c r="T80" i="1"/>
  <c r="T108" i="1" l="1"/>
  <c r="Z82" i="1"/>
  <c r="J82" i="1"/>
  <c r="W17" i="1"/>
  <c r="N65" i="1"/>
  <c r="N64" i="1"/>
  <c r="N63" i="1"/>
  <c r="N62" i="1"/>
  <c r="N61" i="1"/>
  <c r="N60" i="1"/>
  <c r="N59" i="1"/>
  <c r="I59" i="1"/>
  <c r="G59" i="1"/>
  <c r="N58" i="1"/>
  <c r="N57" i="1"/>
  <c r="N56" i="1"/>
  <c r="N55" i="1"/>
  <c r="N54" i="1"/>
  <c r="N53" i="1"/>
  <c r="N52" i="1"/>
  <c r="N51" i="1"/>
  <c r="N50" i="1"/>
  <c r="N49" i="1"/>
  <c r="N48" i="1"/>
  <c r="N47" i="1"/>
  <c r="N46" i="1"/>
  <c r="N45" i="1"/>
  <c r="I45" i="1"/>
  <c r="Y45" i="1" s="1"/>
  <c r="Z45" i="1" s="1"/>
  <c r="Z47" i="1" s="1"/>
  <c r="G45" i="1"/>
  <c r="N44" i="1"/>
  <c r="N43" i="1"/>
  <c r="N42" i="1"/>
  <c r="N41" i="1"/>
  <c r="N40" i="1"/>
  <c r="N39" i="1"/>
  <c r="N38" i="1"/>
  <c r="I38" i="1"/>
  <c r="Y38" i="1" s="1"/>
  <c r="G38" i="1"/>
  <c r="O45" i="1" l="1"/>
  <c r="P45" i="1" s="1"/>
  <c r="S45" i="1" s="1"/>
  <c r="T45" i="1" s="1"/>
  <c r="O38" i="1"/>
  <c r="P38" i="1" s="1"/>
  <c r="Q38" i="1" s="1"/>
  <c r="R38" i="1" s="1"/>
  <c r="O59" i="1"/>
  <c r="P59" i="1" s="1"/>
  <c r="Q59" i="1" s="1"/>
  <c r="R59" i="1" s="1"/>
  <c r="O52" i="1"/>
  <c r="P52" i="1" s="1"/>
  <c r="Q52" i="1" s="1"/>
  <c r="R52" i="1" s="1"/>
  <c r="Q45" i="1"/>
  <c r="R45" i="1" s="1"/>
  <c r="J38" i="1"/>
  <c r="J40" i="1" s="1"/>
  <c r="Y59" i="1"/>
  <c r="J45" i="1"/>
  <c r="J47" i="1" s="1"/>
  <c r="J59" i="1"/>
  <c r="J61" i="1" s="1"/>
  <c r="S38" i="1" l="1"/>
  <c r="W38" i="1"/>
  <c r="Z38" i="1" s="1"/>
  <c r="Z40" i="1" s="1"/>
  <c r="V38" i="1"/>
  <c r="S59" i="1"/>
  <c r="S52" i="1"/>
  <c r="T52" i="1" s="1"/>
  <c r="Y52" i="1" s="1"/>
  <c r="Z52" i="1" s="1"/>
  <c r="Z54" i="1" s="1"/>
  <c r="X52" i="1"/>
  <c r="T38" i="1"/>
  <c r="X38" i="1"/>
  <c r="Z59" i="1"/>
  <c r="Z61" i="1" s="1"/>
  <c r="T59" i="1" l="1"/>
  <c r="N37" i="1" l="1"/>
  <c r="N36" i="1"/>
  <c r="N35" i="1"/>
  <c r="N34" i="1"/>
  <c r="N33" i="1"/>
  <c r="N32" i="1"/>
  <c r="N31" i="1"/>
  <c r="I31" i="1"/>
  <c r="G31" i="1"/>
  <c r="N30" i="1"/>
  <c r="N29" i="1"/>
  <c r="N28" i="1"/>
  <c r="N27" i="1"/>
  <c r="N26" i="1"/>
  <c r="N25" i="1"/>
  <c r="N24" i="1"/>
  <c r="I24" i="1"/>
  <c r="Y24" i="1" s="1"/>
  <c r="Z24" i="1" s="1"/>
  <c r="G24" i="1"/>
  <c r="N23" i="1"/>
  <c r="N22" i="1"/>
  <c r="N21" i="1"/>
  <c r="N20" i="1"/>
  <c r="N19" i="1"/>
  <c r="N18" i="1"/>
  <c r="N17" i="1"/>
  <c r="I17" i="1"/>
  <c r="G17" i="1"/>
  <c r="N16" i="1"/>
  <c r="N15" i="1"/>
  <c r="N14" i="1"/>
  <c r="N13" i="1"/>
  <c r="N12" i="1"/>
  <c r="N11" i="1"/>
  <c r="N10" i="1"/>
  <c r="I10" i="1"/>
  <c r="Y10" i="1" s="1"/>
  <c r="G10" i="1"/>
  <c r="J10" i="1" l="1"/>
  <c r="J12" i="1" s="1"/>
  <c r="O31" i="1"/>
  <c r="P31" i="1" s="1"/>
  <c r="Q31" i="1" s="1"/>
  <c r="R31" i="1" s="1"/>
  <c r="O24" i="1"/>
  <c r="P24" i="1" s="1"/>
  <c r="S24" i="1" s="1"/>
  <c r="T24" i="1" s="1"/>
  <c r="O10" i="1"/>
  <c r="P10" i="1" s="1"/>
  <c r="Q10" i="1" s="1"/>
  <c r="R10" i="1" s="1"/>
  <c r="Z26" i="1"/>
  <c r="O17" i="1"/>
  <c r="P17" i="1" s="1"/>
  <c r="Q17" i="1" s="1"/>
  <c r="R17" i="1" s="1"/>
  <c r="Y17" i="1"/>
  <c r="Z17" i="1" s="1"/>
  <c r="Z19" i="1" s="1"/>
  <c r="J24" i="1"/>
  <c r="J26" i="1" s="1"/>
  <c r="J17" i="1"/>
  <c r="J19" i="1" s="1"/>
  <c r="J31" i="1"/>
  <c r="J33" i="1" s="1"/>
  <c r="S31" i="1" l="1"/>
  <c r="Q24" i="1"/>
  <c r="R24" i="1" s="1"/>
  <c r="W10" i="1"/>
  <c r="Z10" i="1" s="1"/>
  <c r="Z12" i="1" s="1"/>
  <c r="V10" i="1"/>
  <c r="S10" i="1"/>
  <c r="X10" i="1" s="1"/>
  <c r="S17" i="1"/>
  <c r="T10" i="1" l="1"/>
  <c r="T31" i="1"/>
  <c r="Y31" i="1" s="1"/>
  <c r="Z31" i="1" s="1"/>
  <c r="Z33" i="1" s="1"/>
  <c r="T17" i="1"/>
  <c r="X73" i="1"/>
  <c r="H73" i="1"/>
  <c r="R73" i="1"/>
  <c r="J75" i="1"/>
  <c r="Z75" i="1"/>
  <c r="Q73" i="1"/>
  <c r="J73" i="1"/>
  <c r="Z129" i="1"/>
  <c r="Z131" i="1"/>
  <c r="X129" i="1"/>
  <c r="V129" i="1"/>
  <c r="W129" i="1"/>
  <c r="G73" i="1"/>
  <c r="W73" i="1"/>
  <c r="Z73" i="1"/>
  <c r="Y73" i="1"/>
  <c r="S73" i="1"/>
  <c r="T73" i="1"/>
  <c r="I73" i="1"/>
</calcChain>
</file>

<file path=xl/sharedStrings.xml><?xml version="1.0" encoding="utf-8"?>
<sst xmlns="http://schemas.openxmlformats.org/spreadsheetml/2006/main" count="1346" uniqueCount="530">
  <si>
    <t>Probabilidad</t>
  </si>
  <si>
    <t>Puntaje</t>
  </si>
  <si>
    <t>(5) CASI SEGURO</t>
  </si>
  <si>
    <t>(4) PROBABLE</t>
  </si>
  <si>
    <t>(3) POSIBLE</t>
  </si>
  <si>
    <t>(2) IMPROBABLE</t>
  </si>
  <si>
    <t>(1) RARA VEZ</t>
  </si>
  <si>
    <t>FECHA DE ACTUALIZACIÓN:</t>
  </si>
  <si>
    <t>DD/MM/AAAA</t>
  </si>
  <si>
    <r>
      <t xml:space="preserve">ACCIÓN: </t>
    </r>
    <r>
      <rPr>
        <sz val="11"/>
        <color theme="1"/>
        <rFont val="Calibri"/>
        <family val="2"/>
        <scheme val="minor"/>
      </rPr>
      <t>(Marcar con "X")</t>
    </r>
  </si>
  <si>
    <t>FORMULACIÓN</t>
  </si>
  <si>
    <t>SEGUIMIENTO 1</t>
  </si>
  <si>
    <t>SEGUIMIENTO 2</t>
  </si>
  <si>
    <t>SEGUIMIENTO 3</t>
  </si>
  <si>
    <t>Impacto</t>
  </si>
  <si>
    <t>IDENTIFICACIÓN DEL RIESGO</t>
  </si>
  <si>
    <t>VALORACIÓN DEL RIESGO</t>
  </si>
  <si>
    <t>ACCIONES ASOCIADAS AL CONTROL</t>
  </si>
  <si>
    <t>MONITOREO Y REVISIÓN</t>
  </si>
  <si>
    <t>PROCESO/
OBJETIVO</t>
  </si>
  <si>
    <t>ÁREA*</t>
  </si>
  <si>
    <t>CAUSA</t>
  </si>
  <si>
    <t>RIESGO</t>
  </si>
  <si>
    <t>CONSECUENCIAS</t>
  </si>
  <si>
    <t>ANÁLISIS DEL RIESGO</t>
  </si>
  <si>
    <t>CONTROL</t>
  </si>
  <si>
    <t>EVALUACIÓN DEL RIESGO</t>
  </si>
  <si>
    <t>(5) MODERADO</t>
  </si>
  <si>
    <t>(10) MAYOR</t>
  </si>
  <si>
    <t>(20) CATASTROFICO</t>
  </si>
  <si>
    <t>RIESGO INHERENTE</t>
  </si>
  <si>
    <t>CONTROLES</t>
  </si>
  <si>
    <t>SÍ/NO</t>
  </si>
  <si>
    <t>AFECTA</t>
  </si>
  <si>
    <t>RIESGO RESIDUAL</t>
  </si>
  <si>
    <t>PROBABILIDAD</t>
  </si>
  <si>
    <t>P</t>
  </si>
  <si>
    <t>IMPACTO
Aplicar Encuesta</t>
  </si>
  <si>
    <t>I</t>
  </si>
  <si>
    <t>ZONA DE RIESGO</t>
  </si>
  <si>
    <t>RC</t>
  </si>
  <si>
    <t>RRC</t>
  </si>
  <si>
    <t>RP</t>
  </si>
  <si>
    <t>R</t>
  </si>
  <si>
    <t>RI</t>
  </si>
  <si>
    <t>RRI</t>
  </si>
  <si>
    <t>IMPACTO</t>
  </si>
  <si>
    <t>ACCIONES DE CONTINGENCIA</t>
  </si>
  <si>
    <t>PERIODO DE EJECUCIÒN</t>
  </si>
  <si>
    <t>ACCIONES</t>
  </si>
  <si>
    <t>REGISTRO</t>
  </si>
  <si>
    <t>FECHA</t>
  </si>
  <si>
    <t>ACCIÓN(ES)</t>
  </si>
  <si>
    <t>RESPONSABLE</t>
  </si>
  <si>
    <t>INDICADOR</t>
  </si>
  <si>
    <t>SÍ</t>
  </si>
  <si>
    <t>NO</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</si>
  <si>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</si>
  <si>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</si>
  <si>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</si>
  <si>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</si>
  <si>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</si>
  <si>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</si>
  <si>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</si>
  <si>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 El campo "Área" solo aplica al interior del IDIPRON para entender el objetivo del área donde se genera el riesgo y el alcance del mismo</t>
  </si>
  <si>
    <t>CONTROL DE CAMBIOS</t>
  </si>
  <si>
    <t xml:space="preserve">DESCRIPCIÓN DE CAMBIOS </t>
  </si>
  <si>
    <t>FECHA  (DIA/MES/AÑO)</t>
  </si>
  <si>
    <t>ELABORÓ</t>
  </si>
  <si>
    <t>REVISION Y APROBACIÓN</t>
  </si>
  <si>
    <t>REVISÓ</t>
  </si>
  <si>
    <t>Validado y aprobado por 
Espacio Diligenciado por la Oficina Asesora de Planeación/ Oficina de Control Interno</t>
  </si>
  <si>
    <t>APOYO OFICINA ASESORA DE PLANEACION</t>
  </si>
  <si>
    <t>NOMBRE Y CARGO:</t>
  </si>
  <si>
    <t>NOMBRE:</t>
  </si>
  <si>
    <t>COREO ELECTRONICO</t>
  </si>
  <si>
    <t>CARGO:</t>
  </si>
  <si>
    <t>PROCESO</t>
  </si>
  <si>
    <t>FORMATO</t>
  </si>
  <si>
    <t>CÓDIGO</t>
  </si>
  <si>
    <t>VERSIÓN</t>
  </si>
  <si>
    <t>PÁGINA</t>
  </si>
  <si>
    <t>VIGENTE DESDE</t>
  </si>
  <si>
    <t>PLANEACIÓN</t>
  </si>
  <si>
    <t>MAPA DE RIESGOS DE CORRUPCIÓN</t>
  </si>
  <si>
    <t>E-PLA-FT-020</t>
  </si>
  <si>
    <t>INSTRUCCIONES DE DILIGENCIAMIENTO</t>
  </si>
  <si>
    <t xml:space="preserve">Para el diligenciamiento de este instrumento tenga en cuenta:
La formulación se realiza 1 vez al año con el apoyo de la Oficina Asesora de Planeación 
Los seguimientos (A ser públicados con corte a las fechas 30 de abril, 31 de agosto y 31 de diciembre de cada año) será efectuado por la Oficina de Control Interno. </t>
  </si>
  <si>
    <t xml:space="preserve">Registrar la fecha en la que le documento es aprobado por el líder del área. </t>
  </si>
  <si>
    <t>ACCIÓN:</t>
  </si>
  <si>
    <t>Se debe marcar con X únicamente una acción que sea la que la que corresponde, es decir, si es Formulación, o seguimiento. Esto determina a quien se le envia el formato, para aprobación, consolidación y publicación, ya que la formulación corresponde a la oficina Asesora de Planeación y debe ser enviado desde el correo del lider del área a el correo planeacion@idipron.gov.co y los seguimientos corresponden a la oficina de Control Interno, que debe ser dirigido de igual forma al correo controlinterno@idipron.gov.co.</t>
  </si>
  <si>
    <t>PROCESO/OBJETIVO
ÁREA*/ OBJETIVO</t>
  </si>
  <si>
    <r>
      <t xml:space="preserve">Registrar el nombre del proceso para el cual que aplica el Mapa de Riesgos de Gestión. En IDIPRON hay procesos que estan compuestos por áreas, para estos casos en la primera casilla (PROCESO / OBJETIVO) se debe diligenciar el proceso macro junto con el objetivo del proceso y a seguir en la segunda casilla (ÁREA*/ OBJETIVO) junto con su objetivo.
</t>
    </r>
    <r>
      <rPr>
        <b/>
        <sz val="12"/>
        <color theme="1"/>
        <rFont val="Times New Roman"/>
        <family val="1"/>
      </rPr>
      <t xml:space="preserve">Ejemplo. </t>
    </r>
    <r>
      <rPr>
        <sz val="12"/>
        <color theme="1"/>
        <rFont val="Times New Roman"/>
        <family val="1"/>
      </rPr>
      <t xml:space="preserve">
-Gestión financiera (Proceso) esta compuesto por (Áreas)Tesoreria, Contabilidad y Presupuesto. 
-Modelo Pegagógico SE3: Esta compuesto por las Áreas de Derecho: Salud, Sociolegal, Sicosocial y Espiritulidad, Educación, Emprender. 
Estos Objetivos se pueden encontrar en el documento llamado Caracterización o en su defecto en el documento de la Plataforma Estrategica.
</t>
    </r>
  </si>
  <si>
    <t xml:space="preserve">Son los medios, las circunstancias y agentes generadores de riesgo, entendidos todos los sujetos u objetos que tienen la capacidad de originar un riesgo. Este campo debe ser diligenciado describiendo brevemente la causa del riesgo identificado.
</t>
  </si>
  <si>
    <t xml:space="preserve">DEFINICIÓN RIESGO DE CORRUPCIÓN </t>
  </si>
  <si>
    <t xml:space="preserve">Posibilidad de que por acción u omisión, se use el poder para poder desviar la gestión de lo público hacia un beneficio privado.
Es necesario que en la descripción del riesgo concurran los componentes de su definición: acción u omisión + uso del poder + desviación de la gestión de lo público + el beneficio privado.
Con el fin de facilitar la identificación de riesgos de corrupción y de evitar que se presenten confusiones entre un riesgo de gestión y uno de corrupción, se sugiere la utilización de la Matriz de
definición de riesgo de corrupción, que incorpora cada uno de los componentes de su definición.
Si en la descripción del riesgo, las casillas son contestadas todas afirmativamente, se trata de un riesgo de corrupción.
</t>
  </si>
  <si>
    <r>
      <t xml:space="preserve">Los riesgos son futuros eventos inciertos, los cuales pueden influir en el cumplimiento de los objetivos de las organizaciones, incluyendo sus objetivos estratégicos, operacionales, financieros y de cumplimiento.
Se realiza determinando las causas, fuentes del riesgo y los eventos con base en el análisis de contexto para la entidad y del proceso, que pueden afectar el logro de los objetivos. El cual estará asociado a aquellos eventos o situaciones que pueden entorpecer el normal desarrollo de los objetivos del proceso, es necesario referirse a sus características o las formas en que se observa o manifiesta. En este caso es posible hacer una corta descripción del riesgo dentro de la identificación.
</t>
    </r>
    <r>
      <rPr>
        <b/>
        <sz val="12"/>
        <color theme="1"/>
        <rFont val="Times New Roman"/>
        <family val="1"/>
      </rPr>
      <t>COMO HERRAMIENTA BÁSICA PARA EL ANÁLISIS DEL CONTEXTO DEL PROCESO SE SUGIERE UTILIZAR LAS CARACTERIZACIONES DE LOS MISMOS, DONDE ES POSIBLE CONTAR CON ESTE PANORAMA. SI ESTOS DOCUMENTOS ESTÁN DESACTUALIZADOS O NO SE HAN ELABORADO, ES IMPORTANTE ACTUALIZARLOS O ELABORARLOS ANTES DE CONTINUAR CON LA METODOLOGÍA DE ADMINISTRACIÓN DEL RIESGO.</t>
    </r>
  </si>
  <si>
    <t>Constituyen los efectos de la ocurrencia del riesgo sobre los objetivos de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entre otros.</t>
  </si>
  <si>
    <r>
      <t xml:space="preserve">ZONA DE RIESGO INHERENTE
</t>
    </r>
    <r>
      <rPr>
        <sz val="11"/>
        <color theme="1"/>
        <rFont val="Times New Roman"/>
        <family val="1"/>
      </rPr>
      <t>Hace referencia al riesgo antes de analizar los controles que se tengan para que el mismo no se materialice</t>
    </r>
    <r>
      <rPr>
        <b/>
        <sz val="11"/>
        <color theme="1"/>
        <rFont val="Times New Roman"/>
        <family val="1"/>
      </rPr>
      <t>.</t>
    </r>
  </si>
  <si>
    <t xml:space="preserve">Es la oportunidad de ocurrencia de un evento de riesgo. Se mide según la frecuencia (número de veces en que se ha presentado el riesgo en un período determinado) o por la factibilidad (factores internos o externos que pueden determinar que el riesgo se presente). Se hace necesario el análisis de diferente fuentes como registros historicos, Informes, PQRS, hallazgos de los entes de control, memoria institucional de los funcionarios.
</t>
  </si>
  <si>
    <t>El instrumento está formulado para realizar el cruce entre los valores de las variables de Probabilidad e Impacto. Esta zona se llama zona de Riesgo Inherente y arroja en su calculo una zona de riesgo que es la que hay que trabajar con el fin de bajarla.  Esta información se diligencia de manera automática usando los valores que se ingresen en los campos Probabilidad e Impacto, campos previamente diligenciados.</t>
  </si>
  <si>
    <t xml:space="preserve">CONTROL </t>
  </si>
  <si>
    <t xml:space="preserve">Redactar de forma clara y consisa la forma en la que se ejerce el control en el proceso, para esto relacionar los instrumentos existentes (Manuales, formatos, procedimientos, intructivos), los cargos de las personas que relizan el control, los aplicativos si se cuenta con ellos, entre otros dependiendo de cada caso en particular. </t>
  </si>
  <si>
    <r>
      <t>CONTROLES</t>
    </r>
    <r>
      <rPr>
        <sz val="11"/>
        <color theme="1"/>
        <rFont val="Times New Roman"/>
        <family val="1"/>
      </rPr>
      <t xml:space="preserve"> 
(Preguntas de la existencia de controles)</t>
    </r>
  </si>
  <si>
    <t>Se establecen siete preguntas con el fin de determinar que controles se aplican a cada uno de los procesos que sean analizados. A continuación se establece una casilla con las opciones de respuesta SI/NO que se debe responder para cada una de las siete preguntas relacionadas.</t>
  </si>
  <si>
    <r>
      <t xml:space="preserve">¿El control previene la materialización del riesgo (afecta probabilidad)
¿El control permite enfrentar la situación en caso de materialización (afecta impacto)?
Se debe definir después de hacer análisis del proceso y sus controles si la existencia o falta de los mismos puede afectar la probabilidad o el impacto. En esta celda solo se debe seleccionar en la lista desplegable Impacto o Probabilidad, el instrumento está formulado para calcular autimanticamente la zona de </t>
    </r>
    <r>
      <rPr>
        <b/>
        <sz val="12"/>
        <color theme="1"/>
        <rFont val="Times New Roman"/>
        <family val="1"/>
      </rPr>
      <t>riesgo residual</t>
    </r>
    <r>
      <rPr>
        <sz val="12"/>
        <color theme="1"/>
        <rFont val="Times New Roman"/>
        <family val="1"/>
      </rPr>
      <t xml:space="preserve"> en la que se clasifica el riesgo y que es con la que hay que definir que acciones se deben implementar para llevar los riesgos identificados  a ZONA DE RIESGO BAJO, zona de riesgo que nos indica que en caso de que el riesgo se materilice el instituto es capaz de asumir el impacto ya que su incidencia será minima.</t>
    </r>
  </si>
  <si>
    <t>Relacionar las acciones estratégicas y operativas que ayudarán a controlar el impacto del riesgo en caso de su materilización. Esto puede suceder  en el caso de que los controles establecidos fallen y se deba actuar de manera urgente con el fin de evitar situaciones de emergencia y a minimizar sus consecuencias negativas.</t>
  </si>
  <si>
    <t xml:space="preserve">ACCIONES ASOCIADAS AL CONTROL
</t>
  </si>
  <si>
    <t xml:space="preserve">Se debe definir el periodo de tiempo en el cual se van a implementar las acciones que se llevarán a cabo para controlar y llevar a ZONA DE RIESGO BAJA los riesgos identificados. </t>
  </si>
  <si>
    <t>Se deben identificar las acciones que se llevarán a cabo para llevar los riesgos identificados a ZONA DE RIESGO BAJA. Estas acciones son tendientes a crear o fortalecer los controles existentes. Se sugiere revisar las 7 preguntas referentes a los controles como guia para identificar falencias en los intrumentos, frecuencias entre otras.</t>
  </si>
  <si>
    <t>Se deben registrar las evidencias de las acciones ejecutadas, es decir actas, avances en los documentos, entre otros que se consideren para este fin.</t>
  </si>
  <si>
    <t>MONITOREO Y REVISIÓN
(SEGUIMIENTO)</t>
  </si>
  <si>
    <t xml:space="preserve">FECHA  </t>
  </si>
  <si>
    <t xml:space="preserve">Se debe registrar las fechas en las que se realizan las acciones de seguimiento. </t>
  </si>
  <si>
    <t>Se deben nombrar las acciones que se realizán para avanzar en el fortalecimiento de los controles, es decir, reunión con el areá…, avance en el documento…, oficialización del procedimiento… (dependiendo de las acciones asociadas al control que se hayan determinado)</t>
  </si>
  <si>
    <t>Nombrar el cargo de la persona que lideró el avance de la acción.</t>
  </si>
  <si>
    <t>se deben definir los elementos con lo cuales se medirá el avance de la ejecución.</t>
  </si>
  <si>
    <t>En esta celda se debe relacionar los cambios en la información del Mapa de Riesgos. Deben estar incluidas la fecha de la formulación y las fechas de los seguimientos. Adicionalmente si se presentan cambios en la formulación tambien deben estar relacionadas en este campo.</t>
  </si>
  <si>
    <t>Se deben relacionar los nombres y los cargos de las personas que intervienen en el proceso de la construcción y seguimiento de los Mapas de Riesgos, es decir, del área quien los elabora, quien lo revisa,  del lider del proceso y la persona que realiza el acompañamiento bien sea de la oficina Asesora de Planeación o de la oficina de Control Interno.</t>
  </si>
  <si>
    <t>OFICIALIZACIÓN</t>
  </si>
  <si>
    <t xml:space="preserve">Para la oficialización de la formulación del Mapa de Riesgos de Corrupción es necesario que posterior a la aprobación por parte del líder del proceso se envié a traves de su correo oficial, o de un correo aprobado por el lider del proceso al correo planeacion@idipron.gov.co junto con el respectivo memorando sin firmar (para evitar impresión del documento). 
Para los seguimientos se deben adjuntar al correo de Control Interno las evidencias pertinentes a los avances que para el periodo se halla realizado a traves de su correo oficial, o de un correo aprobado por el lider del proceso al correo controlinterno@idipron.gov.co junto con el respectivo memorando sin firmar (para evitar impresión del documento). </t>
  </si>
  <si>
    <t xml:space="preserve"> Son las consecuencias o efectos que puede generar la materialización del riesgo en la entidad. 
Para determinar el impacto se adjunta la siguiente encuesta que ayudará para una correcta determinación de esta variable (Se tres formatos de encuenta, dejela como parte de las evidencias del mapa).
Despues de determinar el número de respuestas afirmativas y cruzarlo con la tabla de calificación del riesgo de Impacto se debe seleccionar la opción.
</t>
  </si>
  <si>
    <t>FORMATO PARA DETERMINAR EL IMPACTO</t>
  </si>
  <si>
    <t xml:space="preserve">Nº </t>
  </si>
  <si>
    <t xml:space="preserve">PREGUNTA </t>
  </si>
  <si>
    <t>RESPUESTA</t>
  </si>
  <si>
    <t>SI EL RIESGO DE CORRUPCIÓN SE MATERIALIZA PODRÍA...</t>
  </si>
  <si>
    <t>SI</t>
  </si>
  <si>
    <t>¿Afectar al grupo de funcionarios del proceso?</t>
  </si>
  <si>
    <t>¿Afectar el cumplimiento de metas y objetivos de la dependencia?</t>
  </si>
  <si>
    <t xml:space="preserve">¿Afectar el cumplimiento de misión de la Entidad? </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</si>
  <si>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</si>
  <si>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</si>
  <si>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</si>
  <si>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</si>
  <si>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</si>
  <si>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</si>
  <si>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</si>
  <si>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</si>
  <si>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</si>
  <si>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</si>
  <si>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</si>
  <si>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</si>
  <si>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</si>
  <si>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</si>
  <si>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</si>
  <si>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</si>
  <si>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                     
TOTAL PREGUNTAS NEGATIVAS:</t>
  </si>
  <si>
    <r>
      <t>·</t>
    </r>
    <r>
      <rPr>
        <sz val="7"/>
        <color theme="1"/>
        <rFont val="Times New Roman"/>
        <family val="1"/>
      </rPr>
      <t>  </t>
    </r>
    <r>
      <rPr>
        <sz val="11"/>
        <color theme="1"/>
        <rFont val="Times New Roman"/>
        <family val="1"/>
      </rPr>
      <t xml:space="preserve">Responder afirmativamente de </t>
    </r>
    <r>
      <rPr>
        <b/>
        <sz val="11"/>
        <color theme="1"/>
        <rFont val="Times New Roman"/>
        <family val="1"/>
      </rPr>
      <t>UNA a CINCO</t>
    </r>
    <r>
      <rPr>
        <sz val="11"/>
        <color theme="1"/>
        <rFont val="Times New Roman"/>
        <family val="1"/>
      </rPr>
      <t xml:space="preserve"> pregunta(s) genera un impacto </t>
    </r>
    <r>
      <rPr>
        <b/>
        <sz val="11"/>
        <color theme="1"/>
        <rFont val="Times New Roman"/>
        <family val="1"/>
      </rPr>
      <t>MODERADO.</t>
    </r>
  </si>
  <si>
    <r>
      <t>·</t>
    </r>
    <r>
      <rPr>
        <sz val="7"/>
        <color theme="1"/>
        <rFont val="Times New Roman"/>
        <family val="1"/>
      </rPr>
      <t xml:space="preserve">  </t>
    </r>
    <r>
      <rPr>
        <sz val="11"/>
        <color theme="1"/>
        <rFont val="Times New Roman"/>
        <family val="1"/>
      </rPr>
      <t xml:space="preserve">Responder afirmativamente de </t>
    </r>
    <r>
      <rPr>
        <b/>
        <sz val="11"/>
        <color theme="1"/>
        <rFont val="Times New Roman"/>
        <family val="1"/>
      </rPr>
      <t>SEIS a ONCE</t>
    </r>
    <r>
      <rPr>
        <sz val="11"/>
        <color theme="1"/>
        <rFont val="Times New Roman"/>
        <family val="1"/>
      </rPr>
      <t xml:space="preserve"> preguntas genera un impacto </t>
    </r>
    <r>
      <rPr>
        <b/>
        <sz val="11"/>
        <color theme="1"/>
        <rFont val="Times New Roman"/>
        <family val="1"/>
      </rPr>
      <t>MAYOR.</t>
    </r>
  </si>
  <si>
    <r>
      <t>·</t>
    </r>
    <r>
      <rPr>
        <sz val="7"/>
        <color theme="1"/>
        <rFont val="Times New Roman"/>
        <family val="1"/>
      </rPr>
      <t>  </t>
    </r>
    <r>
      <rPr>
        <sz val="11"/>
        <color theme="1"/>
        <rFont val="Times New Roman"/>
        <family val="1"/>
      </rPr>
      <t xml:space="preserve">Responder afirmativamente de </t>
    </r>
    <r>
      <rPr>
        <b/>
        <sz val="11"/>
        <color theme="1"/>
        <rFont val="Times New Roman"/>
        <family val="1"/>
      </rPr>
      <t>DOCE a DIECINUEVE</t>
    </r>
    <r>
      <rPr>
        <sz val="11"/>
        <color theme="1"/>
        <rFont val="Times New Roman"/>
        <family val="1"/>
      </rPr>
      <t xml:space="preserve"> preguntas genera un impacto </t>
    </r>
    <r>
      <rPr>
        <b/>
        <sz val="11"/>
        <color theme="1"/>
        <rFont val="Times New Roman"/>
        <family val="1"/>
      </rPr>
      <t>CATASTRÓFICO.</t>
    </r>
  </si>
  <si>
    <r>
      <rPr>
        <b/>
        <sz val="11"/>
        <color theme="1"/>
        <rFont val="Times New Roman"/>
        <family val="1"/>
      </rPr>
      <t xml:space="preserve">MODERADO: </t>
    </r>
    <r>
      <rPr>
        <sz val="11"/>
        <color theme="1"/>
        <rFont val="Times New Roman"/>
        <family val="1"/>
      </rPr>
      <t>Genera medianas consecuencias sobre la entidad.</t>
    </r>
  </si>
  <si>
    <r>
      <rPr>
        <b/>
        <sz val="11"/>
        <color theme="1"/>
        <rFont val="Times New Roman"/>
        <family val="1"/>
      </rPr>
      <t xml:space="preserve">MAYOR: </t>
    </r>
    <r>
      <rPr>
        <sz val="11"/>
        <color theme="1"/>
        <rFont val="Times New Roman"/>
        <family val="1"/>
      </rPr>
      <t>Genera altas consecuencias sobre la entidad.</t>
    </r>
  </si>
  <si>
    <r>
      <rPr>
        <b/>
        <sz val="11"/>
        <color theme="1"/>
        <rFont val="Times New Roman"/>
        <family val="1"/>
      </rPr>
      <t xml:space="preserve">CATASTROFICO: </t>
    </r>
    <r>
      <rPr>
        <sz val="11"/>
        <color theme="1"/>
        <rFont val="Times New Roman"/>
        <family val="1"/>
      </rPr>
      <t>Genera consecuencias desastrosas para la entidad.</t>
    </r>
  </si>
  <si>
    <r>
      <rPr>
        <b/>
        <sz val="12"/>
        <color theme="1"/>
        <rFont val="Times New Roman"/>
        <family val="1"/>
      </rPr>
      <t>GESTIÓN DOCUMENTAL</t>
    </r>
    <r>
      <rPr>
        <sz val="12"/>
        <color theme="1"/>
        <rFont val="Times New Roman"/>
        <family val="1"/>
      </rPr>
      <t xml:space="preserve">
</t>
    </r>
    <r>
      <rPr>
        <i/>
        <sz val="12"/>
        <color theme="1"/>
        <rFont val="Times New Roman"/>
        <family val="1"/>
      </rPr>
      <t>Conservar la memoria institucional del IDIPRON, mediante la identificación, almacenamiento, protección, recuperación, tiempo de retención y disposición de los registros del instituto de acuerdo a lineamientos del Sistema de Gestión Documental SIGA</t>
    </r>
  </si>
  <si>
    <t>Área Administración Documental</t>
  </si>
  <si>
    <t>Omisión del servidor público (funcionarios y contratistas) en la función de velar por la integridad y salvaguarda de la documentación de archivo.
Incumplimiento del procedimiento de Organización, conservación, custodia y transferencia de archivos A-GDO-PR-003
Incumplimiento del Reglamento para préstamo de expedientes en Archivo Misional A-GDO-IN-004
Falta de controles o control ineficaz en la administración y custodia de la documentación.
Incumplimiento de las Políticas de Gestión Documental.
Desactualización de los instrumentos archivísticos tales como: Tablas de Retención Documental, -TRD, Índice de Información Clasificada y Reservada, Tabla de control de acceso, Tabla de Valoración Documental -TVD</t>
  </si>
  <si>
    <t>PÉRDIDA DE DOCUMENTOS INSTITUCIONALES (omisión, alteración, daño intencionado)</t>
  </si>
  <si>
    <t>Aumento en la notificación de hallazgos y sanciones a la Entidad por parte de los entes de control
Pérdida de valor legal y probatorio de la documentación 
Pérdida , sustracción o alteración de expedientes o piezas documentales</t>
  </si>
  <si>
    <t>INSTRUMENTOS  DE LA  INFORMACIÓN  PÚBLICA (LEY DE TRANSPARENCIA)
TABLAS DE RETENCIÓN DOCUMENTAL ( A-GDO-FT-009) APROBADAS MEDIANTE RESOLUCIÓN 025 DE 2014 DE IDIPRON
INVENTARIO UNICO DOCUMENTAL A-GDO-FT-018.
INSTRUCTIVO ADMINISTRACIÓN DE HISTORIAS SOCIALES A-GDO-IN-003
INSTRUCTIVO REGLAMENTO PARA PRESTAMO DE EXPEDIENTES EN ARCHIVO MISIONAL A-GDO-IN-004
TRANSFERENCIA DE FOLIOS A LA HISTORIA SOCIAL A-GDO-FT-006
PRESTAMO DE HISTORIA SOCIAL A-GDO-FT-007
PROCEDIMIENTO DE ORGANIZACIÓN, CONSERVACIÓN, CUSTODIA Y TRANSFERENCIA DE ARCHIVOS A-GDO-PR-003
CAPACITACIONES COMO ASISTENCIAS TÈCNICAS SOBRE EL MANEJO DOCUMENTAL.
INSTRUCTIVO ORGANIZACIÓN DE ARCHIVO DE GESTIÓN A-GDO-IN-01.
PRESTAMO DE DOCUMENTOS A-GDO-FT-014</t>
  </si>
  <si>
    <t>1. Revisión de los inventarios documentales
2. Inspeccione  por parte de los profesionales del área
3. Capacitación y acompañamiento de cada una de las áreas</t>
  </si>
  <si>
    <t>Enero a Diciembre de 2018</t>
  </si>
  <si>
    <t>Ajuste de los instrumentos relacionados con el fin de fortalecerlos para hacerlos más eficientes y ajustarlos a las necesidades actuales el Instituto y la conservación y preservación de la información documental.
Fortalecimiento con la Inspección de Archivos  -a través de capacitación, seguimiento y acompañamiento a los archivos de gestión de Instituto-</t>
  </si>
  <si>
    <t>Documentación del Sistema Integrado de Gestión -SIGID actualizada
Instrumentos archivísticos actualizados
Asistencias técnicas realizadas bajo acta y listado de asistencia</t>
  </si>
  <si>
    <t xml:space="preserve">
Se realiza la actualización y modificación de la documentación 
para el tercer cuatrimestre:
Estado Documentos SIGID
= 43 Documentos  a los que se les realizo los diferentes gestiones la cuales son modificación, actualización, creación, obsolescencia.
= 8  Documentos en revisión  por la Oficina Asesora de Planeación.
= 4  Documentos a trabajar en el año 2019.
Se logra realizar treinta y ocho  (38) asistencias técnicas de inspección  para la vigencia de 2018, en el tercer cuatrimestre se llevan a cabo cuatro (4).
Se elaboran  informes de gestión de las visitas realizadas a los archivos de Gestión de la Entidad cumpliendo con las visitas programadas para la vigencia de 2018.
</t>
  </si>
  <si>
    <t>RESPONSABLE ÁREA DE ADMINISTRACIÓN DOCUMENTAL</t>
  </si>
  <si>
    <r>
      <t xml:space="preserve">Número de instrumentos actualizados / Número de </t>
    </r>
    <r>
      <rPr>
        <b/>
        <sz val="12"/>
        <color theme="1"/>
        <rFont val="Times New Roman"/>
        <family val="1"/>
      </rPr>
      <t xml:space="preserve">instrumentos del SIGID </t>
    </r>
    <r>
      <rPr>
        <b/>
        <sz val="12"/>
        <rFont val="Times New Roman"/>
        <family val="1"/>
      </rPr>
      <t>47/55</t>
    </r>
    <r>
      <rPr>
        <b/>
        <sz val="12"/>
        <color theme="1"/>
        <rFont val="Times New Roman"/>
        <family val="1"/>
      </rPr>
      <t xml:space="preserve"> =85.45%</t>
    </r>
    <r>
      <rPr>
        <sz val="12"/>
        <color theme="1"/>
        <rFont val="Times New Roman"/>
        <family val="1"/>
      </rPr>
      <t xml:space="preserve">
Número de asistencias técnicas realizadas / Número de asistencias programadas:  =</t>
    </r>
    <r>
      <rPr>
        <b/>
        <sz val="12"/>
        <color theme="1"/>
        <rFont val="Times New Roman"/>
        <family val="1"/>
      </rPr>
      <t>38/37 103%</t>
    </r>
    <r>
      <rPr>
        <sz val="12"/>
        <color theme="1"/>
        <rFont val="Times New Roman"/>
        <family val="1"/>
      </rPr>
      <t xml:space="preserve">
Cronograma de asistencias técnicas </t>
    </r>
    <r>
      <rPr>
        <b/>
        <sz val="12"/>
        <color theme="1"/>
        <rFont val="Times New Roman"/>
        <family val="1"/>
      </rPr>
      <t>1/1 =100%</t>
    </r>
    <r>
      <rPr>
        <sz val="12"/>
        <color theme="1"/>
        <rFont val="Times New Roman"/>
        <family val="1"/>
      </rPr>
      <t xml:space="preserve">
Informes de las visitas realizadas </t>
    </r>
    <r>
      <rPr>
        <b/>
        <sz val="12"/>
        <color theme="1"/>
        <rFont val="Times New Roman"/>
        <family val="1"/>
      </rPr>
      <t>=4/4 100%</t>
    </r>
  </si>
  <si>
    <r>
      <t xml:space="preserve">ÁREA ATENCIÓN A LA CIUDADANÍA
</t>
    </r>
    <r>
      <rPr>
        <sz val="11"/>
        <color indexed="8"/>
        <rFont val="Times New Roman"/>
        <family val="1"/>
      </rPr>
      <t xml:space="preserve">Dar respuesta en términos de coherencia, calidad, calidez y oportunidad a los requerimientos realizados por parte de las y los ciudadanos al IDIPRON a través de los diferentes canales de comunicación que se encuentran dispuestos para tal fin.
</t>
    </r>
  </si>
  <si>
    <t>ATENCIÓN A LA CIUDADANÍA</t>
  </si>
  <si>
    <t xml:space="preserve">La información se encuentra disponible en un equipo y es vulnerable a ser modificada por un tercero.
Acceso abierto a las carpetas compartidas de atención a la ciudadanía.
</t>
  </si>
  <si>
    <t>Manipulación, modificación, adulteración o pérdida de la información.</t>
  </si>
  <si>
    <t xml:space="preserve">
*Perdida de información del proceso.
*Perdida de fidelidad  de trabajos, planes, informes, documentos requeridos para dar cumplimiento a las metas y objetivos del proceso.                                                                      * Perdida de exactitud de datos.                         *Afectación para la toma de decisiones 
</t>
  </si>
  <si>
    <t xml:space="preserve">Copias de seguridad periodicas de la base de datos de los equipos de computo, previa solicitud al área de sistemas.
</t>
  </si>
  <si>
    <t xml:space="preserve">*Utilizar copias de seguridad personales  de la base de datos que hagan parte del área.
*Restablecer la información mediante el archivo físico.
*Poner en conocimiento de la situación a los funcionarios competentes.
</t>
  </si>
  <si>
    <t>ENERO A DICIEMBRE 2018</t>
  </si>
  <si>
    <t>Copias de seguridad periódicas de la base de datos de requerimientos, previa solicitud al área de sistemas.
Realizar copias de seguridad manual a la información del proceso.</t>
  </si>
  <si>
    <t xml:space="preserve">
*Acta de reunión.
*Correos electrónico institucional
</t>
  </si>
  <si>
    <t xml:space="preserve">*Se realizó solicitud por medio del aplicativo ARANDA, Backup de la información del área de Atención al Ciudadano (Se anexa copia pantallazo de solicitud).
*Se emite respuesta por medio de correo electrónico por parte del área de Sistemas el día 16 de marzo del año 2018, donde se nos manifiesta que se valida la ubicación de la carpeta de Atención a la Ciudadanía, la cual cuenta con respaldo periódico, ya que se encuentra en el servidor de respaldo, por tal motivo se puede solicitar copias de la información en periodos semestrales. (Se anexa copia correo electrónico).
*El día 25 de julio de 2018 Se realizó solicitud por medio del aplicativo ARANDA, Backup de la información del área de Atención al Ciudadano (Se anexa copia pantallazo de solicitud).
 El mismo día se reitera mediante correo electrónico por parte del área de Sistemas donde se informa que al contenido de la carpeta compartida Atención a la Ciudadanía, se le está realizando Backup constantemente. (Se anexa copia correo electrónico). 
*Por medio de correo electrónico de fecha 30 de julio de 2018, se solicita por parte del área de Atención a la Ciudadanía validar el estado del Backup, frente a lo cual y para la misma fecha se nos informa por parte del área de Sistemas respecto a la carpeta de Atención a la Ciudadanía, lo siguiente: “Se informa que la información contenida en la carpeta compartida "Administración Documental" y por ende a la subcarpeta "Atención a la ciudadanía" se le está realizando Backup en forma diaria y se envía en cinta para custodia cada mes”. (Se anexa copia correo electrónico).
</t>
  </si>
  <si>
    <t>*Responsable Proceso Atención a la Ciudadanía y Equipo del Proceso</t>
  </si>
  <si>
    <t>Respaldo Base de Datos Átención a la Ciudadanía (1/1)</t>
  </si>
  <si>
    <t xml:space="preserve">GESTIÓN DE DESARROLLO HUMANO 
Garantizar equipos humanos con las competencias y habilidades requeridas para el cumplimiento efectivo de las metas y objetivos institucionales, promoviendo el bienestar laboral, la actualización
del conocimiento y la mitigación de los factores de riesgo ocupacional.
</t>
  </si>
  <si>
    <t>SUBDIRECCIÓN TÉCNICA DE DESARROLLO HUMANO
Área de Nómina y Liquidaciones</t>
  </si>
  <si>
    <t xml:space="preserve">
1. Manipulación de las claves de la base de datos del Área Nomina por otros  funcionarios tanto del Área como del Área de Sistemas.
2, Debilidad en los controles para la veracidad de la información de la base de datos del Área de Nómina</t>
  </si>
  <si>
    <t>Uso de la información de la base de datos del Área de Nómina, con intereses particulares.</t>
  </si>
  <si>
    <t xml:space="preserve">
1. Que se filtre información confidencial de los funcionarios de planta. 
2. Qué se realicen pagos indebidos que favorezcan el bien particular de uno o varios funcionarios</t>
  </si>
  <si>
    <t>SUBDIRECCIÓN TÉCNICA DE DESARROLLO HUMANO
Área de Carrera Administrativa, Bienestar y Capacitación</t>
  </si>
  <si>
    <t xml:space="preserve">1. Qué se den directrices que van en contravía de la normatividad que regulan los planes de Bienestar.
2, Debilidad en la planeación de las actividades del plan de bienestar. 
</t>
  </si>
  <si>
    <t>1. Desvío de recursos de bienestar social para realizar otras actividades no contempladas en el plan de bienestar social e incentivos</t>
  </si>
  <si>
    <t>1. peculado por destinación oficial diferente.
2. Perjudicar la calidad laboral como personal de los funcionarios del Instituto</t>
  </si>
  <si>
    <t xml:space="preserve">
 GESTIÓN DE DESARROLLO HUMANO 
Garantizar equipos humanos con las competencias y habilidades requeridas para el cumplimiento efectivo de las metas y objetivos institucionales, promoviendo el bienestar laboral, la actualización
del conocimiento y la mitigación de los factores de riesgo ocupacional.
</t>
  </si>
  <si>
    <t>1. Que no se realice un adecuado seguimiento a las obligaciones contractuales del contratista.
2. Que la ficha técnica y los estudios previos no cuenten con los criterios claros frente a la calidad que se requiere en cada una de las capacitaciones.</t>
  </si>
  <si>
    <t>1. Pago por servicios de capacitación que no cumplan con los estándares establecidos de acuerdo con el contrato de prestación de servicios suscrito.</t>
  </si>
  <si>
    <t>1. procesos de capacitación débiles.
2. Desaprovechamiento de los recursos.
3. Fragilidad en el fortalecimiento de las competencias laborales y comportamentales de los servidores públicos</t>
  </si>
  <si>
    <r>
      <rPr>
        <b/>
        <sz val="12"/>
        <color theme="1"/>
        <rFont val="Calibri"/>
        <family val="2"/>
        <scheme val="minor"/>
      </rPr>
      <t xml:space="preserve">GESTIÓN DE DESARROLLO HUMANO 
</t>
    </r>
    <r>
      <rPr>
        <sz val="12"/>
        <color theme="1"/>
        <rFont val="Calibri"/>
        <family val="2"/>
        <scheme val="minor"/>
      </rPr>
      <t xml:space="preserve">
Garantizar equipos humanos con las competencias y habilidades requeridas para el cumplimiento efectivo de las metas y objetivos institucionales, promoviendo el bienestar laboral, la actualización
del conocimiento y la mitigación de los factores de riesgo ocupacional.
</t>
    </r>
  </si>
  <si>
    <t xml:space="preserve">1. Revisión manual(archivo excel) de valores y cantidades por parte del responsable del Área de Nómina y el profesional de apoyo. </t>
  </si>
  <si>
    <t>Diciembre de 2018</t>
  </si>
  <si>
    <t>Expedir una politica  mediante la cual se den lineamientos generales para el manejo de la base de datos del Área de Nómina así como la definición de roles y la limitación de accesos para cada uno de ellos</t>
  </si>
  <si>
    <t>Resolución o Documento según corresponda</t>
  </si>
  <si>
    <t xml:space="preserve">Primer seguimiento 30/04/2018: El Área de Nómina y Liquidaciones informó que mediante memorando con radicado No 2018IE2668 del 24 de abril de 2018, solicitó tramite y avances del ajuste de la política de seguridad de la información.
Segundo seguimiento 31/08/2018: Para efectos de poner en contexto a la Subdirección Administrativa y Financiera y al Área de Sistemas, de las actividades realizadas sobre el ajuste a la Política de Seguridad de la Información, mediante Memorando No. 2018IE3392 del 18 de junio, se envía  copia simple de los documentos que muestran la trazabilidad de las acciones de control en la identificación del riesgo de corrupción en el Área de Nómina y Liquidaciones.
El día 6 de julio de 2018, se llevó a cabo reunión con representante del Área de Sistemas, del Área de Nómina y de la firma de la aplicación Sysman, con el propósito de revisión de acceso, seguridad de claves, roles y permisos, concluyendo con la revisión de la tabla de usuarios y su estructura, de los beneficios que tiene Sysman ante la seguridad de los datos, estableciendo periodicidad de revisión de los accesos de los usuarios.  Así mismo, se estableció realizar reunión de seguimiento para el día 17 de agosto de 2018 con los siguientes compromisos:
Por parte del Área de Sistemas, estudiar la posibilidad de cambiar la contraseña de acceso a la base de datos cumpliendo con los procedimientos establecidos en la Política de Seguridad de la Información.
Por parte de Sysman, estudiar el encriptado de las contraseñas por parte del aplicativo, y revisar los usuarios/grupos que ofrece el aplicativo
El día 17 de agosto se efectúa reunión donde se revisan los permisos de los usuarios de nómina , así como el encriptado de las contraseñas, se verifica el cumplimiento de la reunión del 6 de julio de 2018 ,se acuerda remitir correo al proveedor de Sysman para estudiar la posibilidad de implementar los roles y perfiles en el modulo. 
Tercer seguimiento:
El 16/10/2018 se realiza reunión de revisión de encriptado y permisos de usuarios con el área de Sistemas, área de nómina y firma de aplicación SYSMAN, donde se revisa el acceso, seguridad de claves, redes y permisos.
El 13/11/2018 se realiza reunión de revisión de encriptado de contraseñas.
El 11/12/2018 Se realiza reunión de encriptado de contraseñas, se realizaron las pruebas funcionales, se cambiaron las contraseñas, se verificó acceso con el nuevo esquema de protección a contraseñas.
</t>
  </si>
  <si>
    <t>Área de Nómina y liquidaciones</t>
  </si>
  <si>
    <t xml:space="preserve">Política ajustada/ Política a ajustar </t>
  </si>
  <si>
    <t>1. Se realiza seguimiento trimestral a la ejecución del cornograma de bienestar, así como la aplicación de los indicadores a cada una de las actividades de bienestar</t>
  </si>
  <si>
    <t xml:space="preserve">Realizar un informe de resultados por actividad ejecutada, en terminos de eficacia, eficiencia y efectividad. </t>
  </si>
  <si>
    <t>Informe</t>
  </si>
  <si>
    <t>En el seguimiento del 30/04/2018, el área de Bienestar presentó un informe por cada una de las actividades del plan anual de bienestar vigencia 2017, en terminos de eficiencia, eficacia y efectividad, el cual daba cuenta del cumplimiento de la acción del presente riesgo. 
Para tal efecto, adjuntó evidencia copia del informe
El contrato de bienestar de vigencia  2018 se encuentra en proceso de ejecución, por lo anterior el informe de resultados por actividad se presentará una vez se finalice la ejecución, se adjunta al presente seguimiento la medición de impacto de la actividad de bienestar ejecutadas en 2018 "Encuentro Fraterno"</t>
  </si>
  <si>
    <t xml:space="preserve">Área de Bienestar </t>
  </si>
  <si>
    <t>*Revisión de cada una de las temáticas a desarrollar y las presentaciones a utilizar en la capacitación, previo al desarrollo de la misma por parte del supervisor.
*Requerimiento al contratista frente a la inconformidad que se presenta por el no cumplimiento de objetivos de la capacitación.</t>
  </si>
  <si>
    <t>Diseñar un instructivo o procedimiento mediante el cual se realice descripción de cada uno de los aspectos que se deben tener en cuenta para garantizar la calidad en las capacitaciones brindadas</t>
  </si>
  <si>
    <t>Oficio de aprobación de la temática de la capacitación</t>
  </si>
  <si>
    <t xml:space="preserve">En el seguimiento del 30/04/2018 el Área de Capacitación informó que había ajustado el procedimiento " Ejecución de capacitaciones" A-GDH-PR-011  incluyendo los lineamientos y aspectos que se deben tener en cuenta para garantizar la calidad en las capacitaciones brindadas.
De igual manera mencionó que había ajustado el formato " Ficha Técnica de capacitación" A-GDH-FT-073. </t>
  </si>
  <si>
    <t xml:space="preserve">Área de Capacitación </t>
  </si>
  <si>
    <t xml:space="preserve">Oficio o formato de aprobación </t>
  </si>
  <si>
    <t>DESARROLLO HUMANO
Garantizar equipos humanos con las competencias y habilidades requeridas para el cumplimiento efectivo de las metas y objetivos institucionales, promoviendo el bienestar laboral, la actualización del conocimiento y la mitigación de los factores de riesgo ocupacional.</t>
  </si>
  <si>
    <t xml:space="preserve">ECONOMATO 
</t>
  </si>
  <si>
    <t xml:space="preserve">Omisión en la verificación  de las cantidades especificadas en las remisiones hechas por el proveedor contra la programación enviada. </t>
  </si>
  <si>
    <t>Gestionar remisiones  con valores  más altos de los programados</t>
  </si>
  <si>
    <t>1. Ejecutar recursos más rápido de lo establecido  
2. Sanciones disciplinarias para la Entidad.</t>
  </si>
  <si>
    <t xml:space="preserve">En el Economato  para el control se cuenta con las siguientes actividades:
1.Conciliaciones con el proveedor a fin de verificar las cantidades remitidas por el Economato,
2,Envio de programación mensual de entregas y cantidades a las UPI  vía correo electrónico oficial.
3. Se registra diariamente las remisiones envidas por parte de las UPI en matriz de consolidación de remisiones en el que se especifica cantidades por producto ,número de remisión, UPI y valor del producto.
</t>
  </si>
  <si>
    <t>En caso de materializarse el riesgo de gestión se debe: 
1. Informar al proveedor de la inconsistencia identificada para realizar el respectivo ajuste.
2. Realizar la disminución de las cantidades de productos que presentan inconsistencia.</t>
  </si>
  <si>
    <t xml:space="preserve">1. Remitir programación semanal a las UPIS de las cantidades a recepcionar por parte del proveedor. 
2, Realizar verificaciones quincenales de cantidades programados vs cantidades entregadas por el proveedor. </t>
  </si>
  <si>
    <t>1, Correos electronicos enviados a las UPIS en con programaciòn de pedidos a proveedores A-GDH-FT-105.
2,Control de cantidades proveedores</t>
  </si>
  <si>
    <r>
      <rPr>
        <b/>
        <u/>
        <sz val="11"/>
        <color theme="1"/>
        <rFont val="Calibri"/>
        <family val="2"/>
        <scheme val="minor"/>
      </rPr>
      <t>Segundo seguimiento:</t>
    </r>
    <r>
      <rPr>
        <sz val="11"/>
        <color theme="1"/>
        <rFont val="Calibri"/>
        <family val="2"/>
        <scheme val="minor"/>
      </rPr>
      <t xml:space="preserve">
Se remite mensualmente los correos electrónicos de la programación semanal de alimentos a las Unidades de Protección Integral (Se adjuntan pantallazos) 
Se efectua matriz control de cantidades proveedores (Ver matriz adjunta) 
</t>
    </r>
    <r>
      <rPr>
        <b/>
        <u/>
        <sz val="11"/>
        <color theme="1"/>
        <rFont val="Calibri"/>
        <family val="2"/>
        <scheme val="minor"/>
      </rPr>
      <t>Tercer seguimiento</t>
    </r>
    <r>
      <rPr>
        <sz val="11"/>
        <color theme="1"/>
        <rFont val="Calibri"/>
        <family val="2"/>
        <scheme val="minor"/>
      </rPr>
      <t xml:space="preserve">
1. Envío de programación de pedidos a recepcionar semanalmente  a las Unidades de Protección Integral de los meses de octubre, noviembre y diciembre.
2. Se realiza control de las cantidades de los alimentos recepcionados y los registrados en las remisiones en el formato "Control de Canitidades por Producto por Proveedor" A-GDH-FT-109 En los meses de , octubre y noviembre.</t>
    </r>
  </si>
  <si>
    <t>Profesional Economato</t>
  </si>
  <si>
    <r>
      <t>1. 100% 
2. 100%
3. 100</t>
    </r>
    <r>
      <rPr>
        <strike/>
        <sz val="11"/>
        <color theme="1"/>
        <rFont val="Calibri"/>
        <family val="2"/>
        <scheme val="minor"/>
      </rPr>
      <t>%</t>
    </r>
  </si>
  <si>
    <t xml:space="preserve"> 
Generación de  necesidades inexistentes  para el beneficio de terceros.
Desactualización de los sistemas de información misional </t>
  </si>
  <si>
    <t>Envio de alimentos para población no beneficiaria del IDIPRON</t>
  </si>
  <si>
    <t>1. Afectación de los recursos públicos de la institución.
2. Necesidad de adiciones o contratación  por los déficit que se puedan generar
3. Sanciones por parte  de entes de control</t>
  </si>
  <si>
    <t xml:space="preserve">1, Programación de alimentos de acuerdo a reporte SIMI- PENTAHO
2, Procedimiento "Abastecimiento de alimentos Centro de Acopio".
3, Visitas mensuales de seguimiento por parte del Economato donde se realiza la verificación del stock de existencias. 
</t>
  </si>
  <si>
    <t>En caso de detectarse inconsistencias en las necesidades generadas para la programación de alimentos, se cancelara dicho envió hasta la revisión y aprobación de la programación.
Adicionalmente se socializara con el líder de la UPI involucrado y se disminuirá los valores enviados para las próximas entregas.</t>
  </si>
  <si>
    <r>
      <rPr>
        <sz val="11"/>
        <color theme="1"/>
        <rFont val="Calibri"/>
        <family val="2"/>
        <scheme val="minor"/>
      </rPr>
      <t xml:space="preserve">1,Solicitar a la gerencia del proyecto reporte mensual del personal asignado a las UPIS, estableciendo de esta manera la cifra de alimentos que se debe enviar al personal autorizado  para el acompañmiento de los NNAJ en el comedor. 
2, Realizar visitas de seguimiento por parte del Economato con el fin de verificar las raciones preparadas  vs listas de asistencia.  </t>
    </r>
  </si>
  <si>
    <t>1. Correos electronicos.
2. Actas de visitas</t>
  </si>
  <si>
    <r>
      <rPr>
        <sz val="11"/>
        <color theme="1"/>
        <rFont val="Calibri"/>
        <family val="2"/>
        <scheme val="minor"/>
      </rPr>
      <t>Segundo seguimiento:
e solicita mediante correo electrónico a las Unidades, informar el número de funcionarios autorizados en el acompañamiento de los NNAJ en el comedor (Se adjunta pantallazos de correos)
Se efectuan visitas de seguimiento a las UPI: Servita, Florida, Arcadia, donde se efectua revisión de:  Tarjeta de Kardex Mural A-GLO-FT-007, alimentos almacenados,
novedades y sugerencias.
Tercer seguimiento
1. Se realiza envío de correos a las Unidades de Protección Integral, para el emvío de la cobertura de los funcionarios que 
(pantallazo correos)  
2. Se realizan visitas de seguimiento a las Unidades de Protección Integral  en los meses de octubre, noviembre y diciembre. (Actas de Visitas)</t>
    </r>
  </si>
  <si>
    <t>1. 100% 
2.100%
3.100%</t>
  </si>
  <si>
    <r>
      <t xml:space="preserve">MANTENIMIENTO DE BIENES /
</t>
    </r>
    <r>
      <rPr>
        <i/>
        <sz val="11"/>
        <color theme="1"/>
        <rFont val="Times New Roman"/>
        <family val="1"/>
      </rPr>
      <t xml:space="preserve">Garantizar las condiciones mínimas de calidad y habitabilidad de nuestros Niños, Niñas, Adolescentes y Jóvenes (NNAJ) y de todos los procesos del Instituto a través del mantenimiento físico preventivo y correctivo de bienes y de infraestructura, con el fin de fortalecer la gestión administrativa, de comunicaciones e infraestructura de conformidad con los lineamientos legales establecidos.  </t>
    </r>
  </si>
  <si>
    <t>MANTENIMIENTO DE BIENES</t>
  </si>
  <si>
    <t>* Deficiente coordinación entre la  Oficina Asesora Jurídica y el apoyo técnico en la elaboración de los contratos.
.</t>
  </si>
  <si>
    <t xml:space="preserve">* Contratos  inconsistentes.            </t>
  </si>
  <si>
    <t xml:space="preserve">
* Desgaste administrativo.                 * Investigaciónes de los entes de control.
* Hallazgos con incidencia para la Entidad</t>
  </si>
  <si>
    <t>MANUAL DE CONTRATACIÓN A-GCO-MA-002</t>
  </si>
  <si>
    <t>El área de infraestructura remite los correspondientes anexos técnicos con las condiciones exigidas para el desarrollo del proceso precontractual y contractual de la Entidad para ser adoptada por parte del Área de Adquisiciones y la Oficina Asesora Jurídica</t>
  </si>
  <si>
    <t>01/01/2018-31/12/2018</t>
  </si>
  <si>
    <t xml:space="preserve">Elaboración del Plan de Intervenciones de Bienes mediante Licencia de  Construcción.
Elaboración de anexos  técnicos  para los Procesos de Contratación realizados por la Oficina Asesora Jurídica. </t>
  </si>
  <si>
    <t>Plan de Intervenciones de Bienes que requieren Licencia de Contrucción
Anexos técnicos generados y remitidos a la Oficina Asesora Jurídica</t>
  </si>
  <si>
    <t>01-09-18 al 31-12-18</t>
  </si>
  <si>
    <t>• Se envio a la Oficina Asesora de Planeacion para aprobacion el procedimiento para determinar cedidad de licencia de construccion en intervencion de bienes inmuebes del Instituto, junto con el procedimiento de intervencion de bienes que requeran obtencion de licencias de contruccion, se adjuntan los borradores del procedimeinto junto con el correo electronico de envio a la oficina asesora de planeación del dia 20-12-18 ( Ver Anexo 1 )
Para el periodo correpondiente a el tercer seguimiento del mapa anticorrucion no se realizaron anexos tecnicos, sin embargo para la presente vigencia se realizo el anexo tecnico de  el proceso para " CONTRATAR LA ELABORACION DE LOS AVALUOS COMERCIALES DE LOS PREDIOS PROPIEDAD DEL IDIPRON Y DE AQUELLOS BIENES INMUEBLES QUE SE ENCUENTREN EN COMODATO"  y para el proceso: 
 “REALIZAR LOS ESTUDIOS Y DISEÑOS DE LA UNIDAD DE PROTECCION INTEGRAL LA 27 Y ELABORAR LOS ESTUDIOS Y DISEÑOS DE ESTABILIDAD DE TIERRAS PARA LA UNIDAD DE PROTECCION INTEGRAL LA VEGA"
Los cuales fueron adjuntados en los anteriores seguimeintos</t>
  </si>
  <si>
    <t>Profesional 
de Mantenimiento de Bienes e Infraestructura</t>
  </si>
  <si>
    <t xml:space="preserve">Procedimiento para determinar la necesidad  de licencia de construccion en intervenciones de bienes inmuebles del instituto  (1)
Procedimeinto de internvencion de bienes que riquieran obtencion de licencias de construccion (1)
</t>
  </si>
  <si>
    <t xml:space="preserve">MANTENIMIENTO DE BIENES /
Garantizar las condiciones mínimas de calidad y habitabilidad de nuestros Niños, Niñas, Adolescentes y Jóvenes (NNAJ) y de todos los procesos del Instituto a través del mantenimiento físico preventivo y correctivo de bienes y de infraestructura, con el fin de fortalecer la gestión administrativa, de comunicaciones e infraestructura de conformidad con los lineamientos legales establecidos.  
</t>
  </si>
  <si>
    <t>* Concentrar las labores de supervisión de múltiples contratos en poco personal</t>
  </si>
  <si>
    <t xml:space="preserve"> Deficiente desempeño de las obligaciones específicas de supervisión asignadas al servidor público.</t>
  </si>
  <si>
    <t>* Investigaciones de los entes de control.
* Hallazgos con incidencia para la Entidad
*Deficiente ejercicio de supervisión
*Sobrecostos para la Entidad</t>
  </si>
  <si>
    <t>SUPERVISIÓN E INTERVENTORÍA A-GCO-MA-001
MANUAL DE CONTRATACIÓN A-GCO-MA-002</t>
  </si>
  <si>
    <t>Asistir a las capacitaciones brindadas por parte de la Oficina Asesora Jurídica durante la vigencia 
Distribución de las supervisiones en diferentes servidores públicos
Asesorías brindadas por parte de la Oficina Asesora Jurídica a los procesos sujetos de supervisión por parte de los servidores públicos del área.</t>
  </si>
  <si>
    <t>Actas y listados de asistencia
Minutas de contrato
Correos electrónicos
Memorandos</t>
  </si>
  <si>
    <t>Se realiza asistencia por parte de contratistas y personal de planta del area de infraestructura  a la capacitación brindada por la ESAP (Escuela Superior de Adminsitracion Publica)  titulada Capacitacion contratacion estatal llevada a cabo el la UPI la 32 en el mes de Diciembre del 2018, se adjunta planillas de asistencia a la capacitacion (Ver anexo 2)
Se designa al contratista  DEIVER DIAZ, contrato 0640/2018,  como apoyo de la supervision de 15 Contatos de OPS. se adjunta comunicado del dia 06 de Diciembre 2018
Se designa al contratista PEDRO NIÑO contrato 1465/2018 como apoyo a la supervision de 12 Contratos de OPS se adjunta comunicado del dia 06-12-18
Se designa al contatista ROGER IBARRA  1259/2018 como apoyo a la supervision de 12 Contratos OPS se adjunta comunciado del  19 de Noviembre 2018
Se designa al contratista JAIRO ARENAS ops 0048/2018 como apoyo a la supervision del contrato de sumisnistro de materiales de construccion 0869/2018 se adjunta comunicado del dia 10 de Septiembre de 2018.
Se designa al contratista SANTIAGO TARAZONA OPS 0110/2018 como apoyo a la supervision del contrato de sumisntro e instalacion de mobialiario de puestos de trabajo para la sede calle 63 Contrato 1373 de 2018, adjunto acta de inicio del contato del dia 08 de Noviembre 2018, asu vez tambien fue designado como apoyo a la supervision del contrato de elaboracion de avaluos comerciales de los predios propiedad del IDIPRPN  de aquellos bienes inmuebles que se encuentren en comodato, Contrato 1228/2018</t>
  </si>
  <si>
    <t>Número de asistencias a las capacitaciones brindadas = 1
Numero de designación de apoyos a la supervisión= 42</t>
  </si>
  <si>
    <r>
      <t>SERVICIOS ADMINISTRATIVOS /</t>
    </r>
    <r>
      <rPr>
        <b/>
        <u/>
        <sz val="12"/>
        <color theme="1"/>
        <rFont val="Times New Roman"/>
        <family val="1"/>
      </rPr>
      <t xml:space="preserve"> </t>
    </r>
    <r>
      <rPr>
        <i/>
        <sz val="12"/>
        <color theme="1"/>
        <rFont val="Times New Roman"/>
        <family val="1"/>
      </rPr>
      <t>Satisfacer las necesidades del IDIPRON mediante la prestación de los servicios administrativos de apoyo, con el fin de garantizar el servicio de vigilancia, transporte, mantenimiento preventivo y correctivo del parque automotor y equipos industriales y el suministro de combustible; con criterios de oportunidad y calidad</t>
    </r>
  </si>
  <si>
    <t>Área de Transporte y Apoyo Logístico</t>
  </si>
  <si>
    <t>Sustracción y/o hurto del combustible
Que los dispensadores de las estaciones de servicio de combustible no se encuentren bien calibrados.</t>
  </si>
  <si>
    <t>OPERATIVO
Sustracción y/o hurto del combustible</t>
  </si>
  <si>
    <t>* Detrimento patrimonial
* Aumento costo / beneficio para la Entidad
* Afectación en la prestación del servicio</t>
  </si>
  <si>
    <t>CONTROL DE CONSUMO DE COMBUSTIBLE A-SAD-PR-001
MANTENIMIENTO PREVENTIVO Y CORRECTIVO DEL PARQUE AUTOMOTOR A-SAD-PR-002
ADMINISTRACION DEL PARQUE AUTOMOTOR A-SAD-PR-003
ORDEN DE SERVICIO MANTENIMIENTO PARQUE AUTOMOTOR A-SAD-FT-002
SOLICITUD CONSUMO DE COMBUSTIBLE A-SAD-FT-004
HOJA DE VIDA Y FICHA DE MANTENIMIENTO DE VEHICULOS A-SAD-FT-005</t>
  </si>
  <si>
    <t>Implementación del chip maestro de combustible en el parque automotor propio de la Entidad
Control a través del aplicativo TERPEL en sumunistro de combustible
Instalación del sistema Sistema de Posicionamiento Global (GPS) en los vehículos de propiedad del parque automotor de la Entidad</t>
  </si>
  <si>
    <t>01/01/2018 - 31/12/2018</t>
  </si>
  <si>
    <t>Seguimiento comparado consumo de combustible Vs. Sistema de Posicionamiento Global (GPS)</t>
  </si>
  <si>
    <t xml:space="preserve">Informe de consumo de combustible
Seguimiento y reporte a través del Sistema de Posicionamiento Global (GPS) instalado en los vehículos
</t>
  </si>
  <si>
    <t>Se realizó los tres informes correspondientes del consumo de combustible a corte 31 de octubre, se encuentra en construccion pon el cuarto trimestre, toda vez que se esta esperando el ultimo corte del consumo de combustible. El informe se encuentra en la carpeta compartida Fortalecimiento Institucional/contrato de combustible/2018/O.C31752/informes/octubrinforme mensual octubre</t>
  </si>
  <si>
    <t>RESPONSABLE DEL ÁREA DE TRANSPORTE Y APOYO LOGÍSTICO</t>
  </si>
  <si>
    <r>
      <t xml:space="preserve">Número de informes generados / Número de informes planeados </t>
    </r>
    <r>
      <rPr>
        <b/>
        <sz val="12"/>
        <color theme="1"/>
        <rFont val="Times New Roman"/>
        <family val="1"/>
      </rPr>
      <t>(4) 
(3,5/4) = 87,5%</t>
    </r>
  </si>
  <si>
    <t>CONTROL INTERNO DISCIPLINARIO/FORTALECER LA GESTION INSTITUCIONAL MEDIANTE DE LAS CAPACIDADES ADMINISTRATIVAS DE CONTROL INTERNO DISCIPLINARIO Y LA GESTION INTEGRAL, ADELANTANDO LAS ACTUCIONES RELACIONADAS CON SUS SERVIDORES, DETERMINANDO ASI LA POSIBLE RESPONSABILIDAD FRENTE A LA OCURRENCIA DE LAS CONDUCTAS DISCIPLINABLES.</t>
  </si>
  <si>
    <t>GRUPO FORMAL CONTROL INTERNO DISCIPLINARIO/EJERCER EL CONTROL DISCIPLINARIO SOBRE LA CONDUCTA DE LOS SERVIDORES PUBLICOS DEL IDIPRON, EN CUMPLIMIENTO DE SUS DEBERES FUNCIONALES, A TRAVES DE MEDIDAS DE CORRECCION O PREVENCION, CON EL FIN DE GARANTIZAR LOS PRINCIPIOS DE EFICIENCIA, MORALIDAD, ECONOMIA Y TRANSPARENCIA.</t>
  </si>
  <si>
    <t>Causa 1: Divulgación de la información por parte de las personas que hacen parte del Grupo de Control Interno Disciplinario</t>
  </si>
  <si>
    <t>* No confidencialidad de la información
* Procesos disciplinarios pueden ser desvirtuados de su principio
* Violación a la privacidad de los (las) investigados (as)</t>
  </si>
  <si>
    <t>* Demanda. 
* Violación al debido proceso. 
* Investigación disciplinaria al Grupo de Constrol Interno Disciplinario.</t>
  </si>
  <si>
    <t>* Se adoptan los procedimientos de la Alcaldía Mayor de Bogotá, de conformidad con la Resolución 284 de 2013.
* Toma de juramento de reserva  al Grupo de Control Interno Disciplinario de los expedientes que obran en el Despacho.</t>
  </si>
  <si>
    <t>* Se adoptan los procedimientos de la Alcaldía Mayor de Bogotá, de conformidad con la Resolución 284 de 2013.* Toma de juramento de reserva  al Grupo de Control Interno Disciplinario de los expedientes que obran en el Despacho.</t>
  </si>
  <si>
    <t>ANUAL - 2018</t>
  </si>
  <si>
    <t>Acta de toma de juramento del Grupo de Control Interno Disciplinario - Sistema de Información del Grupo de Trabajo para el ejercicio de Control Interno Disciplinario</t>
  </si>
  <si>
    <t>Acta de toma de juramento del Grupo de Control Interno Disciplinario - Sistema de Información del Grupo de Trabajo para el ejercicio de Control Interno Disciplinario
En el despacho obra carpeta identificada con actas de toma de juramento del Grupo de Disciplinario de cada persona que pertenece o perteneció al despacho desde el año 2017. Claudia Bolena Fajardo (Lider de Grupo de Trabajo para el ejercicio de Control Interno) Ana Miryam Venegas (Técnico Operativo 314/01) Nelvis Diaz Daza (Abogada) Martha Luisa Diaz Rodriguez (Abogada) y Carlos Jesus Arocha (Abogado 2017) 5/5</t>
  </si>
  <si>
    <t>MAURICIO DIAZ LOZANO - Coordinador del Grupo de Trabajo para el Ejercicio del Control Interno Disciplinario</t>
  </si>
  <si>
    <r>
      <t xml:space="preserve">
Actas de Juramiento Grupo de Control Interno Disciplinario </t>
    </r>
    <r>
      <rPr>
        <b/>
        <sz val="11"/>
        <color theme="1"/>
        <rFont val="Calibri"/>
        <family val="2"/>
        <scheme val="minor"/>
      </rPr>
      <t>5/5 = 100%</t>
    </r>
  </si>
  <si>
    <t xml:space="preserve">Causa 1:  No existen de copias de seguridad en la información magnetica. Causa 2:   Infraestructura fisica inadecuada en la guarda de los expedientes.  </t>
  </si>
  <si>
    <t>* Perdida o alteración de la información fisica y magnetica.</t>
  </si>
  <si>
    <t>* Investigación disciplinaria al Grupo de Control Interno Disciplinario.
* Demanda Violación al debido proceso</t>
  </si>
  <si>
    <t>* Conservación de la información digital. 
* Archivo propicio para el archivo de los expedientes a cargo del Grupo de Control Interno Disciplinario.</t>
  </si>
  <si>
    <t>Guarda y protocolos de seguridad para la información física y magnética del Grupo de Trabajo de Control Interno Disciplinario</t>
  </si>
  <si>
    <t>Solicitud elevada de salvaguardar la información de Control Interno Disciplinario al Área de Sistemas para la información magnetica; respecto al archivo fisico, la misma estará en el sistema de Información del Grupo de Trabajo para el ejercicio de Control Interno Disciplinario en el archivo de la oficina.</t>
  </si>
  <si>
    <t>Para salvaguardar la información y evitar la perdida o alteración de la información fisica el despacho cuenta con un archivo fisico el cual se encuentra en la oficina del Gurpo de Trabajo para el ejercicio de Control Interno Disciplinario; por otro lado la información magnetica esta salvaguardada en 3 Cds con la información de las actuaciones realizadas por:  Claudia Bolena Fajardo (Lider de Grupo de Trabajo para el ejercicio de Control Interno) Ana Miryam Venegas (Técnico Operativo 314/01) Nelvis Diaz Daza (Abogada) Martha Luisa Diaz Rodriguez (Abogada) la cual se encuentra debidamente guardada  en el archivo fisico del despacho.  1/1 (archivo fisico) 3/3 (3 cds)</t>
  </si>
  <si>
    <r>
      <t xml:space="preserve">Información Salvaguardada del Grupo de Trabajo de Control Interno Disciplinario </t>
    </r>
    <r>
      <rPr>
        <b/>
        <sz val="11"/>
        <color theme="1"/>
        <rFont val="Calibri"/>
        <family val="2"/>
        <scheme val="minor"/>
      </rPr>
      <t>4 / 4 = 100%</t>
    </r>
  </si>
  <si>
    <t>Causa 1: Prescripción de los términos de las acciones disciplinarias de la Entidad</t>
  </si>
  <si>
    <t>* Dilatación de los procesos contra los acusados</t>
  </si>
  <si>
    <t>* La acción dsciplinaria pierde credibilidad
* No se logra tener impacto respecto los hechos ocurridos en la Entidad y las medidas tomadas</t>
  </si>
  <si>
    <t>* Se adoptan los procedimientos de la Alcaldía Mayor de Bogotá, de conformidad con la Resolución 284 de 2013.</t>
  </si>
  <si>
    <t>Adelantar acciones que logren mayor celeridad y eficiencia los diferentes expedientes disciplinarios del  grupo de trabajo adelantando las acciones pertinentes que permitan depurar de los procesos disciplinarios activos de la Entidad de conformidad con el Plan de Acción plasmado para el 2018.</t>
  </si>
  <si>
    <t>El profesional a cargo de cada expediente generará estrategias para solicitar todas las pruebas documentales pertinentes para llegar así a la determinación del responsable de la conducta investigada, para generar confianza en Control Interno Disciplinario y se puedan depurar los procesos al tener conocimiento de la existencia de investigado o llegado el caso del respectivo archivo del expediente</t>
  </si>
  <si>
    <t>Se cuenta con cuadro interno de los procesos obrantes en el Despacho, en el cual se puede evidenciar las etapas siguientes en el procedimiento el cual es actualizado cada 15 dias en aras de dar cumplimiento a los principios de celeridad y eficiencia. 1/1,</t>
  </si>
  <si>
    <r>
      <t xml:space="preserve">Registro de Procesos Obrantes </t>
    </r>
    <r>
      <rPr>
        <b/>
        <sz val="11"/>
        <color theme="1"/>
        <rFont val="Calibri"/>
        <family val="2"/>
        <scheme val="minor"/>
      </rPr>
      <t>1 / 1 = 100%</t>
    </r>
  </si>
  <si>
    <t>Gestión Contractual/Juridica
Elaborar y desarrollar los procesos de contratación que requiere la entidad, bajo las diferentes modalidades establecidas dentro del marco legal vigente, cumpliendo los principios de planeación, efectividad, calidad, oportunidad y transparencia en cada una de sus etapas.</t>
  </si>
  <si>
    <t>Incumplimiento de los plazos establecidos para la publicación de la información contractual en la plataforma de SECOP</t>
  </si>
  <si>
    <t xml:space="preserve">
No proporcionar la información oportunamente en busca del beneficio de un tercero</t>
  </si>
  <si>
    <t xml:space="preserve">
Falta de credibilidad en la gestión del Instituto, hallazgos de entes de control, bajos indicadores en el Índice de Tranparencia por Colombia</t>
  </si>
  <si>
    <t>Exceso de supervisiones asignadas a un solo funcionario desconocimiento del Manuel de Supervisión establecido por la entidad</t>
  </si>
  <si>
    <t xml:space="preserve">
Deficiencias en la ejecución de los objetos contractuales y pocas sanciones a incumpliientos contractuales</t>
  </si>
  <si>
    <t xml:space="preserve"> 
Deficiente funcionamiento del Instituto y bajo nivel de cumplimiento de sus funciones misionales</t>
  </si>
  <si>
    <t xml:space="preserve">Adquisiciones </t>
  </si>
  <si>
    <t>Deficiencias en el proceso de formulación de fichas y/o anexos técnicos, elaboración de estudios previos y requisitos habilitantes de los procesos de contratación de bienes y servicios.</t>
  </si>
  <si>
    <t>Falta de claridad en los requisitos del proceso, que no garantiza el cumplimiento del principio de transparencia y que puede beneficiar a algunos oferentes en perticular.</t>
  </si>
  <si>
    <t>*Dificultades en la evaluación del proceso de contratación.
*Incremento de la probabilidad de declaratoria de procesos desiertos.
*Demoras en la adquisición de bienes y servicios para necesarios para cumplir con la misionalidad del IDIPRON
*Falta de credibilidad en la transparencia de los procesos contractuales del Instituto</t>
  </si>
  <si>
    <t>Intereses personales en los funcionarios encargados de la formulación de la documentación técnica y/o jurídica de los procesos y/o convenios que suscriba la entidad</t>
  </si>
  <si>
    <t>Direccionamiento de contratación para beneficio de terceros</t>
  </si>
  <si>
    <t>Desvio de los recursos públicos asignados a la entidad.</t>
  </si>
  <si>
    <t xml:space="preserve">Planeación deficiente de los procesos de contratación que se requieren en la vigencia. En cuanto a las fechas programadas, modalidades de contratación y compras no planeadas en el Plan Anual de Adquisiciones. </t>
  </si>
  <si>
    <t>No publicar en el Plan Anual de Adquisiciones información veraz, clara y oportuna contendiente a los procesos que adelantará la entidad favoreciendo a terceros que puedan tener la información por aparte.</t>
  </si>
  <si>
    <t>*Los posibles oferentes no cuentan con la información ni el tiempo suficiente para participar en los procesos, limitando así el número de oferentes.
*Favorecimiento a terceros publicando procesos no contemplados en el Plan Anual de Adquisiciones.</t>
  </si>
  <si>
    <t>Realizar seguimientos al PAA, (PLAN ANUAL DE AQUISICIONES) llevar control para tener en cuenta los tiempos establecidos para reportar la información a tiempo</t>
  </si>
  <si>
    <t>Informar al superior jerarquico de la situacíón y realizar las medidas correctivas, disciplinarias que dieran a lugar dependiendo la calidad de la persona (contratista o funcionario)</t>
  </si>
  <si>
    <t>Vigencia  2018</t>
  </si>
  <si>
    <t xml:space="preserve">Capacitaciones y vigilancia a los funcionarios que esten en relación directa con la ejecución de esta actividad.  </t>
  </si>
  <si>
    <t>Base de datos SECOP</t>
  </si>
  <si>
    <t xml:space="preserve">Reuniones con el personal profesional y técnico, donde se reitera la importancia de la publicación dentro del término legal los procesos contractuales y sus consecuencias. </t>
  </si>
  <si>
    <t>Oficina Asesora Jurídica</t>
  </si>
  <si>
    <t xml:space="preserve">100%
este indicador se refleja, por la unica reunión realizada en el transcurso del año. 
*reunión  realizada por el jefe de la oficica asesora juridica, donde recomineda tener en cuenta las circulares y directivas en contratación de las entidades distritales, nacional y de la veeduria.  
*  Publicación en el SECOP II de todos los procesos de adquisiciones de bienes y servicios y prestación de servicios </t>
  </si>
  <si>
    <t>Capacitaciones periódicas para que el supervisor tenga muy claro cualés son las funciones especificas que debe cumplir</t>
  </si>
  <si>
    <t xml:space="preserve">Informar al superior sobre las acciones deficientes del supervisor. </t>
  </si>
  <si>
    <t>Realizar acciones de divlugación de las información de supervisión y realizar los cambios de supervisión de forma agil para evitar la sobrecarga</t>
  </si>
  <si>
    <t xml:space="preserve">Acta, Panilla de asistencia, memorando, correo electronico. </t>
  </si>
  <si>
    <t xml:space="preserve">Con la actualización del manual de supervisión, se ha venido adelantando capacitaciones a los diferentes supervisores y apoyo de la supervisión, para dar a conocer las obligaciones y deberes plasmados en el manual. 
* Se ha venido realizando los cambios de supervisión solicitados por los diferentes gerentes de proyecto o supervisores. </t>
  </si>
  <si>
    <t xml:space="preserve">100.%
* este indicador se refleja por la cantidad de capacitaciones de supervisiones realizadas. Ya que se han hecho la mitad que se tenían programadas para el 2018. 
* En los procesos de contratación se están designando a los supervisores asignados a cada proceso, sin que exista asignación única a una sola persona para evitar la sobrecarga. Se han realizado 194 cambios de supervisión a la fecha. 
* Se estableció acudir a la oficina de capacitación del IDIPRON, para realizar las capacitaciones a los supervisores y apoyo a la supervisión, de forma interdisciplinaria con el apoyo de Control Interno, Control Interno Disciplinario, Presupuesto, Contabilidad, Almacén, AOJ, y Gestión Documental.    
</t>
  </si>
  <si>
    <t>Manual de Contratación e instructivos para cada una de las modalidades de contratación.
Capacitaciones en temas contractuales.
Constante comunicación y/o reuniones entre los estructuradores (técnico, jurídico y económico) de cada proceso contractual.</t>
  </si>
  <si>
    <t xml:space="preserve">Informar al jefe de la oficina Asesora Juridica y reportar a los entes de control y/o control interno sobre la situación acaecida. </t>
  </si>
  <si>
    <t>Realizar un analisis de las causa y efectuar capacitaciones al personal para evitar que recaiga en la misma acción</t>
  </si>
  <si>
    <t xml:space="preserve">memorando, correo electronico, informe de evaluación. . </t>
  </si>
  <si>
    <t>1. Estructuración conjunta entre la Oficina Asesora Jurídica y la parte técnica en cada uno de los procesos de contratación de bienes y/o servicios.  Asimismo, se realiza un análisis del sector, del mercado y financiero</t>
  </si>
  <si>
    <t>Área de Adquisiciones</t>
  </si>
  <si>
    <t xml:space="preserve">100%
* corresponde al equivalente de los procesos radicados donde se han designado el comité  de estructuración.  </t>
  </si>
  <si>
    <t>Sesiones de revisión de los documentos precontractuales de cada proceso que involucren a los encargados de cada una de las partes que conforman la estructura de cada proceso de contratación.</t>
  </si>
  <si>
    <t xml:space="preserve">Informar a la oficina de control interno o entes de control,  sobre la injerencia de intereses personales. </t>
  </si>
  <si>
    <t xml:space="preserve">Realizar las sesiones del comité estructurador y evaluador de los procesos contractuales. </t>
  </si>
  <si>
    <t xml:space="preserve">Estudios del sector economico, estudio financiero y de mercado. Infomer del comité evaluador. </t>
  </si>
  <si>
    <t>1. Estructuración conjunta entre la Oficina Asesora Jurídica y la parte técnica en cada uno de los procesos de contratación de bienes y/o servicios.  Asimismo, se realiza un análisis del sector, del mercado y financiero. 
2. Invitación y participación del delegado de la Oficina de Control Interno a las audiencias de los procesos contractuales</t>
  </si>
  <si>
    <t>Jefe de Oficina Asesora Juridica y Coordinador de adquisiciones.</t>
  </si>
  <si>
    <t xml:space="preserve">100% 
Este indicador es equivalente al número de procesos desarrollados en OAJ en los cuales se desarrolló las mesas técnicas de trabajo con el área solicitante de la contracción. 
* Invitaciones a los procesos donde se celebren audiencias. 
*Por la implantación del SECOP II, existe mayor transparencia en la escogencia del contratista, toda vez, se hace público los documentos y procedimiento de la escogencia del contratista.  
</t>
  </si>
  <si>
    <t>*Seguimiento y verificación de la inclusión y condiciones de cada proceso en el plan Anual de Adquisiciones.</t>
  </si>
  <si>
    <t xml:space="preserve">Informar a la oficina de control interno sobre la injerencia de intereses personales. </t>
  </si>
  <si>
    <t>Realizar reuniones periodicas para reformular estrategias que evitan inucrrir de nuevo en la acción que conllevo al origen del riesgo.</t>
  </si>
  <si>
    <t xml:space="preserve">PAA, Seguimiento al PAA. </t>
  </si>
  <si>
    <t xml:space="preserve">1. Se publicó el Plan Anual de adquisiciones en el proceso de Gestión Contratcual, teniendo en cuenta la Resolucíon 029 de 2017. 
2. La oficina Asesora Jurídica suministrará las directrices para la formulación del plan anual de adquisición de la vigencia, respecto a las fechas programadas, modalidades de contratación y las modificaciones que se podrán realizar al PAA.   
</t>
  </si>
  <si>
    <t>100%
*Cumplimiento de la publicación del PAA y sus 11 modificaciones en el SECOP II y en la página web de la entidad y la celebración de los comités del PAA
http://www.idipron.gov.co/plan-anual-de-adquisiciones
* Se expidió la Resolución 214 de 2018</t>
  </si>
  <si>
    <t>GESTIÓN LOGÍSTICA / Recibir, administrar y proveer oportunamente, los recursos materiales (bienes de consumo o devolutivos) adquiridos y/o recibidos por el Instituto, incluida su disposición final (cuando aplique), con el fin de que los servicios ofrecidos sean prestados con la calidad y oportunidad requeridas, para el cumplimiento de la misionalidad del IDIPRON.</t>
  </si>
  <si>
    <t>ALMACEN E INVENTARIOS</t>
  </si>
  <si>
    <t>Que el supervisor del contrato dé su consentimiento de recibir elementos que no cumplen las especificaciones técnicas o se hagan modificaciones a las fichas técnicas o condiciones de los contratos sin el debido procedimiento. 
Que los elementos que ingresan al IDIPRON sean diferentes en cantidad y calidad a los adquiridos por la entidad.</t>
  </si>
  <si>
    <t>Bienes aceptados sin el cumplimiento de especiaciones técnicas.</t>
  </si>
  <si>
    <t>Hallazgos de los entes de control.
Fallas en la prestación
del servicio.
Perdida de la imagen institucional del Instituto.
Responsabilidades Disciplinarias
Que la misionalidad del IDIPRON se vea comprometida debido a la recepcion de elementos que no corresponden a la ficha tecnica de los bienes adquiridos.</t>
  </si>
  <si>
    <t>Se realiza control a los inventarios de propiedad planta y equipo (Bienes Devolutivos), como se estipula en el procedimiento CONTROL DE BIENES EN SERVICIO A-ABI-PR-011, a traves de tomas fisicas de inventario general o aleatorias.</t>
  </si>
  <si>
    <t xml:space="preserve">Informar al superior inmediato sobre la novedad encontrada y solicitar al funcionario encargado de realizar la correccion respectiva </t>
  </si>
  <si>
    <t>Se realiza por lo menos una vez al año la toma física de inventario de bienes en servicio de cada una de las dependencias y de bienes devolutivos y de consumo en cada una de las bodegas a cargo del Área de Almacén e Inventarios 
Para los bienes devolutivos en el momento de la verificación se deben chequear (resaltar y marcar) sobre el listado de inventario, la placa del mismo “Si” están físicamente bajo custodia, así como el estado visual de los bienes, y/o las novedades que sean informadas por el Responsable de los mismos(Bueno, Regular o Malo)
Se registrar las novedades o inconsistencias que se presenten, evidencien u observen durante la toma física de inventario de los bienes, en el campo “Observaciones”, del listado de Inventario Físico de Bienes Devolutivos o de Consumo Controlado, Consolidar y Presentar al responsable del Área de Almacén e Inventarios, la información recopilada durante la toma física de inventarios de los bienes devolutivos y/o de Consumo Controlado en servicio de las Áreas y Dependencias (Faltantes, Sobrantes, Estado, Utilización, Identificación, Descripción, etc.).</t>
  </si>
  <si>
    <t xml:space="preserve">Controles y verificaciones  ciclicas y /o generales de Inventario de Bienes en Bodega.
Informe final de la toma fisica de inventarios al responsable del Area, al Comité de Inventarios
Se registran las novedades que se han presentado en los listados de Inventario la terminar la toma fisica.
No se firma la CERTIFICACIÓN DE ENTREGA DE ELEMENTOS A CARGO DEL CONTRATISTA A-GCO-FT-024 </t>
  </si>
  <si>
    <t xml:space="preserve">Se realizaron cuatrocientos treinta y cuatro (434) ingresos de bienes o elementos y no se presentó ninguna novedad de corrección </t>
  </si>
  <si>
    <t>GRACIELA ROBAYO B. - Profesional Universitario del Área de Almacén e Inventario</t>
  </si>
  <si>
    <r>
      <t>Nº de correciones realizadas /Nº de Ingresos registrados en el sistema:</t>
    </r>
    <r>
      <rPr>
        <b/>
        <sz val="12"/>
        <color theme="1"/>
        <rFont val="Times New Roman"/>
        <family val="1"/>
      </rPr>
      <t xml:space="preserve"> 0 / 434 = 0,00%</t>
    </r>
  </si>
  <si>
    <t xml:space="preserve">Gestión Contractual </t>
  </si>
  <si>
    <t>Se delega una persona del área (o mas dependiendo de la cantidad de elementos adquiridos), para la recpecion de los los elementos y debe estar presente el Supervisor o el apoyo a la supervisión (debidamente designado). 
A partir de las Ficha Técnica A-GCO-FT-12Vr. 2, y la propuesta economica, que especifican las caracteristicas y cantidadades de los elementos adquiridos, se confrontan los elementos a recepcionar, relacionados en la Remisiòn que entrega el proveedor.
Existe el Procedimiento  RECEPCIÓN E INGRESO DE BIENES DEVOLUTIVOS O BIENES DE CONSUMO A-GLO-PR-003, en donde se especifican las actividades de cada funcionario y los documentos necesarios para llevar a cabo la recepcion de los elementos.
Se constatan las caracteristicas de calidad y cantidad, en caso de encontrar diferencias se diligencia el formato la "NOTA DE DEVOLUCION RECIBO DE BIENES A-GLO-FT-012" y se hace la devolucion de los elementos que no cumplen, de acuerdo a la tipificación del contrato,</t>
  </si>
  <si>
    <t xml:space="preserve">Garantizar que los bienes sean recibidos previa revision por parte del funcionario del  Área de Almacén, de lo contario no se realizaran los correspondientes ingresos, </t>
  </si>
  <si>
    <t xml:space="preserve">El o los funcionarios o Contratistas delegados por parte del Área de Almacén e Inventarios, de acuerdo con la programación de recepción, realizan una revisión física de los bienes y Verifican las condiciones del bien recibido (características, cantidades, estado y demás) contra lo pactado en el contrato, fichas técnicas y el documento de entrega (remisión o acta de entrega), si los bienes corresponden con lo requerido por la entidad, se reciben y se firma el documento correspondiente de entrega,  pero si por el contrario los bienes no cumplen con lo contratado, se realiza la devolución de los bienes así: 
•  Si es Contrato de compraventa se devuelve la totalidad de los bienes.
•  Si es Contrato de Suministro devolver únicamente los bienes que no cumplen con lo estipulado. Y diligenciar en original y copias la Nota Devolución de recibo de bienes con sus observaciones correspondientes.
No se acepta en ningún momento que, el Supervisor del Contrato o su apoyo den su consentimiento de recibir elementos que no cumplen las especificaciones técnicas o se hagan modificaciones a las fichas técnicas o condiciones de los contratos sin el debido procedimiento (otrosí Modificatorio) debidamente legalizado.
En caso de presentarse esta novedad se debe enviar el correspondiente informe al jefe inmediato para que a su vez se remita este informe al Director, el Gerente de Proyecto, a la Oficina Asesora Jurídica y a la Oficina de Control Interno.
</t>
  </si>
  <si>
    <t>A través de actas  diligenciadas por el supervisor se registran las novedades que se han presentado en los recibos de elementos, asi como las Notas de Devolución y en caso de que el supervisor del contrato dé su consentimiento de recibir elementos que no cumplen con las especificaciones técnicas, se debe   reportar por medio de los distintos correos o comunicaciones, al superior inmediato. para el tramite correspondiente.</t>
  </si>
  <si>
    <t>Se programaron ciento setenta y ocho (178) recepciones de bienes de consumo, consumo controlado y/o devolutivos de setenta y seis (76) contratos de los cuales dieciocho (18) pertenecen a las reservas del 2017 y cincuenta y ocho (58) a la vigencia 2018, incluidas las recepciones de las Operaciones para la Compra de Alimentos (Abarrotes, fruver y meriendas) y Aseo, de los setenta y seis (76) contratos programados, solo fueron recibidos en bodega sesenta y ocho (68), ya que fueron canceladas ocho (7) recepciones de contratos, en los que no se presentaron o no se iban a presentar el proveedor o el supervisor.
De estas recepciones se realizaron ciento cuatro (104) notas de devolución de bienes o elementos que no cumplieron lo estipulado en las fichas técnicas de producto o no fueron entregados y estaban incluidos en la correspondiente remisión de entrega, de estas setenta y nueve (79) corresponden con las Operaciones para la Compra de alimentos (Abarrotes, fruver y meriendas), las demás a los otros contratos.</t>
  </si>
  <si>
    <t xml:space="preserve">Nº. de contratos recibidos/ Nº.  de contratos programados para recepciòn: 68 / 76 = 89,47% </t>
  </si>
  <si>
    <t>GESTIÓN JURÍDICA/ Proteger los intereses de la Entidad a través de la asesoría, asistencia y apoyo jurídico a la Dirección General, así como a todas las áreas del IDIPRON que lo requieran; emitir conceptos jurídicos, proyectar actos administrativos y representar al instituto en procesos judiciales y extrajudiciales en los que sea parte.</t>
  </si>
  <si>
    <t xml:space="preserve"> 1. Ausencia de control y supervisión en el ejercicio del litigio para los procesos del Instituto</t>
  </si>
  <si>
    <t>1. Proyección de los actos administrativos sin fundamneto normativo o contrario a las normas 
2. Ausencia de control en la expedición de de los actos administrativos</t>
  </si>
  <si>
    <t xml:space="preserve">Realizar la Representanción judicial sin criterios jurídicos, de forma ineficiente y sin los lineamientos del Jefe de la Oficina Asesora Jurídica.    </t>
  </si>
  <si>
    <t xml:space="preserve">*Emitir actos administrativos nulos o viciados sin la respectiva revisión jurídica. </t>
  </si>
  <si>
    <t>1. Perdida de casos judiciales
2. Pago de indemnizaciones
3. Perdida de la credibilidad.
4. Vencimiento de Términos judiciales.
5. Perdida de la credibilidad.</t>
  </si>
  <si>
    <t xml:space="preserve">1. Desviacion de los recursos
2.  Desgaste administrativo por la necesidad de enmendar errores.
3 Investigaciones administratvias. 
</t>
  </si>
  <si>
    <t>Defensa Judicial</t>
  </si>
  <si>
    <t xml:space="preserve">
1. Presentanción de informes de gestión y estado de procesos al jefe de La Oficina Asesora Jurídica
2. Procedimientos del proceso de Gestión Jurídica DEFENSA JUDICIAL A-GJU-PR-002, PROCEDIMIENTO ACCION DE TUTELA A-GJU-PR-003
3. Auditoria constante por parte del Comite de Conciliacion y defensa Judicial</t>
  </si>
  <si>
    <t xml:space="preserve">1. Se cuenta con el procedimiento PROCEDIMIENTO ACTOS ADMINISTRATIVOS A-GJU-PR-005
2. Realización de la revisión tecnica por parte de la OAJ
</t>
  </si>
  <si>
    <t xml:space="preserve">1. Informar al superior Jerarquico sobre las acciones deficientes del profesional juridico
2. Revocar los actos administrativos 
3. Medios de control judicial.
</t>
  </si>
  <si>
    <t>1. Realizar asesorias jurídicas por un profesional frente a la expedición de Actos Adminstrativos por  las dependencias. 
proporcionando a los funcionarios bases y guías para elaborar de forma correcta los actos administrativos, siempre con la aprobación del Jefe de la Oficina Asesora Jurídica .</t>
  </si>
  <si>
    <t>VoBo Actos administrativos</t>
  </si>
  <si>
    <t xml:space="preserve">1, Actualización del procedimeinto de expedición de actos administrativos. 
2, VoBo en todos los Actos administrativos expedidos por las diferentes dependencias </t>
  </si>
  <si>
    <t>100%
* equivale al  cumplimiento unico  de la actualización del procedmiento de expedición de actos adm. 
* los VoBo del Jefe de la OAJ, en los atcos administrativos expedidos por la diferentes dependencias, equivalente al tiempo transcurrido del año</t>
  </si>
  <si>
    <t>1.Informar al superior Jerarquico sobre las acciones deficientes del profesional juridico.
2.Se interpondra queja ante las autoridades competentes</t>
  </si>
  <si>
    <t xml:space="preserve">1. Realizar informes periodicos de las gestión en los procesos procesales y extra procesales. 
2. Realización de reuniones con mayor frecuencia para la presentación de los litigios y dar instrucciones para la correcta implementación de la defensa de la entidad </t>
  </si>
  <si>
    <t>*Informes periodicos
*Reparto (base datos)
*Procedimientos actualizados</t>
  </si>
  <si>
    <t xml:space="preserve">1, Informe del SIPROJWEB de las actividades de los apoderados de los procesos judiciales.
2, Actas de comité de conciliación
3, Actualización procedimiento Defensa judicial y Acción de tutela. </t>
  </si>
  <si>
    <t>100%
Este indicador sale de los informes y las actualizaciones periodicas que realiza los profesionales del derecho, en cuanto a su periodicidad y los meses que lleva del año. 
*tambien equivale al  cumplimiento unico  de la actualización del procedmiento de defensa judicial y acción de tutela. 
*  las actas de comité influye en el indicador pero no en gran proporción, debido a que no estan debidamente firmadas por los asistentes.</t>
  </si>
  <si>
    <t>GRUPO DE TRABAJO DE GESTIÓN AMBIENTAL
Fomentar acciones que conlleven al cumplimiento de la normatividad ambiental vigente, mediante el desarrollo de los programas del PIGA del Instituto, implementando buenas prácticas ambientales que permitan prevenir y corregir los impactos ambientales.</t>
  </si>
  <si>
    <t xml:space="preserve">GESTIÓN AMBIENTAL </t>
  </si>
  <si>
    <t xml:space="preserve">Ausencia o debilidad de canales de comunicación </t>
  </si>
  <si>
    <t>La no aplicación de instrumentos, protocolos y procedimientos oficiales, por parte de área y/o los referentes ambientales</t>
  </si>
  <si>
    <t xml:space="preserve">Suministro de información incompleta que genera desviación o afectación en la implementación de política institucional de gestión ambiental (PIGA) y la aplicación de instrumentos generados por el área, con beneficio a terceros e intereses particulares.
</t>
  </si>
  <si>
    <t xml:space="preserve">Incumplimieno de la normatividad ambiental y toda la documentación asociada a la misma. </t>
  </si>
  <si>
    <r>
      <t xml:space="preserve">1. Incumplimientos de los compromisos ambientales                       2. </t>
    </r>
    <r>
      <rPr>
        <sz val="12"/>
        <rFont val="Times New Roman"/>
        <family val="1"/>
      </rPr>
      <t xml:space="preserve">Prevalencia de intereses particulares a los institucionales  afectando las politicas de transparencias del IDIPRON. </t>
    </r>
    <r>
      <rPr>
        <sz val="12"/>
        <color theme="1"/>
        <rFont val="Times New Roman"/>
        <family val="1"/>
      </rPr>
      <t xml:space="preserve">
</t>
    </r>
  </si>
  <si>
    <t xml:space="preserve">1) Retrazo y/o incumplimiento  los compromisos suscritos con la Entidad. 
2)  Incumplimiento de las disposiciones normativas ambientales causando sanciones a  la entidad por los diferentes entes de control.  
</t>
  </si>
  <si>
    <r>
      <t xml:space="preserve">Plataforma estratégica con toda la documentación ambiental actualizada y  la cual puede ser consultada por libremente por actores internos y externos
</t>
    </r>
    <r>
      <rPr>
        <sz val="12"/>
        <color rgb="FFFF0000"/>
        <rFont val="Times New Roman"/>
        <family val="1"/>
      </rPr>
      <t xml:space="preserve"> </t>
    </r>
  </si>
  <si>
    <t>Cumplimiento del procedimiento 003 SEGUIMIENTO AMBIENTAL A-GAM-PR-003</t>
  </si>
  <si>
    <t xml:space="preserve">Informar al líder del área de las inconsistencias encontradas mediente correo electrónico. </t>
  </si>
  <si>
    <t xml:space="preserve">Informar al subdirector financiero mediante correo electrónico sobre el incumplimiento de los protocolos establecidos. </t>
  </si>
  <si>
    <t>01 de enero al 31 de diciembre de 2018</t>
  </si>
  <si>
    <t xml:space="preserve">1. Crear,  actualizar y publicar la  documentación del área según necesidad. 
2. La lidér del área dará orientaciones en las reuniones de equipo sobre la importancia de enviar información clara y veraz a los referentes ambientales  a través del correo institucional del área. </t>
  </si>
  <si>
    <r>
      <t xml:space="preserve">Controles de documentos que dan cuenta a la actualización  y/o creación de la documentación del área. 
Actas de reunión de equipo de gestión ambiental  
</t>
    </r>
    <r>
      <rPr>
        <sz val="12"/>
        <color rgb="FF00B050"/>
        <rFont val="Times New Roman"/>
        <family val="1"/>
      </rPr>
      <t xml:space="preserve">
</t>
    </r>
    <r>
      <rPr>
        <sz val="12"/>
        <rFont val="Times New Roman"/>
        <family val="1"/>
      </rPr>
      <t xml:space="preserve">
La información oficial deberá ser enviada desde el correo intitucional del área y/o con copia</t>
    </r>
  </si>
  <si>
    <r>
      <t xml:space="preserve">Durante la vigencia 2018 se realizó las modificaciones, de los siguientes documentos: </t>
    </r>
    <r>
      <rPr>
        <i/>
        <sz val="12"/>
        <color theme="1"/>
        <rFont val="Times New Roman"/>
        <family val="1"/>
      </rPr>
      <t>Caracterización:</t>
    </r>
    <r>
      <rPr>
        <sz val="12"/>
        <color theme="1"/>
        <rFont val="Times New Roman"/>
        <family val="1"/>
      </rPr>
      <t xml:space="preserve"> Caracterización de proceso GAM. </t>
    </r>
    <r>
      <rPr>
        <i/>
        <sz val="12"/>
        <color theme="1"/>
        <rFont val="Times New Roman"/>
        <family val="1"/>
      </rPr>
      <t>Manuales</t>
    </r>
    <r>
      <rPr>
        <sz val="12"/>
        <color theme="1"/>
        <rFont val="Times New Roman"/>
        <family val="1"/>
      </rPr>
      <t xml:space="preserve">: Gestión Integral de residuos, Plan integral de Gestión de Residuos Peligrosos;  </t>
    </r>
    <r>
      <rPr>
        <i/>
        <sz val="12"/>
        <color theme="1"/>
        <rFont val="Times New Roman"/>
        <family val="1"/>
      </rPr>
      <t>Documento Interno</t>
    </r>
    <r>
      <rPr>
        <sz val="12"/>
        <color theme="1"/>
        <rFont val="Times New Roman"/>
        <family val="1"/>
      </rPr>
      <t xml:space="preserve">: Polìtica Cero Papel, Polìtica de Compras Verdes; </t>
    </r>
    <r>
      <rPr>
        <i/>
        <sz val="12"/>
        <color theme="1"/>
        <rFont val="Times New Roman"/>
        <family val="1"/>
      </rPr>
      <t>Procedimientos:</t>
    </r>
    <r>
      <rPr>
        <sz val="12"/>
        <color theme="1"/>
        <rFont val="Times New Roman"/>
        <family val="1"/>
      </rPr>
      <t>Identificación de Aspectos y Valoración de Impactos Ambientales, Actualización Normatividad Ambiental, Seguimiento Ambiental,</t>
    </r>
    <r>
      <rPr>
        <i/>
        <sz val="12"/>
        <color theme="1"/>
        <rFont val="Times New Roman"/>
        <family val="1"/>
      </rPr>
      <t xml:space="preserve"> Instructivos:</t>
    </r>
    <r>
      <rPr>
        <sz val="12"/>
        <color theme="1"/>
        <rFont val="Times New Roman"/>
        <family val="1"/>
      </rPr>
      <t xml:space="preserve">Ruta selectiva, Limpieza Superficial y Mantenimiento de Trampas de Grasa, Control de Plagas y Fumigación, clasificación de residuos sólidos ordinarios, control de la calidad Física y Quìmica del agua de las piscinas, Limpieza y Desinfección de Tanques de Almacenamiento de Agua Potable, Caracterización de Agua Potable, </t>
    </r>
    <r>
      <rPr>
        <i/>
        <sz val="12"/>
        <color theme="1"/>
        <rFont val="Times New Roman"/>
        <family val="1"/>
      </rPr>
      <t xml:space="preserve">Formatos: </t>
    </r>
    <r>
      <rPr>
        <sz val="12"/>
        <color theme="1"/>
        <rFont val="Times New Roman"/>
        <family val="1"/>
      </rPr>
      <t>Verificación prestación de servicio de control de plagas y fumigación, inspección de condiciones para prevención de la presencia de plagas, lista de chequeo visita externa laboratorio de aguas, rótulo de disposición de residuos sólidos peligrosos, lista de chequeo auditoria externa empresa gestora de residuos reciclables, registro de biciusuarios y préstamo de bicicletas, lavado de manos y preparación personal manipulados, estos se eliminaron. Los cuales pueden ser consultados a través de la página web del IDIPRON: http://intranet.idipron.gov.co/index.php#101-gestion-ambiental 
2. Se realizó dos (2) reuniones de equipo el 14 de febrero y el 16 de mayo en las cuales se dió orientación sobre la  información que se entrega a los referentes ambientales.</t>
    </r>
  </si>
  <si>
    <t>COORDINADORA DEL GRUPO DE TRABAJO DE GESTIÓN AMBIENTAL</t>
  </si>
  <si>
    <r>
      <t>Nùmero de documentos SIGID actualizados</t>
    </r>
    <r>
      <rPr>
        <b/>
        <sz val="12"/>
        <rFont val="Times New Roman"/>
        <family val="1"/>
      </rPr>
      <t xml:space="preserve"> / </t>
    </r>
    <r>
      <rPr>
        <sz val="12"/>
        <rFont val="Times New Roman"/>
        <family val="1"/>
      </rPr>
      <t xml:space="preserve">Número de documentos SIGID  para migrar y actualizar
</t>
    </r>
    <r>
      <rPr>
        <b/>
        <sz val="12"/>
        <rFont val="Times New Roman"/>
        <family val="1"/>
      </rPr>
      <t xml:space="preserve"> 39/ 42 = 93%</t>
    </r>
  </si>
  <si>
    <t>Realizar las visitas de seguimiento de acuerdo a lo establecido en el procedimiento 003 SEGUIMIENTO AMBIENTAL A-GAM-PR-003</t>
  </si>
  <si>
    <t>Actas de visitas 014 SEGUIMIENTO A PROGRAMAS PIGA Y MANUAL DE SANEAMIENTO AMBIENTAL A-GAM-FT-014  y segumiento a los aspectos a mejorar</t>
  </si>
  <si>
    <t>En el primer semestre se atendieron las correspondientes visitas a las Sedes y Dependencias de la Entidad a veintisiete (27) visitas de inspección por parte del área en seguimiento al cumplimiento de las actividades ambientales, por su parte, para el segundo semestre se atendieron a la fecha de corte (30) visitas de inspección por parte del área en seguimiento al cumplimiento de las actividades ambientales a las sedes:  Administrativa Idipron Calle 61 (5/10/2018); Administrativa Idipron cALLE 63 (29/11/2018); Distrito Jóven ( 30/11/2018); Calle 15 (06/11/2018); Bodega La Favorita ( 24/07/2018); Luna Park (22/10/2018); La 27 (01/11/2018); Perdomo (01/11/2018); Santa Lucía (06/11/2018); Oasis (29/11/2018); La 32 (01/11/2018); Rioja (16/10/2018); Centro de Acopio (08/11/2018); Servita (04/12/2018); Arborizadora (15/10/2018); Casa Belén (25/10/2018); Normandía (23/10/2018); La Favorita (06/11/2018); Molinos (07/11/2018); Liberia (06/11/2018); Calera (04/12/2018); Comerdor Arborizadora (25/10/2018); Comedor Usme (04/12/2018); Comedor San Cristóbal (04/12/2018); Comedor Rioja ( 12/12/2018); Comedor Perdomo (10/12/2018); La Vega (24/07/2018); Edén (20/12/2018); Cármen de Apicala (20/12/2018); San Francisco (04/12/2018).</t>
  </si>
  <si>
    <t>Numero de visitas realizadas/numero sedes funcionamiento=30/31=96,7%</t>
  </si>
  <si>
    <t>GESTIÓN TECNOLÓGICA Y DE LA INFORMACIÓN</t>
  </si>
  <si>
    <t>Área de Sistemas</t>
  </si>
  <si>
    <t>Malas prácticas en la utilización del cableado estructurado
Desconocimiento del personal de la Entidad en los movimientos de los recursos informáticos</t>
  </si>
  <si>
    <t>Débil esquema de seguridad en credenciales de acceso
Desconocimiento de políticas de seguridad en la Entidad
Falta de capacitación 
Falta de procedimientos oficiales
Ejecución de software malicioso
Acceso interno y/o externo abusivo</t>
  </si>
  <si>
    <t>Interceptación, interrupción daño  en la red de datos y equipos e impedir la prestación de los servicios informaticos como son Internet, correo y acceso a los aplicativos misionales y administrativos.
Daños en los equipos 
Caída y/o pérdida de comunicación</t>
  </si>
  <si>
    <t xml:space="preserve"> Sustraccion o divulgación no autorizada de la informacion sensible contenida en las bases de datos del IDIPRON</t>
  </si>
  <si>
    <t>* Pérdida de acceso a los recursos de red (Impresoras, scanner, carpetas compartidas)
* Pérdida de acceso a los sistemas de información.
* Daño en los equipos
* Daños en el cableado estructurado y sus componentes</t>
  </si>
  <si>
    <t>* Exposición de información sensible a perdida, modificación, robo, sustracción o daño .
* Denegación de servicios.
* Niveles inapropiados de confiabilidad, disponibilidad e integridad de la informacion.</t>
  </si>
  <si>
    <t>Emisión de Circulares Sobre Utilización de Recursos Informáticos
Inspección por parte del Área de Sistemas</t>
  </si>
  <si>
    <t>Implementar esquema de encripción de contraseñas a aplicativos.
Revisar reglas de Firewall, antivirus, VPN
DESARROLLO Y ACTUALIZACIÓN DE SOFTWARE A-TIC-PR-002
POLÍTICA DE SEGURIDAD Y CONTROLES BÁSICOS Y ESPECÍFICOS PARA EL MANEJO DE LA INFORMACIÓN A-TIC-MA-001</t>
  </si>
  <si>
    <t>Implementar cableado estructurado certificado (Datos Corriente Regulada y Normal) en Unidades.
Campañas de socializacion de políticas de seguridad informatica.</t>
  </si>
  <si>
    <t>02/02/2018
a  31/12/2018</t>
  </si>
  <si>
    <t>Implementar cableado estructurado certificado en las Unidades identificadas y programadas por parte del Área de Sistemas.
Socialización de políticas de seguridad informatica.</t>
  </si>
  <si>
    <t>Garantías de cableado estructurado certificado
Anexo técnico remitido al Área de Adquisiciones de los procesos de contratación respecto al cableado estructurado
Documentos internos de socialización de políticas seguridad informática.
Actas y listados de asistencia</t>
  </si>
  <si>
    <t>Se realizó la Instalación de cableado estructurado para la sala de sistemas de la Upi Molinos y Luna Park, labores que se terminaron en el mes de febrero de 2018.
Se revisaron y redefinieron las reglas existentes en el equipo de seguridad perimetral, existentes en la Entidad.
Se proyectó y envio Circular No. 002 enviada por la Subdirección Administrativa y Financiera para el manejo de recursos de Tecnología</t>
  </si>
  <si>
    <t>Responsable del área de Sistemas</t>
  </si>
  <si>
    <r>
      <t xml:space="preserve">Unidades Intervenidas en Cableado Estructurado / Unidades Proyectadas para Intervenir en Cableado Estructurado durante la vigencia </t>
    </r>
    <r>
      <rPr>
        <b/>
        <sz val="11"/>
        <rFont val="Times New Roman"/>
        <family val="1"/>
      </rPr>
      <t>= 2 / 2 100%</t>
    </r>
    <r>
      <rPr>
        <sz val="11"/>
        <rFont val="Times New Roman"/>
        <family val="1"/>
      </rPr>
      <t xml:space="preserve">
Número de socializaciones realizadas</t>
    </r>
    <r>
      <rPr>
        <b/>
        <sz val="11"/>
        <rFont val="Times New Roman"/>
        <family val="1"/>
      </rPr>
      <t xml:space="preserve"> / </t>
    </r>
    <r>
      <rPr>
        <sz val="11"/>
        <rFont val="Times New Roman"/>
        <family val="1"/>
      </rPr>
      <t xml:space="preserve">Número socializaciones proyectadas para la vigencia </t>
    </r>
    <r>
      <rPr>
        <b/>
        <sz val="11"/>
        <rFont val="Times New Roman"/>
        <family val="1"/>
      </rPr>
      <t>1 / 1 = 100%</t>
    </r>
    <r>
      <rPr>
        <sz val="11"/>
        <rFont val="Times New Roman"/>
        <family val="1"/>
      </rPr>
      <t xml:space="preserve">
</t>
    </r>
  </si>
  <si>
    <t>Implementar esquema de encripción de contraseñas a aplicativos
Revisar reglas de Firewall, antivirus, VPN</t>
  </si>
  <si>
    <t>Implementar y realizar revisión del esquema de encripción de contraseñas a aplicativos de Sistemas de Información producidos en la Entidad
Mantenimiento y actualización del dispositivo de seguridad (Firewall)</t>
  </si>
  <si>
    <t>Formato de desarrollo de aplicaciones LEVANTAMIENTO DE REQUERIMIENTOS A-TIC-FT-011
Contrato de soporte y actualización (Firewall)</t>
  </si>
  <si>
    <r>
      <t xml:space="preserve">Se revisaron y redefinieron las reglas existentes en el equipo de seguridad perimetral, existentes en la Entidad.
El 02 de noviembre de 2018 se realizo el encripado de las contraseñas del aplicativo sysman en la tabla cuenta
El Área de Sistemas entrego el  desarrollo del </t>
    </r>
    <r>
      <rPr>
        <i/>
        <sz val="11"/>
        <color theme="1"/>
        <rFont val="Times New Roman"/>
        <family val="1"/>
      </rPr>
      <t xml:space="preserve">módulo Seguimiento de pagos de contratista </t>
    </r>
    <r>
      <rPr>
        <sz val="11"/>
        <color theme="1"/>
        <rFont val="Times New Roman"/>
        <family val="1"/>
      </rPr>
      <t xml:space="preserve">en Idocument  al Área de Tesorería. LEVANTAMIENTO DE REQUERIMIENTOS A-TIC-FT-011
</t>
    </r>
  </si>
  <si>
    <r>
      <t>Número de desarrollo realizado</t>
    </r>
    <r>
      <rPr>
        <b/>
        <sz val="11"/>
        <color theme="1"/>
        <rFont val="Times New Roman"/>
        <family val="1"/>
      </rPr>
      <t xml:space="preserve"> / 2 </t>
    </r>
    <r>
      <rPr>
        <sz val="11"/>
        <color theme="1"/>
        <rFont val="Times New Roman"/>
        <family val="1"/>
      </rPr>
      <t>Número de desarrollo proyectado</t>
    </r>
    <r>
      <rPr>
        <b/>
        <sz val="11"/>
        <color theme="1"/>
        <rFont val="Times New Roman"/>
        <family val="1"/>
      </rPr>
      <t xml:space="preserve"> (2) = 2 / 2= 100%
</t>
    </r>
  </si>
  <si>
    <t>ÁREA DE CONTABILIDAD</t>
  </si>
  <si>
    <t>La falta de autocontrol de las personas encargadas de remitir los documentos a la dependencia de Contabilidad</t>
  </si>
  <si>
    <t>Entrega de información a registrar, fuera del tiempo en el que se solicito</t>
  </si>
  <si>
    <t xml:space="preserve">
 La expedición  de una factura de un mismo proveedor en donde se relacione bienes y/o servicios de diferente proyecto y fuente de recursos, para la liquidación de las cuenta por pagar</t>
  </si>
  <si>
    <t>Herramienta  de seguridad desactualizada y facilmente vulnerable</t>
  </si>
  <si>
    <t xml:space="preserve"> - Recepción de documentos en el área de contabilidad con información inexacta.
 - recepción de documentos duplicada </t>
  </si>
  <si>
    <t xml:space="preserve"> - Devolución de documentos, generando demora en el proceso normal del área.   
 - El ingreso de información erronea al sistema.
  - Duplicidad en cuentas por pagar, generando doble pago</t>
  </si>
  <si>
    <t>Archivos
contables con información
incompleta o con vacios</t>
  </si>
  <si>
    <t xml:space="preserve"> Estados financieros
imprecisos los cuales no
revelan la verdadera
situación del Instituto</t>
  </si>
  <si>
    <t xml:space="preserve">Registrar los valores en el  proyecto no correspondiente y la afectación de acuerdo al recurso monetario.
</t>
  </si>
  <si>
    <t xml:space="preserve"> Modificación y/o
adulteración de la
información ya registrada
en el aplicativo Sysman
para beneficios personales</t>
  </si>
  <si>
    <t xml:space="preserve">Afectación presupuestal en forma errada de la ejecución de cada uno de los contratos
 - Valores no reales en los estados contables y suministro de  información incorrecta
</t>
  </si>
  <si>
    <t xml:space="preserve">1. Revisión de los soportes y documentos que se recepcionan en el área de contabilidad.
2. Socialización del diligenciamiento de los documentos para pago. 
3. Verificación de registros en el sistema. </t>
  </si>
  <si>
    <t>1.Se ejecutan los procesos de cuadre de saldos en el aplicativo
2.Se verifica que los saldos del balance coincidan con los
auxiliares
3.Se hace revisión de los comprobantes por pagar verificando  Nit,
Impuestos y cuenta por pagar.</t>
  </si>
  <si>
    <t>1. Se realiza pre-revisión a los documentos, luego se liquida, se digita y se realizan las afectaciones presupuestales contables y tributarias
2. Revisar los comprobantes
cuentas por pagar contra los soportes, con los cuales se verifica daos como: Tercero, Nit, Anticipos, No. de facturas, y
revisión de descuentos
tributarios.</t>
  </si>
  <si>
    <t>Para cada funcionario se tiene un perfil en el
aplicativo de acuerdo a las funciones que realiza y los permisos que el responsable del área establezca.</t>
  </si>
  <si>
    <t>TRIMESTRAL</t>
  </si>
  <si>
    <t>Realizar la devolución de los documentos a los responsables, interventores y/o dependencias del Instituto para su respectiva correccción.</t>
  </si>
  <si>
    <t xml:space="preserve">1.Detectar el error y
analizarlo
2.Realizar los
comprobantes de ajustes
si se requieren
3. Informar al lider del
proceso
</t>
  </si>
  <si>
    <t>1. Que se individualice la facturación por fuente y proyecto.
  2. Certificar por separado de acuerdo a la facturación</t>
  </si>
  <si>
    <t>1. Identificar el origen
del problema
2. Identificar la posible
solución como: Correr
Backup, Anular
documento, reversar,
modificar las
afectaciones
3. Informar al lider del
proceso</t>
  </si>
  <si>
    <t>Formato: ENTREGA Y RECIBO DE DOCUMENTOS EN AREA PRODUCTORA 
A-GDO-FT-001
RADICACIÓN DE DOCUMENTOS PARA EL TRAMITE DE CUENTAS POR PAGAR A-GFI-FT-006
Correo electronico</t>
  </si>
  <si>
    <t xml:space="preserve">Correo electronicoy/o memorando </t>
  </si>
  <si>
    <t>Formato: RADICACIÓN DE DOCUMENTOS PARA EL TRAMITE DE CUENTAS POR PAGAR A-GFI-FT-006</t>
  </si>
  <si>
    <t>31 diciembre de 2018</t>
  </si>
  <si>
    <t>1. Se reciben los documentos relacionados y se devuelven indicando el error en la misma planilla con la que se recibio. 
2. Se verifica el consecutivo de pagos en el sistema para evitar un doble pago.
Los soportes de este indicador se encuentran en el archivo de gestión del área de contabilidad, en carpeta de radicación de cuentas y correos donde se informan las devoluciones.</t>
  </si>
  <si>
    <t>AUXILIARES Y TÉCNICOS AREA DE CONTANBILIDAD</t>
  </si>
  <si>
    <r>
      <t>No. de cuentas devueltas en contratistas / No. de cuentas contratistas radicadas.</t>
    </r>
    <r>
      <rPr>
        <b/>
        <sz val="12"/>
        <color theme="1"/>
        <rFont val="Calibri"/>
        <family val="2"/>
        <scheme val="minor"/>
      </rPr>
      <t xml:space="preserve">
1719 /  14464 = 12%</t>
    </r>
  </si>
  <si>
    <t>1. Se solicita trimestralmente información a cada área, dependencia, proyecto, etc. para actualizar la información contable. 
2. Se analiza la información recibida y se realizan los ajustes requeridos.  
Los documentos reposan en el archivo de gestión en las carpetas denominadas cierre de cada trimestre.</t>
  </si>
  <si>
    <t>RESPONSABLE DE AREA</t>
  </si>
  <si>
    <r>
      <t xml:space="preserve">No. De informes allegados al área de contabilidad/ No. De documentos solicitados por el área de contabilidad
</t>
    </r>
    <r>
      <rPr>
        <b/>
        <sz val="16"/>
        <color theme="1"/>
        <rFont val="Calibri"/>
        <family val="2"/>
        <scheme val="minor"/>
      </rPr>
      <t>10 / 41 = 24%</t>
    </r>
  </si>
  <si>
    <t>AUXILIARES Y TÉCNICOS AREA DE CONTABILIDAD</t>
  </si>
  <si>
    <r>
      <t xml:space="preserve">No de devoluciones en cuentas de proveedores / No. De cuentas proveedores radicadas
</t>
    </r>
    <r>
      <rPr>
        <b/>
        <sz val="14"/>
        <color theme="1"/>
        <rFont val="Calibri"/>
        <family val="2"/>
        <scheme val="minor"/>
      </rPr>
      <t>539 / 1517 = 36%</t>
    </r>
  </si>
  <si>
    <t>1. Se solicita actualizaciones de la aplicación SYSMAN suguiendo con los lineamientos de las politicas contables y el NMN</t>
  </si>
  <si>
    <t xml:space="preserve">RESPONSABLE AREA CONTABILIDAD </t>
  </si>
  <si>
    <r>
      <t xml:space="preserve">Actualizaciones realizadas / Actualizaciones solicitadas y/o programadas
</t>
    </r>
    <r>
      <rPr>
        <b/>
        <sz val="16"/>
        <color theme="1"/>
        <rFont val="Calibri"/>
        <family val="2"/>
        <scheme val="minor"/>
      </rPr>
      <t xml:space="preserve">8 </t>
    </r>
    <r>
      <rPr>
        <b/>
        <sz val="14"/>
        <color theme="1"/>
        <rFont val="Calibri"/>
        <family val="2"/>
        <scheme val="minor"/>
      </rPr>
      <t>/ 8 = 100%</t>
    </r>
  </si>
  <si>
    <t>GESTIÓN FINANCIERA -  ÁREA DE CONTABILIDAD Planear, gestionar y controlar los recursos financieros del IDIPRON con transparencia eficiencia y agilidad para dar cumplimiento a los objetivos institucionales</t>
  </si>
  <si>
    <t>GESTIÓN FINANCIERA -  ÁREA DE PRESUPUESTO Planear, gestionar y controlar los recursos financieros del IDIPRON con transparencia eficiencia y agilidad para dar cumplimiento a los objetivos institucionales</t>
  </si>
  <si>
    <t>Presupuesto</t>
  </si>
  <si>
    <t>Sistemas de informacion sin los controles debidos</t>
  </si>
  <si>
    <t>No existe un bloqueo para la informacion confidencial en el aplicativo Sysman</t>
  </si>
  <si>
    <t>Creación y/o modificación de terceros sin los debidos soportes</t>
  </si>
  <si>
    <t>Modificacion de los terceros  por parte de otros usuarios no autorizados.</t>
  </si>
  <si>
    <t>Pagos a terceros accidental o deliberadamente</t>
  </si>
  <si>
    <t>Que se modifiquen los datos del tercero afectando la informacion presupuestal, contable y contractual.</t>
  </si>
  <si>
    <t>La solicitud de creación o modificación de terceros se realiza por escrito al áera de presupuesto</t>
  </si>
  <si>
    <t>Solicitar restricción de usuarios para modificacion de la informacion de los terceros</t>
  </si>
  <si>
    <t>Solicitud de soportes escaneados para verificar la informacion del tercero y corregir.</t>
  </si>
  <si>
    <t>01/01/2018/ - 31/12/2018</t>
  </si>
  <si>
    <t>Creacion y/o modificación del tercero
con los soportes debidos</t>
  </si>
  <si>
    <t xml:space="preserve">Carpeta digital con los debidos soportes </t>
  </si>
  <si>
    <t xml:space="preserve">Se efectuó la creación y modificación de Terceros de acuerdo con los soportes exigidos cuyas solicitudes se recibieron en el correo creado para tal fin (Terceros1@idipron.gov.co). </t>
  </si>
  <si>
    <t>Responsable Área de Presupuesto</t>
  </si>
  <si>
    <r>
      <rPr>
        <sz val="11"/>
        <rFont val="Times New Roman"/>
        <family val="1"/>
      </rPr>
      <t xml:space="preserve">No. De terceros solicitados / numero de terceros creados y/o modificados. </t>
    </r>
    <r>
      <rPr>
        <b/>
        <sz val="11"/>
        <rFont val="Times New Roman"/>
        <family val="1"/>
      </rPr>
      <t>720/720=100%</t>
    </r>
  </si>
  <si>
    <t>Verificar la informacion del tercero con los debidos soportes y corregir. Si se detecta alguna anomalia se informara a la Subdireccion Tecnica, Administrativa y Financiera y al Área de Sistemas.</t>
  </si>
  <si>
    <t>Solicitar al Area de Sistemas el bloqueo de usuarios no autorizados para modificar datos de la informacion de los terceros.</t>
  </si>
  <si>
    <t>Solicitud enviada al area de sistemas</t>
  </si>
  <si>
    <t>Se radico memorando solicitando al área de sistemas el bloqueo de los usuarios que tengan acceso a la información de terceros y dejar únicamente activos los usuarios de presupuesto activos para creación y modificación de terceros. Memorando n° 2018IE6318.
Se obtiene respuesta por parte del área de sistemas informando cuales usuarios quedaron con acceso al módulo de terceros y bloqueo de los otros usuarios. Memorando n° 2018IE6415.
Se radica memorando dando alcance al radicado 2018IE6318, donde se solicita habilitar la consulta de los usuarios de SYMAN, dejando habilitados únicamente los usuarios de presupuesto para creación y modificación de terceros. Memorando 21018IE6432.
Se recibe respuesta de parte del área de sistemas informando los usuarios habilitados únicamente para consulta y los autorizados para creación, modificación y consulta de terceros. Memorando n° 2018IE6652.
El día 14 de noviembre 2018, se recibe correo electrónico de la funcionaria Verónica Borges, donde nos informan la nueva ruta para consultar movimientos de los terceros en Sysman.</t>
  </si>
  <si>
    <r>
      <t xml:space="preserve">No. Requerimientos atendidos por el Área de Sistemas /  No. De solicitudes realizadas al Área de Sistemas. = </t>
    </r>
    <r>
      <rPr>
        <b/>
        <sz val="11"/>
        <rFont val="Times New Roman"/>
        <family val="1"/>
      </rPr>
      <t>2/2=100%</t>
    </r>
  </si>
  <si>
    <t>GESTIÓN FINANCIERA -  ÁREA DE TESORERÍA Planear, gestionar y controlar los recursos financieros del IDIPRON con transparencia eficiencia y agilidad para dar cumplimiento a los objetivos institucionales</t>
  </si>
  <si>
    <t xml:space="preserve">ÁREA DE TESORERÍA </t>
  </si>
  <si>
    <t xml:space="preserve">
1.Ausencia de
controles y alarmas
en el sistema
2. Abuso de poder
3.Favorecimiento a
propios o a terceros
4. No acogerse a los
procedimientos
</t>
  </si>
  <si>
    <t xml:space="preserve">
1.Volúmen de cuentas por pagar en el mes
2. Trámites dispendiosos
</t>
  </si>
  <si>
    <t xml:space="preserve">
Vulnarabilidad de los sistemas electronicos, para el manejo de los portales bancarios.
</t>
  </si>
  <si>
    <t xml:space="preserve">Realizar pagos sin los requisitos establecidos.
</t>
  </si>
  <si>
    <t>Desfalcos en las cuentas
bancarias del Instituto, Perdida de recursos financieros.</t>
  </si>
  <si>
    <t>Entrega de plásticos y claves a jóvenes no beneficiarios del pago de corresponsabilidad.</t>
  </si>
  <si>
    <t>Demora en el pago al joven beneficiario.
Perdida de Recursos financieros.
Inicio de investigaciones.(denuncios).</t>
  </si>
  <si>
    <t>Robo de claves y nombres de usuarios.
Ingreso de pesonas no autorizadas a los computadores de los  portales bancarios.</t>
  </si>
  <si>
    <t>Perdida de informacion y recuros financieros.</t>
  </si>
  <si>
    <t xml:space="preserve">1.Realización de
conciliaciones Bancarias.
2.Controlar la programación y reprogramaciones  del PAC.
3. Revisión documentos de las Ordenes de pago.
</t>
  </si>
  <si>
    <t>1. Revisión de documentos de identidad.
2.  Diligenciamiento de planilla de entrega.
3. Acta mensual de tarjetas.</t>
  </si>
  <si>
    <t xml:space="preserve">Cambio mensual de claves, actualizacion de erramientas informaticas de seguridad. </t>
  </si>
  <si>
    <t>Se realizan cierres de los periodos afectados.</t>
  </si>
  <si>
    <t>Verificación de las afectaciones presupuestales que lleven a cabo en el mes.</t>
  </si>
  <si>
    <t>Revisión y verificación de los estados  financieros  antes de presentar a los entes de control.</t>
  </si>
  <si>
    <t>Filtros en la revisión de documentos. 
- En caso de doble pago, reintegro  del los valores girados.</t>
  </si>
  <si>
    <t>No realizar el pago, hasta que se cumplan los requisitos. Devolución de los documentos.</t>
  </si>
  <si>
    <t>Anual</t>
  </si>
  <si>
    <t>1.Se realiza la revisión de las ordenes de pago.
2. Se emite orden de no pago.
3. Se realiza revisión al movimiento de transacciones bancarias.
4. Cierre de portales bancarios.
5. Seguir el procedimiento de pagos.</t>
  </si>
  <si>
    <t>Documentos emitidos por el sistema de información financiera.</t>
  </si>
  <si>
    <t xml:space="preserve">En el primer cuatrimestre el área de tesorería realizo  5.854 pagos, en el mes de enero 1.074; Febrero 1.729; marzo 1550 y abril 1.501para los cuales se tuvieron en cuenta  los controles consignados en el mapa de riesgos. Se ha fortalecido el proceso de pagos mediante  la revisión de planillas originadas por el sistema OPGET de la secretaria de Hacienda contara nuestras planillas de Giros electrónicos. En el segundo cuatrimestre  el área reviso y ordeno el pago de 5.586 cuentas por paga  (mayo 1.471; junio 1.469; julio 1.367 ; Agosto 1.282) r, se realizaron las respectivas conciliaciones bancarias y revisión de los movimientos bancarios. En el tercer cautrimestre la tesoreria Reviso 6.275  se garntizo el PAC de las ordenes de pago y efectuo el giro de las mismas elaboro las respectivas conciliaciopnes mensuales. </t>
  </si>
  <si>
    <t>Auxiliar Administrativo / Responsable de Área</t>
  </si>
  <si>
    <r>
      <t xml:space="preserve">Numero pagos realizados / numero de ordenes de pago revisadas*100%
</t>
    </r>
    <r>
      <rPr>
        <i/>
        <sz val="11"/>
        <color theme="1"/>
        <rFont val="Times New Roman"/>
        <family val="1"/>
      </rPr>
      <t>Primer cuatrimestre</t>
    </r>
    <r>
      <rPr>
        <sz val="11"/>
        <color theme="1"/>
        <rFont val="Times New Roman"/>
        <family val="1"/>
      </rPr>
      <t xml:space="preserve"> 5.854/5.854*100% = 100%.
Segundo cuatrimestre   5.589/5.589* 100%=100%
Tercer Cuatrimestre 6.275/6.275*100=100%</t>
    </r>
  </si>
  <si>
    <t>No entregar la Tarjeta o Bloquearla.</t>
  </si>
  <si>
    <t xml:space="preserve">
1. Seguir el procedimiento vigente y aprobado.
2. Cotejar los datos de la cedula contra  los de la Tarjeta y los suministrados por el beneficiario.</t>
  </si>
  <si>
    <t>Planilla de entrega de Tarjetas.</t>
  </si>
  <si>
    <t>En el periodo enero abril el área entregó 122 tarjetas a lo jóvenes beneficiarios del programas. De igual manera se fortaleció la forma  de identificar a los jóvenes beneficiarios del programa mediante  una validación de datos personales.  Para el segundo cuatrimestre se entregaron en el área 104 tarjetas por reposición de plásticos. Para el tercer cuatrimestre se entregaron en el área   144  tarjetas por reposición de plásticos.</t>
  </si>
  <si>
    <t>Numero de tarjetas entregadas / Numero de tarjetas revisadas*100
Primer cuatrimestre  122/122*100%= 100%
Segundo cuatrimestre 104/104*100%=100%
Tercer Cuatrimestre 144/144*100=100%</t>
  </si>
  <si>
    <t>Solicitar al area de sitemas las verificaciones y actualizaciones respectivas.</t>
  </si>
  <si>
    <t>1. Realizar los cambios de claves en los momentos sugeridos.
2. Cerrar las terminales del computador y portales bancarios cunado no se utilizan.
3. Utilizar el computador exclusivamente para la tarea encomenda.</t>
  </si>
  <si>
    <t>Reporte de cambio de claves.</t>
  </si>
  <si>
    <t>Se realizaron los controles consignados en el mapa de riesgos, mensualmente se cambiaron las claves en los diferentes portales bancarios, adicionalmente los portales bancarios implementaron el cambio obligatorio de claves, así como el cambio de clave el usuario del Computador. En el segundo cuatrimestre se instaló una terminal virtual en el computador de la tesorería  exclusivamente para realizar los pagos bancarios, con sus respectivo canal dedicado y antivirus, además se efectuaron los cambios de claves mensuales para los portales bancarios.En el  tercer cuatrimestre se realizaron los cambios de claves sugeridos por los portales bancarios.</t>
  </si>
  <si>
    <t xml:space="preserve">Responsable de  área </t>
  </si>
  <si>
    <t>Numero de claves cambiadas/Numero de portales bancarios   *100%
(6/6)*100%= 100%
En el tercer cuatrimestre Numero de claves cambiadas/Numero de portales bancarios   *100% (5/5)*100%= 100%</t>
  </si>
  <si>
    <t>En original físicos de cada área.</t>
  </si>
  <si>
    <t>LUIS ORLANDO BARRERA C.</t>
  </si>
  <si>
    <t>JEFE OFICINA DE CONTROL INTERNO</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</si>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</sst>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Times New Roman"/>
      <family val="1"/>
    </font>
    <font>
      <b/>
      <sz val="12"/>
      <color theme="0" tint="-0.249977111117893"/>
      <name val="Times New Roman"/>
      <family val="1"/>
    </font>
    <font>
      <b/>
      <sz val="11"/>
      <color theme="1"/>
      <name val="Times New Roman"/>
      <family val="1"/>
    </font>
    <font>
      <sz val="11"/>
      <color theme="1"/>
      <name val="Times New Roman"/>
      <family val="1"/>
    </font>
    <font>
      <sz val="11"/>
      <name val="Times New Roman"/>
      <family val="1"/>
    </font>
    <font>
      <b/>
      <sz val="12"/>
      <color theme="1"/>
      <name val="Calibri"/>
      <family val="2"/>
      <scheme val="minor"/>
    </font>
    <font>
      <b/>
      <sz val="11"/>
      <name val="Calibri"/>
      <family val="2"/>
      <scheme val="minor"/>
    </font>
    <font>
      <b/>
      <sz val="16"/>
      <name val="Calibri"/>
      <family val="2"/>
      <scheme val="minor"/>
    </font>
    <font>
      <b/>
      <sz val="9"/>
      <color theme="0"/>
      <name val="Calibri"/>
      <family val="2"/>
      <scheme val="minor"/>
    </font>
    <font>
      <b/>
      <sz val="10"/>
      <color theme="0"/>
      <name val="Calibri"/>
      <family val="2"/>
      <scheme val="minor"/>
    </font>
    <font>
      <b/>
      <sz val="9"/>
      <color theme="1"/>
      <name val="Calibri"/>
      <family val="2"/>
      <scheme val="minor"/>
    </font>
    <font>
      <b/>
      <sz val="10"/>
      <name val="Calibri"/>
      <family val="2"/>
      <scheme val="minor"/>
    </font>
    <font>
      <sz val="10"/>
      <color theme="1"/>
      <name val="Calibri"/>
      <family val="2"/>
      <scheme val="minor"/>
    </font>
    <font>
      <sz val="12"/>
      <color theme="1"/>
      <name val="Calibri"/>
      <family val="2"/>
      <scheme val="minor"/>
    </font>
    <font>
      <sz val="10"/>
      <name val="Calibri"/>
      <family val="2"/>
      <scheme val="minor"/>
    </font>
    <font>
      <b/>
      <sz val="14"/>
      <name val="Calibri"/>
      <family val="2"/>
      <scheme val="minor"/>
    </font>
    <font>
      <sz val="11"/>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
      <b/>
      <sz val="11"/>
      <name val="Times New Roman"/>
      <family val="1"/>
    </font>
    <font>
      <b/>
      <sz val="8"/>
      <name val="Times New Roman"/>
      <family val="1"/>
    </font>
    <font>
      <b/>
      <sz val="10"/>
      <name val="Times New Roman"/>
      <family val="1"/>
    </font>
    <font>
      <b/>
      <sz val="10"/>
      <color theme="1"/>
      <name val="Times New Roman"/>
      <family val="1"/>
    </font>
    <font>
      <b/>
      <sz val="10"/>
      <color theme="0"/>
      <name val="Times New Roman"/>
      <family val="1"/>
    </font>
    <font>
      <b/>
      <sz val="18"/>
      <color theme="1"/>
      <name val="Times New Roman"/>
      <family val="1"/>
    </font>
    <font>
      <sz val="18"/>
      <color theme="1"/>
      <name val="Times New Roman"/>
      <family val="1"/>
    </font>
    <font>
      <sz val="12"/>
      <color theme="1"/>
      <name val="Times New Roman"/>
      <family val="1"/>
    </font>
    <font>
      <sz val="11"/>
      <color theme="1"/>
      <name val="Symbol"/>
      <family val="1"/>
      <charset val="2"/>
    </font>
    <font>
      <sz val="7"/>
      <color theme="1"/>
      <name val="Times New Roman"/>
      <family val="1"/>
    </font>
    <font>
      <sz val="11"/>
      <color rgb="FFFF0000"/>
      <name val="Calibri"/>
      <family val="2"/>
      <scheme val="minor"/>
    </font>
    <font>
      <i/>
      <sz val="12"/>
      <color theme="1"/>
      <name val="Times New Roman"/>
      <family val="1"/>
    </font>
    <font>
      <sz val="12"/>
      <name val="Times New Roman"/>
      <family val="1"/>
    </font>
    <font>
      <b/>
      <sz val="12"/>
      <name val="Times New Roman"/>
      <family val="1"/>
    </font>
    <font>
      <sz val="11"/>
      <color indexed="8"/>
      <name val="Times New Roman"/>
      <family val="1"/>
    </font>
    <font>
      <sz val="10"/>
      <color theme="1"/>
      <name val="Times New Roman"/>
      <family val="1"/>
    </font>
    <font>
      <b/>
      <sz val="10"/>
      <color theme="1"/>
      <name val="Calibri"/>
      <family val="2"/>
      <scheme val="minor"/>
    </font>
    <font>
      <b/>
      <u/>
      <sz val="11"/>
      <color theme="1"/>
      <name val="Calibri"/>
      <family val="2"/>
      <scheme val="minor"/>
    </font>
    <font>
      <strike/>
      <sz val="11"/>
      <color theme="1"/>
      <name val="Calibri"/>
      <family val="2"/>
      <scheme val="minor"/>
    </font>
    <font>
      <i/>
      <sz val="11"/>
      <color theme="1"/>
      <name val="Times New Roman"/>
      <family val="1"/>
    </font>
    <font>
      <b/>
      <u/>
      <sz val="12"/>
      <color theme="1"/>
      <name val="Times New Roman"/>
      <family val="1"/>
    </font>
    <font>
      <sz val="11"/>
      <name val="Times"/>
      <family val="1"/>
    </font>
    <font>
      <sz val="10"/>
      <name val="Times New Roman"/>
      <family val="1"/>
    </font>
    <font>
      <sz val="12"/>
      <color rgb="FFFF0000"/>
      <name val="Times New Roman"/>
      <family val="1"/>
    </font>
    <font>
      <sz val="12"/>
      <color rgb="FF00B050"/>
      <name val="Times New Roman"/>
      <family val="1"/>
    </font>
    <font>
      <b/>
      <sz val="9"/>
      <color theme="1"/>
      <name val="Times New Roman"/>
      <family val="1"/>
    </font>
    <font>
      <b/>
      <sz val="16"/>
      <color theme="1"/>
      <name val="Calibri"/>
      <family val="2"/>
      <scheme val="minor"/>
    </font>
    <font>
      <b/>
      <sz val="10"/>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rgb="FFFF66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right style="thin">
        <color indexed="64"/>
      </right>
      <top/>
      <bottom style="thin">
        <color indexed="64"/>
      </bottom>
      <diagonal/>
    </border>
    <border>
      <left style="hair">
        <color indexed="64"/>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647">
    <xf numFmtId="0" fontId="0" fillId="0" borderId="0" xfId="0"/>
    <xf numFmtId="0" fontId="0" fillId="0" borderId="0" xfId="0" applyAlignment="1" applyProtection="1">
      <alignment vertical="center"/>
    </xf>
    <xf numFmtId="0" fontId="2" fillId="0" borderId="0" xfId="0" applyFont="1" applyAlignment="1" applyProtection="1">
      <alignment horizontal="right"/>
    </xf>
    <xf numFmtId="0" fontId="2" fillId="0" borderId="0" xfId="0" applyFont="1" applyProtection="1"/>
    <xf numFmtId="0" fontId="2" fillId="0" borderId="25" xfId="0" applyFont="1" applyBorder="1" applyAlignment="1" applyProtection="1"/>
    <xf numFmtId="0" fontId="2" fillId="0" borderId="25" xfId="0" applyFont="1" applyBorder="1" applyProtection="1"/>
    <xf numFmtId="0" fontId="10" fillId="4" borderId="32" xfId="0" applyFont="1" applyFill="1" applyBorder="1" applyAlignment="1" applyProtection="1">
      <alignment horizontal="center" vertical="center"/>
    </xf>
    <xf numFmtId="0" fontId="10" fillId="4" borderId="0" xfId="0" applyFont="1" applyFill="1" applyBorder="1" applyProtection="1"/>
    <xf numFmtId="0" fontId="10" fillId="4" borderId="23" xfId="0" applyFont="1" applyFill="1" applyBorder="1" applyAlignment="1" applyProtection="1">
      <alignment horizontal="center" vertical="center" wrapText="1"/>
    </xf>
    <xf numFmtId="0" fontId="1" fillId="3" borderId="0" xfId="0" applyFont="1" applyFill="1" applyBorder="1" applyProtection="1"/>
    <xf numFmtId="0" fontId="1" fillId="3" borderId="25" xfId="0" applyFont="1" applyFill="1" applyBorder="1" applyAlignment="1" applyProtection="1">
      <alignment horizontal="center" vertical="center" wrapText="1"/>
    </xf>
    <xf numFmtId="0" fontId="2" fillId="0" borderId="1" xfId="0" applyFont="1" applyBorder="1" applyProtection="1"/>
    <xf numFmtId="0" fontId="12"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 fillId="3" borderId="1" xfId="0" applyFont="1" applyFill="1" applyBorder="1" applyAlignment="1" applyProtection="1">
      <alignment vertical="center"/>
    </xf>
    <xf numFmtId="0" fontId="1" fillId="3" borderId="18" xfId="0" applyFont="1" applyFill="1" applyBorder="1" applyAlignment="1" applyProtection="1">
      <alignment horizontal="center" vertical="center" wrapText="1"/>
    </xf>
    <xf numFmtId="0" fontId="14" fillId="4" borderId="30"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33" xfId="0" applyFont="1" applyBorder="1" applyAlignment="1" applyProtection="1">
      <alignment horizontal="justify" vertical="center" wrapText="1"/>
    </xf>
    <xf numFmtId="0" fontId="2" fillId="0" borderId="34" xfId="0" applyFont="1" applyBorder="1" applyAlignment="1" applyProtection="1">
      <alignment horizontal="center" vertical="center" wrapText="1"/>
      <protection locked="0"/>
    </xf>
    <xf numFmtId="1" fontId="0" fillId="0" borderId="35" xfId="0" applyNumberFormat="1" applyBorder="1" applyAlignment="1" applyProtection="1">
      <alignment horizontal="center" vertical="center"/>
    </xf>
    <xf numFmtId="1" fontId="0" fillId="0" borderId="35" xfId="0" applyNumberFormat="1" applyBorder="1" applyAlignment="1" applyProtection="1">
      <alignment horizontal="center" vertical="center"/>
    </xf>
    <xf numFmtId="0" fontId="0" fillId="0" borderId="35" xfId="0"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0" fillId="0" borderId="0" xfId="0" applyProtection="1"/>
    <xf numFmtId="0" fontId="0" fillId="0" borderId="38" xfId="0" applyFont="1" applyBorder="1" applyAlignment="1" applyProtection="1">
      <alignment horizontal="justify" vertical="center" wrapText="1"/>
    </xf>
    <xf numFmtId="1" fontId="0" fillId="0" borderId="0" xfId="0" applyNumberFormat="1" applyBorder="1" applyAlignment="1" applyProtection="1">
      <alignment horizontal="center" vertical="center"/>
    </xf>
    <xf numFmtId="0" fontId="0" fillId="0" borderId="0" xfId="0"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0" fillId="0" borderId="38" xfId="0" applyFont="1" applyBorder="1" applyAlignment="1" applyProtection="1">
      <alignment horizontal="justify" vertical="center"/>
    </xf>
    <xf numFmtId="0" fontId="10" fillId="0" borderId="34" xfId="0" applyFont="1" applyBorder="1" applyAlignment="1" applyProtection="1">
      <alignment horizontal="center" vertical="center" wrapText="1"/>
      <protection locked="0"/>
    </xf>
    <xf numFmtId="0" fontId="0" fillId="0" borderId="40" xfId="0" applyFont="1" applyBorder="1" applyAlignment="1" applyProtection="1">
      <alignment horizontal="justify" vertical="center" wrapText="1"/>
    </xf>
    <xf numFmtId="0" fontId="2" fillId="0" borderId="42" xfId="0" applyFont="1" applyBorder="1" applyAlignment="1" applyProtection="1">
      <alignment horizontal="center" vertical="center" wrapText="1"/>
      <protection locked="0"/>
    </xf>
    <xf numFmtId="0" fontId="0" fillId="0" borderId="49" xfId="0" applyFont="1" applyBorder="1" applyAlignment="1" applyProtection="1">
      <alignment horizontal="justify" vertical="center" wrapText="1"/>
    </xf>
    <xf numFmtId="0" fontId="2" fillId="0" borderId="50" xfId="0" applyFont="1" applyBorder="1" applyAlignment="1" applyProtection="1">
      <alignment horizontal="center" vertical="center" wrapText="1"/>
      <protection locked="0"/>
    </xf>
    <xf numFmtId="1" fontId="0" fillId="0" borderId="47" xfId="0" applyNumberFormat="1" applyBorder="1" applyAlignment="1" applyProtection="1">
      <alignment horizontal="center" vertical="center"/>
    </xf>
    <xf numFmtId="0" fontId="0" fillId="0" borderId="0" xfId="0" applyAlignment="1" applyProtection="1">
      <alignment vertical="center"/>
      <protection locked="0"/>
    </xf>
    <xf numFmtId="0" fontId="25" fillId="0" borderId="1" xfId="0" applyFont="1" applyBorder="1" applyAlignment="1" applyProtection="1">
      <alignment horizontal="left" vertical="center"/>
    </xf>
    <xf numFmtId="0" fontId="26" fillId="0" borderId="1" xfId="0" applyFont="1" applyBorder="1" applyAlignment="1" applyProtection="1">
      <alignment vertical="top"/>
    </xf>
    <xf numFmtId="0" fontId="26" fillId="0" borderId="1" xfId="0" applyFont="1" applyBorder="1" applyAlignment="1" applyProtection="1">
      <alignment horizontal="left" vertical="top"/>
    </xf>
    <xf numFmtId="0" fontId="0" fillId="2" borderId="23" xfId="0" applyFill="1" applyBorder="1" applyAlignment="1" applyProtection="1">
      <alignment vertical="center"/>
    </xf>
    <xf numFmtId="0" fontId="6" fillId="2" borderId="23" xfId="0" applyFont="1" applyFill="1" applyBorder="1" applyAlignment="1" applyProtection="1">
      <alignment vertical="center"/>
    </xf>
    <xf numFmtId="0" fontId="7" fillId="2" borderId="23" xfId="0" applyFont="1" applyFill="1" applyBorder="1" applyAlignment="1" applyProtection="1">
      <alignment vertical="center"/>
    </xf>
    <xf numFmtId="0" fontId="8" fillId="2" borderId="23"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0" fillId="2" borderId="23" xfId="0"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Alignment="1" applyProtection="1">
      <alignment horizontal="center" vertical="center"/>
    </xf>
    <xf numFmtId="0" fontId="7" fillId="0" borderId="0" xfId="0" applyFont="1"/>
    <xf numFmtId="0" fontId="6" fillId="0" borderId="54" xfId="0" applyFont="1" applyBorder="1" applyAlignment="1">
      <alignment horizontal="left" vertical="center" wrapText="1"/>
    </xf>
    <xf numFmtId="0" fontId="6" fillId="0" borderId="37" xfId="0" applyFont="1" applyBorder="1" applyAlignment="1">
      <alignment horizontal="left" vertical="center" wrapText="1"/>
    </xf>
    <xf numFmtId="0" fontId="6" fillId="0" borderId="17" xfId="0" applyFont="1" applyBorder="1" applyAlignment="1">
      <alignment vertical="center" wrapText="1"/>
    </xf>
    <xf numFmtId="0" fontId="7" fillId="0" borderId="0" xfId="0" applyFont="1" applyAlignment="1">
      <alignment wrapText="1"/>
    </xf>
    <xf numFmtId="0" fontId="4" fillId="0" borderId="1" xfId="0" applyFont="1" applyBorder="1" applyAlignment="1">
      <alignment vertical="center" wrapText="1"/>
    </xf>
    <xf numFmtId="0" fontId="31" fillId="0" borderId="18" xfId="0" applyFont="1" applyBorder="1" applyAlignment="1">
      <alignment vertical="top" wrapText="1"/>
    </xf>
    <xf numFmtId="0" fontId="6" fillId="0" borderId="21" xfId="0" applyFont="1" applyBorder="1" applyAlignment="1">
      <alignment vertical="center"/>
    </xf>
    <xf numFmtId="0" fontId="4" fillId="0" borderId="23" xfId="0" applyFont="1" applyBorder="1" applyAlignment="1">
      <alignment horizontal="left" vertical="center" wrapText="1"/>
    </xf>
    <xf numFmtId="0" fontId="31" fillId="0" borderId="18" xfId="0" applyFont="1" applyBorder="1" applyAlignment="1">
      <alignment vertical="center" wrapText="1"/>
    </xf>
    <xf numFmtId="0" fontId="6" fillId="0" borderId="17" xfId="0" applyFont="1" applyBorder="1" applyAlignment="1">
      <alignment vertical="center"/>
    </xf>
    <xf numFmtId="0" fontId="6" fillId="0" borderId="1" xfId="0" applyFont="1" applyBorder="1" applyAlignment="1">
      <alignment vertical="center"/>
    </xf>
    <xf numFmtId="0" fontId="4" fillId="0" borderId="1" xfId="0" applyFont="1" applyBorder="1" applyAlignment="1">
      <alignment vertical="center"/>
    </xf>
    <xf numFmtId="0" fontId="7" fillId="0" borderId="0" xfId="0" applyFont="1" applyAlignment="1">
      <alignment vertical="center"/>
    </xf>
    <xf numFmtId="0" fontId="31" fillId="0" borderId="0" xfId="0" applyFont="1"/>
    <xf numFmtId="0" fontId="31" fillId="0" borderId="0" xfId="0" applyFont="1" applyAlignment="1">
      <alignment vertical="top"/>
    </xf>
    <xf numFmtId="0" fontId="6" fillId="6" borderId="22" xfId="0" applyFont="1" applyFill="1" applyBorder="1" applyAlignment="1">
      <alignment horizontal="justify" vertical="center" wrapText="1"/>
    </xf>
    <xf numFmtId="0" fontId="6" fillId="6" borderId="61" xfId="0" applyFont="1" applyFill="1" applyBorder="1" applyAlignment="1">
      <alignment horizontal="justify" vertical="center" wrapText="1"/>
    </xf>
    <xf numFmtId="0" fontId="6" fillId="6" borderId="61" xfId="0" applyFont="1" applyFill="1" applyBorder="1" applyAlignment="1">
      <alignment horizontal="center" vertical="center" wrapText="1"/>
    </xf>
    <xf numFmtId="0" fontId="6" fillId="6" borderId="60" xfId="0" applyFont="1" applyFill="1" applyBorder="1" applyAlignment="1">
      <alignment horizontal="justify" vertical="center" wrapText="1"/>
    </xf>
    <xf numFmtId="0" fontId="7" fillId="0" borderId="61" xfId="0" applyFont="1" applyBorder="1" applyAlignment="1">
      <alignment horizontal="justify" vertical="center" wrapText="1"/>
    </xf>
    <xf numFmtId="0" fontId="6" fillId="0" borderId="61" xfId="0" applyFont="1" applyBorder="1" applyAlignment="1">
      <alignment horizontal="justify" vertical="center" wrapText="1"/>
    </xf>
    <xf numFmtId="0" fontId="6" fillId="6" borderId="62" xfId="0" applyFont="1" applyFill="1" applyBorder="1" applyAlignment="1">
      <alignment horizontal="justify" vertical="center" wrapText="1"/>
    </xf>
    <xf numFmtId="0" fontId="0" fillId="4" borderId="62" xfId="0" applyFill="1" applyBorder="1"/>
    <xf numFmtId="0" fontId="10" fillId="0" borderId="34"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0" fillId="0" borderId="1" xfId="0" applyFont="1" applyBorder="1" applyAlignment="1" applyProtection="1">
      <alignment horizontal="justify" vertical="center" wrapText="1"/>
    </xf>
    <xf numFmtId="0" fontId="0" fillId="0" borderId="35" xfId="0" applyBorder="1" applyAlignment="1" applyProtection="1">
      <alignment horizontal="center" vertical="center"/>
    </xf>
    <xf numFmtId="0" fontId="0" fillId="0" borderId="27" xfId="0" applyBorder="1" applyAlignment="1" applyProtection="1">
      <alignment horizontal="center" vertical="center"/>
    </xf>
    <xf numFmtId="0" fontId="7" fillId="0" borderId="1" xfId="0" applyFont="1" applyBorder="1" applyAlignment="1" applyProtection="1">
      <alignment horizontal="justify" vertical="center" wrapText="1"/>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justify" vertical="center"/>
    </xf>
    <xf numFmtId="1" fontId="0" fillId="0" borderId="27" xfId="0" applyNumberFormat="1" applyBorder="1" applyAlignment="1" applyProtection="1">
      <alignment horizontal="center" vertical="center"/>
    </xf>
    <xf numFmtId="0" fontId="0" fillId="0" borderId="27" xfId="0"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26" fillId="0" borderId="2" xfId="0" applyFont="1" applyBorder="1" applyAlignment="1" applyProtection="1">
      <alignment horizontal="left" vertical="center"/>
    </xf>
    <xf numFmtId="0" fontId="26" fillId="0" borderId="19" xfId="0" applyFont="1" applyBorder="1" applyAlignment="1" applyProtection="1">
      <alignment horizontal="left" vertical="center"/>
    </xf>
    <xf numFmtId="0" fontId="26" fillId="0" borderId="53" xfId="0" applyFont="1" applyBorder="1" applyAlignment="1" applyProtection="1">
      <alignment horizontal="left" vertical="center"/>
    </xf>
    <xf numFmtId="0" fontId="0" fillId="0" borderId="1" xfId="0" applyBorder="1" applyAlignment="1" applyProtection="1">
      <alignment horizontal="center"/>
      <protection locked="0"/>
    </xf>
    <xf numFmtId="0" fontId="27" fillId="2" borderId="2" xfId="0" applyFont="1" applyFill="1" applyBorder="1" applyAlignment="1" applyProtection="1">
      <alignment horizontal="center" vertical="center"/>
    </xf>
    <xf numFmtId="0" fontId="27" fillId="2" borderId="53"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2" borderId="35"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27" fillId="2" borderId="26" xfId="0" applyFont="1" applyFill="1" applyBorder="1" applyAlignment="1" applyProtection="1">
      <alignment horizontal="center" vertical="center"/>
    </xf>
    <xf numFmtId="0" fontId="27" fillId="2" borderId="27" xfId="0" applyFont="1" applyFill="1" applyBorder="1" applyAlignment="1" applyProtection="1">
      <alignment horizontal="center" vertical="center"/>
    </xf>
    <xf numFmtId="0" fontId="27" fillId="2" borderId="41"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3" xfId="0" applyFont="1" applyFill="1" applyBorder="1" applyAlignment="1" applyProtection="1">
      <alignment horizontal="center" vertical="center"/>
    </xf>
    <xf numFmtId="0" fontId="27" fillId="2" borderId="25" xfId="0" applyFont="1" applyFill="1" applyBorder="1" applyAlignment="1" applyProtection="1">
      <alignment horizontal="center" vertical="center"/>
    </xf>
    <xf numFmtId="14" fontId="27" fillId="2" borderId="2" xfId="0" applyNumberFormat="1"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24" fillId="5" borderId="1"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xf>
    <xf numFmtId="0" fontId="24" fillId="0" borderId="1"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1" fontId="0" fillId="0" borderId="6" xfId="0" applyNumberFormat="1" applyFont="1" applyBorder="1" applyAlignment="1" applyProtection="1">
      <alignment horizontal="center" vertical="center"/>
    </xf>
    <xf numFmtId="1" fontId="0" fillId="0" borderId="4" xfId="0" applyNumberFormat="1" applyFont="1" applyBorder="1" applyAlignment="1" applyProtection="1">
      <alignment horizontal="center" vertical="center"/>
    </xf>
    <xf numFmtId="1" fontId="0" fillId="0" borderId="41" xfId="0" applyNumberFormat="1" applyFont="1" applyBorder="1" applyAlignment="1" applyProtection="1">
      <alignment horizontal="center" vertical="center"/>
    </xf>
    <xf numFmtId="1" fontId="18" fillId="0" borderId="5" xfId="0" applyNumberFormat="1" applyFont="1" applyBorder="1" applyAlignment="1" applyProtection="1">
      <alignment horizontal="center" vertical="center" wrapText="1"/>
    </xf>
    <xf numFmtId="1" fontId="18" fillId="0" borderId="7" xfId="0" applyNumberFormat="1" applyFont="1" applyBorder="1" applyAlignment="1" applyProtection="1">
      <alignment horizontal="center" vertical="center" wrapText="1"/>
    </xf>
    <xf numFmtId="1" fontId="18" fillId="0" borderId="26" xfId="0" applyNumberFormat="1" applyFont="1" applyBorder="1" applyAlignment="1" applyProtection="1">
      <alignment horizontal="center" vertical="center" wrapText="1"/>
    </xf>
    <xf numFmtId="0" fontId="0" fillId="0" borderId="4" xfId="0" applyBorder="1" applyAlignment="1" applyProtection="1">
      <alignment horizontal="center" vertical="center"/>
    </xf>
    <xf numFmtId="0" fontId="19" fillId="0" borderId="36" xfId="0" applyFont="1" applyBorder="1" applyAlignment="1" applyProtection="1">
      <alignment horizontal="center" vertical="center"/>
    </xf>
    <xf numFmtId="0" fontId="19" fillId="0" borderId="18" xfId="0" applyFont="1" applyBorder="1" applyAlignment="1" applyProtection="1">
      <alignment horizontal="center" vertical="center"/>
    </xf>
    <xf numFmtId="0" fontId="20" fillId="0" borderId="30"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20" fillId="0" borderId="3"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44" xfId="0" applyFont="1" applyBorder="1" applyAlignment="1" applyProtection="1">
      <alignment horizontal="center" vertical="center" wrapText="1"/>
      <protection locked="0"/>
    </xf>
    <xf numFmtId="1" fontId="0" fillId="0" borderId="35"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47" xfId="0" applyBorder="1" applyAlignment="1" applyProtection="1">
      <alignment horizontal="center" vertical="center"/>
    </xf>
    <xf numFmtId="0" fontId="0" fillId="0" borderId="3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7" xfId="0"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6" fillId="0" borderId="25" xfId="0" applyFont="1" applyBorder="1" applyAlignment="1" applyProtection="1">
      <alignment horizontal="left" vertical="top" wrapText="1"/>
      <protection locked="0"/>
    </xf>
    <xf numFmtId="0" fontId="22" fillId="3" borderId="1" xfId="0" applyFont="1" applyFill="1" applyBorder="1" applyAlignment="1" applyProtection="1">
      <alignment horizontal="center" vertical="center" wrapText="1"/>
    </xf>
    <xf numFmtId="0" fontId="23" fillId="3" borderId="1" xfId="0" applyFont="1" applyFill="1" applyBorder="1" applyAlignment="1" applyProtection="1">
      <alignment vertical="center"/>
    </xf>
    <xf numFmtId="0" fontId="9" fillId="2" borderId="2"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9" fillId="2" borderId="53"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14" fontId="0" fillId="0" borderId="3" xfId="0" applyNumberForma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0" fillId="0" borderId="51" xfId="0" applyBorder="1" applyAlignment="1" applyProtection="1">
      <alignment horizontal="center" vertical="center"/>
    </xf>
    <xf numFmtId="0" fontId="20" fillId="0" borderId="24" xfId="0" applyFont="1" applyBorder="1" applyAlignment="1" applyProtection="1">
      <alignment horizontal="left" vertical="center" wrapText="1"/>
      <protection locked="0"/>
    </xf>
    <xf numFmtId="0" fontId="10" fillId="0" borderId="18" xfId="0" applyFont="1" applyFill="1" applyBorder="1" applyAlignment="1" applyProtection="1">
      <alignment horizontal="center" vertical="center"/>
    </xf>
    <xf numFmtId="0" fontId="3" fillId="3" borderId="3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47" xfId="0" applyFont="1" applyFill="1" applyBorder="1" applyAlignment="1" applyProtection="1">
      <alignment horizontal="center" vertical="center" wrapText="1"/>
    </xf>
    <xf numFmtId="0" fontId="18" fillId="0" borderId="3"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5" fillId="0" borderId="3" xfId="0" applyFont="1" applyFill="1" applyBorder="1" applyAlignment="1" applyProtection="1">
      <alignment horizontal="center" vertical="center"/>
    </xf>
    <xf numFmtId="0" fontId="14" fillId="0" borderId="30" xfId="0" applyFont="1" applyBorder="1" applyAlignment="1" applyProtection="1">
      <alignment horizontal="justify" vertical="center" wrapText="1"/>
      <protection locked="0"/>
    </xf>
    <xf numFmtId="0" fontId="14" fillId="0" borderId="32" xfId="0" applyFont="1" applyBorder="1" applyAlignment="1" applyProtection="1">
      <alignment horizontal="justify" vertical="center" wrapText="1"/>
      <protection locked="0"/>
    </xf>
    <xf numFmtId="0" fontId="14" fillId="0" borderId="63" xfId="0" applyFont="1" applyBorder="1" applyAlignment="1" applyProtection="1">
      <alignment horizontal="justify" vertical="center" wrapText="1"/>
      <protection locked="0"/>
    </xf>
    <xf numFmtId="0" fontId="14" fillId="0" borderId="3"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14" fillId="0" borderId="44" xfId="0" applyFont="1" applyFill="1" applyBorder="1" applyAlignment="1" applyProtection="1">
      <alignment horizontal="left" vertical="center" wrapText="1"/>
      <protection locked="0"/>
    </xf>
    <xf numFmtId="0" fontId="0" fillId="0" borderId="2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18" fillId="0" borderId="17"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3" xfId="0" applyBorder="1"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0" fontId="0" fillId="0" borderId="25" xfId="0" applyBorder="1" applyAlignment="1" applyProtection="1">
      <alignment horizontal="justify" vertical="center" wrapText="1"/>
      <protection locked="0"/>
    </xf>
    <xf numFmtId="0" fontId="18" fillId="0" borderId="3" xfId="0" applyFont="1" applyBorder="1" applyAlignment="1" applyProtection="1">
      <alignment horizontal="center" vertical="center" textRotation="90" wrapText="1"/>
      <protection locked="0"/>
    </xf>
    <xf numFmtId="0" fontId="18" fillId="0" borderId="23" xfId="0" applyFont="1" applyBorder="1" applyAlignment="1" applyProtection="1">
      <alignment horizontal="center" vertical="center" textRotation="90" wrapText="1"/>
      <protection locked="0"/>
    </xf>
    <xf numFmtId="0" fontId="18" fillId="0" borderId="45"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justify" vertical="center" wrapText="1"/>
      <protection locked="0"/>
    </xf>
    <xf numFmtId="0" fontId="17" fillId="0" borderId="3" xfId="0" applyFont="1" applyBorder="1" applyAlignment="1" applyProtection="1">
      <alignment horizontal="justify" vertical="center" wrapText="1"/>
      <protection locked="0"/>
    </xf>
    <xf numFmtId="0" fontId="2" fillId="0" borderId="3"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18" fillId="0" borderId="30" xfId="0" applyFont="1" applyFill="1" applyBorder="1" applyAlignment="1" applyProtection="1">
      <alignment horizontal="center" vertical="center" wrapText="1"/>
      <protection locked="0"/>
    </xf>
    <xf numFmtId="0" fontId="7" fillId="0" borderId="1" xfId="0" applyFont="1" applyBorder="1" applyAlignment="1" applyProtection="1">
      <alignment horizontal="justify" vertical="center" wrapText="1"/>
      <protection locked="0"/>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19" fillId="0" borderId="3" xfId="0" applyFont="1" applyBorder="1" applyAlignment="1" applyProtection="1">
      <alignment horizontal="center" vertical="center"/>
    </xf>
    <xf numFmtId="0" fontId="19" fillId="0" borderId="25" xfId="0" applyFont="1" applyBorder="1" applyAlignment="1" applyProtection="1">
      <alignment horizontal="center" vertical="center"/>
    </xf>
    <xf numFmtId="0" fontId="31"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39" fillId="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14" fontId="31" fillId="0" borderId="1" xfId="0" applyNumberFormat="1" applyFont="1" applyBorder="1" applyAlignment="1" applyProtection="1">
      <alignment horizontal="center" vertical="center" wrapText="1"/>
      <protection locked="0"/>
    </xf>
    <xf numFmtId="0" fontId="36" fillId="0" borderId="3" xfId="0" applyFont="1" applyBorder="1" applyAlignment="1" applyProtection="1">
      <alignment horizontal="justify" vertical="center" wrapText="1"/>
      <protection locked="0"/>
    </xf>
    <xf numFmtId="0" fontId="36" fillId="0" borderId="23" xfId="0" applyFont="1" applyBorder="1" applyAlignment="1" applyProtection="1">
      <alignment horizontal="justify" vertical="center" wrapText="1"/>
      <protection locked="0"/>
    </xf>
    <xf numFmtId="0" fontId="36" fillId="0" borderId="25" xfId="0" applyFont="1" applyBorder="1" applyAlignment="1" applyProtection="1">
      <alignment horizontal="justify" vertical="center" wrapText="1"/>
      <protection locked="0"/>
    </xf>
    <xf numFmtId="0" fontId="31" fillId="0" borderId="3"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31" fillId="0"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justify" vertical="center"/>
      <protection locked="0"/>
    </xf>
    <xf numFmtId="0" fontId="2" fillId="0" borderId="17" xfId="0" applyFont="1" applyBorder="1" applyAlignment="1" applyProtection="1">
      <alignment horizontal="center"/>
    </xf>
    <xf numFmtId="0" fontId="2" fillId="0" borderId="1" xfId="0" applyFont="1" applyBorder="1" applyAlignment="1" applyProtection="1">
      <alignment horizontal="center"/>
    </xf>
    <xf numFmtId="0" fontId="10" fillId="4" borderId="3"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2" fillId="0" borderId="2" xfId="0" applyFont="1" applyBorder="1" applyAlignment="1" applyProtection="1">
      <alignment horizontal="center"/>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9" fillId="0" borderId="25" xfId="0" applyFont="1" applyBorder="1" applyAlignment="1" applyProtection="1">
      <alignment horizontal="center" vertical="center"/>
    </xf>
    <xf numFmtId="0" fontId="9" fillId="0" borderId="1" xfId="0" applyFont="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0" fillId="0" borderId="3" xfId="0" applyFont="1" applyBorder="1" applyAlignment="1" applyProtection="1">
      <alignment horizontal="center" vertical="top" wrapText="1"/>
      <protection locked="0"/>
    </xf>
    <xf numFmtId="0" fontId="20" fillId="0" borderId="23" xfId="0" applyFont="1" applyBorder="1" applyAlignment="1" applyProtection="1">
      <alignment horizontal="center" vertical="top" wrapText="1"/>
      <protection locked="0"/>
    </xf>
    <xf numFmtId="0" fontId="20" fillId="0" borderId="25" xfId="0" applyFont="1" applyBorder="1" applyAlignment="1" applyProtection="1">
      <alignment horizontal="center" vertical="top" wrapText="1"/>
      <protection locked="0"/>
    </xf>
    <xf numFmtId="0" fontId="4" fillId="2" borderId="23" xfId="0" applyFont="1" applyFill="1" applyBorder="1" applyAlignment="1" applyProtection="1">
      <alignment horizontal="left" vertical="center"/>
      <protection locked="0"/>
    </xf>
    <xf numFmtId="0" fontId="5" fillId="0" borderId="23" xfId="0" applyFont="1" applyBorder="1" applyAlignment="1" applyProtection="1">
      <alignment horizontal="center" vertical="center"/>
      <protection locked="0"/>
    </xf>
    <xf numFmtId="0" fontId="0" fillId="0" borderId="23" xfId="0"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4" fillId="0" borderId="30" xfId="0" applyFont="1" applyBorder="1" applyAlignment="1" applyProtection="1">
      <alignment horizontal="justify" vertical="top" wrapText="1"/>
      <protection locked="0"/>
    </xf>
    <xf numFmtId="0" fontId="14" fillId="0" borderId="32" xfId="0" applyFont="1" applyBorder="1" applyAlignment="1" applyProtection="1">
      <alignment horizontal="justify" vertical="top" wrapText="1"/>
      <protection locked="0"/>
    </xf>
    <xf numFmtId="0" fontId="40" fillId="0" borderId="64" xfId="0" applyFont="1" applyFill="1" applyBorder="1" applyAlignment="1" applyProtection="1">
      <alignment horizontal="left" vertical="center" wrapText="1"/>
      <protection locked="0"/>
    </xf>
    <xf numFmtId="0" fontId="40" fillId="0" borderId="23" xfId="0" applyFont="1" applyFill="1" applyBorder="1" applyAlignment="1" applyProtection="1">
      <alignment horizontal="left" vertical="center" wrapText="1"/>
      <protection locked="0"/>
    </xf>
    <xf numFmtId="0" fontId="40" fillId="0" borderId="25"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20" fillId="0" borderId="64"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2" fillId="4" borderId="17" xfId="0" applyFont="1" applyFill="1" applyBorder="1" applyAlignment="1" applyProtection="1">
      <alignment horizontal="center" vertical="center" wrapText="1"/>
    </xf>
    <xf numFmtId="0" fontId="2" fillId="4" borderId="30"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xf>
    <xf numFmtId="0" fontId="0" fillId="0" borderId="3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14" fontId="0" fillId="0" borderId="30" xfId="0" applyNumberForma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4" fillId="0" borderId="3" xfId="0" applyFont="1" applyBorder="1" applyAlignment="1" applyProtection="1">
      <alignment horizontal="justify" vertical="center" wrapText="1"/>
      <protection locked="0"/>
    </xf>
    <xf numFmtId="0" fontId="14" fillId="0" borderId="23" xfId="0" applyFont="1" applyBorder="1" applyAlignment="1" applyProtection="1">
      <alignment horizontal="justify" vertical="center" wrapText="1"/>
      <protection locked="0"/>
    </xf>
    <xf numFmtId="0" fontId="14" fillId="0" borderId="25" xfId="0" applyFont="1" applyBorder="1" applyAlignment="1" applyProtection="1">
      <alignment horizontal="justify" vertical="center" wrapText="1"/>
      <protection locked="0"/>
    </xf>
    <xf numFmtId="0" fontId="17" fillId="0" borderId="18"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8" fillId="0" borderId="32"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0" fillId="0" borderId="1" xfId="0" applyBorder="1" applyAlignment="1" applyProtection="1">
      <alignment horizontal="center" vertical="top" wrapText="1"/>
      <protection locked="0"/>
    </xf>
    <xf numFmtId="0" fontId="0" fillId="0" borderId="24" xfId="0" applyBorder="1" applyAlignment="1" applyProtection="1">
      <alignment horizontal="center" vertical="center"/>
      <protection locked="0"/>
    </xf>
    <xf numFmtId="0" fontId="0" fillId="0" borderId="23" xfId="0" applyFont="1" applyBorder="1" applyAlignment="1" applyProtection="1">
      <alignment horizontal="left" vertical="center" wrapText="1"/>
      <protection locked="0"/>
    </xf>
    <xf numFmtId="0" fontId="0" fillId="0" borderId="39" xfId="0" applyBorder="1" applyAlignment="1" applyProtection="1">
      <alignment horizontal="center" vertical="center"/>
      <protection locked="0"/>
    </xf>
    <xf numFmtId="0" fontId="15" fillId="0" borderId="18" xfId="0" applyFont="1" applyFill="1" applyBorder="1" applyAlignment="1" applyProtection="1">
      <alignment horizontal="center" vertical="center"/>
    </xf>
    <xf numFmtId="0" fontId="40" fillId="0" borderId="3"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8" fillId="0" borderId="25" xfId="0" applyFont="1" applyBorder="1" applyAlignment="1" applyProtection="1">
      <alignment horizontal="center" vertical="center" textRotation="90" wrapText="1"/>
      <protection locked="0"/>
    </xf>
    <xf numFmtId="0" fontId="31" fillId="0" borderId="3" xfId="0" applyFont="1" applyBorder="1" applyAlignment="1" applyProtection="1">
      <alignment horizontal="justify" vertical="center" wrapText="1"/>
      <protection locked="0"/>
    </xf>
    <xf numFmtId="0" fontId="31" fillId="0" borderId="23" xfId="0" applyFont="1" applyBorder="1" applyAlignment="1" applyProtection="1">
      <alignment horizontal="justify" vertical="center" wrapText="1"/>
      <protection locked="0"/>
    </xf>
    <xf numFmtId="0" fontId="31" fillId="0" borderId="25" xfId="0" applyFont="1" applyBorder="1" applyAlignment="1" applyProtection="1">
      <alignment horizontal="justify" vertical="center" wrapText="1"/>
      <protection locked="0"/>
    </xf>
    <xf numFmtId="0" fontId="31" fillId="0" borderId="5"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0" fillId="0" borderId="23"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10" fillId="0" borderId="46" xfId="0" applyFont="1" applyFill="1" applyBorder="1" applyAlignment="1" applyProtection="1">
      <alignment horizontal="center" vertical="center"/>
    </xf>
    <xf numFmtId="0" fontId="6" fillId="0" borderId="3" xfId="0" applyFont="1" applyBorder="1" applyAlignment="1" applyProtection="1">
      <alignment horizontal="justify" vertical="center" wrapText="1"/>
      <protection locked="0"/>
    </xf>
    <xf numFmtId="0" fontId="6" fillId="0" borderId="23" xfId="0" applyFont="1" applyBorder="1" applyAlignment="1" applyProtection="1">
      <alignment horizontal="justify" vertical="center" wrapText="1"/>
      <protection locked="0"/>
    </xf>
    <xf numFmtId="0" fontId="6" fillId="0" borderId="25" xfId="0" applyFont="1" applyBorder="1" applyAlignment="1" applyProtection="1">
      <alignment horizontal="justify" vertical="center" wrapText="1"/>
      <protection locked="0"/>
    </xf>
    <xf numFmtId="0" fontId="6" fillId="0" borderId="3"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7" fillId="0" borderId="3" xfId="0" applyFont="1" applyBorder="1" applyAlignment="1" applyProtection="1">
      <alignment horizontal="justify" vertical="center" wrapText="1"/>
      <protection locked="0"/>
    </xf>
    <xf numFmtId="0" fontId="7" fillId="0" borderId="23" xfId="0" applyFont="1" applyBorder="1" applyAlignment="1" applyProtection="1">
      <alignment horizontal="justify" vertical="center" wrapText="1"/>
      <protection locked="0"/>
    </xf>
    <xf numFmtId="0" fontId="7" fillId="0" borderId="25" xfId="0" applyFont="1" applyBorder="1" applyAlignment="1" applyProtection="1">
      <alignment horizontal="justify" vertical="center" wrapText="1"/>
      <protection locked="0"/>
    </xf>
    <xf numFmtId="1" fontId="20" fillId="0" borderId="4" xfId="0" applyNumberFormat="1" applyFont="1" applyBorder="1" applyAlignment="1" applyProtection="1">
      <alignment horizontal="center" vertical="center"/>
    </xf>
    <xf numFmtId="0" fontId="31" fillId="0" borderId="3" xfId="0" applyFont="1" applyBorder="1" applyAlignment="1" applyProtection="1">
      <alignment horizontal="justify" vertical="center"/>
      <protection locked="0"/>
    </xf>
    <xf numFmtId="0" fontId="31" fillId="0" borderId="1"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7" fillId="0" borderId="1" xfId="0" applyFont="1" applyBorder="1" applyAlignment="1" applyProtection="1">
      <alignment horizontal="justify" vertical="center"/>
      <protection locked="0"/>
    </xf>
    <xf numFmtId="0" fontId="7" fillId="0" borderId="3" xfId="0" applyFont="1" applyBorder="1" applyAlignment="1" applyProtection="1">
      <alignment horizontal="justify" vertical="center"/>
      <protection locked="0"/>
    </xf>
    <xf numFmtId="0" fontId="8" fillId="0" borderId="3"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14" fontId="31" fillId="0" borderId="3" xfId="0" applyNumberFormat="1" applyFont="1" applyBorder="1" applyAlignment="1" applyProtection="1">
      <alignment horizontal="center" vertical="center"/>
      <protection locked="0"/>
    </xf>
    <xf numFmtId="14" fontId="31" fillId="0" borderId="23" xfId="0" applyNumberFormat="1" applyFont="1" applyBorder="1" applyAlignment="1" applyProtection="1">
      <alignment horizontal="center" vertical="center"/>
      <protection locked="0"/>
    </xf>
    <xf numFmtId="14" fontId="31" fillId="0" borderId="25" xfId="0" applyNumberFormat="1" applyFont="1" applyBorder="1" applyAlignment="1" applyProtection="1">
      <alignment horizontal="center" vertical="center"/>
      <protection locked="0"/>
    </xf>
    <xf numFmtId="0" fontId="15" fillId="7" borderId="1"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4" fillId="0" borderId="1"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3" xfId="0" applyFont="1" applyFill="1" applyBorder="1" applyAlignment="1" applyProtection="1">
      <alignment horizontal="justify" vertical="center" wrapText="1"/>
      <protection locked="0"/>
    </xf>
    <xf numFmtId="0" fontId="4" fillId="0" borderId="23" xfId="0" applyFont="1" applyFill="1" applyBorder="1" applyAlignment="1" applyProtection="1">
      <alignment horizontal="justify" vertical="center" wrapText="1"/>
      <protection locked="0"/>
    </xf>
    <xf numFmtId="0" fontId="4" fillId="0" borderId="25" xfId="0" applyFont="1" applyFill="1" applyBorder="1" applyAlignment="1" applyProtection="1">
      <alignment horizontal="justify" vertical="center" wrapText="1"/>
      <protection locked="0"/>
    </xf>
    <xf numFmtId="1" fontId="20" fillId="0" borderId="6" xfId="0" applyNumberFormat="1" applyFont="1" applyBorder="1" applyAlignment="1" applyProtection="1">
      <alignment horizontal="center" vertical="center"/>
    </xf>
    <xf numFmtId="1" fontId="20" fillId="0" borderId="41" xfId="0" applyNumberFormat="1" applyFont="1" applyBorder="1" applyAlignment="1" applyProtection="1">
      <alignment horizontal="center" vertical="center"/>
    </xf>
    <xf numFmtId="0" fontId="0" fillId="0" borderId="3" xfId="0" applyBorder="1" applyAlignment="1" applyProtection="1">
      <alignment horizontal="center" wrapText="1"/>
    </xf>
    <xf numFmtId="0" fontId="0" fillId="0" borderId="23" xfId="0" applyBorder="1" applyAlignment="1" applyProtection="1">
      <alignment horizontal="center" wrapText="1"/>
    </xf>
    <xf numFmtId="0" fontId="0" fillId="0" borderId="25" xfId="0" applyBorder="1" applyAlignment="1" applyProtection="1">
      <alignment horizontal="center" wrapText="1"/>
    </xf>
    <xf numFmtId="0" fontId="0" fillId="0" borderId="37" xfId="0" applyBorder="1" applyAlignment="1" applyProtection="1">
      <alignment horizontal="justify" vertical="center" wrapText="1"/>
      <protection locked="0"/>
    </xf>
    <xf numFmtId="0" fontId="0" fillId="0" borderId="21" xfId="0" applyBorder="1" applyAlignment="1" applyProtection="1">
      <alignment horizontal="justify" vertical="center" wrapText="1"/>
      <protection locked="0"/>
    </xf>
    <xf numFmtId="0" fontId="0" fillId="0" borderId="5" xfId="0" applyBorder="1" applyAlignment="1" applyProtection="1">
      <alignment horizontal="justify" vertical="center"/>
      <protection locked="0"/>
    </xf>
    <xf numFmtId="0" fontId="0" fillId="0" borderId="7" xfId="0" applyBorder="1" applyAlignment="1" applyProtection="1">
      <alignment horizontal="justify" vertical="center"/>
      <protection locked="0"/>
    </xf>
    <xf numFmtId="0" fontId="0" fillId="0" borderId="5" xfId="0" applyBorder="1" applyAlignment="1" applyProtection="1">
      <alignment horizontal="justify" vertical="center" wrapText="1"/>
      <protection locked="0"/>
    </xf>
    <xf numFmtId="0" fontId="0" fillId="0" borderId="7" xfId="0" applyBorder="1" applyAlignment="1" applyProtection="1">
      <alignment horizontal="justify" vertical="center" wrapText="1"/>
      <protection locked="0"/>
    </xf>
    <xf numFmtId="0" fontId="0" fillId="0" borderId="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4" fillId="0" borderId="24" xfId="0" applyFont="1" applyBorder="1" applyAlignment="1" applyProtection="1">
      <alignment horizontal="justify" vertical="top" wrapText="1"/>
      <protection locked="0"/>
    </xf>
    <xf numFmtId="0" fontId="14" fillId="0" borderId="3"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4" fillId="0" borderId="25" xfId="0" applyFont="1" applyFill="1" applyBorder="1" applyAlignment="1" applyProtection="1">
      <alignment horizontal="center" vertical="top" wrapText="1"/>
      <protection locked="0"/>
    </xf>
    <xf numFmtId="0" fontId="0" fillId="0" borderId="1" xfId="0" applyBorder="1" applyAlignment="1" applyProtection="1">
      <alignment horizontal="justify" vertical="center" wrapText="1"/>
      <protection locked="0"/>
    </xf>
    <xf numFmtId="0" fontId="0" fillId="0" borderId="1" xfId="0" applyBorder="1" applyAlignment="1" applyProtection="1">
      <alignment horizontal="justify" vertical="center"/>
      <protection locked="0"/>
    </xf>
    <xf numFmtId="0" fontId="0" fillId="0" borderId="3" xfId="0" applyBorder="1" applyAlignment="1" applyProtection="1">
      <alignment horizontal="justify" vertical="center"/>
      <protection locked="0"/>
    </xf>
    <xf numFmtId="0" fontId="17" fillId="0" borderId="18" xfId="0" applyFont="1" applyBorder="1" applyAlignment="1" applyProtection="1">
      <alignment horizontal="justify" vertical="center" wrapText="1"/>
      <protection locked="0"/>
    </xf>
    <xf numFmtId="0" fontId="17" fillId="0" borderId="18" xfId="0" applyFont="1" applyBorder="1" applyAlignment="1" applyProtection="1">
      <alignment horizontal="justify" vertical="center"/>
      <protection locked="0"/>
    </xf>
    <xf numFmtId="0" fontId="17" fillId="0" borderId="31" xfId="0" applyFont="1" applyBorder="1" applyAlignment="1" applyProtection="1">
      <alignment horizontal="justify" vertical="center"/>
      <protection locked="0"/>
    </xf>
    <xf numFmtId="0" fontId="19" fillId="0" borderId="26" xfId="0" applyFont="1" applyBorder="1" applyAlignment="1" applyProtection="1">
      <alignment horizontal="center" vertical="center"/>
    </xf>
    <xf numFmtId="0" fontId="19" fillId="0" borderId="2" xfId="0" applyFont="1" applyBorder="1" applyAlignment="1" applyProtection="1">
      <alignment horizontal="center" vertical="center"/>
    </xf>
    <xf numFmtId="0" fontId="18" fillId="0" borderId="5" xfId="0" applyFont="1" applyBorder="1" applyAlignment="1" applyProtection="1">
      <alignment horizontal="center" vertical="center" textRotation="90" wrapText="1"/>
      <protection locked="0"/>
    </xf>
    <xf numFmtId="0" fontId="18" fillId="0" borderId="7" xfId="0" applyFont="1" applyBorder="1" applyAlignment="1" applyProtection="1">
      <alignment horizontal="center" vertical="center" textRotation="90" wrapText="1"/>
      <protection locked="0"/>
    </xf>
    <xf numFmtId="0" fontId="18" fillId="0" borderId="1" xfId="0" applyFont="1" applyFill="1" applyBorder="1" applyAlignment="1" applyProtection="1">
      <alignment horizontal="center" vertical="center" wrapText="1"/>
      <protection locked="0"/>
    </xf>
    <xf numFmtId="0" fontId="0" fillId="0" borderId="9" xfId="0" applyBorder="1" applyAlignment="1" applyProtection="1">
      <alignment horizontal="justify" vertical="center" wrapText="1"/>
      <protection locked="0"/>
    </xf>
    <xf numFmtId="16" fontId="0" fillId="0" borderId="10" xfId="0" applyNumberFormat="1"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0" fontId="10" fillId="0" borderId="2" xfId="0" applyFont="1" applyFill="1" applyBorder="1" applyAlignment="1" applyProtection="1">
      <alignment horizontal="center" vertical="center"/>
    </xf>
    <xf numFmtId="0" fontId="14" fillId="0" borderId="17" xfId="0" applyFont="1" applyBorder="1" applyAlignment="1" applyProtection="1">
      <alignment horizontal="justify" vertical="center" wrapText="1"/>
      <protection locked="0"/>
    </xf>
    <xf numFmtId="0" fontId="14" fillId="0" borderId="43" xfId="0" applyFont="1" applyBorder="1" applyAlignment="1" applyProtection="1">
      <alignment horizontal="justify" vertical="center" wrapText="1"/>
      <protection locked="0"/>
    </xf>
    <xf numFmtId="0" fontId="14" fillId="0" borderId="3"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20" fillId="0" borderId="44" xfId="0" applyFont="1" applyBorder="1" applyAlignment="1" applyProtection="1">
      <alignment horizontal="center" vertical="center"/>
      <protection locked="0"/>
    </xf>
    <xf numFmtId="0" fontId="18" fillId="0" borderId="44" xfId="0" applyFont="1" applyBorder="1" applyAlignment="1" applyProtection="1">
      <alignment horizontal="center" vertical="center" textRotation="90" wrapText="1"/>
      <protection locked="0"/>
    </xf>
    <xf numFmtId="1" fontId="18" fillId="0" borderId="3" xfId="0" applyNumberFormat="1" applyFont="1" applyBorder="1" applyAlignment="1" applyProtection="1">
      <alignment horizontal="center" vertical="center" wrapText="1"/>
    </xf>
    <xf numFmtId="1" fontId="18" fillId="0" borderId="23" xfId="0" applyNumberFormat="1" applyFont="1" applyBorder="1" applyAlignment="1" applyProtection="1">
      <alignment horizontal="center" vertical="center" wrapText="1"/>
    </xf>
    <xf numFmtId="1" fontId="18" fillId="0" borderId="25" xfId="0" applyNumberFormat="1" applyFont="1" applyBorder="1" applyAlignment="1" applyProtection="1">
      <alignment horizontal="center" vertical="center" wrapText="1"/>
    </xf>
    <xf numFmtId="0" fontId="0" fillId="0" borderId="48" xfId="0" applyBorder="1" applyAlignment="1" applyProtection="1">
      <alignment horizontal="justify" vertical="center" wrapText="1"/>
      <protection locked="0"/>
    </xf>
    <xf numFmtId="0" fontId="0" fillId="2" borderId="5"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14" fontId="0" fillId="2" borderId="3" xfId="0" applyNumberFormat="1" applyFill="1" applyBorder="1" applyAlignment="1" applyProtection="1">
      <alignment horizontal="center" vertical="center" wrapText="1"/>
      <protection locked="0"/>
    </xf>
    <xf numFmtId="14" fontId="0" fillId="2" borderId="23" xfId="0" applyNumberFormat="1" applyFill="1" applyBorder="1" applyAlignment="1" applyProtection="1">
      <alignment horizontal="center" vertical="center" wrapText="1"/>
      <protection locked="0"/>
    </xf>
    <xf numFmtId="14" fontId="0" fillId="2" borderId="25" xfId="0" applyNumberFormat="1" applyFill="1" applyBorder="1" applyAlignment="1" applyProtection="1">
      <alignment horizontal="center" vertical="center" wrapText="1"/>
      <protection locked="0"/>
    </xf>
    <xf numFmtId="0" fontId="0" fillId="0" borderId="45" xfId="0" applyBorder="1" applyAlignment="1" applyProtection="1">
      <alignment horizontal="justify" vertical="center" wrapText="1"/>
      <protection locked="0"/>
    </xf>
    <xf numFmtId="0" fontId="0" fillId="0" borderId="46" xfId="0" applyBorder="1" applyAlignment="1" applyProtection="1">
      <alignment horizontal="justify" vertical="center" wrapText="1"/>
      <protection locked="0"/>
    </xf>
    <xf numFmtId="0" fontId="14" fillId="0" borderId="1" xfId="0" applyFont="1" applyBorder="1" applyAlignment="1" applyProtection="1">
      <alignment horizontal="justify" vertical="top" wrapText="1"/>
      <protection locked="0"/>
    </xf>
    <xf numFmtId="0" fontId="14" fillId="0" borderId="25"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1"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0" fillId="0" borderId="52" xfId="0" applyBorder="1" applyAlignment="1" applyProtection="1">
      <alignment horizontal="justify" vertical="center" wrapText="1"/>
      <protection locked="0"/>
    </xf>
    <xf numFmtId="0" fontId="0" fillId="0" borderId="48" xfId="0" applyBorder="1" applyAlignment="1" applyProtection="1">
      <alignment horizontal="justify" vertical="center"/>
      <protection locked="0"/>
    </xf>
    <xf numFmtId="14" fontId="0" fillId="0" borderId="3" xfId="0" applyNumberFormat="1" applyBorder="1" applyAlignment="1" applyProtection="1">
      <alignment horizontal="center" vertical="center" wrapText="1"/>
      <protection locked="0"/>
    </xf>
    <xf numFmtId="14" fontId="0" fillId="0" borderId="23" xfId="0" applyNumberFormat="1" applyBorder="1" applyAlignment="1" applyProtection="1">
      <alignment horizontal="center" vertical="center" wrapText="1"/>
      <protection locked="0"/>
    </xf>
    <xf numFmtId="14" fontId="0" fillId="0" borderId="25" xfId="0" applyNumberFormat="1" applyBorder="1" applyAlignment="1" applyProtection="1">
      <alignment horizontal="center" vertical="center" wrapText="1"/>
      <protection locked="0"/>
    </xf>
    <xf numFmtId="9" fontId="0" fillId="2" borderId="3" xfId="0" applyNumberFormat="1"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9" fillId="0" borderId="31" xfId="0" applyFont="1" applyBorder="1" applyAlignment="1" applyProtection="1">
      <alignment horizontal="center" vertical="center"/>
    </xf>
    <xf numFmtId="0" fontId="0" fillId="2" borderId="23"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20" fillId="2" borderId="5"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4" fillId="0" borderId="17" xfId="0" applyFont="1" applyBorder="1" applyAlignment="1" applyProtection="1">
      <alignment horizontal="justify" vertical="top" wrapText="1"/>
      <protection locked="0"/>
    </xf>
    <xf numFmtId="0" fontId="14" fillId="0" borderId="25" xfId="0"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protection locked="0"/>
    </xf>
    <xf numFmtId="0" fontId="10" fillId="0" borderId="65" xfId="0" applyFont="1" applyFill="1" applyBorder="1" applyAlignment="1" applyProtection="1">
      <alignment horizontal="center" vertical="center"/>
    </xf>
    <xf numFmtId="0" fontId="0" fillId="0" borderId="26" xfId="0"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locked="0"/>
    </xf>
    <xf numFmtId="9" fontId="0" fillId="0" borderId="3" xfId="0" applyNumberFormat="1" applyBorder="1" applyAlignment="1" applyProtection="1">
      <alignment horizontal="center" vertical="center" wrapText="1"/>
      <protection locked="0"/>
    </xf>
    <xf numFmtId="0" fontId="0" fillId="2" borderId="3"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4" fillId="0" borderId="3" xfId="0" applyFont="1" applyBorder="1" applyAlignment="1" applyProtection="1">
      <alignment horizontal="justify" vertical="top" wrapText="1"/>
      <protection locked="0"/>
    </xf>
    <xf numFmtId="0" fontId="14" fillId="0" borderId="23" xfId="0" applyFont="1" applyBorder="1" applyAlignment="1" applyProtection="1">
      <alignment horizontal="justify" vertical="top" wrapText="1"/>
      <protection locked="0"/>
    </xf>
    <xf numFmtId="0" fontId="14" fillId="0" borderId="25" xfId="0" applyFont="1" applyBorder="1" applyAlignment="1" applyProtection="1">
      <alignment horizontal="justify" vertical="top" wrapText="1"/>
      <protection locked="0"/>
    </xf>
    <xf numFmtId="0" fontId="0" fillId="0" borderId="5"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8" fillId="0" borderId="3"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xf>
    <xf numFmtId="0" fontId="18" fillId="0" borderId="53" xfId="0" applyFont="1" applyFill="1" applyBorder="1" applyAlignment="1" applyProtection="1">
      <alignment horizontal="center" vertical="center" wrapText="1"/>
      <protection locked="0"/>
    </xf>
    <xf numFmtId="0" fontId="18" fillId="0" borderId="67" xfId="0" applyFont="1" applyFill="1" applyBorder="1" applyAlignment="1" applyProtection="1">
      <alignment horizontal="center" vertical="center" wrapText="1"/>
      <protection locked="0"/>
    </xf>
    <xf numFmtId="0" fontId="20" fillId="0" borderId="3" xfId="0" applyFont="1" applyBorder="1" applyAlignment="1" applyProtection="1">
      <alignment horizontal="justify" vertical="center" wrapText="1"/>
      <protection locked="0"/>
    </xf>
    <xf numFmtId="0" fontId="20" fillId="0" borderId="23" xfId="0" applyFont="1" applyBorder="1" applyAlignment="1" applyProtection="1">
      <alignment horizontal="justify" vertical="center" wrapText="1"/>
      <protection locked="0"/>
    </xf>
    <xf numFmtId="0" fontId="20" fillId="0" borderId="25" xfId="0" applyFont="1" applyBorder="1" applyAlignment="1" applyProtection="1">
      <alignment horizontal="justify" vertical="center" wrapText="1"/>
      <protection locked="0"/>
    </xf>
    <xf numFmtId="0" fontId="0" fillId="0" borderId="3"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7" xfId="0" applyBorder="1" applyAlignment="1" applyProtection="1">
      <alignment horizontal="center" vertical="center"/>
    </xf>
    <xf numFmtId="0" fontId="20" fillId="0" borderId="5" xfId="0" applyFont="1" applyBorder="1" applyAlignment="1" applyProtection="1">
      <alignment horizontal="justify" vertical="top" wrapText="1"/>
      <protection locked="0"/>
    </xf>
    <xf numFmtId="0" fontId="20" fillId="0" borderId="7" xfId="0" applyFont="1" applyBorder="1" applyAlignment="1" applyProtection="1">
      <alignment horizontal="justify" vertical="top"/>
      <protection locked="0"/>
    </xf>
    <xf numFmtId="0" fontId="0" fillId="0" borderId="3"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21" fillId="0" borderId="3"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16" fontId="7" fillId="0" borderId="1" xfId="0" applyNumberFormat="1" applyFont="1" applyBorder="1" applyAlignment="1" applyProtection="1">
      <alignment horizontal="justify" vertical="center"/>
      <protection locked="0"/>
    </xf>
    <xf numFmtId="0" fontId="39" fillId="0" borderId="1" xfId="0" applyFont="1" applyBorder="1" applyAlignment="1" applyProtection="1">
      <alignment horizontal="justify" vertical="center" wrapText="1"/>
      <protection locked="0"/>
    </xf>
    <xf numFmtId="0" fontId="2" fillId="0" borderId="3"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5" fillId="0" borderId="7" xfId="0" applyFon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0" fontId="21" fillId="0" borderId="5" xfId="0" applyFont="1" applyBorder="1" applyAlignment="1" applyProtection="1">
      <alignment horizontal="justify" vertical="center" wrapText="1"/>
      <protection locked="0"/>
    </xf>
    <xf numFmtId="0" fontId="21" fillId="0" borderId="7" xfId="0" applyFont="1" applyBorder="1" applyAlignment="1" applyProtection="1">
      <alignment horizontal="justify" vertical="center" wrapText="1"/>
      <protection locked="0"/>
    </xf>
    <xf numFmtId="0" fontId="0" fillId="0" borderId="31"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9" fontId="0" fillId="0" borderId="31" xfId="0" applyNumberFormat="1" applyBorder="1" applyAlignment="1" applyProtection="1">
      <alignment horizontal="justify" vertical="center" wrapText="1"/>
      <protection locked="0"/>
    </xf>
    <xf numFmtId="0" fontId="0" fillId="0" borderId="39" xfId="0" applyBorder="1" applyAlignment="1" applyProtection="1">
      <alignment horizontal="justify" vertical="center"/>
      <protection locked="0"/>
    </xf>
    <xf numFmtId="0" fontId="39" fillId="0" borderId="5" xfId="0" applyFont="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0" fontId="31" fillId="2" borderId="9" xfId="0" applyFont="1" applyFill="1" applyBorder="1" applyAlignment="1" applyProtection="1">
      <alignment horizontal="justify" vertical="center" wrapText="1"/>
      <protection locked="0"/>
    </xf>
    <xf numFmtId="0" fontId="31" fillId="2" borderId="1" xfId="0" applyFont="1" applyFill="1" applyBorder="1" applyAlignment="1" applyProtection="1">
      <alignment horizontal="justify" vertical="center" wrapText="1"/>
      <protection locked="0"/>
    </xf>
    <xf numFmtId="0" fontId="36" fillId="0" borderId="9"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justify" vertical="center" wrapText="1"/>
      <protection locked="0"/>
    </xf>
    <xf numFmtId="0" fontId="31" fillId="0" borderId="9" xfId="0" applyFont="1" applyFill="1" applyBorder="1" applyAlignment="1" applyProtection="1">
      <alignment horizontal="justify" vertical="center" wrapText="1"/>
      <protection locked="0"/>
    </xf>
    <xf numFmtId="0" fontId="31" fillId="0" borderId="1" xfId="0" applyFont="1" applyFill="1" applyBorder="1" applyAlignment="1" applyProtection="1">
      <alignment horizontal="justify" vertical="center" wrapText="1"/>
      <protection locked="0"/>
    </xf>
    <xf numFmtId="0" fontId="18" fillId="0" borderId="9"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1" fontId="0" fillId="0" borderId="51" xfId="0" applyNumberFormat="1" applyFont="1" applyBorder="1" applyAlignment="1" applyProtection="1">
      <alignment horizontal="center" vertical="center"/>
    </xf>
    <xf numFmtId="0" fontId="46" fillId="0" borderId="5" xfId="0" applyFont="1" applyBorder="1" applyAlignment="1" applyProtection="1">
      <alignment horizontal="center" vertical="center" wrapText="1"/>
      <protection locked="0"/>
    </xf>
    <xf numFmtId="0" fontId="46" fillId="0" borderId="7" xfId="0" applyFont="1" applyBorder="1" applyAlignment="1" applyProtection="1">
      <alignment horizontal="center" vertical="center" wrapText="1"/>
      <protection locked="0"/>
    </xf>
    <xf numFmtId="0" fontId="39" fillId="2" borderId="9" xfId="0" applyFont="1" applyFill="1" applyBorder="1" applyAlignment="1" applyProtection="1">
      <alignment horizontal="justify" vertical="center" wrapText="1"/>
      <protection locked="0"/>
    </xf>
    <xf numFmtId="0" fontId="39" fillId="2" borderId="1" xfId="0" applyFont="1" applyFill="1" applyBorder="1" applyAlignment="1" applyProtection="1">
      <alignment horizontal="justify" vertical="center" wrapText="1"/>
      <protection locked="0"/>
    </xf>
    <xf numFmtId="0" fontId="36" fillId="2" borderId="10" xfId="0" applyFont="1" applyFill="1" applyBorder="1" applyAlignment="1" applyProtection="1">
      <alignment horizontal="justify" vertical="center" wrapText="1"/>
      <protection locked="0"/>
    </xf>
    <xf numFmtId="0" fontId="36" fillId="2" borderId="18" xfId="0" applyFont="1" applyFill="1" applyBorder="1" applyAlignment="1" applyProtection="1">
      <alignment horizontal="justify" vertical="center"/>
      <protection locked="0"/>
    </xf>
    <xf numFmtId="0" fontId="36" fillId="0" borderId="45" xfId="0" applyFont="1" applyFill="1" applyBorder="1" applyAlignment="1" applyProtection="1">
      <alignment horizontal="justify" vertical="center" wrapText="1"/>
      <protection locked="0"/>
    </xf>
    <xf numFmtId="0" fontId="31" fillId="0" borderId="45" xfId="0" applyFont="1" applyFill="1" applyBorder="1" applyAlignment="1" applyProtection="1">
      <alignment horizontal="justify" vertical="center" wrapText="1"/>
      <protection locked="0"/>
    </xf>
    <xf numFmtId="0" fontId="18" fillId="0" borderId="45" xfId="0" applyFont="1" applyBorder="1" applyAlignment="1" applyProtection="1">
      <alignment horizontal="center" vertical="center" wrapText="1"/>
    </xf>
    <xf numFmtId="1" fontId="18" fillId="0" borderId="9" xfId="0" applyNumberFormat="1" applyFont="1" applyBorder="1" applyAlignment="1" applyProtection="1">
      <alignment horizontal="center" vertical="center" wrapText="1"/>
    </xf>
    <xf numFmtId="1" fontId="18" fillId="0" borderId="1" xfId="0" applyNumberFormat="1" applyFont="1" applyBorder="1" applyAlignment="1" applyProtection="1">
      <alignment horizontal="center" vertical="center" wrapText="1"/>
    </xf>
    <xf numFmtId="0" fontId="31" fillId="2" borderId="9" xfId="0" applyFont="1" applyFill="1" applyBorder="1" applyAlignment="1" applyProtection="1">
      <alignment horizontal="center" vertical="center" wrapText="1"/>
      <protection locked="0"/>
    </xf>
    <xf numFmtId="0" fontId="31" fillId="2" borderId="1" xfId="0" applyFont="1" applyFill="1" applyBorder="1" applyAlignment="1" applyProtection="1">
      <alignment horizontal="center" vertical="center" wrapText="1"/>
      <protection locked="0"/>
    </xf>
    <xf numFmtId="14" fontId="31" fillId="2" borderId="9" xfId="0" applyNumberFormat="1" applyFont="1" applyFill="1" applyBorder="1" applyAlignment="1" applyProtection="1">
      <alignment horizontal="center" vertical="center"/>
      <protection locked="0"/>
    </xf>
    <xf numFmtId="0" fontId="31" fillId="2" borderId="1" xfId="0" applyFont="1" applyFill="1" applyBorder="1" applyAlignment="1" applyProtection="1">
      <alignment horizontal="center" vertical="center"/>
      <protection locked="0"/>
    </xf>
    <xf numFmtId="0" fontId="46" fillId="2" borderId="1" xfId="0" applyFont="1" applyFill="1" applyBorder="1" applyAlignment="1" applyProtection="1">
      <alignment horizontal="justify" vertical="center" wrapText="1"/>
      <protection locked="0"/>
    </xf>
    <xf numFmtId="0" fontId="46" fillId="2" borderId="45" xfId="0" applyFont="1" applyFill="1" applyBorder="1" applyAlignment="1" applyProtection="1">
      <alignment horizontal="justify" vertical="center" wrapText="1"/>
      <protection locked="0"/>
    </xf>
    <xf numFmtId="0" fontId="36" fillId="2" borderId="18" xfId="0" applyFont="1" applyFill="1" applyBorder="1" applyAlignment="1" applyProtection="1">
      <alignment horizontal="justify" vertical="center" wrapText="1"/>
      <protection locked="0"/>
    </xf>
    <xf numFmtId="0" fontId="36" fillId="2" borderId="46" xfId="0" applyFont="1" applyFill="1" applyBorder="1" applyAlignment="1" applyProtection="1">
      <alignment horizontal="justify" vertical="center"/>
      <protection locked="0"/>
    </xf>
    <xf numFmtId="1" fontId="18" fillId="0" borderId="45" xfId="0" applyNumberFormat="1" applyFont="1" applyBorder="1" applyAlignment="1" applyProtection="1">
      <alignment horizontal="center" vertical="center" wrapText="1"/>
    </xf>
    <xf numFmtId="0" fontId="31" fillId="0" borderId="45" xfId="0" applyFont="1" applyBorder="1" applyAlignment="1" applyProtection="1">
      <alignment horizontal="center" vertical="center" wrapText="1"/>
      <protection locked="0"/>
    </xf>
    <xf numFmtId="0" fontId="31" fillId="2" borderId="45" xfId="0" applyFont="1" applyFill="1" applyBorder="1" applyAlignment="1" applyProtection="1">
      <alignment horizontal="justify" vertical="center" wrapText="1"/>
      <protection locked="0"/>
    </xf>
    <xf numFmtId="14" fontId="31" fillId="2" borderId="1" xfId="0" applyNumberFormat="1"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6" fillId="2" borderId="1" xfId="0" applyFont="1" applyFill="1" applyBorder="1" applyAlignment="1" applyProtection="1">
      <alignment horizontal="justify" vertical="center" wrapText="1"/>
      <protection locked="0"/>
    </xf>
    <xf numFmtId="0" fontId="36" fillId="2" borderId="45" xfId="0" applyFont="1" applyFill="1" applyBorder="1" applyAlignment="1" applyProtection="1">
      <alignment horizontal="justify" vertical="center" wrapText="1"/>
      <protection locked="0"/>
    </xf>
    <xf numFmtId="15" fontId="0" fillId="0" borderId="1" xfId="0" applyNumberFormat="1" applyBorder="1" applyAlignment="1" applyProtection="1">
      <alignment horizontal="center" vertical="center" textRotation="90" wrapText="1"/>
      <protection locked="0"/>
    </xf>
    <xf numFmtId="0" fontId="0" fillId="0" borderId="1" xfId="0" applyBorder="1" applyAlignment="1" applyProtection="1">
      <alignment horizontal="center" vertical="center" textRotation="90" wrapText="1"/>
      <protection locked="0"/>
    </xf>
    <xf numFmtId="0" fontId="17" fillId="0" borderId="1" xfId="0" applyFont="1" applyBorder="1" applyAlignment="1" applyProtection="1">
      <alignment horizontal="justify" vertical="center"/>
      <protection locked="0"/>
    </xf>
    <xf numFmtId="0" fontId="2" fillId="0" borderId="17"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protection locked="0"/>
    </xf>
    <xf numFmtId="0" fontId="20" fillId="0" borderId="1" xfId="0" applyFont="1" applyBorder="1" applyAlignment="1" applyProtection="1">
      <alignment horizontal="justify" vertical="center" wrapText="1"/>
      <protection locked="0"/>
    </xf>
    <xf numFmtId="0" fontId="20" fillId="0" borderId="1" xfId="0" applyFont="1" applyBorder="1" applyAlignment="1" applyProtection="1">
      <alignment horizontal="justify" vertical="center"/>
      <protection locked="0"/>
    </xf>
    <xf numFmtId="0" fontId="0" fillId="0" borderId="1" xfId="0" applyBorder="1" applyAlignment="1" applyProtection="1">
      <alignment horizontal="center" vertical="center" wrapText="1"/>
    </xf>
    <xf numFmtId="0" fontId="0" fillId="0" borderId="18" xfId="0" applyBorder="1" applyAlignment="1" applyProtection="1">
      <alignment horizontal="justify" vertical="center" wrapText="1"/>
    </xf>
    <xf numFmtId="0" fontId="0" fillId="0" borderId="1" xfId="0" applyBorder="1" applyAlignment="1" applyProtection="1">
      <alignment horizontal="justify" vertical="center" wrapText="1"/>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0" fillId="0" borderId="45" xfId="0" applyFont="1" applyBorder="1" applyAlignment="1" applyProtection="1">
      <alignment horizontal="justify" vertical="center"/>
      <protection locked="0"/>
    </xf>
    <xf numFmtId="0" fontId="14" fillId="0" borderId="45" xfId="0" applyFont="1" applyFill="1" applyBorder="1" applyAlignment="1" applyProtection="1">
      <alignment horizontal="center" vertical="center" wrapText="1"/>
      <protection locked="0"/>
    </xf>
    <xf numFmtId="0" fontId="20" fillId="0" borderId="45" xfId="0" applyFont="1" applyBorder="1" applyAlignment="1" applyProtection="1">
      <alignment horizontal="justify" vertical="center"/>
      <protection locked="0"/>
    </xf>
    <xf numFmtId="0" fontId="8" fillId="0" borderId="1" xfId="0" applyFont="1" applyBorder="1" applyAlignment="1" applyProtection="1">
      <alignment horizontal="justify" vertical="center" wrapText="1"/>
      <protection locked="0"/>
    </xf>
    <xf numFmtId="14" fontId="36" fillId="0" borderId="1" xfId="0" applyNumberFormat="1" applyFont="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6" fillId="0" borderId="23" xfId="0" applyFont="1" applyBorder="1" applyAlignment="1" applyProtection="1">
      <alignment horizontal="center" vertical="center" textRotation="90"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7" fillId="0" borderId="45" xfId="0" applyFont="1" applyBorder="1" applyAlignment="1" applyProtection="1">
      <alignment horizontal="justify" vertical="center" wrapText="1"/>
      <protection locked="0"/>
    </xf>
    <xf numFmtId="0" fontId="46" fillId="0" borderId="3" xfId="0" applyFont="1" applyBorder="1" applyAlignment="1" applyProtection="1">
      <alignment horizontal="center" vertical="center" textRotation="90" wrapText="1"/>
      <protection locked="0"/>
    </xf>
    <xf numFmtId="0" fontId="46" fillId="0" borderId="44" xfId="0" applyFont="1" applyBorder="1" applyAlignment="1" applyProtection="1">
      <alignment horizontal="center" vertical="center" textRotation="90" wrapText="1"/>
      <protection locked="0"/>
    </xf>
    <xf numFmtId="0" fontId="36" fillId="0" borderId="1" xfId="0" applyFont="1" applyBorder="1" applyAlignment="1" applyProtection="1">
      <alignment horizontal="center" vertical="center" wrapText="1"/>
      <protection locked="0"/>
    </xf>
    <xf numFmtId="0" fontId="7" fillId="0" borderId="3" xfId="0" applyFont="1" applyFill="1" applyBorder="1" applyAlignment="1" applyProtection="1">
      <alignment horizontal="justify" vertical="center" wrapText="1"/>
      <protection locked="0"/>
    </xf>
    <xf numFmtId="0" fontId="7" fillId="0" borderId="23" xfId="0" applyFont="1" applyFill="1" applyBorder="1" applyAlignment="1" applyProtection="1">
      <alignment horizontal="justify" vertical="center" wrapText="1"/>
      <protection locked="0"/>
    </xf>
    <xf numFmtId="0" fontId="7" fillId="0" borderId="25" xfId="0" applyFont="1" applyFill="1" applyBorder="1" applyAlignment="1" applyProtection="1">
      <alignment horizontal="justify" vertical="center" wrapText="1"/>
      <protection locked="0"/>
    </xf>
    <xf numFmtId="0" fontId="7" fillId="0" borderId="5"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14" fontId="0" fillId="0" borderId="1" xfId="0" applyNumberFormat="1" applyBorder="1" applyAlignment="1" applyProtection="1">
      <alignment horizontal="center" vertical="center"/>
      <protection locked="0"/>
    </xf>
    <xf numFmtId="0" fontId="49" fillId="0" borderId="8"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43"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wrapText="1"/>
      <protection locked="0"/>
    </xf>
    <xf numFmtId="0" fontId="8" fillId="0" borderId="9"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protection locked="0"/>
    </xf>
    <xf numFmtId="0" fontId="7" fillId="0" borderId="45" xfId="0" applyFont="1" applyBorder="1" applyAlignment="1" applyProtection="1">
      <alignment horizontal="justify" vertical="center"/>
      <protection locked="0"/>
    </xf>
    <xf numFmtId="0" fontId="7" fillId="0" borderId="9" xfId="0" applyFont="1" applyBorder="1" applyAlignment="1" applyProtection="1">
      <alignment horizontal="justify" vertical="center" wrapText="1"/>
      <protection locked="0"/>
    </xf>
    <xf numFmtId="0" fontId="51" fillId="0" borderId="1" xfId="0" applyFont="1" applyBorder="1" applyAlignment="1" applyProtection="1">
      <alignment horizontal="center" vertical="top"/>
    </xf>
    <xf numFmtId="0" fontId="8" fillId="0" borderId="10"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protection locked="0"/>
    </xf>
    <xf numFmtId="14" fontId="7" fillId="0" borderId="9" xfId="0" applyNumberFormat="1" applyFont="1" applyBorder="1" applyAlignment="1" applyProtection="1">
      <alignment horizontal="justify" vertical="center"/>
      <protection locked="0"/>
    </xf>
    <xf numFmtId="9" fontId="7" fillId="2" borderId="68" xfId="0" applyNumberFormat="1" applyFont="1" applyFill="1" applyBorder="1" applyAlignment="1" applyProtection="1">
      <alignment horizontal="justify" vertical="center" wrapText="1"/>
      <protection locked="0"/>
    </xf>
    <xf numFmtId="0" fontId="7" fillId="2" borderId="7" xfId="0" applyFont="1" applyFill="1" applyBorder="1" applyAlignment="1" applyProtection="1">
      <alignment horizontal="justify" vertical="center"/>
      <protection locked="0"/>
    </xf>
    <xf numFmtId="0" fontId="7" fillId="0" borderId="9" xfId="0" applyFont="1" applyBorder="1" applyAlignment="1" applyProtection="1">
      <alignment horizontal="center" vertical="center" wrapText="1"/>
      <protection locked="0"/>
    </xf>
    <xf numFmtId="0" fontId="7" fillId="2" borderId="9"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protection locked="0"/>
    </xf>
    <xf numFmtId="9" fontId="7" fillId="2" borderId="5" xfId="0" applyNumberFormat="1" applyFont="1" applyFill="1" applyBorder="1" applyAlignment="1" applyProtection="1">
      <alignment horizontal="justify" vertical="center" wrapText="1"/>
      <protection locked="0"/>
    </xf>
    <xf numFmtId="0" fontId="7" fillId="2" borderId="48" xfId="0" applyFont="1" applyFill="1" applyBorder="1" applyAlignment="1" applyProtection="1">
      <alignment horizontal="justify" vertical="center"/>
      <protection locked="0"/>
    </xf>
    <xf numFmtId="0" fontId="7" fillId="2" borderId="1" xfId="0" applyFont="1" applyFill="1" applyBorder="1" applyAlignment="1" applyProtection="1">
      <alignment horizontal="justify" vertical="center" wrapText="1"/>
      <protection locked="0"/>
    </xf>
    <xf numFmtId="0" fontId="7" fillId="2" borderId="45" xfId="0" applyFont="1" applyFill="1" applyBorder="1" applyAlignment="1" applyProtection="1">
      <alignment horizontal="justify" vertical="center" wrapText="1"/>
      <protection locked="0"/>
    </xf>
    <xf numFmtId="0" fontId="7" fillId="2" borderId="18" xfId="0" applyFont="1" applyFill="1" applyBorder="1" applyAlignment="1" applyProtection="1">
      <alignment horizontal="justify" vertical="center" wrapText="1"/>
      <protection locked="0"/>
    </xf>
    <xf numFmtId="0" fontId="7" fillId="2" borderId="18" xfId="0" applyFont="1" applyFill="1" applyBorder="1" applyAlignment="1" applyProtection="1">
      <alignment horizontal="justify" vertical="center"/>
      <protection locked="0"/>
    </xf>
    <xf numFmtId="0" fontId="7" fillId="2" borderId="46" xfId="0" applyFont="1" applyFill="1" applyBorder="1" applyAlignment="1" applyProtection="1">
      <alignment horizontal="justify" vertical="center"/>
      <protection locked="0"/>
    </xf>
    <xf numFmtId="0" fontId="7" fillId="0" borderId="45" xfId="0" applyFont="1" applyBorder="1" applyAlignment="1" applyProtection="1">
      <alignment horizontal="center" vertical="center"/>
      <protection locked="0"/>
    </xf>
    <xf numFmtId="0" fontId="7" fillId="2" borderId="45" xfId="0" applyFont="1" applyFill="1" applyBorder="1" applyAlignment="1" applyProtection="1">
      <alignment horizontal="justify" vertical="center"/>
      <protection locked="0"/>
    </xf>
    <xf numFmtId="14" fontId="7" fillId="2" borderId="1" xfId="0" applyNumberFormat="1" applyFont="1" applyFill="1" applyBorder="1" applyAlignment="1" applyProtection="1">
      <alignment horizontal="justify" vertical="center"/>
      <protection locked="0"/>
    </xf>
    <xf numFmtId="0" fontId="31" fillId="0" borderId="1" xfId="0" applyFont="1" applyBorder="1" applyAlignment="1">
      <alignment horizontal="left" vertical="top" wrapText="1"/>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31" fillId="0" borderId="31" xfId="0" applyFont="1" applyBorder="1" applyAlignment="1">
      <alignment horizontal="left" vertical="top" wrapText="1"/>
    </xf>
    <xf numFmtId="0" fontId="31" fillId="0" borderId="39" xfId="0" applyFont="1" applyBorder="1" applyAlignment="1">
      <alignment horizontal="left" vertical="top" wrapText="1"/>
    </xf>
    <xf numFmtId="0" fontId="31" fillId="0" borderId="2" xfId="0" applyFont="1" applyBorder="1" applyAlignment="1">
      <alignment horizontal="left" vertical="top" wrapText="1"/>
    </xf>
    <xf numFmtId="0" fontId="31" fillId="0" borderId="20" xfId="0" applyFont="1" applyBorder="1" applyAlignment="1">
      <alignment horizontal="left" vertical="top" wrapTex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24" xfId="0" applyFont="1" applyBorder="1" applyAlignment="1">
      <alignment horizontal="left"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4" xfId="0" applyFont="1" applyBorder="1" applyAlignment="1">
      <alignment horizontal="center" vertical="center" wrapText="1"/>
    </xf>
    <xf numFmtId="0" fontId="31" fillId="0" borderId="1" xfId="0" applyFont="1" applyBorder="1" applyAlignment="1">
      <alignment horizontal="left" wrapText="1"/>
    </xf>
    <xf numFmtId="0" fontId="31" fillId="0" borderId="18" xfId="0" applyFont="1" applyBorder="1" applyAlignment="1">
      <alignment horizontal="left"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30" fillId="0" borderId="13" xfId="0" applyFont="1" applyBorder="1" applyAlignment="1">
      <alignment horizontal="center" wrapText="1"/>
    </xf>
    <xf numFmtId="0" fontId="29" fillId="0" borderId="5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1" fillId="0" borderId="18" xfId="0" applyFont="1" applyBorder="1" applyAlignment="1">
      <alignment horizontal="left" vertical="top" wrapText="1"/>
    </xf>
    <xf numFmtId="0" fontId="31" fillId="0" borderId="5" xfId="0" applyFont="1" applyBorder="1" applyAlignment="1">
      <alignment horizontal="left" vertical="top" wrapText="1"/>
    </xf>
    <xf numFmtId="0" fontId="31" fillId="0" borderId="55" xfId="0" applyFont="1" applyBorder="1" applyAlignment="1">
      <alignment horizontal="left" vertical="top" wrapText="1"/>
    </xf>
    <xf numFmtId="0" fontId="31" fillId="0" borderId="26" xfId="0" applyFont="1" applyBorder="1" applyAlignment="1">
      <alignment horizontal="left" vertical="top" wrapText="1"/>
    </xf>
    <xf numFmtId="0" fontId="31" fillId="0" borderId="28" xfId="0" applyFont="1" applyBorder="1" applyAlignment="1">
      <alignment horizontal="left" vertical="top" wrapText="1"/>
    </xf>
    <xf numFmtId="0" fontId="32" fillId="6" borderId="3" xfId="0" applyFont="1" applyFill="1" applyBorder="1" applyAlignment="1">
      <alignment horizontal="justify" vertical="top" wrapText="1"/>
    </xf>
    <xf numFmtId="0" fontId="7" fillId="4" borderId="56" xfId="0" applyFont="1" applyFill="1" applyBorder="1" applyAlignment="1">
      <alignment horizontal="left"/>
    </xf>
    <xf numFmtId="0" fontId="7" fillId="4" borderId="57" xfId="0" applyFont="1" applyFill="1" applyBorder="1" applyAlignment="1">
      <alignment horizontal="left"/>
    </xf>
    <xf numFmtId="0" fontId="7" fillId="4" borderId="58" xfId="0" applyFont="1" applyFill="1" applyBorder="1" applyAlignment="1">
      <alignment horizontal="left"/>
    </xf>
    <xf numFmtId="0" fontId="7" fillId="4" borderId="52" xfId="0" applyFont="1" applyFill="1" applyBorder="1" applyAlignment="1">
      <alignment horizontal="left"/>
    </xf>
    <xf numFmtId="0" fontId="7" fillId="4" borderId="47" xfId="0" applyFont="1" applyFill="1" applyBorder="1" applyAlignment="1">
      <alignment horizontal="left"/>
    </xf>
    <xf numFmtId="0" fontId="7" fillId="4" borderId="61" xfId="0" applyFont="1" applyFill="1" applyBorder="1" applyAlignment="1">
      <alignment horizontal="left"/>
    </xf>
    <xf numFmtId="0" fontId="6" fillId="6" borderId="56"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6" fillId="6" borderId="58" xfId="0" applyFont="1" applyFill="1" applyBorder="1" applyAlignment="1">
      <alignment horizontal="center" vertical="center" wrapText="1"/>
    </xf>
    <xf numFmtId="0" fontId="6" fillId="6" borderId="59" xfId="0" applyFont="1" applyFill="1" applyBorder="1" applyAlignment="1">
      <alignment horizontal="justify" vertical="center" wrapText="1"/>
    </xf>
    <xf numFmtId="0" fontId="6" fillId="6" borderId="60" xfId="0" applyFont="1" applyFill="1" applyBorder="1" applyAlignment="1">
      <alignment horizontal="justify" vertical="center" wrapText="1"/>
    </xf>
    <xf numFmtId="0" fontId="6" fillId="6" borderId="56" xfId="0" applyFont="1" applyFill="1" applyBorder="1" applyAlignment="1">
      <alignment horizontal="justify" vertical="center" wrapText="1"/>
    </xf>
    <xf numFmtId="0" fontId="6" fillId="6" borderId="58" xfId="0" applyFont="1" applyFill="1" applyBorder="1" applyAlignment="1">
      <alignment horizontal="justify" vertical="center" wrapText="1"/>
    </xf>
    <xf numFmtId="0" fontId="6" fillId="6" borderId="14" xfId="0" applyFont="1" applyFill="1" applyBorder="1" applyAlignment="1">
      <alignment horizontal="justify" vertical="center" wrapText="1"/>
    </xf>
    <xf numFmtId="0" fontId="6" fillId="6" borderId="15" xfId="0" applyFont="1" applyFill="1" applyBorder="1" applyAlignment="1">
      <alignment horizontal="justify" vertical="center" wrapText="1"/>
    </xf>
    <xf numFmtId="0" fontId="6" fillId="6" borderId="16" xfId="0" applyFont="1" applyFill="1" applyBorder="1" applyAlignment="1">
      <alignment horizontal="justify" vertical="center" wrapText="1"/>
    </xf>
    <xf numFmtId="0" fontId="32" fillId="6" borderId="1" xfId="0" applyFont="1" applyFill="1" applyBorder="1" applyAlignment="1">
      <alignment horizontal="left" vertical="center" wrapText="1"/>
    </xf>
    <xf numFmtId="0" fontId="32" fillId="6" borderId="1" xfId="0" applyFont="1" applyFill="1" applyBorder="1" applyAlignment="1">
      <alignment horizontal="justify" vertical="top" wrapText="1"/>
    </xf>
  </cellXfs>
  <cellStyles count="1">
    <cellStyle name="Normal" xfId="0" builtinId="0"/>
  </cellStyles>
  <dxfs count="276">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66FF66"/>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FF3399"/>
          </stop>
        </gradientFill>
      </fill>
    </dxf>
    <dxf>
      <fill>
        <gradientFill type="path" left="0.5" right="0.5" top="0.5" bottom="0.5">
          <stop position="0">
            <color theme="0"/>
          </stop>
          <stop position="1">
            <color rgb="FFFF6600"/>
          </stop>
        </gradientFill>
      </fill>
    </dxf>
    <dxf>
      <fill>
        <gradientFill type="path" left="0.5" right="0.5" top="0.5" bottom="0.5">
          <stop position="0">
            <color theme="0"/>
          </stop>
          <stop position="1">
            <color rgb="FF0066FF"/>
          </stop>
        </gradientFill>
      </fill>
    </dxf>
    <dxf>
      <fill>
        <gradientFill type="path" left="0.5" right="0.5" top="0.5" bottom="0.5">
          <stop position="0">
            <color theme="0"/>
          </stop>
          <stop position="1">
            <color rgb="FF66FF66"/>
          </stop>
        </gradient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302559</xdr:colOff>
      <xdr:row>0</xdr:row>
      <xdr:rowOff>50800</xdr:rowOff>
    </xdr:from>
    <xdr:to>
      <xdr:col>0</xdr:col>
      <xdr:colOff>1178611</xdr:colOff>
      <xdr:row>3</xdr:row>
      <xdr:rowOff>189578</xdr:rowOff>
    </xdr:to>
    <xdr:pic>
      <xdr:nvPicPr>
        <xdr:cNvPr id="16" name="Imagen 16">
          <a:extLst>
            <a:ext uri="{FF2B5EF4-FFF2-40B4-BE49-F238E27FC236}">
              <a16:creationId xmlns:a16="http://schemas.microsoft.com/office/drawing/2014/main" xmlns="" id="{86DBCDB8-02F0-430C-8D55-CF7FD8F3F0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59" y="50800"/>
          <a:ext cx="876052" cy="938878"/>
        </a:xfrm>
        <a:prstGeom prst="rect">
          <a:avLst/>
        </a:prstGeom>
      </xdr:spPr>
    </xdr:pic>
    <xdr:clientData/>
  </xdr:twoCellAnchor>
  <xdr:twoCellAnchor>
    <xdr:from>
      <xdr:col>9</xdr:col>
      <xdr:colOff>1397000</xdr:colOff>
      <xdr:row>258</xdr:row>
      <xdr:rowOff>0</xdr:rowOff>
    </xdr:from>
    <xdr:to>
      <xdr:col>9</xdr:col>
      <xdr:colOff>2968625</xdr:colOff>
      <xdr:row>258</xdr:row>
      <xdr:rowOff>0</xdr:rowOff>
    </xdr:to>
    <xdr:cxnSp macro="">
      <xdr:nvCxnSpPr>
        <xdr:cNvPr id="17" name="Conector recto 46">
          <a:extLst>
            <a:ext uri="{FF2B5EF4-FFF2-40B4-BE49-F238E27FC236}">
              <a16:creationId xmlns:a16="http://schemas.microsoft.com/office/drawing/2014/main" xmlns="" id="{B775772B-8551-4A3A-A17B-6144CD45CF85}"/>
            </a:ext>
          </a:extLst>
        </xdr:cNvPr>
        <xdr:cNvCxnSpPr/>
      </xdr:nvCxnSpPr>
      <xdr:spPr>
        <a:xfrm>
          <a:off x="11607800" y="201263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1428750</xdr:colOff>
      <xdr:row>259</xdr:row>
      <xdr:rowOff>1</xdr:rowOff>
    </xdr:from>
    <xdr:to>
      <xdr:col>10</xdr:col>
      <xdr:colOff>0</xdr:colOff>
      <xdr:row>259</xdr:row>
      <xdr:rowOff>15875</xdr:rowOff>
    </xdr:to>
    <xdr:cxnSp macro="">
      <xdr:nvCxnSpPr>
        <xdr:cNvPr id="18" name="Conector recto 54">
          <a:extLst>
            <a:ext uri="{FF2B5EF4-FFF2-40B4-BE49-F238E27FC236}">
              <a16:creationId xmlns:a16="http://schemas.microsoft.com/office/drawing/2014/main" xmlns="" id="{6EC10577-C2B1-4254-90AC-D1A2134CA460}"/>
            </a:ext>
          </a:extLst>
        </xdr:cNvPr>
        <xdr:cNvCxnSpPr/>
      </xdr:nvCxnSpPr>
      <xdr:spPr>
        <a:xfrm flipV="1">
          <a:off x="11610975" y="20697826"/>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1397000</xdr:colOff>
      <xdr:row>259</xdr:row>
      <xdr:rowOff>0</xdr:rowOff>
    </xdr:from>
    <xdr:to>
      <xdr:col>9</xdr:col>
      <xdr:colOff>2968625</xdr:colOff>
      <xdr:row>259</xdr:row>
      <xdr:rowOff>0</xdr:rowOff>
    </xdr:to>
    <xdr:cxnSp macro="">
      <xdr:nvCxnSpPr>
        <xdr:cNvPr id="19" name="Conector recto 46">
          <a:extLst>
            <a:ext uri="{FF2B5EF4-FFF2-40B4-BE49-F238E27FC236}">
              <a16:creationId xmlns:a16="http://schemas.microsoft.com/office/drawing/2014/main" xmlns="" id="{BE2FE60A-9096-44AB-8AF8-89FCC482B2C6}"/>
            </a:ext>
          </a:extLst>
        </xdr:cNvPr>
        <xdr:cNvCxnSpPr/>
      </xdr:nvCxnSpPr>
      <xdr:spPr>
        <a:xfrm>
          <a:off x="11607800" y="206978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1428750</xdr:colOff>
      <xdr:row>260</xdr:row>
      <xdr:rowOff>1</xdr:rowOff>
    </xdr:from>
    <xdr:to>
      <xdr:col>10</xdr:col>
      <xdr:colOff>0</xdr:colOff>
      <xdr:row>260</xdr:row>
      <xdr:rowOff>15875</xdr:rowOff>
    </xdr:to>
    <xdr:cxnSp macro="">
      <xdr:nvCxnSpPr>
        <xdr:cNvPr id="20" name="Conector recto 54">
          <a:extLst>
            <a:ext uri="{FF2B5EF4-FFF2-40B4-BE49-F238E27FC236}">
              <a16:creationId xmlns:a16="http://schemas.microsoft.com/office/drawing/2014/main" xmlns="" id="{68493E72-A53A-4CFE-AB05-B0D5B1A69BDF}"/>
            </a:ext>
          </a:extLst>
        </xdr:cNvPr>
        <xdr:cNvCxnSpPr/>
      </xdr:nvCxnSpPr>
      <xdr:spPr>
        <a:xfrm flipV="1">
          <a:off x="11610975" y="20983576"/>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1428750</xdr:colOff>
      <xdr:row>259</xdr:row>
      <xdr:rowOff>1</xdr:rowOff>
    </xdr:from>
    <xdr:to>
      <xdr:col>10</xdr:col>
      <xdr:colOff>0</xdr:colOff>
      <xdr:row>259</xdr:row>
      <xdr:rowOff>15875</xdr:rowOff>
    </xdr:to>
    <xdr:cxnSp macro="">
      <xdr:nvCxnSpPr>
        <xdr:cNvPr id="21" name="Conector recto 54">
          <a:extLst>
            <a:ext uri="{FF2B5EF4-FFF2-40B4-BE49-F238E27FC236}">
              <a16:creationId xmlns:a16="http://schemas.microsoft.com/office/drawing/2014/main" xmlns="" id="{BC0389F4-A23E-46AA-9CF3-4079BF8CE2E3}"/>
            </a:ext>
          </a:extLst>
        </xdr:cNvPr>
        <xdr:cNvCxnSpPr/>
      </xdr:nvCxnSpPr>
      <xdr:spPr>
        <a:xfrm flipV="1">
          <a:off x="11610975" y="20697826"/>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1397000</xdr:colOff>
      <xdr:row>259</xdr:row>
      <xdr:rowOff>0</xdr:rowOff>
    </xdr:from>
    <xdr:to>
      <xdr:col>9</xdr:col>
      <xdr:colOff>2968625</xdr:colOff>
      <xdr:row>259</xdr:row>
      <xdr:rowOff>0</xdr:rowOff>
    </xdr:to>
    <xdr:cxnSp macro="">
      <xdr:nvCxnSpPr>
        <xdr:cNvPr id="22" name="Conector recto 46">
          <a:extLst>
            <a:ext uri="{FF2B5EF4-FFF2-40B4-BE49-F238E27FC236}">
              <a16:creationId xmlns:a16="http://schemas.microsoft.com/office/drawing/2014/main" xmlns="" id="{7C301011-D2FC-4A25-9128-60E7DA2A3A5E}"/>
            </a:ext>
          </a:extLst>
        </xdr:cNvPr>
        <xdr:cNvCxnSpPr/>
      </xdr:nvCxnSpPr>
      <xdr:spPr>
        <a:xfrm>
          <a:off x="11607800" y="206978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1428750</xdr:colOff>
      <xdr:row>260</xdr:row>
      <xdr:rowOff>1</xdr:rowOff>
    </xdr:from>
    <xdr:to>
      <xdr:col>10</xdr:col>
      <xdr:colOff>0</xdr:colOff>
      <xdr:row>260</xdr:row>
      <xdr:rowOff>15875</xdr:rowOff>
    </xdr:to>
    <xdr:cxnSp macro="">
      <xdr:nvCxnSpPr>
        <xdr:cNvPr id="23" name="Conector recto 54">
          <a:extLst>
            <a:ext uri="{FF2B5EF4-FFF2-40B4-BE49-F238E27FC236}">
              <a16:creationId xmlns:a16="http://schemas.microsoft.com/office/drawing/2014/main" xmlns="" id="{FD958A7C-4937-4DAD-9A34-5DBD00BC2E1C}"/>
            </a:ext>
          </a:extLst>
        </xdr:cNvPr>
        <xdr:cNvCxnSpPr/>
      </xdr:nvCxnSpPr>
      <xdr:spPr>
        <a:xfrm flipV="1">
          <a:off x="11610975" y="20983576"/>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1428750</xdr:colOff>
      <xdr:row>259</xdr:row>
      <xdr:rowOff>1</xdr:rowOff>
    </xdr:from>
    <xdr:to>
      <xdr:col>33</xdr:col>
      <xdr:colOff>0</xdr:colOff>
      <xdr:row>259</xdr:row>
      <xdr:rowOff>15875</xdr:rowOff>
    </xdr:to>
    <xdr:cxnSp macro="">
      <xdr:nvCxnSpPr>
        <xdr:cNvPr id="10" name="Conector recto 54">
          <a:extLst>
            <a:ext uri="{FF2B5EF4-FFF2-40B4-BE49-F238E27FC236}">
              <a16:creationId xmlns:a16="http://schemas.microsoft.com/office/drawing/2014/main" xmlns="" id="{6EC10577-C2B1-4254-90AC-D1A2134CA460}"/>
            </a:ext>
          </a:extLst>
        </xdr:cNvPr>
        <xdr:cNvCxnSpPr/>
      </xdr:nvCxnSpPr>
      <xdr:spPr>
        <a:xfrm flipV="1">
          <a:off x="13049250" y="130778251"/>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1428750</xdr:colOff>
      <xdr:row>260</xdr:row>
      <xdr:rowOff>1</xdr:rowOff>
    </xdr:from>
    <xdr:to>
      <xdr:col>33</xdr:col>
      <xdr:colOff>0</xdr:colOff>
      <xdr:row>260</xdr:row>
      <xdr:rowOff>15875</xdr:rowOff>
    </xdr:to>
    <xdr:cxnSp macro="">
      <xdr:nvCxnSpPr>
        <xdr:cNvPr id="11" name="Conector recto 54">
          <a:extLst>
            <a:ext uri="{FF2B5EF4-FFF2-40B4-BE49-F238E27FC236}">
              <a16:creationId xmlns:a16="http://schemas.microsoft.com/office/drawing/2014/main" xmlns="" id="{68493E72-A53A-4CFE-AB05-B0D5B1A69BDF}"/>
            </a:ext>
          </a:extLst>
        </xdr:cNvPr>
        <xdr:cNvCxnSpPr/>
      </xdr:nvCxnSpPr>
      <xdr:spPr>
        <a:xfrm flipV="1">
          <a:off x="13049250" y="131064001"/>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1428750</xdr:colOff>
      <xdr:row>259</xdr:row>
      <xdr:rowOff>1</xdr:rowOff>
    </xdr:from>
    <xdr:to>
      <xdr:col>33</xdr:col>
      <xdr:colOff>0</xdr:colOff>
      <xdr:row>259</xdr:row>
      <xdr:rowOff>15875</xdr:rowOff>
    </xdr:to>
    <xdr:cxnSp macro="">
      <xdr:nvCxnSpPr>
        <xdr:cNvPr id="12" name="Conector recto 54">
          <a:extLst>
            <a:ext uri="{FF2B5EF4-FFF2-40B4-BE49-F238E27FC236}">
              <a16:creationId xmlns:a16="http://schemas.microsoft.com/office/drawing/2014/main" xmlns="" id="{BC0389F4-A23E-46AA-9CF3-4079BF8CE2E3}"/>
            </a:ext>
          </a:extLst>
        </xdr:cNvPr>
        <xdr:cNvCxnSpPr/>
      </xdr:nvCxnSpPr>
      <xdr:spPr>
        <a:xfrm flipV="1">
          <a:off x="13049250" y="130778251"/>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1428750</xdr:colOff>
      <xdr:row>260</xdr:row>
      <xdr:rowOff>1</xdr:rowOff>
    </xdr:from>
    <xdr:to>
      <xdr:col>33</xdr:col>
      <xdr:colOff>0</xdr:colOff>
      <xdr:row>260</xdr:row>
      <xdr:rowOff>15875</xdr:rowOff>
    </xdr:to>
    <xdr:cxnSp macro="">
      <xdr:nvCxnSpPr>
        <xdr:cNvPr id="13" name="Conector recto 54">
          <a:extLst>
            <a:ext uri="{FF2B5EF4-FFF2-40B4-BE49-F238E27FC236}">
              <a16:creationId xmlns:a16="http://schemas.microsoft.com/office/drawing/2014/main" xmlns="" id="{FD958A7C-4937-4DAD-9A34-5DBD00BC2E1C}"/>
            </a:ext>
          </a:extLst>
        </xdr:cNvPr>
        <xdr:cNvCxnSpPr/>
      </xdr:nvCxnSpPr>
      <xdr:spPr>
        <a:xfrm flipV="1">
          <a:off x="13049250" y="131064001"/>
          <a:ext cx="0" cy="158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381000</xdr:colOff>
      <xdr:row>7</xdr:row>
      <xdr:rowOff>942611</xdr:rowOff>
    </xdr:from>
    <xdr:ext cx="9666941" cy="1765131"/>
    <xdr:pic>
      <xdr:nvPicPr>
        <xdr:cNvPr id="2" name="Imagen 1">
          <a:extLst>
            <a:ext uri="{FF2B5EF4-FFF2-40B4-BE49-F238E27FC236}">
              <a16:creationId xmlns:a16="http://schemas.microsoft.com/office/drawing/2014/main" xmlns="" id="{09D79B4D-1C00-4D1E-AFFA-6566B4253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5362211"/>
          <a:ext cx="9666941" cy="17651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666749</xdr:colOff>
      <xdr:row>10</xdr:row>
      <xdr:rowOff>679425</xdr:rowOff>
    </xdr:from>
    <xdr:ext cx="8620125" cy="3775102"/>
    <xdr:pic>
      <xdr:nvPicPr>
        <xdr:cNvPr id="3" name="Imagen 2">
          <a:extLst>
            <a:ext uri="{FF2B5EF4-FFF2-40B4-BE49-F238E27FC236}">
              <a16:creationId xmlns:a16="http://schemas.microsoft.com/office/drawing/2014/main" xmlns="" id="{2A5967C3-BEAD-423D-A369-64683605E2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4" y="11071200"/>
          <a:ext cx="8620125" cy="37751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687159</xdr:colOff>
      <xdr:row>11</xdr:row>
      <xdr:rowOff>267608</xdr:rowOff>
    </xdr:from>
    <xdr:ext cx="8437418" cy="2762250"/>
    <xdr:pic>
      <xdr:nvPicPr>
        <xdr:cNvPr id="4" name="Imagen 3">
          <a:extLst>
            <a:ext uri="{FF2B5EF4-FFF2-40B4-BE49-F238E27FC236}">
              <a16:creationId xmlns:a16="http://schemas.microsoft.com/office/drawing/2014/main" xmlns="" id="{3A852519-4367-4112-89BC-3E5F3BA50A1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46838" y="13806715"/>
          <a:ext cx="8437418" cy="2762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590260</xdr:colOff>
      <xdr:row>13</xdr:row>
      <xdr:rowOff>3326328</xdr:rowOff>
    </xdr:from>
    <xdr:ext cx="7758339" cy="1768928"/>
    <xdr:pic>
      <xdr:nvPicPr>
        <xdr:cNvPr id="5" name="Imagen 4">
          <a:extLst>
            <a:ext uri="{FF2B5EF4-FFF2-40B4-BE49-F238E27FC236}">
              <a16:creationId xmlns:a16="http://schemas.microsoft.com/office/drawing/2014/main" xmlns="" id="{FA9D6626-CF53-4B57-BC88-76F728031B3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38805" y="26186328"/>
          <a:ext cx="7758339" cy="17689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707571</xdr:colOff>
      <xdr:row>11</xdr:row>
      <xdr:rowOff>3797333</xdr:rowOff>
    </xdr:from>
    <xdr:ext cx="7415893" cy="8839992"/>
    <xdr:pic>
      <xdr:nvPicPr>
        <xdr:cNvPr id="6" name="Imagen 5">
          <a:extLst>
            <a:ext uri="{FF2B5EF4-FFF2-40B4-BE49-F238E27FC236}">
              <a16:creationId xmlns:a16="http://schemas.microsoft.com/office/drawing/2014/main" xmlns="" id="{D246CAA9-10E2-4904-9FED-71FCCA5C71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4656116" y="17340151"/>
          <a:ext cx="7415893" cy="88399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W261"/>
  <sheetViews>
    <sheetView tabSelected="1" view="pageBreakPreview" topLeftCell="A189" zoomScale="80" zoomScaleNormal="55" zoomScaleSheetLayoutView="80" workbookViewId="0">
      <selection activeCell="AC248" sqref="AC248:AC254"/>
    </sheetView>
  </sheetViews>
  <sheetFormatPr baseColWidth="10" defaultRowHeight="15" x14ac:dyDescent="0.25"/>
  <cols>
    <col min="1" max="1" width="34.28515625" style="33" customWidth="1"/>
    <col min="2" max="2" width="27.85546875" style="33" customWidth="1"/>
    <col min="3" max="3" width="32.7109375" style="33" customWidth="1"/>
    <col min="4" max="4" width="21.7109375" style="33" customWidth="1"/>
    <col min="5" max="5" width="23.140625" style="33" customWidth="1"/>
    <col min="6" max="6" width="20.5703125" style="33" customWidth="1"/>
    <col min="7" max="7" width="3.85546875" style="33" hidden="1" customWidth="1"/>
    <col min="8" max="8" width="18.28515625" style="33" customWidth="1"/>
    <col min="9" max="9" width="3.85546875" style="33" hidden="1" customWidth="1"/>
    <col min="10" max="10" width="17.140625" style="33" customWidth="1"/>
    <col min="11" max="11" width="48" style="33" customWidth="1"/>
    <col min="12" max="12" width="44.7109375" style="33" customWidth="1"/>
    <col min="13" max="13" width="9.5703125" style="33" customWidth="1"/>
    <col min="14" max="14" width="11.42578125" style="33" hidden="1" customWidth="1"/>
    <col min="15" max="15" width="5" style="33" hidden="1" customWidth="1"/>
    <col min="16" max="16" width="6.5703125" style="33" hidden="1" customWidth="1"/>
    <col min="17" max="17" width="5" style="33" hidden="1" customWidth="1"/>
    <col min="18" max="18" width="4.140625" style="33" hidden="1" customWidth="1"/>
    <col min="19" max="19" width="3.85546875" style="33" hidden="1" customWidth="1"/>
    <col min="20" max="20" width="5.28515625" style="33" hidden="1" customWidth="1"/>
    <col min="21" max="21" width="10.42578125" style="33" customWidth="1"/>
    <col min="22" max="22" width="17.85546875" style="33" customWidth="1"/>
    <col min="23" max="23" width="3.42578125" style="33" hidden="1" customWidth="1"/>
    <col min="24" max="24" width="20.5703125" style="33" customWidth="1"/>
    <col min="25" max="25" width="3.85546875" style="33" hidden="1" customWidth="1"/>
    <col min="26" max="26" width="18.5703125" style="33" customWidth="1"/>
    <col min="27" max="27" width="20.140625" style="33" customWidth="1"/>
    <col min="28" max="28" width="20.85546875" style="33" customWidth="1"/>
    <col min="29" max="29" width="45.140625" style="33" customWidth="1"/>
    <col min="30" max="30" width="22.5703125" style="33" customWidth="1"/>
    <col min="31" max="31" width="15.140625" style="33" customWidth="1"/>
    <col min="32" max="32" width="38" style="33" customWidth="1"/>
    <col min="33" max="33" width="19.140625" style="33" customWidth="1"/>
    <col min="34" max="34" width="33.7109375" style="33" customWidth="1"/>
    <col min="35" max="16384" width="11.42578125" style="33"/>
  </cols>
  <sheetData>
    <row r="1" spans="1:34 16374:16377" s="58" customFormat="1" ht="21" customHeight="1" x14ac:dyDescent="0.25">
      <c r="A1" s="109"/>
      <c r="B1" s="103" t="s">
        <v>77</v>
      </c>
      <c r="C1" s="105"/>
      <c r="D1" s="103" t="s">
        <v>83</v>
      </c>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5"/>
      <c r="AE1" s="101" t="s">
        <v>79</v>
      </c>
      <c r="AF1" s="102"/>
      <c r="AG1" s="101" t="s">
        <v>85</v>
      </c>
      <c r="AH1" s="102"/>
      <c r="XET1" s="55" t="s">
        <v>0</v>
      </c>
      <c r="XEU1" s="56" t="s">
        <v>1</v>
      </c>
      <c r="XEV1" s="57"/>
    </row>
    <row r="2" spans="1:34 16374:16377" s="58" customFormat="1" ht="21" customHeight="1" x14ac:dyDescent="0.25">
      <c r="A2" s="110"/>
      <c r="B2" s="106"/>
      <c r="C2" s="108"/>
      <c r="D2" s="106"/>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8"/>
      <c r="AE2" s="101" t="s">
        <v>80</v>
      </c>
      <c r="AF2" s="102"/>
      <c r="AG2" s="101">
        <v>4</v>
      </c>
      <c r="AH2" s="102"/>
      <c r="XET2" s="58" t="s">
        <v>2</v>
      </c>
      <c r="XEU2" s="58">
        <v>5</v>
      </c>
      <c r="XEV2" s="57"/>
    </row>
    <row r="3" spans="1:34 16374:16377" s="58" customFormat="1" ht="21" customHeight="1" x14ac:dyDescent="0.25">
      <c r="A3" s="110"/>
      <c r="B3" s="103" t="s">
        <v>78</v>
      </c>
      <c r="C3" s="105"/>
      <c r="D3" s="103" t="s">
        <v>84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5"/>
      <c r="AE3" s="101" t="s">
        <v>81</v>
      </c>
      <c r="AF3" s="102"/>
      <c r="AG3" s="101"/>
      <c r="AH3" s="102"/>
      <c r="XET3" s="58" t="s">
        <v>3</v>
      </c>
      <c r="XEU3" s="58">
        <v>4</v>
      </c>
      <c r="XEV3" s="57"/>
    </row>
    <row r="4" spans="1:34 16374:16377" s="58" customFormat="1" ht="21" customHeight="1" x14ac:dyDescent="0.25">
      <c r="A4" s="111"/>
      <c r="B4" s="106"/>
      <c r="C4" s="108"/>
      <c r="D4" s="106"/>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8"/>
      <c r="AE4" s="101" t="s">
        <v>82</v>
      </c>
      <c r="AF4" s="102"/>
      <c r="AG4" s="112">
        <v>43347</v>
      </c>
      <c r="AH4" s="102"/>
      <c r="XET4" s="58" t="s">
        <v>4</v>
      </c>
      <c r="XEU4" s="58">
        <v>3</v>
      </c>
      <c r="XEV4" s="57"/>
    </row>
    <row r="5" spans="1:34 16374:16377" s="1" customFormat="1" ht="21" customHeight="1" thickBot="1" x14ac:dyDescent="0.3">
      <c r="A5" s="251" t="s">
        <v>7</v>
      </c>
      <c r="B5" s="251"/>
      <c r="C5" s="252" t="s">
        <v>8</v>
      </c>
      <c r="D5" s="252"/>
      <c r="E5" s="252"/>
      <c r="F5" s="253"/>
      <c r="G5" s="253"/>
      <c r="H5" s="253"/>
      <c r="I5" s="253"/>
      <c r="J5" s="253"/>
      <c r="K5" s="253"/>
      <c r="L5" s="253"/>
      <c r="M5" s="254" t="s">
        <v>9</v>
      </c>
      <c r="N5" s="254"/>
      <c r="O5" s="254"/>
      <c r="P5" s="254"/>
      <c r="Q5" s="254"/>
      <c r="R5" s="254"/>
      <c r="S5" s="254"/>
      <c r="T5" s="254"/>
      <c r="U5" s="254"/>
      <c r="V5" s="255"/>
      <c r="W5" s="49"/>
      <c r="X5" s="50" t="s">
        <v>10</v>
      </c>
      <c r="Y5" s="51"/>
      <c r="Z5" s="52"/>
      <c r="AA5" s="50" t="s">
        <v>11</v>
      </c>
      <c r="AB5" s="52"/>
      <c r="AC5" s="50" t="s">
        <v>12</v>
      </c>
      <c r="AD5" s="53"/>
      <c r="AE5" s="256" t="s">
        <v>13</v>
      </c>
      <c r="AF5" s="257"/>
      <c r="AG5" s="54" t="s">
        <v>529</v>
      </c>
      <c r="AH5" s="49"/>
      <c r="XET5" s="258" t="s">
        <v>14</v>
      </c>
      <c r="XEU5" s="259"/>
    </row>
    <row r="6" spans="1:34 16374:16377" s="1" customFormat="1" ht="18.75" customHeight="1" x14ac:dyDescent="0.25">
      <c r="A6" s="274" t="s">
        <v>15</v>
      </c>
      <c r="B6" s="275"/>
      <c r="C6" s="275"/>
      <c r="D6" s="275"/>
      <c r="E6" s="276"/>
      <c r="F6" s="277" t="s">
        <v>16</v>
      </c>
      <c r="G6" s="278"/>
      <c r="H6" s="278"/>
      <c r="I6" s="278"/>
      <c r="J6" s="278"/>
      <c r="K6" s="278"/>
      <c r="L6" s="278"/>
      <c r="M6" s="278"/>
      <c r="N6" s="278"/>
      <c r="O6" s="278"/>
      <c r="P6" s="278"/>
      <c r="Q6" s="278"/>
      <c r="R6" s="278"/>
      <c r="S6" s="278"/>
      <c r="T6" s="278"/>
      <c r="U6" s="278"/>
      <c r="V6" s="278"/>
      <c r="W6" s="278"/>
      <c r="X6" s="278"/>
      <c r="Y6" s="278"/>
      <c r="Z6" s="279"/>
      <c r="AA6" s="280" t="s">
        <v>17</v>
      </c>
      <c r="AB6" s="281"/>
      <c r="AC6" s="281"/>
      <c r="AD6" s="282"/>
      <c r="AE6" s="289" t="s">
        <v>18</v>
      </c>
      <c r="AF6" s="290"/>
      <c r="AG6" s="290"/>
      <c r="AH6" s="291"/>
      <c r="XET6" s="258" t="s">
        <v>1</v>
      </c>
      <c r="XEU6" s="259"/>
    </row>
    <row r="7" spans="1:34 16374:16377" s="3" customFormat="1" ht="15" customHeight="1" x14ac:dyDescent="0.25">
      <c r="A7" s="298" t="s">
        <v>19</v>
      </c>
      <c r="B7" s="224" t="s">
        <v>20</v>
      </c>
      <c r="C7" s="223" t="s">
        <v>21</v>
      </c>
      <c r="D7" s="223" t="s">
        <v>22</v>
      </c>
      <c r="E7" s="225" t="s">
        <v>23</v>
      </c>
      <c r="F7" s="229" t="s">
        <v>24</v>
      </c>
      <c r="G7" s="230"/>
      <c r="H7" s="230"/>
      <c r="I7" s="230"/>
      <c r="J7" s="230"/>
      <c r="K7" s="231" t="s">
        <v>25</v>
      </c>
      <c r="L7" s="234" t="s">
        <v>26</v>
      </c>
      <c r="M7" s="235"/>
      <c r="N7" s="235"/>
      <c r="O7" s="235"/>
      <c r="P7" s="235"/>
      <c r="Q7" s="235"/>
      <c r="R7" s="235"/>
      <c r="S7" s="235"/>
      <c r="T7" s="235"/>
      <c r="U7" s="235"/>
      <c r="V7" s="235"/>
      <c r="W7" s="235"/>
      <c r="X7" s="235"/>
      <c r="Y7" s="235"/>
      <c r="Z7" s="236"/>
      <c r="AA7" s="283"/>
      <c r="AB7" s="284"/>
      <c r="AC7" s="284"/>
      <c r="AD7" s="285"/>
      <c r="AE7" s="292"/>
      <c r="AF7" s="293"/>
      <c r="AG7" s="293"/>
      <c r="AH7" s="294"/>
      <c r="XET7" s="2" t="s">
        <v>27</v>
      </c>
      <c r="XEU7" s="2" t="s">
        <v>28</v>
      </c>
      <c r="XEV7" s="2" t="s">
        <v>29</v>
      </c>
    </row>
    <row r="8" spans="1:34 16374:16377" s="3" customFormat="1" ht="15" customHeight="1" x14ac:dyDescent="0.25">
      <c r="A8" s="298"/>
      <c r="B8" s="300"/>
      <c r="C8" s="223"/>
      <c r="D8" s="223"/>
      <c r="E8" s="225"/>
      <c r="F8" s="237" t="s">
        <v>30</v>
      </c>
      <c r="G8" s="238"/>
      <c r="H8" s="238"/>
      <c r="I8" s="238"/>
      <c r="J8" s="238"/>
      <c r="K8" s="232"/>
      <c r="L8" s="239" t="s">
        <v>31</v>
      </c>
      <c r="M8" s="241" t="s">
        <v>32</v>
      </c>
      <c r="N8" s="4"/>
      <c r="O8" s="5"/>
      <c r="P8" s="5"/>
      <c r="Q8" s="5"/>
      <c r="R8" s="5"/>
      <c r="S8" s="5"/>
      <c r="T8" s="5"/>
      <c r="U8" s="243" t="s">
        <v>33</v>
      </c>
      <c r="V8" s="245" t="s">
        <v>34</v>
      </c>
      <c r="W8" s="246"/>
      <c r="X8" s="246"/>
      <c r="Y8" s="246"/>
      <c r="Z8" s="247"/>
      <c r="AA8" s="286"/>
      <c r="AB8" s="287"/>
      <c r="AC8" s="287"/>
      <c r="AD8" s="288"/>
      <c r="AE8" s="295"/>
      <c r="AF8" s="296"/>
      <c r="AG8" s="296"/>
      <c r="AH8" s="297"/>
      <c r="XET8" s="3">
        <v>5</v>
      </c>
      <c r="XEU8" s="3">
        <v>10</v>
      </c>
      <c r="XEV8" s="3">
        <v>20</v>
      </c>
    </row>
    <row r="9" spans="1:34 16374:16377" s="3" customFormat="1" ht="44.25" customHeight="1" x14ac:dyDescent="0.25">
      <c r="A9" s="299"/>
      <c r="B9" s="301"/>
      <c r="C9" s="224"/>
      <c r="D9" s="224"/>
      <c r="E9" s="226"/>
      <c r="F9" s="6" t="s">
        <v>35</v>
      </c>
      <c r="G9" s="7" t="s">
        <v>36</v>
      </c>
      <c r="H9" s="8" t="s">
        <v>37</v>
      </c>
      <c r="I9" s="9" t="s">
        <v>38</v>
      </c>
      <c r="J9" s="10" t="s">
        <v>39</v>
      </c>
      <c r="K9" s="233"/>
      <c r="L9" s="240"/>
      <c r="M9" s="242"/>
      <c r="N9" s="11"/>
      <c r="O9" s="11" t="s">
        <v>40</v>
      </c>
      <c r="P9" s="11" t="s">
        <v>41</v>
      </c>
      <c r="Q9" s="11" t="s">
        <v>42</v>
      </c>
      <c r="R9" s="11" t="s">
        <v>43</v>
      </c>
      <c r="S9" s="11" t="s">
        <v>44</v>
      </c>
      <c r="T9" s="11" t="s">
        <v>45</v>
      </c>
      <c r="U9" s="244"/>
      <c r="V9" s="12" t="s">
        <v>35</v>
      </c>
      <c r="W9" s="13" t="s">
        <v>36</v>
      </c>
      <c r="X9" s="14" t="s">
        <v>46</v>
      </c>
      <c r="Y9" s="15" t="s">
        <v>38</v>
      </c>
      <c r="Z9" s="16" t="s">
        <v>39</v>
      </c>
      <c r="AA9" s="17" t="s">
        <v>47</v>
      </c>
      <c r="AB9" s="18" t="s">
        <v>48</v>
      </c>
      <c r="AC9" s="19" t="s">
        <v>49</v>
      </c>
      <c r="AD9" s="20" t="s">
        <v>50</v>
      </c>
      <c r="AE9" s="21" t="s">
        <v>51</v>
      </c>
      <c r="AF9" s="22" t="s">
        <v>52</v>
      </c>
      <c r="AG9" s="23" t="s">
        <v>53</v>
      </c>
      <c r="AH9" s="24" t="s">
        <v>54</v>
      </c>
      <c r="XET9" s="3" t="s">
        <v>55</v>
      </c>
      <c r="XEU9" s="3" t="s">
        <v>56</v>
      </c>
      <c r="XEV9" s="3" t="s">
        <v>46</v>
      </c>
      <c r="XEW9" s="3" t="s">
        <v>35</v>
      </c>
    </row>
    <row r="10" spans="1:34 16374:16377" ht="50.25" customHeight="1" x14ac:dyDescent="0.25">
      <c r="A10" s="212" t="s">
        <v>154</v>
      </c>
      <c r="B10" s="227" t="s">
        <v>155</v>
      </c>
      <c r="C10" s="212" t="s">
        <v>156</v>
      </c>
      <c r="D10" s="212" t="s">
        <v>157</v>
      </c>
      <c r="E10" s="212" t="s">
        <v>158</v>
      </c>
      <c r="F10" s="186" t="s">
        <v>3</v>
      </c>
      <c r="G10" s="162" t="str">
        <f>IF(F10="(1) RARA VEZ","1", IF(F10="(2) IMPROBABLE","2",IF(F10="(3) POSIBLE","3",IF(F10="(4) PROBABLE","4",IF(F10="(5) CASI SEGURO","5","")))))</f>
        <v>4</v>
      </c>
      <c r="H10" s="163" t="s">
        <v>28</v>
      </c>
      <c r="I10" s="141" t="str">
        <f>IF(H10="(5) MODERADO","5", IF(H10="(10) MAYOR","10",IF(H10="(20) CATASTROFICO","20","")))</f>
        <v>10</v>
      </c>
      <c r="J10" s="195">
        <f>G10*I10</f>
        <v>40</v>
      </c>
      <c r="K10" s="248" t="s">
        <v>159</v>
      </c>
      <c r="L10" s="26" t="s">
        <v>57</v>
      </c>
      <c r="M10" s="27" t="s">
        <v>55</v>
      </c>
      <c r="N10" s="28">
        <f>IF(M10="SÍ",15,"0")</f>
        <v>15</v>
      </c>
      <c r="O10" s="140">
        <f>SUM(N10:N16)</f>
        <v>45</v>
      </c>
      <c r="P10" s="143">
        <f>IF(AND($O10&gt;=0,$O10&lt;=50),0,IF(AND($O10&gt;50,$O10&lt;=75),1,IF(AND($O10&gt;75,$O10&lt;=100),2,"")))</f>
        <v>0</v>
      </c>
      <c r="Q10" s="143">
        <f>$G10-$P10</f>
        <v>4</v>
      </c>
      <c r="R10" s="167">
        <f>IF($Q10&lt;=0,1,$Q10)</f>
        <v>4</v>
      </c>
      <c r="S10" s="143">
        <f>$I10-$P10</f>
        <v>10</v>
      </c>
      <c r="T10" s="167" t="str">
        <f>IF($S10=19,10,IF($S10=18,5,IF($S10=9,5,IF($S10=8,5,I10))))</f>
        <v>10</v>
      </c>
      <c r="U10" s="192" t="s">
        <v>35</v>
      </c>
      <c r="V10" s="120" t="str">
        <f>IF(AND($U10="PROBABILIDAD",$R10=1),#REF!,IF(AND($U10="PROBABILIDAD",$R10=2),#REF!,IF(AND($U10="PROBABILIDAD",$R10=3),$XET$4,IF(AND($U10="PROBABILIDAD",$R10=4),$XET$3,IF(AND($U10="PROBABILIDAD",$R10=5),$XET$2,$F10)))))</f>
        <v>(4) PROBABLE</v>
      </c>
      <c r="W10" s="123">
        <f>IF($U10="PROBABILIDAD",$R10,$G10)</f>
        <v>4</v>
      </c>
      <c r="X10" s="126" t="str">
        <f>IF(AND($U10="IMPACTO",$S10=18),$XET$7,IF(AND($U10="IMPACTO",$S10=19),$XEU$7,IF(AND($U10="IMPACTO",$S10=20),$XEV$7,IF(AND($U10="IMPACTO",$S10&lt;10),$XET$7,$H10))))</f>
        <v>(10) MAYOR</v>
      </c>
      <c r="Y10" s="129" t="str">
        <f>IF($U10="IMPACTO",$T10,$I10)</f>
        <v>10</v>
      </c>
      <c r="Z10" s="130">
        <f>+W10*Y10</f>
        <v>40</v>
      </c>
      <c r="AA10" s="212" t="s">
        <v>160</v>
      </c>
      <c r="AB10" s="215" t="s">
        <v>161</v>
      </c>
      <c r="AC10" s="212" t="s">
        <v>162</v>
      </c>
      <c r="AD10" s="212" t="s">
        <v>163</v>
      </c>
      <c r="AE10" s="216">
        <v>43465</v>
      </c>
      <c r="AF10" s="217" t="s">
        <v>164</v>
      </c>
      <c r="AG10" s="220" t="s">
        <v>165</v>
      </c>
      <c r="AH10" s="212" t="s">
        <v>166</v>
      </c>
    </row>
    <row r="11" spans="1:34 16374:16377" ht="48" customHeight="1" x14ac:dyDescent="0.25">
      <c r="A11" s="212"/>
      <c r="B11" s="227"/>
      <c r="C11" s="212"/>
      <c r="D11" s="212"/>
      <c r="E11" s="228"/>
      <c r="F11" s="186"/>
      <c r="G11" s="162"/>
      <c r="H11" s="163"/>
      <c r="I11" s="141"/>
      <c r="J11" s="195"/>
      <c r="K11" s="249"/>
      <c r="L11" s="34" t="s">
        <v>58</v>
      </c>
      <c r="M11" s="27" t="s">
        <v>55</v>
      </c>
      <c r="N11" s="35">
        <f>IF(M11="SÍ",5,"0")</f>
        <v>5</v>
      </c>
      <c r="O11" s="141"/>
      <c r="P11" s="144"/>
      <c r="Q11" s="144"/>
      <c r="R11" s="168"/>
      <c r="S11" s="144"/>
      <c r="T11" s="168"/>
      <c r="U11" s="193"/>
      <c r="V11" s="121"/>
      <c r="W11" s="124"/>
      <c r="X11" s="127"/>
      <c r="Y11" s="129"/>
      <c r="Z11" s="131"/>
      <c r="AA11" s="212"/>
      <c r="AB11" s="215"/>
      <c r="AC11" s="212"/>
      <c r="AD11" s="212"/>
      <c r="AE11" s="215"/>
      <c r="AF11" s="218"/>
      <c r="AG11" s="221"/>
      <c r="AH11" s="212"/>
    </row>
    <row r="12" spans="1:34 16374:16377" ht="33" customHeight="1" x14ac:dyDescent="0.25">
      <c r="A12" s="212"/>
      <c r="B12" s="227"/>
      <c r="C12" s="212"/>
      <c r="D12" s="212"/>
      <c r="E12" s="228"/>
      <c r="F12" s="186"/>
      <c r="G12" s="162"/>
      <c r="H12" s="163"/>
      <c r="I12" s="141"/>
      <c r="J12" s="146" t="str">
        <f>IF(AND(J10&gt;=5,J10&lt;=10),"BAJA",IF(AND(J10&gt;=15,J10&lt;=25),"MODERADA",IF(AND(J10&gt;=30,J10&lt;=50),"ALTA",IF(AND(J10&gt;=60,J10&lt;=100),"EXTREMA",""))))</f>
        <v>ALTA</v>
      </c>
      <c r="K12" s="249"/>
      <c r="L12" s="38" t="s">
        <v>59</v>
      </c>
      <c r="M12" s="27" t="s">
        <v>56</v>
      </c>
      <c r="N12" s="35" t="str">
        <f>IF(M12="SÍ",15,"0")</f>
        <v>0</v>
      </c>
      <c r="O12" s="141"/>
      <c r="P12" s="144"/>
      <c r="Q12" s="144"/>
      <c r="R12" s="168"/>
      <c r="S12" s="144"/>
      <c r="T12" s="168"/>
      <c r="U12" s="193"/>
      <c r="V12" s="121"/>
      <c r="W12" s="124"/>
      <c r="X12" s="127"/>
      <c r="Y12" s="129"/>
      <c r="Z12" s="166" t="str">
        <f>IF(AND($Z10&gt;=5,$Z10&lt;=10),"BAJA",IF(AND($Z10&gt;=15,$Z10&lt;=25),"MODERADA",IF(AND($Z10&gt;=30,$Z10&lt;=50),"ALTA",IF(AND($Z10&gt;=60,$Z10&lt;=100),"EXTREMA",""))))</f>
        <v>ALTA</v>
      </c>
      <c r="AA12" s="212"/>
      <c r="AB12" s="215"/>
      <c r="AC12" s="212"/>
      <c r="AD12" s="212"/>
      <c r="AE12" s="215"/>
      <c r="AF12" s="218"/>
      <c r="AG12" s="221"/>
      <c r="AH12" s="212"/>
    </row>
    <row r="13" spans="1:34 16374:16377" ht="26.25" customHeight="1" x14ac:dyDescent="0.25">
      <c r="A13" s="212"/>
      <c r="B13" s="227"/>
      <c r="C13" s="212"/>
      <c r="D13" s="212"/>
      <c r="E13" s="228"/>
      <c r="F13" s="186"/>
      <c r="G13" s="162"/>
      <c r="H13" s="163"/>
      <c r="I13" s="141"/>
      <c r="J13" s="146"/>
      <c r="K13" s="249"/>
      <c r="L13" s="38" t="s">
        <v>60</v>
      </c>
      <c r="M13" s="27" t="s">
        <v>55</v>
      </c>
      <c r="N13" s="35">
        <f>IF(M13="SÍ",10,"0")</f>
        <v>10</v>
      </c>
      <c r="O13" s="141"/>
      <c r="P13" s="144"/>
      <c r="Q13" s="144"/>
      <c r="R13" s="168"/>
      <c r="S13" s="144"/>
      <c r="T13" s="168"/>
      <c r="U13" s="193"/>
      <c r="V13" s="121"/>
      <c r="W13" s="124"/>
      <c r="X13" s="127"/>
      <c r="Y13" s="129"/>
      <c r="Z13" s="166"/>
      <c r="AA13" s="212"/>
      <c r="AB13" s="215"/>
      <c r="AC13" s="212"/>
      <c r="AD13" s="212"/>
      <c r="AE13" s="215"/>
      <c r="AF13" s="218"/>
      <c r="AG13" s="221"/>
      <c r="AH13" s="212"/>
    </row>
    <row r="14" spans="1:34 16374:16377" ht="45" customHeight="1" x14ac:dyDescent="0.25">
      <c r="A14" s="212"/>
      <c r="B14" s="227"/>
      <c r="C14" s="212"/>
      <c r="D14" s="212"/>
      <c r="E14" s="228"/>
      <c r="F14" s="186"/>
      <c r="G14" s="162"/>
      <c r="H14" s="163"/>
      <c r="I14" s="141"/>
      <c r="J14" s="146"/>
      <c r="K14" s="249"/>
      <c r="L14" s="34" t="s">
        <v>61</v>
      </c>
      <c r="M14" s="39" t="s">
        <v>55</v>
      </c>
      <c r="N14" s="35">
        <f>IF(M14="SÍ",15,"0")</f>
        <v>15</v>
      </c>
      <c r="O14" s="141"/>
      <c r="P14" s="144"/>
      <c r="Q14" s="144"/>
      <c r="R14" s="168"/>
      <c r="S14" s="144"/>
      <c r="T14" s="168"/>
      <c r="U14" s="193"/>
      <c r="V14" s="121"/>
      <c r="W14" s="124"/>
      <c r="X14" s="127"/>
      <c r="Y14" s="129"/>
      <c r="Z14" s="166"/>
      <c r="AA14" s="212"/>
      <c r="AB14" s="215"/>
      <c r="AC14" s="212"/>
      <c r="AD14" s="212"/>
      <c r="AE14" s="215"/>
      <c r="AF14" s="218"/>
      <c r="AG14" s="221"/>
      <c r="AH14" s="212"/>
    </row>
    <row r="15" spans="1:34 16374:16377" ht="51" customHeight="1" x14ac:dyDescent="0.25">
      <c r="A15" s="212"/>
      <c r="B15" s="227"/>
      <c r="C15" s="212"/>
      <c r="D15" s="212"/>
      <c r="E15" s="228"/>
      <c r="F15" s="186"/>
      <c r="G15" s="162"/>
      <c r="H15" s="163"/>
      <c r="I15" s="141"/>
      <c r="J15" s="146"/>
      <c r="K15" s="249"/>
      <c r="L15" s="34" t="s">
        <v>62</v>
      </c>
      <c r="M15" s="27" t="s">
        <v>56</v>
      </c>
      <c r="N15" s="35" t="str">
        <f>IF(M15="SÍ",10,"0")</f>
        <v>0</v>
      </c>
      <c r="O15" s="141"/>
      <c r="P15" s="144"/>
      <c r="Q15" s="144"/>
      <c r="R15" s="168"/>
      <c r="S15" s="144"/>
      <c r="T15" s="168"/>
      <c r="U15" s="193"/>
      <c r="V15" s="121"/>
      <c r="W15" s="124"/>
      <c r="X15" s="127"/>
      <c r="Y15" s="129"/>
      <c r="Z15" s="166"/>
      <c r="AA15" s="212"/>
      <c r="AB15" s="215"/>
      <c r="AC15" s="212"/>
      <c r="AD15" s="212"/>
      <c r="AE15" s="215"/>
      <c r="AF15" s="218"/>
      <c r="AG15" s="221"/>
      <c r="AH15" s="212"/>
    </row>
    <row r="16" spans="1:34 16374:16377" ht="91.5" customHeight="1" x14ac:dyDescent="0.25">
      <c r="A16" s="212"/>
      <c r="B16" s="227"/>
      <c r="C16" s="212"/>
      <c r="D16" s="212"/>
      <c r="E16" s="228"/>
      <c r="F16" s="206"/>
      <c r="G16" s="161"/>
      <c r="H16" s="170"/>
      <c r="I16" s="141"/>
      <c r="J16" s="172"/>
      <c r="K16" s="250"/>
      <c r="L16" s="40" t="s">
        <v>63</v>
      </c>
      <c r="M16" s="27" t="s">
        <v>56</v>
      </c>
      <c r="N16" s="35" t="str">
        <f>IF(M16="SÍ",30,"0")</f>
        <v>0</v>
      </c>
      <c r="O16" s="141"/>
      <c r="P16" s="144"/>
      <c r="Q16" s="144"/>
      <c r="R16" s="168"/>
      <c r="S16" s="144"/>
      <c r="T16" s="168"/>
      <c r="U16" s="193"/>
      <c r="V16" s="122"/>
      <c r="W16" s="125"/>
      <c r="X16" s="128"/>
      <c r="Y16" s="129"/>
      <c r="Z16" s="166"/>
      <c r="AA16" s="212"/>
      <c r="AB16" s="215"/>
      <c r="AC16" s="212"/>
      <c r="AD16" s="212"/>
      <c r="AE16" s="215"/>
      <c r="AF16" s="219"/>
      <c r="AG16" s="222"/>
      <c r="AH16" s="212"/>
    </row>
    <row r="17" spans="1:34" ht="50.25" customHeight="1" x14ac:dyDescent="0.25">
      <c r="A17" s="213" t="s">
        <v>167</v>
      </c>
      <c r="B17" s="214" t="s">
        <v>168</v>
      </c>
      <c r="C17" s="207" t="s">
        <v>169</v>
      </c>
      <c r="D17" s="196" t="s">
        <v>170</v>
      </c>
      <c r="E17" s="207" t="s">
        <v>171</v>
      </c>
      <c r="F17" s="186" t="s">
        <v>4</v>
      </c>
      <c r="G17" s="162" t="str">
        <f>IF(F17="(1) RARA VEZ","1", IF(F17="(2) IMPROBABLE","2",IF(F17="(3) POSIBLE","3",IF(F17="(4) PROBABLE","4",IF(F17="(5) CASI SEGURO","5","")))))</f>
        <v>3</v>
      </c>
      <c r="H17" s="163" t="s">
        <v>27</v>
      </c>
      <c r="I17" s="141" t="str">
        <f>IF(H17="(5) MODERADO","5", IF(H17="(10) MAYOR","10",IF(H17="(20) CATASTROFICO","20","")))</f>
        <v>5</v>
      </c>
      <c r="J17" s="210">
        <f>G17*I17</f>
        <v>15</v>
      </c>
      <c r="K17" s="137" t="s">
        <v>172</v>
      </c>
      <c r="L17" s="26" t="s">
        <v>57</v>
      </c>
      <c r="M17" s="27" t="s">
        <v>55</v>
      </c>
      <c r="N17" s="28">
        <f>IF(M17="SÍ",15,"0")</f>
        <v>15</v>
      </c>
      <c r="O17" s="140">
        <f>SUM(N17:N23)</f>
        <v>85</v>
      </c>
      <c r="P17" s="143">
        <f>IF(AND($O17&gt;=0,$O17&lt;=50),0,IF(AND($O17&gt;50,$O17&lt;=75),1,IF(AND($O17&gt;75,$O17&lt;=100),2,"")))</f>
        <v>2</v>
      </c>
      <c r="Q17" s="143">
        <f>$G17-$P17</f>
        <v>1</v>
      </c>
      <c r="R17" s="167">
        <f>IF($Q17&lt;=0,1,$Q17)</f>
        <v>1</v>
      </c>
      <c r="S17" s="143">
        <f>$I17-$P17</f>
        <v>3</v>
      </c>
      <c r="T17" s="167" t="str">
        <f>IF($S17=19,10,IF($S17=18,5,IF($S17=9,5,IF($S17=8,5,I17))))</f>
        <v>5</v>
      </c>
      <c r="U17" s="192" t="s">
        <v>35</v>
      </c>
      <c r="V17" s="186" t="s">
        <v>4</v>
      </c>
      <c r="W17" s="162" t="str">
        <f>IF(V17="(1) RARA VEZ","1", IF(V17="(2) IMPROBABLE","2",IF(V17="(3) POSIBLE","3",IF(V17="(4) PROBABLE","4",IF(V17="(5) CASI SEGURO","5","")))))</f>
        <v>3</v>
      </c>
      <c r="X17" s="163" t="s">
        <v>27</v>
      </c>
      <c r="Y17" s="129" t="str">
        <f>IF($U17="IMPACTO",$T17,$I17)</f>
        <v>5</v>
      </c>
      <c r="Z17" s="210">
        <f>W17*Y17</f>
        <v>15</v>
      </c>
      <c r="AA17" s="207" t="s">
        <v>173</v>
      </c>
      <c r="AB17" s="196" t="s">
        <v>174</v>
      </c>
      <c r="AC17" s="207" t="s">
        <v>175</v>
      </c>
      <c r="AD17" s="196" t="s">
        <v>176</v>
      </c>
      <c r="AE17" s="208">
        <v>43465</v>
      </c>
      <c r="AF17" s="207" t="s">
        <v>177</v>
      </c>
      <c r="AG17" s="196" t="s">
        <v>178</v>
      </c>
      <c r="AH17" s="196" t="s">
        <v>179</v>
      </c>
    </row>
    <row r="18" spans="1:34" ht="48" customHeight="1" x14ac:dyDescent="0.25">
      <c r="A18" s="213"/>
      <c r="B18" s="214"/>
      <c r="C18" s="207"/>
      <c r="D18" s="196"/>
      <c r="E18" s="207"/>
      <c r="F18" s="186"/>
      <c r="G18" s="162"/>
      <c r="H18" s="163"/>
      <c r="I18" s="141"/>
      <c r="J18" s="211"/>
      <c r="K18" s="138"/>
      <c r="L18" s="34" t="s">
        <v>58</v>
      </c>
      <c r="M18" s="27" t="s">
        <v>55</v>
      </c>
      <c r="N18" s="35">
        <f>IF(M18="SÍ",5,"0")</f>
        <v>5</v>
      </c>
      <c r="O18" s="141"/>
      <c r="P18" s="144"/>
      <c r="Q18" s="144"/>
      <c r="R18" s="168"/>
      <c r="S18" s="144"/>
      <c r="T18" s="168"/>
      <c r="U18" s="193"/>
      <c r="V18" s="186"/>
      <c r="W18" s="162"/>
      <c r="X18" s="163"/>
      <c r="Y18" s="129"/>
      <c r="Z18" s="211"/>
      <c r="AA18" s="207"/>
      <c r="AB18" s="196"/>
      <c r="AC18" s="207"/>
      <c r="AD18" s="196"/>
      <c r="AE18" s="209"/>
      <c r="AF18" s="207"/>
      <c r="AG18" s="196"/>
      <c r="AH18" s="196"/>
    </row>
    <row r="19" spans="1:34" ht="33" customHeight="1" x14ac:dyDescent="0.25">
      <c r="A19" s="213"/>
      <c r="B19" s="214"/>
      <c r="C19" s="207"/>
      <c r="D19" s="196"/>
      <c r="E19" s="207"/>
      <c r="F19" s="186"/>
      <c r="G19" s="162"/>
      <c r="H19" s="163"/>
      <c r="I19" s="141"/>
      <c r="J19" s="146" t="str">
        <f>IF(AND(J17&gt;=5,J17&lt;=10),"BAJA",IF(AND(J17&gt;=15,J17&lt;=25),"MODERADA",IF(AND(J17&gt;=30,J17&lt;=50),"ALTA",IF(AND(J17&gt;=60,J17&lt;=100),"EXTREMA",""))))</f>
        <v>MODERADA</v>
      </c>
      <c r="K19" s="138"/>
      <c r="L19" s="38" t="s">
        <v>59</v>
      </c>
      <c r="M19" s="27" t="s">
        <v>56</v>
      </c>
      <c r="N19" s="35" t="str">
        <f>IF(M19="SÍ",15,"0")</f>
        <v>0</v>
      </c>
      <c r="O19" s="141"/>
      <c r="P19" s="144"/>
      <c r="Q19" s="144"/>
      <c r="R19" s="168"/>
      <c r="S19" s="144"/>
      <c r="T19" s="168"/>
      <c r="U19" s="193"/>
      <c r="V19" s="186"/>
      <c r="W19" s="162"/>
      <c r="X19" s="163"/>
      <c r="Y19" s="129"/>
      <c r="Z19" s="146" t="str">
        <f>IF(AND(Z17&gt;=5,Z17&lt;=10),"BAJA",IF(AND(Z17&gt;=15,Z17&lt;=25),"MODERADA",IF(AND(Z17&gt;=30,Z17&lt;=50),"ALTA",IF(AND(Z17&gt;=60,Z17&lt;=100),"EXTREMA",""))))</f>
        <v>MODERADA</v>
      </c>
      <c r="AA19" s="207"/>
      <c r="AB19" s="196"/>
      <c r="AC19" s="207"/>
      <c r="AD19" s="196"/>
      <c r="AE19" s="209"/>
      <c r="AF19" s="207"/>
      <c r="AG19" s="196"/>
      <c r="AH19" s="196"/>
    </row>
    <row r="20" spans="1:34" ht="26.25" customHeight="1" x14ac:dyDescent="0.25">
      <c r="A20" s="213"/>
      <c r="B20" s="214"/>
      <c r="C20" s="207"/>
      <c r="D20" s="196"/>
      <c r="E20" s="207"/>
      <c r="F20" s="186"/>
      <c r="G20" s="162"/>
      <c r="H20" s="163"/>
      <c r="I20" s="141"/>
      <c r="J20" s="146"/>
      <c r="K20" s="138"/>
      <c r="L20" s="38" t="s">
        <v>60</v>
      </c>
      <c r="M20" s="27" t="s">
        <v>55</v>
      </c>
      <c r="N20" s="35">
        <f>IF(M20="SÍ",10,"0")</f>
        <v>10</v>
      </c>
      <c r="O20" s="141"/>
      <c r="P20" s="144"/>
      <c r="Q20" s="144"/>
      <c r="R20" s="168"/>
      <c r="S20" s="144"/>
      <c r="T20" s="168"/>
      <c r="U20" s="193"/>
      <c r="V20" s="186"/>
      <c r="W20" s="162"/>
      <c r="X20" s="163"/>
      <c r="Y20" s="129"/>
      <c r="Z20" s="146"/>
      <c r="AA20" s="207"/>
      <c r="AB20" s="196"/>
      <c r="AC20" s="207"/>
      <c r="AD20" s="196"/>
      <c r="AE20" s="209"/>
      <c r="AF20" s="207"/>
      <c r="AG20" s="196"/>
      <c r="AH20" s="196"/>
    </row>
    <row r="21" spans="1:34" ht="45" customHeight="1" x14ac:dyDescent="0.25">
      <c r="A21" s="213"/>
      <c r="B21" s="214"/>
      <c r="C21" s="207"/>
      <c r="D21" s="196"/>
      <c r="E21" s="207"/>
      <c r="F21" s="186"/>
      <c r="G21" s="162"/>
      <c r="H21" s="163"/>
      <c r="I21" s="141"/>
      <c r="J21" s="146"/>
      <c r="K21" s="138"/>
      <c r="L21" s="34" t="s">
        <v>61</v>
      </c>
      <c r="M21" s="27" t="s">
        <v>55</v>
      </c>
      <c r="N21" s="35">
        <f>IF(M21="SÍ",15,"0")</f>
        <v>15</v>
      </c>
      <c r="O21" s="141"/>
      <c r="P21" s="144"/>
      <c r="Q21" s="144"/>
      <c r="R21" s="168"/>
      <c r="S21" s="144"/>
      <c r="T21" s="168"/>
      <c r="U21" s="193"/>
      <c r="V21" s="186"/>
      <c r="W21" s="162"/>
      <c r="X21" s="163"/>
      <c r="Y21" s="129"/>
      <c r="Z21" s="146"/>
      <c r="AA21" s="207"/>
      <c r="AB21" s="196"/>
      <c r="AC21" s="207"/>
      <c r="AD21" s="196"/>
      <c r="AE21" s="209"/>
      <c r="AF21" s="207"/>
      <c r="AG21" s="196"/>
      <c r="AH21" s="196"/>
    </row>
    <row r="22" spans="1:34" ht="51" customHeight="1" x14ac:dyDescent="0.25">
      <c r="A22" s="213"/>
      <c r="B22" s="214"/>
      <c r="C22" s="207"/>
      <c r="D22" s="196"/>
      <c r="E22" s="207"/>
      <c r="F22" s="186"/>
      <c r="G22" s="162"/>
      <c r="H22" s="163"/>
      <c r="I22" s="141"/>
      <c r="J22" s="146"/>
      <c r="K22" s="138"/>
      <c r="L22" s="34" t="s">
        <v>62</v>
      </c>
      <c r="M22" s="27" t="s">
        <v>55</v>
      </c>
      <c r="N22" s="35">
        <f>IF(M22="SÍ",10,"0")</f>
        <v>10</v>
      </c>
      <c r="O22" s="141"/>
      <c r="P22" s="144"/>
      <c r="Q22" s="144"/>
      <c r="R22" s="168"/>
      <c r="S22" s="144"/>
      <c r="T22" s="168"/>
      <c r="U22" s="193"/>
      <c r="V22" s="186"/>
      <c r="W22" s="162"/>
      <c r="X22" s="163"/>
      <c r="Y22" s="129"/>
      <c r="Z22" s="146"/>
      <c r="AA22" s="207"/>
      <c r="AB22" s="196"/>
      <c r="AC22" s="207"/>
      <c r="AD22" s="196"/>
      <c r="AE22" s="209"/>
      <c r="AF22" s="207"/>
      <c r="AG22" s="196"/>
      <c r="AH22" s="196"/>
    </row>
    <row r="23" spans="1:34" ht="39.75" customHeight="1" x14ac:dyDescent="0.25">
      <c r="A23" s="213"/>
      <c r="B23" s="214"/>
      <c r="C23" s="207"/>
      <c r="D23" s="196"/>
      <c r="E23" s="207"/>
      <c r="F23" s="206"/>
      <c r="G23" s="161"/>
      <c r="H23" s="170"/>
      <c r="I23" s="141"/>
      <c r="J23" s="172"/>
      <c r="K23" s="171"/>
      <c r="L23" s="40" t="s">
        <v>63</v>
      </c>
      <c r="M23" s="27" t="s">
        <v>55</v>
      </c>
      <c r="N23" s="35">
        <f>IF(M23="SÍ",30,"0")</f>
        <v>30</v>
      </c>
      <c r="O23" s="141"/>
      <c r="P23" s="144"/>
      <c r="Q23" s="144"/>
      <c r="R23" s="168"/>
      <c r="S23" s="144"/>
      <c r="T23" s="168"/>
      <c r="U23" s="193"/>
      <c r="V23" s="206"/>
      <c r="W23" s="161"/>
      <c r="X23" s="170"/>
      <c r="Y23" s="129"/>
      <c r="Z23" s="172"/>
      <c r="AA23" s="207"/>
      <c r="AB23" s="196"/>
      <c r="AC23" s="207"/>
      <c r="AD23" s="196"/>
      <c r="AE23" s="209"/>
      <c r="AF23" s="207"/>
      <c r="AG23" s="196"/>
      <c r="AH23" s="196"/>
    </row>
    <row r="24" spans="1:34" ht="50.25" customHeight="1" x14ac:dyDescent="0.25">
      <c r="A24" s="197" t="s">
        <v>193</v>
      </c>
      <c r="B24" s="199" t="s">
        <v>181</v>
      </c>
      <c r="C24" s="202" t="s">
        <v>182</v>
      </c>
      <c r="D24" s="202" t="s">
        <v>183</v>
      </c>
      <c r="E24" s="202" t="s">
        <v>184</v>
      </c>
      <c r="F24" s="186" t="s">
        <v>3</v>
      </c>
      <c r="G24" s="162" t="str">
        <f>IF(F24="(1) RARA VEZ","1", IF(F24="(2) IMPROBABLE","2",IF(F24="(3) POSIBLE","3",IF(F24="(4) PROBABLE","4",IF(F24="(5) CASI SEGURO","5","")))))</f>
        <v>4</v>
      </c>
      <c r="H24" s="163" t="s">
        <v>28</v>
      </c>
      <c r="I24" s="141" t="str">
        <f>IF(H24="(5) MODERADO","5", IF(H24="(10) MAYOR","10",IF(H24="(20) CATASTROFICO","20","")))</f>
        <v>10</v>
      </c>
      <c r="J24" s="195">
        <f>+G24*I24</f>
        <v>40</v>
      </c>
      <c r="K24" s="137" t="s">
        <v>194</v>
      </c>
      <c r="L24" s="26" t="s">
        <v>57</v>
      </c>
      <c r="M24" s="27" t="s">
        <v>56</v>
      </c>
      <c r="N24" s="28" t="str">
        <f>IF(M24="SÍ",15,"0")</f>
        <v>0</v>
      </c>
      <c r="O24" s="140">
        <f>SUM(N24:N30)</f>
        <v>70</v>
      </c>
      <c r="P24" s="143">
        <f>IF(AND($O24&gt;=0,$O24&lt;=50),0,IF(AND($O24&gt;50,$O24&lt;=75),1,IF(AND($O24&gt;75,$O24&lt;=100),2,"")))</f>
        <v>1</v>
      </c>
      <c r="Q24" s="143">
        <f>$G24-$P24</f>
        <v>3</v>
      </c>
      <c r="R24" s="167">
        <f>IF($Q24&lt;=0,1,$Q24)</f>
        <v>3</v>
      </c>
      <c r="S24" s="143">
        <f>$I24-$P24</f>
        <v>9</v>
      </c>
      <c r="T24" s="167">
        <f>IF($S24=19,10,IF($S24=18,5,IF($S24=9,5,IF($S24=8,5,I24))))</f>
        <v>5</v>
      </c>
      <c r="U24" s="192" t="s">
        <v>35</v>
      </c>
      <c r="V24" s="186" t="s">
        <v>3</v>
      </c>
      <c r="W24" s="162" t="str">
        <f>IF(V24="(1) RARA VEZ","1", IF(V24="(2) IMPROBABLE","2",IF(V24="(3) POSIBLE","3",IF(V24="(4) PROBABLE","4",IF(V24="(5) CASI SEGURO","5","")))))</f>
        <v>4</v>
      </c>
      <c r="X24" s="163" t="s">
        <v>28</v>
      </c>
      <c r="Y24" s="129" t="str">
        <f>IF($U24="IMPACTO",$T24,$I24)</f>
        <v>10</v>
      </c>
      <c r="Z24" s="130">
        <f>+W24*Y24</f>
        <v>40</v>
      </c>
      <c r="AA24" s="132" t="s">
        <v>194</v>
      </c>
      <c r="AB24" s="134" t="s">
        <v>195</v>
      </c>
      <c r="AC24" s="134" t="s">
        <v>196</v>
      </c>
      <c r="AD24" s="134" t="s">
        <v>197</v>
      </c>
      <c r="AE24" s="155">
        <v>43465</v>
      </c>
      <c r="AF24" s="189" t="s">
        <v>198</v>
      </c>
      <c r="AG24" s="158" t="s">
        <v>199</v>
      </c>
      <c r="AH24" s="158" t="s">
        <v>200</v>
      </c>
    </row>
    <row r="25" spans="1:34" ht="48" customHeight="1" x14ac:dyDescent="0.25">
      <c r="A25" s="197"/>
      <c r="B25" s="200"/>
      <c r="C25" s="203"/>
      <c r="D25" s="202"/>
      <c r="E25" s="203"/>
      <c r="F25" s="186"/>
      <c r="G25" s="162"/>
      <c r="H25" s="163"/>
      <c r="I25" s="141"/>
      <c r="J25" s="195"/>
      <c r="K25" s="138"/>
      <c r="L25" s="34" t="s">
        <v>58</v>
      </c>
      <c r="M25" s="27" t="s">
        <v>55</v>
      </c>
      <c r="N25" s="35">
        <f>IF(M25="SÍ",5,"0")</f>
        <v>5</v>
      </c>
      <c r="O25" s="141"/>
      <c r="P25" s="144"/>
      <c r="Q25" s="144"/>
      <c r="R25" s="168"/>
      <c r="S25" s="144"/>
      <c r="T25" s="168"/>
      <c r="U25" s="193"/>
      <c r="V25" s="186"/>
      <c r="W25" s="162"/>
      <c r="X25" s="163"/>
      <c r="Y25" s="129"/>
      <c r="Z25" s="131"/>
      <c r="AA25" s="133"/>
      <c r="AB25" s="135"/>
      <c r="AC25" s="135"/>
      <c r="AD25" s="135"/>
      <c r="AE25" s="156"/>
      <c r="AF25" s="190"/>
      <c r="AG25" s="159"/>
      <c r="AH25" s="159"/>
    </row>
    <row r="26" spans="1:34" ht="33" customHeight="1" x14ac:dyDescent="0.25">
      <c r="A26" s="197"/>
      <c r="B26" s="200"/>
      <c r="C26" s="203"/>
      <c r="D26" s="202"/>
      <c r="E26" s="203"/>
      <c r="F26" s="186"/>
      <c r="G26" s="162"/>
      <c r="H26" s="163"/>
      <c r="I26" s="141"/>
      <c r="J26" s="146" t="str">
        <f>IF(AND(J24&gt;=5,J24&lt;=10),"BAJA",IF(AND(J24&gt;=15,J24&lt;=25),"MODERADA",IF(AND(J24&gt;=30,J24&lt;=50),"ALTA",IF(AND(J24&gt;=60,J24&lt;=100),"EXTREMA",""))))</f>
        <v>ALTA</v>
      </c>
      <c r="K26" s="138"/>
      <c r="L26" s="38" t="s">
        <v>59</v>
      </c>
      <c r="M26" s="27" t="s">
        <v>56</v>
      </c>
      <c r="N26" s="35" t="str">
        <f>IF(M26="SÍ",15,"0")</f>
        <v>0</v>
      </c>
      <c r="O26" s="141"/>
      <c r="P26" s="144"/>
      <c r="Q26" s="144"/>
      <c r="R26" s="168"/>
      <c r="S26" s="144"/>
      <c r="T26" s="168"/>
      <c r="U26" s="193"/>
      <c r="V26" s="186"/>
      <c r="W26" s="162"/>
      <c r="X26" s="163"/>
      <c r="Y26" s="129"/>
      <c r="Z26" s="166" t="str">
        <f>IF(AND($Z24&gt;=5,$Z24&lt;=10),"BAJA",IF(AND($Z24&gt;=15,$Z24&lt;=25),"MODERADA",IF(AND($Z24&gt;=30,$Z24&lt;=50),"ALTA",IF(AND($Z24&gt;=60,$Z24&lt;=100),"EXTREMA",""))))</f>
        <v>ALTA</v>
      </c>
      <c r="AA26" s="133"/>
      <c r="AB26" s="135"/>
      <c r="AC26" s="135"/>
      <c r="AD26" s="135"/>
      <c r="AE26" s="156"/>
      <c r="AF26" s="190"/>
      <c r="AG26" s="159"/>
      <c r="AH26" s="159"/>
    </row>
    <row r="27" spans="1:34" ht="26.25" customHeight="1" x14ac:dyDescent="0.25">
      <c r="A27" s="197"/>
      <c r="B27" s="200"/>
      <c r="C27" s="203"/>
      <c r="D27" s="202"/>
      <c r="E27" s="203"/>
      <c r="F27" s="186"/>
      <c r="G27" s="162"/>
      <c r="H27" s="163"/>
      <c r="I27" s="141"/>
      <c r="J27" s="146"/>
      <c r="K27" s="138"/>
      <c r="L27" s="38" t="s">
        <v>60</v>
      </c>
      <c r="M27" s="27" t="s">
        <v>55</v>
      </c>
      <c r="N27" s="35">
        <f>IF(M27="SÍ",10,"0")</f>
        <v>10</v>
      </c>
      <c r="O27" s="141"/>
      <c r="P27" s="144"/>
      <c r="Q27" s="144"/>
      <c r="R27" s="168"/>
      <c r="S27" s="144"/>
      <c r="T27" s="168"/>
      <c r="U27" s="193"/>
      <c r="V27" s="186"/>
      <c r="W27" s="162"/>
      <c r="X27" s="163"/>
      <c r="Y27" s="129"/>
      <c r="Z27" s="166"/>
      <c r="AA27" s="133"/>
      <c r="AB27" s="135"/>
      <c r="AC27" s="135"/>
      <c r="AD27" s="135"/>
      <c r="AE27" s="156"/>
      <c r="AF27" s="190"/>
      <c r="AG27" s="159"/>
      <c r="AH27" s="159"/>
    </row>
    <row r="28" spans="1:34" ht="45" customHeight="1" x14ac:dyDescent="0.25">
      <c r="A28" s="197"/>
      <c r="B28" s="200"/>
      <c r="C28" s="203"/>
      <c r="D28" s="202"/>
      <c r="E28" s="203"/>
      <c r="F28" s="186"/>
      <c r="G28" s="162"/>
      <c r="H28" s="163"/>
      <c r="I28" s="141"/>
      <c r="J28" s="146"/>
      <c r="K28" s="138"/>
      <c r="L28" s="34" t="s">
        <v>61</v>
      </c>
      <c r="M28" s="27" t="s">
        <v>55</v>
      </c>
      <c r="N28" s="35">
        <f>IF(M28="SÍ",15,"0")</f>
        <v>15</v>
      </c>
      <c r="O28" s="141"/>
      <c r="P28" s="144"/>
      <c r="Q28" s="144"/>
      <c r="R28" s="168"/>
      <c r="S28" s="144"/>
      <c r="T28" s="168"/>
      <c r="U28" s="193"/>
      <c r="V28" s="186"/>
      <c r="W28" s="162"/>
      <c r="X28" s="163"/>
      <c r="Y28" s="129"/>
      <c r="Z28" s="166"/>
      <c r="AA28" s="133"/>
      <c r="AB28" s="135"/>
      <c r="AC28" s="135"/>
      <c r="AD28" s="135"/>
      <c r="AE28" s="156"/>
      <c r="AF28" s="190"/>
      <c r="AG28" s="159"/>
      <c r="AH28" s="159"/>
    </row>
    <row r="29" spans="1:34" ht="51" customHeight="1" x14ac:dyDescent="0.25">
      <c r="A29" s="197"/>
      <c r="B29" s="200"/>
      <c r="C29" s="203"/>
      <c r="D29" s="202"/>
      <c r="E29" s="203"/>
      <c r="F29" s="186"/>
      <c r="G29" s="162"/>
      <c r="H29" s="163"/>
      <c r="I29" s="141"/>
      <c r="J29" s="146"/>
      <c r="K29" s="138"/>
      <c r="L29" s="34" t="s">
        <v>62</v>
      </c>
      <c r="M29" s="27" t="s">
        <v>55</v>
      </c>
      <c r="N29" s="35">
        <f>IF(M29="SÍ",10,"0")</f>
        <v>10</v>
      </c>
      <c r="O29" s="141"/>
      <c r="P29" s="144"/>
      <c r="Q29" s="144"/>
      <c r="R29" s="168"/>
      <c r="S29" s="144"/>
      <c r="T29" s="168"/>
      <c r="U29" s="193"/>
      <c r="V29" s="186"/>
      <c r="W29" s="162"/>
      <c r="X29" s="163"/>
      <c r="Y29" s="129"/>
      <c r="Z29" s="166"/>
      <c r="AA29" s="133"/>
      <c r="AB29" s="135"/>
      <c r="AC29" s="135"/>
      <c r="AD29" s="135"/>
      <c r="AE29" s="156"/>
      <c r="AF29" s="190"/>
      <c r="AG29" s="159"/>
      <c r="AH29" s="159"/>
    </row>
    <row r="30" spans="1:34" ht="39.75" customHeight="1" x14ac:dyDescent="0.25">
      <c r="A30" s="198"/>
      <c r="B30" s="201"/>
      <c r="C30" s="204"/>
      <c r="D30" s="205"/>
      <c r="E30" s="204"/>
      <c r="F30" s="206"/>
      <c r="G30" s="161"/>
      <c r="H30" s="170"/>
      <c r="I30" s="141"/>
      <c r="J30" s="172"/>
      <c r="K30" s="171"/>
      <c r="L30" s="40" t="s">
        <v>63</v>
      </c>
      <c r="M30" s="41" t="s">
        <v>55</v>
      </c>
      <c r="N30" s="35">
        <f>IF(M30="SÍ",30,"0")</f>
        <v>30</v>
      </c>
      <c r="O30" s="141"/>
      <c r="P30" s="144"/>
      <c r="Q30" s="144"/>
      <c r="R30" s="168"/>
      <c r="S30" s="144"/>
      <c r="T30" s="168"/>
      <c r="U30" s="193"/>
      <c r="V30" s="186"/>
      <c r="W30" s="162"/>
      <c r="X30" s="163"/>
      <c r="Y30" s="129"/>
      <c r="Z30" s="166"/>
      <c r="AA30" s="165"/>
      <c r="AB30" s="136"/>
      <c r="AC30" s="136"/>
      <c r="AD30" s="136"/>
      <c r="AE30" s="157"/>
      <c r="AF30" s="191"/>
      <c r="AG30" s="160"/>
      <c r="AH30" s="160"/>
    </row>
    <row r="31" spans="1:34" ht="50.25" customHeight="1" x14ac:dyDescent="0.25">
      <c r="A31" s="173" t="s">
        <v>180</v>
      </c>
      <c r="B31" s="176" t="s">
        <v>185</v>
      </c>
      <c r="C31" s="134" t="s">
        <v>186</v>
      </c>
      <c r="D31" s="181" t="s">
        <v>187</v>
      </c>
      <c r="E31" s="183" t="s">
        <v>188</v>
      </c>
      <c r="F31" s="186" t="s">
        <v>4</v>
      </c>
      <c r="G31" s="162" t="str">
        <f>IF(F31="(1) RARA VEZ","1", IF(F31="(2) IMPROBABLE","2",IF(F31="(3) POSIBLE","3",IF(F31="(4) PROBABLE","4",IF(F31="(5) CASI SEGURO","5","")))))</f>
        <v>3</v>
      </c>
      <c r="H31" s="163" t="s">
        <v>27</v>
      </c>
      <c r="I31" s="141" t="str">
        <f>IF(H31="(5) MODERADO","5", IF(H31="(10) MAYOR","10",IF(H31="(20) CATASTROFICO","20","")))</f>
        <v>5</v>
      </c>
      <c r="J31" s="195">
        <f>+G31*I31</f>
        <v>15</v>
      </c>
      <c r="K31" s="137" t="s">
        <v>201</v>
      </c>
      <c r="L31" s="26" t="s">
        <v>57</v>
      </c>
      <c r="M31" s="27" t="s">
        <v>55</v>
      </c>
      <c r="N31" s="28">
        <f>IF(M31="SÍ",15,"0")</f>
        <v>15</v>
      </c>
      <c r="O31" s="140">
        <f>SUM(N31:N37)</f>
        <v>70</v>
      </c>
      <c r="P31" s="143">
        <f>IF(AND($O31&gt;=0,$O31&lt;=50),0,IF(AND($O31&gt;50,$O31&lt;=75),1,IF(AND($O31&gt;75,$O31&lt;=100),2,"")))</f>
        <v>1</v>
      </c>
      <c r="Q31" s="143">
        <f>$G31-$P31</f>
        <v>2</v>
      </c>
      <c r="R31" s="167">
        <f>IF($Q31&lt;=0,1,$Q31)</f>
        <v>2</v>
      </c>
      <c r="S31" s="143">
        <f>$I31-$P31</f>
        <v>4</v>
      </c>
      <c r="T31" s="167" t="str">
        <f>IF($S31=19,10,IF($S31=18,5,IF($S31=9,5,IF($S31=8,5,I31))))</f>
        <v>5</v>
      </c>
      <c r="U31" s="192" t="s">
        <v>46</v>
      </c>
      <c r="V31" s="186" t="s">
        <v>4</v>
      </c>
      <c r="W31" s="162" t="str">
        <f>IF(V31="(1) RARA VEZ","1", IF(V31="(2) IMPROBABLE","2",IF(V31="(3) POSIBLE","3",IF(V31="(4) PROBABLE","4",IF(V31="(5) CASI SEGURO","5","")))))</f>
        <v>3</v>
      </c>
      <c r="X31" s="163" t="s">
        <v>27</v>
      </c>
      <c r="Y31" s="129" t="str">
        <f>IF($U31="IMPACTO",$T31,$I31)</f>
        <v>5</v>
      </c>
      <c r="Z31" s="130">
        <f>+W31*Y31</f>
        <v>15</v>
      </c>
      <c r="AA31" s="132" t="s">
        <v>201</v>
      </c>
      <c r="AB31" s="134" t="s">
        <v>195</v>
      </c>
      <c r="AC31" s="134" t="s">
        <v>202</v>
      </c>
      <c r="AD31" s="134" t="s">
        <v>203</v>
      </c>
      <c r="AE31" s="155">
        <v>43465</v>
      </c>
      <c r="AF31" s="158" t="s">
        <v>204</v>
      </c>
      <c r="AG31" s="161" t="s">
        <v>205</v>
      </c>
      <c r="AH31" s="161" t="s">
        <v>203</v>
      </c>
    </row>
    <row r="32" spans="1:34" ht="48" customHeight="1" x14ac:dyDescent="0.25">
      <c r="A32" s="174"/>
      <c r="B32" s="177"/>
      <c r="C32" s="179"/>
      <c r="D32" s="181"/>
      <c r="E32" s="184"/>
      <c r="F32" s="186"/>
      <c r="G32" s="162"/>
      <c r="H32" s="163"/>
      <c r="I32" s="141"/>
      <c r="J32" s="195"/>
      <c r="K32" s="138"/>
      <c r="L32" s="34" t="s">
        <v>58</v>
      </c>
      <c r="M32" s="27" t="s">
        <v>55</v>
      </c>
      <c r="N32" s="35">
        <f>IF(M32="SÍ",5,"0")</f>
        <v>5</v>
      </c>
      <c r="O32" s="141"/>
      <c r="P32" s="144"/>
      <c r="Q32" s="144"/>
      <c r="R32" s="168"/>
      <c r="S32" s="144"/>
      <c r="T32" s="168"/>
      <c r="U32" s="193"/>
      <c r="V32" s="186"/>
      <c r="W32" s="162"/>
      <c r="X32" s="163"/>
      <c r="Y32" s="129"/>
      <c r="Z32" s="131"/>
      <c r="AA32" s="133"/>
      <c r="AB32" s="135"/>
      <c r="AC32" s="135"/>
      <c r="AD32" s="135"/>
      <c r="AE32" s="156"/>
      <c r="AF32" s="159"/>
      <c r="AG32" s="156"/>
      <c r="AH32" s="156"/>
    </row>
    <row r="33" spans="1:34" ht="33" customHeight="1" x14ac:dyDescent="0.25">
      <c r="A33" s="174"/>
      <c r="B33" s="177"/>
      <c r="C33" s="179"/>
      <c r="D33" s="181"/>
      <c r="E33" s="184"/>
      <c r="F33" s="186"/>
      <c r="G33" s="162"/>
      <c r="H33" s="163"/>
      <c r="I33" s="141"/>
      <c r="J33" s="146" t="str">
        <f>IF(AND(J31&gt;=5,J31&lt;=10),"BAJA",IF(AND(J31&gt;=15,J31&lt;=25),"MODERADA",IF(AND(J31&gt;=30,J31&lt;=50),"ALTA",IF(AND(J31&gt;=60,J31&lt;=100),"EXTREMA",""))))</f>
        <v>MODERADA</v>
      </c>
      <c r="K33" s="138"/>
      <c r="L33" s="38" t="s">
        <v>59</v>
      </c>
      <c r="M33" s="27" t="s">
        <v>56</v>
      </c>
      <c r="N33" s="35" t="str">
        <f>IF(M33="SÍ",15,"0")</f>
        <v>0</v>
      </c>
      <c r="O33" s="141"/>
      <c r="P33" s="144"/>
      <c r="Q33" s="144"/>
      <c r="R33" s="168"/>
      <c r="S33" s="144"/>
      <c r="T33" s="168"/>
      <c r="U33" s="193"/>
      <c r="V33" s="186"/>
      <c r="W33" s="162"/>
      <c r="X33" s="163"/>
      <c r="Y33" s="129"/>
      <c r="Z33" s="166" t="str">
        <f>IF(AND($Z31&gt;=5,$Z31&lt;=10),"BAJA",IF(AND($Z31&gt;=15,$Z31&lt;=25),"MODERADA",IF(AND($Z31&gt;=30,$Z31&lt;=50),"ALTA",IF(AND($Z31&gt;=60,$Z31&lt;=100),"EXTREMA",""))))</f>
        <v>MODERADA</v>
      </c>
      <c r="AA33" s="133"/>
      <c r="AB33" s="135"/>
      <c r="AC33" s="135"/>
      <c r="AD33" s="135"/>
      <c r="AE33" s="156"/>
      <c r="AF33" s="159"/>
      <c r="AG33" s="156"/>
      <c r="AH33" s="156"/>
    </row>
    <row r="34" spans="1:34" ht="26.25" customHeight="1" x14ac:dyDescent="0.25">
      <c r="A34" s="174"/>
      <c r="B34" s="177"/>
      <c r="C34" s="179"/>
      <c r="D34" s="181"/>
      <c r="E34" s="184"/>
      <c r="F34" s="186"/>
      <c r="G34" s="162"/>
      <c r="H34" s="163"/>
      <c r="I34" s="141"/>
      <c r="J34" s="146"/>
      <c r="K34" s="138"/>
      <c r="L34" s="38" t="s">
        <v>60</v>
      </c>
      <c r="M34" s="27" t="s">
        <v>55</v>
      </c>
      <c r="N34" s="35">
        <f>IF(M34="SÍ",10,"0")</f>
        <v>10</v>
      </c>
      <c r="O34" s="141"/>
      <c r="P34" s="144"/>
      <c r="Q34" s="144"/>
      <c r="R34" s="168"/>
      <c r="S34" s="144"/>
      <c r="T34" s="168"/>
      <c r="U34" s="193"/>
      <c r="V34" s="186"/>
      <c r="W34" s="162"/>
      <c r="X34" s="163"/>
      <c r="Y34" s="129"/>
      <c r="Z34" s="166"/>
      <c r="AA34" s="133"/>
      <c r="AB34" s="135"/>
      <c r="AC34" s="135"/>
      <c r="AD34" s="135"/>
      <c r="AE34" s="156"/>
      <c r="AF34" s="159"/>
      <c r="AG34" s="156"/>
      <c r="AH34" s="156"/>
    </row>
    <row r="35" spans="1:34" ht="45" customHeight="1" x14ac:dyDescent="0.25">
      <c r="A35" s="174"/>
      <c r="B35" s="177"/>
      <c r="C35" s="179"/>
      <c r="D35" s="181"/>
      <c r="E35" s="184"/>
      <c r="F35" s="186"/>
      <c r="G35" s="162"/>
      <c r="H35" s="163"/>
      <c r="I35" s="141"/>
      <c r="J35" s="146"/>
      <c r="K35" s="138"/>
      <c r="L35" s="34" t="s">
        <v>61</v>
      </c>
      <c r="M35" s="27" t="s">
        <v>56</v>
      </c>
      <c r="N35" s="35" t="str">
        <f>IF(M35="SÍ",15,"0")</f>
        <v>0</v>
      </c>
      <c r="O35" s="141"/>
      <c r="P35" s="144"/>
      <c r="Q35" s="144"/>
      <c r="R35" s="168"/>
      <c r="S35" s="144"/>
      <c r="T35" s="168"/>
      <c r="U35" s="193"/>
      <c r="V35" s="186"/>
      <c r="W35" s="162"/>
      <c r="X35" s="163"/>
      <c r="Y35" s="129"/>
      <c r="Z35" s="166"/>
      <c r="AA35" s="133"/>
      <c r="AB35" s="135"/>
      <c r="AC35" s="135"/>
      <c r="AD35" s="135"/>
      <c r="AE35" s="156"/>
      <c r="AF35" s="159"/>
      <c r="AG35" s="156"/>
      <c r="AH35" s="156"/>
    </row>
    <row r="36" spans="1:34" ht="51" customHeight="1" x14ac:dyDescent="0.25">
      <c r="A36" s="174"/>
      <c r="B36" s="177"/>
      <c r="C36" s="179"/>
      <c r="D36" s="181"/>
      <c r="E36" s="184"/>
      <c r="F36" s="186"/>
      <c r="G36" s="162"/>
      <c r="H36" s="163"/>
      <c r="I36" s="141"/>
      <c r="J36" s="146"/>
      <c r="K36" s="138"/>
      <c r="L36" s="34" t="s">
        <v>62</v>
      </c>
      <c r="M36" s="27" t="s">
        <v>55</v>
      </c>
      <c r="N36" s="35">
        <f>IF(M36="SÍ",10,"0")</f>
        <v>10</v>
      </c>
      <c r="O36" s="141"/>
      <c r="P36" s="144"/>
      <c r="Q36" s="144"/>
      <c r="R36" s="168"/>
      <c r="S36" s="144"/>
      <c r="T36" s="168"/>
      <c r="U36" s="193"/>
      <c r="V36" s="186"/>
      <c r="W36" s="162"/>
      <c r="X36" s="163"/>
      <c r="Y36" s="129"/>
      <c r="Z36" s="166"/>
      <c r="AA36" s="133"/>
      <c r="AB36" s="135"/>
      <c r="AC36" s="135"/>
      <c r="AD36" s="135"/>
      <c r="AE36" s="156"/>
      <c r="AF36" s="159"/>
      <c r="AG36" s="156"/>
      <c r="AH36" s="156"/>
    </row>
    <row r="37" spans="1:34" ht="39.75" customHeight="1" thickBot="1" x14ac:dyDescent="0.3">
      <c r="A37" s="175"/>
      <c r="B37" s="178"/>
      <c r="C37" s="180"/>
      <c r="D37" s="182"/>
      <c r="E37" s="185"/>
      <c r="F37" s="187"/>
      <c r="G37" s="188"/>
      <c r="H37" s="194"/>
      <c r="I37" s="142"/>
      <c r="J37" s="147"/>
      <c r="K37" s="139"/>
      <c r="L37" s="42" t="s">
        <v>63</v>
      </c>
      <c r="M37" s="27" t="s">
        <v>55</v>
      </c>
      <c r="N37" s="44">
        <f>IF(M37="SÍ",30,"0")</f>
        <v>30</v>
      </c>
      <c r="O37" s="142"/>
      <c r="P37" s="145"/>
      <c r="Q37" s="145"/>
      <c r="R37" s="169"/>
      <c r="S37" s="145"/>
      <c r="T37" s="169"/>
      <c r="U37" s="193"/>
      <c r="V37" s="186"/>
      <c r="W37" s="162"/>
      <c r="X37" s="163"/>
      <c r="Y37" s="164"/>
      <c r="Z37" s="166"/>
      <c r="AA37" s="165"/>
      <c r="AB37" s="136"/>
      <c r="AC37" s="136"/>
      <c r="AD37" s="136"/>
      <c r="AE37" s="157"/>
      <c r="AF37" s="160"/>
      <c r="AG37" s="157"/>
      <c r="AH37" s="157"/>
    </row>
    <row r="38" spans="1:34" ht="39.75" customHeight="1" x14ac:dyDescent="0.25">
      <c r="A38" s="260" t="s">
        <v>189</v>
      </c>
      <c r="B38" s="262" t="s">
        <v>185</v>
      </c>
      <c r="C38" s="265" t="s">
        <v>190</v>
      </c>
      <c r="D38" s="181" t="s">
        <v>191</v>
      </c>
      <c r="E38" s="268" t="s">
        <v>192</v>
      </c>
      <c r="F38" s="186" t="s">
        <v>4</v>
      </c>
      <c r="G38" s="162" t="str">
        <f>IF(F38="(1) RARA VEZ","1", IF(F38="(2) IMPROBABLE","2",IF(F38="(3) POSIBLE","3",IF(F38="(4) PROBABLE","4",IF(F38="(5) CASI SEGURO","5","")))))</f>
        <v>3</v>
      </c>
      <c r="H38" s="163" t="s">
        <v>28</v>
      </c>
      <c r="I38" s="141" t="str">
        <f>IF(H38="(5) MODERADO","5", IF(H38="(10) MAYOR","10",IF(H38="(20) CATASTROFICO","20","")))</f>
        <v>10</v>
      </c>
      <c r="J38" s="195">
        <f>G38*I38</f>
        <v>30</v>
      </c>
      <c r="K38" s="271" t="s">
        <v>206</v>
      </c>
      <c r="L38" s="26" t="s">
        <v>57</v>
      </c>
      <c r="M38" s="27" t="s">
        <v>56</v>
      </c>
      <c r="N38" s="29" t="str">
        <f>IF(M38="SÍ",15,"0")</f>
        <v>0</v>
      </c>
      <c r="O38" s="140">
        <f>SUM(N38:N44)</f>
        <v>10</v>
      </c>
      <c r="P38" s="143">
        <f>IF(AND($O38&gt;=0,$O38&lt;=50),0,IF(AND($O38&gt;50,$O38&lt;=75),1,IF(AND($O38&gt;75,$O38&lt;=100),2,"")))</f>
        <v>0</v>
      </c>
      <c r="Q38" s="143">
        <f>$G38-$P38</f>
        <v>3</v>
      </c>
      <c r="R38" s="167">
        <f>IF($Q38&lt;=0,1,$Q38)</f>
        <v>3</v>
      </c>
      <c r="S38" s="143">
        <f>$I38-$P38</f>
        <v>10</v>
      </c>
      <c r="T38" s="167" t="str">
        <f>IF($S38=19,10,IF($S38=18,5,IF($S38=9,5,IF($S38=8,5,I38))))</f>
        <v>10</v>
      </c>
      <c r="U38" s="192" t="s">
        <v>35</v>
      </c>
      <c r="V38" s="120" t="str">
        <f>IF(AND($U38="PROBABILIDAD",$R38=1),#REF!,IF(AND($U38="PROBABILIDAD",$R38=2),#REF!,IF(AND($U38="PROBABILIDAD",$R38=3),$XET$4,IF(AND($U38="PROBABILIDAD",$R38=4),$XET$3,IF(AND($U38="PROBABILIDAD",$R38=5),$XET$2,$F38)))))</f>
        <v>(3) POSIBLE</v>
      </c>
      <c r="W38" s="123">
        <f>IF($U38="PROBABILIDAD",$R38,$G38)</f>
        <v>3</v>
      </c>
      <c r="X38" s="126" t="str">
        <f>IF(AND($U38="IMPACTO",$S38=18),$XET$7,IF(AND($U38="IMPACTO",$S38=19),$XEU$7,IF(AND($U38="IMPACTO",$S38=20),$XEV$7,IF(AND($U38="IMPACTO",$S38&lt;10),$XET$7,$H38))))</f>
        <v>(10) MAYOR</v>
      </c>
      <c r="Y38" s="129" t="str">
        <f>IF($U38="IMPACTO",$T38,$I38)</f>
        <v>10</v>
      </c>
      <c r="Z38" s="130">
        <f>+W38*Y38</f>
        <v>30</v>
      </c>
      <c r="AA38" s="132" t="s">
        <v>206</v>
      </c>
      <c r="AB38" s="134" t="s">
        <v>195</v>
      </c>
      <c r="AC38" s="134" t="s">
        <v>207</v>
      </c>
      <c r="AD38" s="134" t="s">
        <v>208</v>
      </c>
      <c r="AE38" s="155">
        <v>43465</v>
      </c>
      <c r="AF38" s="158" t="s">
        <v>209</v>
      </c>
      <c r="AG38" s="158" t="s">
        <v>210</v>
      </c>
      <c r="AH38" s="158" t="s">
        <v>211</v>
      </c>
    </row>
    <row r="39" spans="1:34" ht="39.75" customHeight="1" x14ac:dyDescent="0.25">
      <c r="A39" s="261"/>
      <c r="B39" s="263"/>
      <c r="C39" s="266"/>
      <c r="D39" s="181"/>
      <c r="E39" s="269"/>
      <c r="F39" s="186"/>
      <c r="G39" s="162"/>
      <c r="H39" s="163"/>
      <c r="I39" s="141"/>
      <c r="J39" s="195"/>
      <c r="K39" s="272"/>
      <c r="L39" s="34" t="s">
        <v>58</v>
      </c>
      <c r="M39" s="27" t="s">
        <v>56</v>
      </c>
      <c r="N39" s="35" t="str">
        <f>IF(M39="SÍ",5,"0")</f>
        <v>0</v>
      </c>
      <c r="O39" s="141"/>
      <c r="P39" s="144"/>
      <c r="Q39" s="144"/>
      <c r="R39" s="168"/>
      <c r="S39" s="144"/>
      <c r="T39" s="168"/>
      <c r="U39" s="193"/>
      <c r="V39" s="121"/>
      <c r="W39" s="124"/>
      <c r="X39" s="127"/>
      <c r="Y39" s="129"/>
      <c r="Z39" s="131"/>
      <c r="AA39" s="133"/>
      <c r="AB39" s="135"/>
      <c r="AC39" s="135"/>
      <c r="AD39" s="135"/>
      <c r="AE39" s="156"/>
      <c r="AF39" s="159"/>
      <c r="AG39" s="159"/>
      <c r="AH39" s="159"/>
    </row>
    <row r="40" spans="1:34" ht="39.75" customHeight="1" x14ac:dyDescent="0.25">
      <c r="A40" s="261"/>
      <c r="B40" s="263"/>
      <c r="C40" s="266"/>
      <c r="D40" s="181"/>
      <c r="E40" s="269"/>
      <c r="F40" s="186"/>
      <c r="G40" s="162"/>
      <c r="H40" s="163"/>
      <c r="I40" s="141"/>
      <c r="J40" s="146" t="str">
        <f>IF(AND(J38&gt;=5,J38&lt;=10),"BAJA",IF(AND(J38&gt;=15,J38&lt;=25),"MODERADA",IF(AND(J38&gt;=30,J38&lt;=50),"ALTA",IF(AND(J38&gt;=60,J38&lt;=100),"EXTREMA",""))))</f>
        <v>ALTA</v>
      </c>
      <c r="K40" s="272"/>
      <c r="L40" s="38" t="s">
        <v>59</v>
      </c>
      <c r="M40" s="27" t="s">
        <v>56</v>
      </c>
      <c r="N40" s="35" t="str">
        <f>IF(M40="SÍ",15,"0")</f>
        <v>0</v>
      </c>
      <c r="O40" s="141"/>
      <c r="P40" s="144"/>
      <c r="Q40" s="144"/>
      <c r="R40" s="168"/>
      <c r="S40" s="144"/>
      <c r="T40" s="168"/>
      <c r="U40" s="193"/>
      <c r="V40" s="121"/>
      <c r="W40" s="124"/>
      <c r="X40" s="127"/>
      <c r="Y40" s="129"/>
      <c r="Z40" s="166" t="str">
        <f>IF(AND($Z38&gt;=5,$Z38&lt;=10),"BAJA",IF(AND($Z38&gt;=15,$Z38&lt;=25),"MODERADA",IF(AND($Z38&gt;=30,$Z38&lt;=50),"ALTA",IF(AND($Z38&gt;=60,$Z38&lt;=100),"EXTREMA",""))))</f>
        <v>ALTA</v>
      </c>
      <c r="AA40" s="133"/>
      <c r="AB40" s="135"/>
      <c r="AC40" s="135"/>
      <c r="AD40" s="135"/>
      <c r="AE40" s="156"/>
      <c r="AF40" s="159"/>
      <c r="AG40" s="159"/>
      <c r="AH40" s="159"/>
    </row>
    <row r="41" spans="1:34" ht="39.75" customHeight="1" x14ac:dyDescent="0.25">
      <c r="A41" s="261"/>
      <c r="B41" s="263"/>
      <c r="C41" s="266"/>
      <c r="D41" s="181"/>
      <c r="E41" s="269"/>
      <c r="F41" s="186"/>
      <c r="G41" s="162"/>
      <c r="H41" s="163"/>
      <c r="I41" s="141"/>
      <c r="J41" s="146"/>
      <c r="K41" s="272"/>
      <c r="L41" s="38" t="s">
        <v>60</v>
      </c>
      <c r="M41" s="27" t="s">
        <v>55</v>
      </c>
      <c r="N41" s="35">
        <f>IF(M41="SÍ",10,"0")</f>
        <v>10</v>
      </c>
      <c r="O41" s="141"/>
      <c r="P41" s="144"/>
      <c r="Q41" s="144"/>
      <c r="R41" s="168"/>
      <c r="S41" s="144"/>
      <c r="T41" s="168"/>
      <c r="U41" s="193"/>
      <c r="V41" s="121"/>
      <c r="W41" s="124"/>
      <c r="X41" s="127"/>
      <c r="Y41" s="129"/>
      <c r="Z41" s="166"/>
      <c r="AA41" s="133"/>
      <c r="AB41" s="135"/>
      <c r="AC41" s="135"/>
      <c r="AD41" s="135"/>
      <c r="AE41" s="156"/>
      <c r="AF41" s="159"/>
      <c r="AG41" s="159"/>
      <c r="AH41" s="159"/>
    </row>
    <row r="42" spans="1:34" ht="39.75" customHeight="1" x14ac:dyDescent="0.25">
      <c r="A42" s="261"/>
      <c r="B42" s="263"/>
      <c r="C42" s="266"/>
      <c r="D42" s="181"/>
      <c r="E42" s="269"/>
      <c r="F42" s="186"/>
      <c r="G42" s="162"/>
      <c r="H42" s="163"/>
      <c r="I42" s="141"/>
      <c r="J42" s="146"/>
      <c r="K42" s="272"/>
      <c r="L42" s="34" t="s">
        <v>61</v>
      </c>
      <c r="M42" s="27" t="s">
        <v>56</v>
      </c>
      <c r="N42" s="35" t="str">
        <f>IF(M42="SÍ",15,"0")</f>
        <v>0</v>
      </c>
      <c r="O42" s="141"/>
      <c r="P42" s="144"/>
      <c r="Q42" s="144"/>
      <c r="R42" s="168"/>
      <c r="S42" s="144"/>
      <c r="T42" s="168"/>
      <c r="U42" s="193"/>
      <c r="V42" s="121"/>
      <c r="W42" s="124"/>
      <c r="X42" s="127"/>
      <c r="Y42" s="129"/>
      <c r="Z42" s="166"/>
      <c r="AA42" s="133"/>
      <c r="AB42" s="135"/>
      <c r="AC42" s="135"/>
      <c r="AD42" s="135"/>
      <c r="AE42" s="156"/>
      <c r="AF42" s="159"/>
      <c r="AG42" s="159"/>
      <c r="AH42" s="159"/>
    </row>
    <row r="43" spans="1:34" ht="39.75" customHeight="1" x14ac:dyDescent="0.25">
      <c r="A43" s="261"/>
      <c r="B43" s="263"/>
      <c r="C43" s="266"/>
      <c r="D43" s="181"/>
      <c r="E43" s="269"/>
      <c r="F43" s="186"/>
      <c r="G43" s="162"/>
      <c r="H43" s="163"/>
      <c r="I43" s="141"/>
      <c r="J43" s="146"/>
      <c r="K43" s="272"/>
      <c r="L43" s="34" t="s">
        <v>62</v>
      </c>
      <c r="M43" s="27" t="s">
        <v>56</v>
      </c>
      <c r="N43" s="35" t="str">
        <f>IF(M43="SÍ",10,"0")</f>
        <v>0</v>
      </c>
      <c r="O43" s="141"/>
      <c r="P43" s="144"/>
      <c r="Q43" s="144"/>
      <c r="R43" s="168"/>
      <c r="S43" s="144"/>
      <c r="T43" s="168"/>
      <c r="U43" s="193"/>
      <c r="V43" s="121"/>
      <c r="W43" s="124"/>
      <c r="X43" s="127"/>
      <c r="Y43" s="129"/>
      <c r="Z43" s="166"/>
      <c r="AA43" s="133"/>
      <c r="AB43" s="135"/>
      <c r="AC43" s="135"/>
      <c r="AD43" s="135"/>
      <c r="AE43" s="156"/>
      <c r="AF43" s="159"/>
      <c r="AG43" s="159"/>
      <c r="AH43" s="159"/>
    </row>
    <row r="44" spans="1:34" ht="39.75" customHeight="1" x14ac:dyDescent="0.25">
      <c r="A44" s="261"/>
      <c r="B44" s="264"/>
      <c r="C44" s="267"/>
      <c r="D44" s="158"/>
      <c r="E44" s="270"/>
      <c r="F44" s="206"/>
      <c r="G44" s="161"/>
      <c r="H44" s="170"/>
      <c r="I44" s="141"/>
      <c r="J44" s="172"/>
      <c r="K44" s="273"/>
      <c r="L44" s="40" t="s">
        <v>63</v>
      </c>
      <c r="M44" s="27" t="s">
        <v>56</v>
      </c>
      <c r="N44" s="35" t="str">
        <f>IF(M44="SÍ",30,"0")</f>
        <v>0</v>
      </c>
      <c r="O44" s="141"/>
      <c r="P44" s="144"/>
      <c r="Q44" s="144"/>
      <c r="R44" s="168"/>
      <c r="S44" s="144"/>
      <c r="T44" s="168"/>
      <c r="U44" s="193"/>
      <c r="V44" s="122"/>
      <c r="W44" s="125"/>
      <c r="X44" s="128"/>
      <c r="Y44" s="129"/>
      <c r="Z44" s="166"/>
      <c r="AA44" s="133"/>
      <c r="AB44" s="136"/>
      <c r="AC44" s="136"/>
      <c r="AD44" s="136"/>
      <c r="AE44" s="157"/>
      <c r="AF44" s="160"/>
      <c r="AG44" s="160"/>
      <c r="AH44" s="160"/>
    </row>
    <row r="45" spans="1:34" ht="39.75" customHeight="1" x14ac:dyDescent="0.25">
      <c r="A45" s="312" t="s">
        <v>212</v>
      </c>
      <c r="B45" s="325" t="s">
        <v>213</v>
      </c>
      <c r="C45" s="265" t="s">
        <v>214</v>
      </c>
      <c r="D45" s="181" t="s">
        <v>215</v>
      </c>
      <c r="E45" s="315" t="s">
        <v>216</v>
      </c>
      <c r="F45" s="206" t="s">
        <v>4</v>
      </c>
      <c r="G45" s="162" t="str">
        <f>IF(F45="(1) RARA VEZ","1", IF(F45="(2) IMPROBABLE","2",IF(F45="(3) POSIBLE","3",IF(F45="(4) PROBABLE","4",IF(F45="(5) CASI SEGURO","5","")))))</f>
        <v>3</v>
      </c>
      <c r="H45" s="163" t="s">
        <v>27</v>
      </c>
      <c r="I45" s="141" t="str">
        <f>IF(H45="(5) MODERADO","5", IF(H45="(10) MAYOR","10",IF(H45="(20) CATASTROFICO","20","")))</f>
        <v>5</v>
      </c>
      <c r="J45" s="210">
        <f>G45*I45</f>
        <v>15</v>
      </c>
      <c r="K45" s="137" t="s">
        <v>217</v>
      </c>
      <c r="L45" s="26" t="s">
        <v>57</v>
      </c>
      <c r="M45" s="27" t="s">
        <v>55</v>
      </c>
      <c r="N45" s="29">
        <f>IF(M45="SÍ",15,"0")</f>
        <v>15</v>
      </c>
      <c r="O45" s="140">
        <f>SUM(N45:N51)</f>
        <v>60</v>
      </c>
      <c r="P45" s="143">
        <f>IF(AND($O45&gt;=0,$O45&lt;=50),0,IF(AND($O45&gt;50,$O45&lt;=75),1,IF(AND($O45&gt;75,$O45&lt;=100),2,"")))</f>
        <v>1</v>
      </c>
      <c r="Q45" s="143">
        <f>$G45-$P45</f>
        <v>2</v>
      </c>
      <c r="R45" s="167">
        <f>IF($Q45&lt;=0,1,$Q45)</f>
        <v>2</v>
      </c>
      <c r="S45" s="143">
        <f>$I45-$P45</f>
        <v>4</v>
      </c>
      <c r="T45" s="167" t="str">
        <f>IF($S45=19,10,IF($S45=18,5,IF($S45=9,5,IF($S45=8,5,I45))))</f>
        <v>5</v>
      </c>
      <c r="U45" s="192" t="s">
        <v>35</v>
      </c>
      <c r="V45" s="206" t="s">
        <v>4</v>
      </c>
      <c r="W45" s="162" t="str">
        <f>IF(V45="(1) RARA VEZ","1", IF(V45="(2) IMPROBABLE","2",IF(V45="(3) POSIBLE","3",IF(V45="(4) PROBABLE","4",IF(V45="(5) CASI SEGURO","5","")))))</f>
        <v>3</v>
      </c>
      <c r="X45" s="163" t="s">
        <v>27</v>
      </c>
      <c r="Y45" s="129" t="str">
        <f>IF($U45="IMPACTO",$T45,$I45)</f>
        <v>5</v>
      </c>
      <c r="Z45" s="210">
        <f>W45*Y45</f>
        <v>15</v>
      </c>
      <c r="AA45" s="302" t="s">
        <v>218</v>
      </c>
      <c r="AB45" s="304">
        <v>2018</v>
      </c>
      <c r="AC45" s="306" t="s">
        <v>219</v>
      </c>
      <c r="AD45" s="308" t="s">
        <v>220</v>
      </c>
      <c r="AE45" s="310">
        <v>43465</v>
      </c>
      <c r="AF45" s="205" t="s">
        <v>221</v>
      </c>
      <c r="AG45" s="158" t="s">
        <v>222</v>
      </c>
      <c r="AH45" s="308" t="s">
        <v>223</v>
      </c>
    </row>
    <row r="46" spans="1:34" ht="39.75" customHeight="1" x14ac:dyDescent="0.25">
      <c r="A46" s="313"/>
      <c r="B46" s="326"/>
      <c r="C46" s="266"/>
      <c r="D46" s="181"/>
      <c r="E46" s="316"/>
      <c r="F46" s="318"/>
      <c r="G46" s="162"/>
      <c r="H46" s="163"/>
      <c r="I46" s="141"/>
      <c r="J46" s="211"/>
      <c r="K46" s="138"/>
      <c r="L46" s="34" t="s">
        <v>58</v>
      </c>
      <c r="M46" s="27" t="s">
        <v>55</v>
      </c>
      <c r="N46" s="35">
        <f>IF(M46="SÍ",5,"0")</f>
        <v>5</v>
      </c>
      <c r="O46" s="141"/>
      <c r="P46" s="144"/>
      <c r="Q46" s="144"/>
      <c r="R46" s="168"/>
      <c r="S46" s="144"/>
      <c r="T46" s="168"/>
      <c r="U46" s="193"/>
      <c r="V46" s="318"/>
      <c r="W46" s="162"/>
      <c r="X46" s="163"/>
      <c r="Y46" s="129"/>
      <c r="Z46" s="211"/>
      <c r="AA46" s="303"/>
      <c r="AB46" s="305"/>
      <c r="AC46" s="307"/>
      <c r="AD46" s="309"/>
      <c r="AE46" s="311"/>
      <c r="AF46" s="322"/>
      <c r="AG46" s="159"/>
      <c r="AH46" s="323"/>
    </row>
    <row r="47" spans="1:34" ht="39.75" customHeight="1" x14ac:dyDescent="0.25">
      <c r="A47" s="313"/>
      <c r="B47" s="326"/>
      <c r="C47" s="266"/>
      <c r="D47" s="181"/>
      <c r="E47" s="316"/>
      <c r="F47" s="318"/>
      <c r="G47" s="162"/>
      <c r="H47" s="163"/>
      <c r="I47" s="141"/>
      <c r="J47" s="146" t="str">
        <f>IF(AND(J45&gt;=5,J45&lt;=10),"BAJA",IF(AND(J45&gt;=15,J45&lt;=25),"MODERADA",IF(AND(J45&gt;=30,J45&lt;=50),"ALTA",IF(AND(J45&gt;=60,J45&lt;=100),"EXTREMA",""))))</f>
        <v>MODERADA</v>
      </c>
      <c r="K47" s="138"/>
      <c r="L47" s="38" t="s">
        <v>59</v>
      </c>
      <c r="M47" s="27" t="s">
        <v>56</v>
      </c>
      <c r="N47" s="35" t="str">
        <f>IF(M47="SÍ",15,"0")</f>
        <v>0</v>
      </c>
      <c r="O47" s="141"/>
      <c r="P47" s="144"/>
      <c r="Q47" s="144"/>
      <c r="R47" s="168"/>
      <c r="S47" s="144"/>
      <c r="T47" s="168"/>
      <c r="U47" s="193"/>
      <c r="V47" s="318"/>
      <c r="W47" s="162"/>
      <c r="X47" s="163"/>
      <c r="Y47" s="129"/>
      <c r="Z47" s="324" t="str">
        <f>IF(AND(Z45&gt;=5,Z45&lt;=10),"BAJA",IF(AND(Z45&gt;=15,Z45&lt;=25),"MODERADA",IF(AND(Z45&gt;=30,Z45&lt;=50),"ALTA",IF(AND(Z45&gt;=60,Z45&lt;=100),"EXTREMA",""))))</f>
        <v>MODERADA</v>
      </c>
      <c r="AA47" s="303"/>
      <c r="AB47" s="305"/>
      <c r="AC47" s="307"/>
      <c r="AD47" s="309"/>
      <c r="AE47" s="311"/>
      <c r="AF47" s="322"/>
      <c r="AG47" s="159"/>
      <c r="AH47" s="323"/>
    </row>
    <row r="48" spans="1:34" ht="39.75" customHeight="1" x14ac:dyDescent="0.25">
      <c r="A48" s="313"/>
      <c r="B48" s="326"/>
      <c r="C48" s="266"/>
      <c r="D48" s="181"/>
      <c r="E48" s="316"/>
      <c r="F48" s="318"/>
      <c r="G48" s="162"/>
      <c r="H48" s="163"/>
      <c r="I48" s="141"/>
      <c r="J48" s="146"/>
      <c r="K48" s="138"/>
      <c r="L48" s="38" t="s">
        <v>60</v>
      </c>
      <c r="M48" s="27" t="s">
        <v>56</v>
      </c>
      <c r="N48" s="35" t="str">
        <f>IF(M48="SÍ",10,"0")</f>
        <v>0</v>
      </c>
      <c r="O48" s="141"/>
      <c r="P48" s="144"/>
      <c r="Q48" s="144"/>
      <c r="R48" s="168"/>
      <c r="S48" s="144"/>
      <c r="T48" s="168"/>
      <c r="U48" s="193"/>
      <c r="V48" s="318"/>
      <c r="W48" s="162"/>
      <c r="X48" s="163"/>
      <c r="Y48" s="129"/>
      <c r="Z48" s="324"/>
      <c r="AA48" s="303"/>
      <c r="AB48" s="305"/>
      <c r="AC48" s="307"/>
      <c r="AD48" s="309"/>
      <c r="AE48" s="311"/>
      <c r="AF48" s="322"/>
      <c r="AG48" s="159"/>
      <c r="AH48" s="323"/>
    </row>
    <row r="49" spans="1:34" ht="39.75" customHeight="1" x14ac:dyDescent="0.25">
      <c r="A49" s="313"/>
      <c r="B49" s="326"/>
      <c r="C49" s="266"/>
      <c r="D49" s="181"/>
      <c r="E49" s="316"/>
      <c r="F49" s="318"/>
      <c r="G49" s="162"/>
      <c r="H49" s="163"/>
      <c r="I49" s="141"/>
      <c r="J49" s="146"/>
      <c r="K49" s="138"/>
      <c r="L49" s="34" t="s">
        <v>61</v>
      </c>
      <c r="M49" s="83" t="s">
        <v>56</v>
      </c>
      <c r="N49" s="35" t="str">
        <f>IF(M49="SÍ",15,"0")</f>
        <v>0</v>
      </c>
      <c r="O49" s="141"/>
      <c r="P49" s="144"/>
      <c r="Q49" s="144"/>
      <c r="R49" s="168"/>
      <c r="S49" s="144"/>
      <c r="T49" s="168"/>
      <c r="U49" s="193"/>
      <c r="V49" s="318"/>
      <c r="W49" s="162"/>
      <c r="X49" s="163"/>
      <c r="Y49" s="129"/>
      <c r="Z49" s="324"/>
      <c r="AA49" s="303"/>
      <c r="AB49" s="305"/>
      <c r="AC49" s="307"/>
      <c r="AD49" s="309"/>
      <c r="AE49" s="311"/>
      <c r="AF49" s="322"/>
      <c r="AG49" s="159"/>
      <c r="AH49" s="323"/>
    </row>
    <row r="50" spans="1:34" ht="39.75" customHeight="1" x14ac:dyDescent="0.25">
      <c r="A50" s="313"/>
      <c r="B50" s="326"/>
      <c r="C50" s="266"/>
      <c r="D50" s="181"/>
      <c r="E50" s="316"/>
      <c r="F50" s="318"/>
      <c r="G50" s="162"/>
      <c r="H50" s="163"/>
      <c r="I50" s="141"/>
      <c r="J50" s="146"/>
      <c r="K50" s="138"/>
      <c r="L50" s="34" t="s">
        <v>62</v>
      </c>
      <c r="M50" s="27" t="s">
        <v>55</v>
      </c>
      <c r="N50" s="35">
        <f>IF(M50="SÍ",10,"0")</f>
        <v>10</v>
      </c>
      <c r="O50" s="141"/>
      <c r="P50" s="144"/>
      <c r="Q50" s="144"/>
      <c r="R50" s="168"/>
      <c r="S50" s="144"/>
      <c r="T50" s="168"/>
      <c r="U50" s="193"/>
      <c r="V50" s="318"/>
      <c r="W50" s="162"/>
      <c r="X50" s="163"/>
      <c r="Y50" s="129"/>
      <c r="Z50" s="324"/>
      <c r="AA50" s="303"/>
      <c r="AB50" s="305"/>
      <c r="AC50" s="307"/>
      <c r="AD50" s="309"/>
      <c r="AE50" s="311"/>
      <c r="AF50" s="322"/>
      <c r="AG50" s="159"/>
      <c r="AH50" s="323"/>
    </row>
    <row r="51" spans="1:34" ht="39.75" customHeight="1" x14ac:dyDescent="0.25">
      <c r="A51" s="314"/>
      <c r="B51" s="326"/>
      <c r="C51" s="267"/>
      <c r="D51" s="158"/>
      <c r="E51" s="317"/>
      <c r="F51" s="319"/>
      <c r="G51" s="161"/>
      <c r="H51" s="170"/>
      <c r="I51" s="141"/>
      <c r="J51" s="172"/>
      <c r="K51" s="171"/>
      <c r="L51" s="40" t="s">
        <v>63</v>
      </c>
      <c r="M51" s="41" t="s">
        <v>55</v>
      </c>
      <c r="N51" s="35">
        <f>IF(M51="SÍ",30,"0")</f>
        <v>30</v>
      </c>
      <c r="O51" s="141"/>
      <c r="P51" s="144"/>
      <c r="Q51" s="144"/>
      <c r="R51" s="168"/>
      <c r="S51" s="144"/>
      <c r="T51" s="168"/>
      <c r="U51" s="193"/>
      <c r="V51" s="319"/>
      <c r="W51" s="161"/>
      <c r="X51" s="170"/>
      <c r="Y51" s="129"/>
      <c r="Z51" s="324"/>
      <c r="AA51" s="303"/>
      <c r="AB51" s="305"/>
      <c r="AC51" s="307"/>
      <c r="AD51" s="309"/>
      <c r="AE51" s="311"/>
      <c r="AF51" s="322"/>
      <c r="AG51" s="159"/>
      <c r="AH51" s="323"/>
    </row>
    <row r="52" spans="1:34" ht="39.75" customHeight="1" x14ac:dyDescent="0.25">
      <c r="A52" s="312" t="s">
        <v>212</v>
      </c>
      <c r="B52" s="325" t="s">
        <v>213</v>
      </c>
      <c r="C52" s="265" t="s">
        <v>224</v>
      </c>
      <c r="D52" s="181" t="s">
        <v>225</v>
      </c>
      <c r="E52" s="327" t="s">
        <v>226</v>
      </c>
      <c r="F52" s="186" t="s">
        <v>3</v>
      </c>
      <c r="G52" s="162" t="str">
        <f>IF(F52="(1) RARA VEZ","1", IF(F52="(2) IMPROBABLE","2",IF(F52="(3) POSIBLE","3",IF(F52="(4) PROBABLE","4",IF(F52="(5) CASI SEGURO","5","")))))</f>
        <v>4</v>
      </c>
      <c r="H52" s="163" t="s">
        <v>29</v>
      </c>
      <c r="I52" s="141" t="str">
        <f>IF(H52="(5) MODERADO","5", IF(H52="(10) MAYOR","10",IF(H52="(20) CATASTROFICO","20","")))</f>
        <v>20</v>
      </c>
      <c r="J52" s="195">
        <f>+G52*I52</f>
        <v>80</v>
      </c>
      <c r="K52" s="137" t="s">
        <v>227</v>
      </c>
      <c r="L52" s="26" t="s">
        <v>57</v>
      </c>
      <c r="M52" s="84" t="s">
        <v>55</v>
      </c>
      <c r="N52" s="29">
        <f>IF(M52="SÍ",15,"0")</f>
        <v>15</v>
      </c>
      <c r="O52" s="140">
        <f>SUM(N52:N58)</f>
        <v>85</v>
      </c>
      <c r="P52" s="143">
        <f>IF(AND($O52&gt;=0,$O52&lt;=50),0,IF(AND($O52&gt;50,$O52&lt;=75),1,IF(AND($O52&gt;75,$O52&lt;=100),2,"")))</f>
        <v>2</v>
      </c>
      <c r="Q52" s="143">
        <f>$G52-$P52</f>
        <v>2</v>
      </c>
      <c r="R52" s="167">
        <f>IF($Q52&lt;=0,1,$Q52)</f>
        <v>2</v>
      </c>
      <c r="S52" s="143">
        <f>$I52-$P52</f>
        <v>18</v>
      </c>
      <c r="T52" s="167">
        <f>IF($S52=19,10,IF($S52=18,5,IF($S52=9,5,IF($S52=8,5,I52))))</f>
        <v>5</v>
      </c>
      <c r="U52" s="192" t="s">
        <v>46</v>
      </c>
      <c r="V52" s="186" t="s">
        <v>3</v>
      </c>
      <c r="W52" s="347" t="str">
        <f>IF($U52="PROBABILIDAD",$R52,$G52)</f>
        <v>4</v>
      </c>
      <c r="X52" s="126" t="str">
        <f>IF(AND($U52="IMPACTO",$S52=18),$XET$7,IF(AND($U52="IMPACTO",$S52=19),$XEU$7,IF(AND($U52="IMPACTO",$S52=20),$XEV$7,IF(AND($U52="IMPACTO",$S52&lt;10),$XET$7,$H52))))</f>
        <v>(5) MODERADO</v>
      </c>
      <c r="Y52" s="129">
        <f>IF($U52="IMPACTO",$T52,$I52)</f>
        <v>5</v>
      </c>
      <c r="Z52" s="130">
        <f>+W52*Y52</f>
        <v>20</v>
      </c>
      <c r="AA52" s="265" t="s">
        <v>228</v>
      </c>
      <c r="AB52" s="162">
        <v>2018</v>
      </c>
      <c r="AC52" s="202" t="s">
        <v>229</v>
      </c>
      <c r="AD52" s="320" t="s">
        <v>230</v>
      </c>
      <c r="AE52" s="310">
        <v>43465</v>
      </c>
      <c r="AF52" s="205" t="s">
        <v>231</v>
      </c>
      <c r="AG52" s="181" t="s">
        <v>222</v>
      </c>
      <c r="AH52" s="181" t="s">
        <v>232</v>
      </c>
    </row>
    <row r="53" spans="1:34" ht="39.75" customHeight="1" x14ac:dyDescent="0.25">
      <c r="A53" s="313"/>
      <c r="B53" s="326"/>
      <c r="C53" s="266"/>
      <c r="D53" s="181"/>
      <c r="E53" s="328"/>
      <c r="F53" s="186"/>
      <c r="G53" s="162"/>
      <c r="H53" s="163"/>
      <c r="I53" s="141"/>
      <c r="J53" s="195"/>
      <c r="K53" s="272"/>
      <c r="L53" s="34" t="s">
        <v>58</v>
      </c>
      <c r="M53" s="84" t="s">
        <v>55</v>
      </c>
      <c r="N53" s="35">
        <f>IF(M53="SÍ",5,"0")</f>
        <v>5</v>
      </c>
      <c r="O53" s="141"/>
      <c r="P53" s="144"/>
      <c r="Q53" s="144"/>
      <c r="R53" s="168"/>
      <c r="S53" s="144"/>
      <c r="T53" s="168"/>
      <c r="U53" s="193"/>
      <c r="V53" s="186"/>
      <c r="W53" s="347"/>
      <c r="X53" s="127"/>
      <c r="Y53" s="129"/>
      <c r="Z53" s="131"/>
      <c r="AA53" s="265"/>
      <c r="AB53" s="162"/>
      <c r="AC53" s="203"/>
      <c r="AD53" s="320"/>
      <c r="AE53" s="311"/>
      <c r="AF53" s="335"/>
      <c r="AG53" s="181"/>
      <c r="AH53" s="162"/>
    </row>
    <row r="54" spans="1:34" ht="39.75" customHeight="1" x14ac:dyDescent="0.25">
      <c r="A54" s="313"/>
      <c r="B54" s="326"/>
      <c r="C54" s="266"/>
      <c r="D54" s="181"/>
      <c r="E54" s="328"/>
      <c r="F54" s="186"/>
      <c r="G54" s="162"/>
      <c r="H54" s="163"/>
      <c r="I54" s="141"/>
      <c r="J54" s="146" t="str">
        <f>IF(AND(J52&gt;=5,J52&lt;=10),"BAJA",IF(AND(J52&gt;=15,J52&lt;=25),"MODERADA",IF(AND(J52&gt;=30,J52&lt;=50),"ALTA",IF(AND(J52&gt;=60,J52&lt;=100),"EXTREMA",""))))</f>
        <v>EXTREMA</v>
      </c>
      <c r="K54" s="272"/>
      <c r="L54" s="38" t="s">
        <v>59</v>
      </c>
      <c r="M54" s="84" t="s">
        <v>56</v>
      </c>
      <c r="N54" s="35" t="str">
        <f>IF(M54="SÍ",15,"0")</f>
        <v>0</v>
      </c>
      <c r="O54" s="141"/>
      <c r="P54" s="144"/>
      <c r="Q54" s="144"/>
      <c r="R54" s="168"/>
      <c r="S54" s="144"/>
      <c r="T54" s="168"/>
      <c r="U54" s="193"/>
      <c r="V54" s="186"/>
      <c r="W54" s="347"/>
      <c r="X54" s="127"/>
      <c r="Y54" s="129"/>
      <c r="Z54" s="166" t="str">
        <f>IF(AND($Z52&gt;=5,$Z52&lt;=10),"BAJA",IF(AND($Z52&gt;=15,$Z52&lt;=25),"MODERADA",IF(AND($Z52&gt;=30,$Z52&lt;=50),"ALTA",IF(AND($Z52&gt;=60,$Z52&lt;=100),"EXTREMA",""))))</f>
        <v>MODERADA</v>
      </c>
      <c r="AA54" s="265"/>
      <c r="AB54" s="162"/>
      <c r="AC54" s="203"/>
      <c r="AD54" s="320"/>
      <c r="AE54" s="311"/>
      <c r="AF54" s="335"/>
      <c r="AG54" s="181"/>
      <c r="AH54" s="162"/>
    </row>
    <row r="55" spans="1:34" ht="39.75" customHeight="1" x14ac:dyDescent="0.25">
      <c r="A55" s="313"/>
      <c r="B55" s="326"/>
      <c r="C55" s="266"/>
      <c r="D55" s="181"/>
      <c r="E55" s="328"/>
      <c r="F55" s="186"/>
      <c r="G55" s="162"/>
      <c r="H55" s="163"/>
      <c r="I55" s="141"/>
      <c r="J55" s="146"/>
      <c r="K55" s="272"/>
      <c r="L55" s="38" t="s">
        <v>60</v>
      </c>
      <c r="M55" s="84" t="s">
        <v>55</v>
      </c>
      <c r="N55" s="35">
        <f>IF(M55="SÍ",10,"0")</f>
        <v>10</v>
      </c>
      <c r="O55" s="141"/>
      <c r="P55" s="144"/>
      <c r="Q55" s="144"/>
      <c r="R55" s="168"/>
      <c r="S55" s="144"/>
      <c r="T55" s="168"/>
      <c r="U55" s="193"/>
      <c r="V55" s="186"/>
      <c r="W55" s="347"/>
      <c r="X55" s="127"/>
      <c r="Y55" s="129"/>
      <c r="Z55" s="166"/>
      <c r="AA55" s="265"/>
      <c r="AB55" s="162"/>
      <c r="AC55" s="203"/>
      <c r="AD55" s="320"/>
      <c r="AE55" s="311"/>
      <c r="AF55" s="335"/>
      <c r="AG55" s="181"/>
      <c r="AH55" s="162"/>
    </row>
    <row r="56" spans="1:34" ht="39.75" customHeight="1" x14ac:dyDescent="0.25">
      <c r="A56" s="313"/>
      <c r="B56" s="326"/>
      <c r="C56" s="266"/>
      <c r="D56" s="181"/>
      <c r="E56" s="328"/>
      <c r="F56" s="186"/>
      <c r="G56" s="162"/>
      <c r="H56" s="163"/>
      <c r="I56" s="141"/>
      <c r="J56" s="146"/>
      <c r="K56" s="272"/>
      <c r="L56" s="34" t="s">
        <v>61</v>
      </c>
      <c r="M56" s="84" t="s">
        <v>55</v>
      </c>
      <c r="N56" s="35">
        <f>IF(M56="SÍ",15,"0")</f>
        <v>15</v>
      </c>
      <c r="O56" s="141"/>
      <c r="P56" s="144"/>
      <c r="Q56" s="144"/>
      <c r="R56" s="168"/>
      <c r="S56" s="144"/>
      <c r="T56" s="168"/>
      <c r="U56" s="193"/>
      <c r="V56" s="186"/>
      <c r="W56" s="347"/>
      <c r="X56" s="127"/>
      <c r="Y56" s="129"/>
      <c r="Z56" s="166"/>
      <c r="AA56" s="265"/>
      <c r="AB56" s="162"/>
      <c r="AC56" s="203"/>
      <c r="AD56" s="320"/>
      <c r="AE56" s="311"/>
      <c r="AF56" s="335"/>
      <c r="AG56" s="181"/>
      <c r="AH56" s="162"/>
    </row>
    <row r="57" spans="1:34" ht="39.75" customHeight="1" x14ac:dyDescent="0.25">
      <c r="A57" s="313"/>
      <c r="B57" s="326"/>
      <c r="C57" s="266"/>
      <c r="D57" s="181"/>
      <c r="E57" s="328"/>
      <c r="F57" s="186"/>
      <c r="G57" s="162"/>
      <c r="H57" s="163"/>
      <c r="I57" s="141"/>
      <c r="J57" s="146"/>
      <c r="K57" s="272"/>
      <c r="L57" s="34" t="s">
        <v>62</v>
      </c>
      <c r="M57" s="84" t="s">
        <v>55</v>
      </c>
      <c r="N57" s="35">
        <f>IF(M57="SÍ",10,"0")</f>
        <v>10</v>
      </c>
      <c r="O57" s="141"/>
      <c r="P57" s="144"/>
      <c r="Q57" s="144"/>
      <c r="R57" s="168"/>
      <c r="S57" s="144"/>
      <c r="T57" s="168"/>
      <c r="U57" s="193"/>
      <c r="V57" s="186"/>
      <c r="W57" s="347"/>
      <c r="X57" s="127"/>
      <c r="Y57" s="129"/>
      <c r="Z57" s="166"/>
      <c r="AA57" s="265"/>
      <c r="AB57" s="162"/>
      <c r="AC57" s="203"/>
      <c r="AD57" s="320"/>
      <c r="AE57" s="311"/>
      <c r="AF57" s="335"/>
      <c r="AG57" s="181"/>
      <c r="AH57" s="162"/>
    </row>
    <row r="58" spans="1:34" ht="39.75" customHeight="1" thickBot="1" x14ac:dyDescent="0.3">
      <c r="A58" s="314"/>
      <c r="B58" s="326"/>
      <c r="C58" s="266"/>
      <c r="D58" s="181"/>
      <c r="E58" s="328"/>
      <c r="F58" s="206"/>
      <c r="G58" s="161"/>
      <c r="H58" s="170"/>
      <c r="I58" s="141"/>
      <c r="J58" s="172"/>
      <c r="K58" s="273"/>
      <c r="L58" s="40" t="s">
        <v>63</v>
      </c>
      <c r="M58" s="84" t="s">
        <v>55</v>
      </c>
      <c r="N58" s="35">
        <f>IF(M58="SÍ",30,"0")</f>
        <v>30</v>
      </c>
      <c r="O58" s="141"/>
      <c r="P58" s="144"/>
      <c r="Q58" s="144"/>
      <c r="R58" s="168"/>
      <c r="S58" s="144"/>
      <c r="T58" s="168"/>
      <c r="U58" s="329"/>
      <c r="V58" s="186"/>
      <c r="W58" s="347"/>
      <c r="X58" s="128"/>
      <c r="Y58" s="129"/>
      <c r="Z58" s="337"/>
      <c r="AA58" s="265"/>
      <c r="AB58" s="162"/>
      <c r="AC58" s="203"/>
      <c r="AD58" s="320"/>
      <c r="AE58" s="321"/>
      <c r="AF58" s="336"/>
      <c r="AG58" s="181"/>
      <c r="AH58" s="162"/>
    </row>
    <row r="59" spans="1:34" ht="39.75" customHeight="1" x14ac:dyDescent="0.25">
      <c r="A59" s="338" t="s">
        <v>233</v>
      </c>
      <c r="B59" s="341" t="s">
        <v>234</v>
      </c>
      <c r="C59" s="344" t="s">
        <v>235</v>
      </c>
      <c r="D59" s="207" t="s">
        <v>236</v>
      </c>
      <c r="E59" s="344" t="s">
        <v>237</v>
      </c>
      <c r="F59" s="186" t="s">
        <v>4</v>
      </c>
      <c r="G59" s="162" t="str">
        <f>IF(F59="(1) RARA VEZ","1", IF(F59="(2) IMPROBABLE","2",IF(F59="(3) POSIBLE","3",IF(F59="(4) PROBABLE","4",IF(F59="(5) CASI SEGURO","5","")))))</f>
        <v>3</v>
      </c>
      <c r="H59" s="163" t="s">
        <v>28</v>
      </c>
      <c r="I59" s="141" t="str">
        <f>IF(H59="(5) MODERADO","5", IF(H59="(10) MAYOR","10",IF(H59="(20) CATASTROFICO","20","")))</f>
        <v>10</v>
      </c>
      <c r="J59" s="195">
        <f>+G59*I59</f>
        <v>30</v>
      </c>
      <c r="K59" s="137" t="s">
        <v>238</v>
      </c>
      <c r="L59" s="26" t="s">
        <v>57</v>
      </c>
      <c r="M59" s="85" t="s">
        <v>55</v>
      </c>
      <c r="N59" s="29">
        <f>IF(M59="SÍ",15,"0")</f>
        <v>15</v>
      </c>
      <c r="O59" s="140">
        <f>SUM(N59:N65)</f>
        <v>55</v>
      </c>
      <c r="P59" s="143">
        <f>IF(AND($O59&gt;=0,$O59&lt;=50),0,IF(AND($O59&gt;50,$O59&lt;=75),1,IF(AND($O59&gt;75,$O59&lt;=100),2,"")))</f>
        <v>1</v>
      </c>
      <c r="Q59" s="143">
        <f>$G59-$P59</f>
        <v>2</v>
      </c>
      <c r="R59" s="167">
        <f>IF($Q59&lt;=0,1,$Q59)</f>
        <v>2</v>
      </c>
      <c r="S59" s="143">
        <f>$I59-$P59</f>
        <v>9</v>
      </c>
      <c r="T59" s="167">
        <f>IF($S59=19,10,IF($S59=18,5,IF($S59=9,5,IF($S59=8,5,I59))))</f>
        <v>5</v>
      </c>
      <c r="U59" s="192" t="s">
        <v>35</v>
      </c>
      <c r="V59" s="186" t="s">
        <v>4</v>
      </c>
      <c r="W59" s="162" t="str">
        <f>IF(V59="(1) RARA VEZ","1", IF(V59="(2) IMPROBABLE","2",IF(V59="(3) POSIBLE","3",IF(V59="(4) PROBABLE","4",IF(V59="(5) CASI SEGURO","5","")))))</f>
        <v>3</v>
      </c>
      <c r="X59" s="163" t="s">
        <v>28</v>
      </c>
      <c r="Y59" s="129" t="str">
        <f>IF($U59="IMPACTO",$T59,$I59)</f>
        <v>10</v>
      </c>
      <c r="Z59" s="130">
        <f>+W59*Y59</f>
        <v>30</v>
      </c>
      <c r="AA59" s="330" t="s">
        <v>239</v>
      </c>
      <c r="AB59" s="215" t="s">
        <v>240</v>
      </c>
      <c r="AC59" s="330" t="s">
        <v>241</v>
      </c>
      <c r="AD59" s="330" t="s">
        <v>242</v>
      </c>
      <c r="AE59" s="333" t="s">
        <v>243</v>
      </c>
      <c r="AF59" s="212" t="s">
        <v>244</v>
      </c>
      <c r="AG59" s="215" t="s">
        <v>245</v>
      </c>
      <c r="AH59" s="212" t="s">
        <v>246</v>
      </c>
    </row>
    <row r="60" spans="1:34" ht="39.75" customHeight="1" x14ac:dyDescent="0.25">
      <c r="A60" s="339"/>
      <c r="B60" s="342"/>
      <c r="C60" s="345"/>
      <c r="D60" s="207"/>
      <c r="E60" s="345"/>
      <c r="F60" s="186"/>
      <c r="G60" s="162"/>
      <c r="H60" s="163"/>
      <c r="I60" s="141"/>
      <c r="J60" s="195"/>
      <c r="K60" s="138"/>
      <c r="L60" s="34" t="s">
        <v>58</v>
      </c>
      <c r="M60" s="85" t="s">
        <v>55</v>
      </c>
      <c r="N60" s="35">
        <f>IF(M60="SÍ",5,"0")</f>
        <v>5</v>
      </c>
      <c r="O60" s="141"/>
      <c r="P60" s="144"/>
      <c r="Q60" s="144"/>
      <c r="R60" s="168"/>
      <c r="S60" s="144"/>
      <c r="T60" s="168"/>
      <c r="U60" s="193"/>
      <c r="V60" s="186"/>
      <c r="W60" s="162"/>
      <c r="X60" s="163"/>
      <c r="Y60" s="129"/>
      <c r="Z60" s="131"/>
      <c r="AA60" s="331"/>
      <c r="AB60" s="215"/>
      <c r="AC60" s="331"/>
      <c r="AD60" s="331"/>
      <c r="AE60" s="334"/>
      <c r="AF60" s="228"/>
      <c r="AG60" s="349"/>
      <c r="AH60" s="228"/>
    </row>
    <row r="61" spans="1:34" ht="39.75" customHeight="1" x14ac:dyDescent="0.25">
      <c r="A61" s="339"/>
      <c r="B61" s="342"/>
      <c r="C61" s="345"/>
      <c r="D61" s="207"/>
      <c r="E61" s="345"/>
      <c r="F61" s="186"/>
      <c r="G61" s="162"/>
      <c r="H61" s="163"/>
      <c r="I61" s="141"/>
      <c r="J61" s="146" t="str">
        <f>IF(AND(J59&gt;=5,J59&lt;=10),"BAJA",IF(AND(J59&gt;=15,J59&lt;=25),"MODERADA",IF(AND(J59&gt;=30,J59&lt;=50),"ALTA",IF(AND(J59&gt;=60,J59&lt;=100),"EXTREMA",""))))</f>
        <v>ALTA</v>
      </c>
      <c r="K61" s="138"/>
      <c r="L61" s="38" t="s">
        <v>59</v>
      </c>
      <c r="M61" s="85" t="s">
        <v>56</v>
      </c>
      <c r="N61" s="35" t="str">
        <f>IF(M61="SÍ",15,"0")</f>
        <v>0</v>
      </c>
      <c r="O61" s="141"/>
      <c r="P61" s="144"/>
      <c r="Q61" s="144"/>
      <c r="R61" s="168"/>
      <c r="S61" s="144"/>
      <c r="T61" s="168"/>
      <c r="U61" s="193"/>
      <c r="V61" s="186"/>
      <c r="W61" s="162"/>
      <c r="X61" s="163"/>
      <c r="Y61" s="129"/>
      <c r="Z61" s="166" t="str">
        <f>IF(AND($Z59&gt;=5,$Z59&lt;=10),"BAJA",IF(AND($Z59&gt;=15,$Z59&lt;=25),"MODERADA",IF(AND($Z59&gt;=30,$Z59&lt;=50),"ALTA",IF(AND($Z59&gt;=60,$Z59&lt;=100),"EXTREMA",""))))</f>
        <v>ALTA</v>
      </c>
      <c r="AA61" s="331"/>
      <c r="AB61" s="215"/>
      <c r="AC61" s="331"/>
      <c r="AD61" s="331"/>
      <c r="AE61" s="334"/>
      <c r="AF61" s="228"/>
      <c r="AG61" s="349"/>
      <c r="AH61" s="228"/>
    </row>
    <row r="62" spans="1:34" ht="39.75" customHeight="1" x14ac:dyDescent="0.25">
      <c r="A62" s="339"/>
      <c r="B62" s="342"/>
      <c r="C62" s="345"/>
      <c r="D62" s="207"/>
      <c r="E62" s="345"/>
      <c r="F62" s="186"/>
      <c r="G62" s="162"/>
      <c r="H62" s="163"/>
      <c r="I62" s="141"/>
      <c r="J62" s="146"/>
      <c r="K62" s="138"/>
      <c r="L62" s="38" t="s">
        <v>60</v>
      </c>
      <c r="M62" s="85" t="s">
        <v>55</v>
      </c>
      <c r="N62" s="35">
        <f>IF(M62="SÍ",10,"0")</f>
        <v>10</v>
      </c>
      <c r="O62" s="141"/>
      <c r="P62" s="144"/>
      <c r="Q62" s="144"/>
      <c r="R62" s="168"/>
      <c r="S62" s="144"/>
      <c r="T62" s="168"/>
      <c r="U62" s="193"/>
      <c r="V62" s="186"/>
      <c r="W62" s="162"/>
      <c r="X62" s="163"/>
      <c r="Y62" s="129"/>
      <c r="Z62" s="166"/>
      <c r="AA62" s="331"/>
      <c r="AB62" s="215"/>
      <c r="AC62" s="331"/>
      <c r="AD62" s="331"/>
      <c r="AE62" s="334"/>
      <c r="AF62" s="228"/>
      <c r="AG62" s="349"/>
      <c r="AH62" s="228"/>
    </row>
    <row r="63" spans="1:34" ht="39.75" customHeight="1" x14ac:dyDescent="0.25">
      <c r="A63" s="339"/>
      <c r="B63" s="342"/>
      <c r="C63" s="345"/>
      <c r="D63" s="207"/>
      <c r="E63" s="345"/>
      <c r="F63" s="186"/>
      <c r="G63" s="162"/>
      <c r="H63" s="163"/>
      <c r="I63" s="141"/>
      <c r="J63" s="146"/>
      <c r="K63" s="138"/>
      <c r="L63" s="34" t="s">
        <v>61</v>
      </c>
      <c r="M63" s="85" t="s">
        <v>55</v>
      </c>
      <c r="N63" s="35">
        <f>IF(M63="SÍ",15,"0")</f>
        <v>15</v>
      </c>
      <c r="O63" s="141"/>
      <c r="P63" s="144"/>
      <c r="Q63" s="144"/>
      <c r="R63" s="168"/>
      <c r="S63" s="144"/>
      <c r="T63" s="168"/>
      <c r="U63" s="193"/>
      <c r="V63" s="186"/>
      <c r="W63" s="162"/>
      <c r="X63" s="163"/>
      <c r="Y63" s="129"/>
      <c r="Z63" s="166"/>
      <c r="AA63" s="331"/>
      <c r="AB63" s="215"/>
      <c r="AC63" s="331"/>
      <c r="AD63" s="331"/>
      <c r="AE63" s="334"/>
      <c r="AF63" s="228"/>
      <c r="AG63" s="349"/>
      <c r="AH63" s="228"/>
    </row>
    <row r="64" spans="1:34" ht="39.75" customHeight="1" x14ac:dyDescent="0.25">
      <c r="A64" s="339"/>
      <c r="B64" s="342"/>
      <c r="C64" s="345"/>
      <c r="D64" s="207"/>
      <c r="E64" s="345"/>
      <c r="F64" s="186"/>
      <c r="G64" s="162"/>
      <c r="H64" s="163"/>
      <c r="I64" s="141"/>
      <c r="J64" s="146"/>
      <c r="K64" s="138"/>
      <c r="L64" s="34" t="s">
        <v>62</v>
      </c>
      <c r="M64" s="85" t="s">
        <v>55</v>
      </c>
      <c r="N64" s="35">
        <f>IF(M64="SÍ",10,"0")</f>
        <v>10</v>
      </c>
      <c r="O64" s="141"/>
      <c r="P64" s="144"/>
      <c r="Q64" s="144"/>
      <c r="R64" s="168"/>
      <c r="S64" s="144"/>
      <c r="T64" s="168"/>
      <c r="U64" s="193"/>
      <c r="V64" s="186"/>
      <c r="W64" s="162"/>
      <c r="X64" s="163"/>
      <c r="Y64" s="129"/>
      <c r="Z64" s="166"/>
      <c r="AA64" s="331"/>
      <c r="AB64" s="215"/>
      <c r="AC64" s="331"/>
      <c r="AD64" s="331"/>
      <c r="AE64" s="334"/>
      <c r="AF64" s="228"/>
      <c r="AG64" s="349"/>
      <c r="AH64" s="228"/>
    </row>
    <row r="65" spans="1:34" ht="39.75" customHeight="1" thickBot="1" x14ac:dyDescent="0.3">
      <c r="A65" s="340"/>
      <c r="B65" s="343"/>
      <c r="C65" s="346"/>
      <c r="D65" s="344"/>
      <c r="E65" s="346"/>
      <c r="F65" s="187"/>
      <c r="G65" s="188"/>
      <c r="H65" s="194"/>
      <c r="I65" s="142"/>
      <c r="J65" s="147"/>
      <c r="K65" s="139"/>
      <c r="L65" s="42" t="s">
        <v>63</v>
      </c>
      <c r="M65" s="85" t="s">
        <v>56</v>
      </c>
      <c r="N65" s="44" t="str">
        <f>IF(M65="SÍ",30,"0")</f>
        <v>0</v>
      </c>
      <c r="O65" s="142"/>
      <c r="P65" s="145"/>
      <c r="Q65" s="145"/>
      <c r="R65" s="169"/>
      <c r="S65" s="145"/>
      <c r="T65" s="169"/>
      <c r="U65" s="329"/>
      <c r="V65" s="187"/>
      <c r="W65" s="188"/>
      <c r="X65" s="194"/>
      <c r="Y65" s="164"/>
      <c r="Z65" s="337"/>
      <c r="AA65" s="332"/>
      <c r="AB65" s="215"/>
      <c r="AC65" s="332"/>
      <c r="AD65" s="332"/>
      <c r="AE65" s="334"/>
      <c r="AF65" s="348"/>
      <c r="AG65" s="350"/>
      <c r="AH65" s="348"/>
    </row>
    <row r="66" spans="1:34" ht="39.75" customHeight="1" x14ac:dyDescent="0.25">
      <c r="A66" s="260" t="s">
        <v>247</v>
      </c>
      <c r="B66" s="341" t="s">
        <v>234</v>
      </c>
      <c r="C66" s="207" t="s">
        <v>248</v>
      </c>
      <c r="D66" s="207" t="s">
        <v>249</v>
      </c>
      <c r="E66" s="207" t="s">
        <v>250</v>
      </c>
      <c r="F66" s="186" t="s">
        <v>3</v>
      </c>
      <c r="G66" s="162" t="str">
        <f>IF(F66="(1) RARA VEZ","1", IF(F66="(2) IMPROBABLE","2",IF(F66="(3) POSIBLE","3",IF(F66="(4) PROBABLE","4",IF(F66="(5) CASI SEGURO","5","")))))</f>
        <v>4</v>
      </c>
      <c r="H66" s="163" t="s">
        <v>29</v>
      </c>
      <c r="I66" s="141" t="str">
        <f>IF(H66="(5) MODERADO","5", IF(H66="(10) MAYOR","10",IF(H66="(20) CATASTROFICO","20","")))</f>
        <v>20</v>
      </c>
      <c r="J66" s="195">
        <f>+G66*I66</f>
        <v>80</v>
      </c>
      <c r="K66" s="353" t="s">
        <v>251</v>
      </c>
      <c r="L66" s="26" t="s">
        <v>57</v>
      </c>
      <c r="M66" s="27" t="s">
        <v>56</v>
      </c>
      <c r="N66" s="29" t="str">
        <f>IF(M66="SÍ",15,"0")</f>
        <v>0</v>
      </c>
      <c r="O66" s="140">
        <f>SUM(N66:N72)</f>
        <v>0</v>
      </c>
      <c r="P66" s="143">
        <f>IF(AND($O66&gt;=0,$O66&lt;=50),0,IF(AND($O66&gt;50,$O66&lt;=75),1,IF(AND($O66&gt;75,$O66&lt;=100),2,"")))</f>
        <v>0</v>
      </c>
      <c r="Q66" s="143">
        <f>$G66-$P66</f>
        <v>4</v>
      </c>
      <c r="R66" s="167">
        <f>IF($Q66&lt;=0,1,$Q66)</f>
        <v>4</v>
      </c>
      <c r="S66" s="143">
        <f>$I66-$P66</f>
        <v>20</v>
      </c>
      <c r="T66" s="167" t="str">
        <f>IF($S66=19,10,IF($S66=18,5,IF($S66=9,5,IF($S66=8,5,I66))))</f>
        <v>20</v>
      </c>
      <c r="U66" s="192" t="s">
        <v>46</v>
      </c>
      <c r="V66" s="186" t="s">
        <v>3</v>
      </c>
      <c r="W66" s="162" t="str">
        <f>IF(V66="(1) RARA VEZ","1", IF(V66="(2) IMPROBABLE","2",IF(V66="(3) POSIBLE","3",IF(V66="(4) PROBABLE","4",IF(V66="(5) CASI SEGURO","5","")))))</f>
        <v>4</v>
      </c>
      <c r="X66" s="163" t="s">
        <v>27</v>
      </c>
      <c r="Y66" s="129" t="str">
        <f>IF($U66="IMPACTO",$T66,$I66)</f>
        <v>20</v>
      </c>
      <c r="Z66" s="130">
        <f>+W66*Y66</f>
        <v>80</v>
      </c>
      <c r="AA66" s="330" t="s">
        <v>239</v>
      </c>
      <c r="AB66" s="215" t="s">
        <v>240</v>
      </c>
      <c r="AC66" s="330" t="s">
        <v>252</v>
      </c>
      <c r="AD66" s="330" t="s">
        <v>253</v>
      </c>
      <c r="AE66" s="333" t="s">
        <v>243</v>
      </c>
      <c r="AF66" s="212" t="s">
        <v>254</v>
      </c>
      <c r="AG66" s="215" t="s">
        <v>245</v>
      </c>
      <c r="AH66" s="212" t="s">
        <v>255</v>
      </c>
    </row>
    <row r="67" spans="1:34" ht="39.75" customHeight="1" x14ac:dyDescent="0.25">
      <c r="A67" s="261"/>
      <c r="B67" s="342"/>
      <c r="C67" s="351"/>
      <c r="D67" s="351"/>
      <c r="E67" s="351"/>
      <c r="F67" s="186"/>
      <c r="G67" s="162"/>
      <c r="H67" s="163"/>
      <c r="I67" s="141"/>
      <c r="J67" s="195"/>
      <c r="K67" s="354"/>
      <c r="L67" s="34" t="s">
        <v>58</v>
      </c>
      <c r="M67" s="27" t="s">
        <v>56</v>
      </c>
      <c r="N67" s="35" t="str">
        <f>IF(M67="SÍ",5,"0")</f>
        <v>0</v>
      </c>
      <c r="O67" s="141"/>
      <c r="P67" s="144"/>
      <c r="Q67" s="144"/>
      <c r="R67" s="168"/>
      <c r="S67" s="144"/>
      <c r="T67" s="168"/>
      <c r="U67" s="193"/>
      <c r="V67" s="186"/>
      <c r="W67" s="162"/>
      <c r="X67" s="163"/>
      <c r="Y67" s="129"/>
      <c r="Z67" s="131"/>
      <c r="AA67" s="331"/>
      <c r="AB67" s="215"/>
      <c r="AC67" s="331"/>
      <c r="AD67" s="331"/>
      <c r="AE67" s="334"/>
      <c r="AF67" s="228"/>
      <c r="AG67" s="349"/>
      <c r="AH67" s="228"/>
    </row>
    <row r="68" spans="1:34" ht="39.75" customHeight="1" x14ac:dyDescent="0.25">
      <c r="A68" s="261"/>
      <c r="B68" s="342"/>
      <c r="C68" s="351"/>
      <c r="D68" s="351"/>
      <c r="E68" s="351"/>
      <c r="F68" s="186"/>
      <c r="G68" s="162"/>
      <c r="H68" s="163"/>
      <c r="I68" s="141"/>
      <c r="J68" s="358" t="str">
        <f>IF(AND(J66&gt;=5,J66&lt;=10),"BAJA",IF(AND(J66&gt;=15,J66&lt;=25),"MODERADA",IF(AND(J66&gt;=30,J66&lt;=50),"ALTA",IF(AND(J66&gt;=60,J66&lt;=100),"EXTREMA",""))))</f>
        <v>EXTREMA</v>
      </c>
      <c r="K68" s="354"/>
      <c r="L68" s="38" t="s">
        <v>59</v>
      </c>
      <c r="M68" s="27" t="s">
        <v>56</v>
      </c>
      <c r="N68" s="35" t="str">
        <f>IF(M68="SÍ",15,"0")</f>
        <v>0</v>
      </c>
      <c r="O68" s="141"/>
      <c r="P68" s="144"/>
      <c r="Q68" s="144"/>
      <c r="R68" s="168"/>
      <c r="S68" s="144"/>
      <c r="T68" s="168"/>
      <c r="U68" s="193"/>
      <c r="V68" s="186"/>
      <c r="W68" s="162"/>
      <c r="X68" s="163"/>
      <c r="Y68" s="129"/>
      <c r="Z68" s="166" t="str">
        <f>IF(AND($Z66&gt;=5,$Z66&lt;=10),"BAJA",IF(AND($Z66&gt;=15,$Z66&lt;=25),"MODERADA",IF(AND($Z66&gt;=30,$Z66&lt;=50),"ALTA",IF(AND($Z66&gt;=60,$Z66&lt;=100),"EXTREMA",""))))</f>
        <v>EXTREMA</v>
      </c>
      <c r="AA68" s="331"/>
      <c r="AB68" s="215"/>
      <c r="AC68" s="331"/>
      <c r="AD68" s="331"/>
      <c r="AE68" s="334"/>
      <c r="AF68" s="228"/>
      <c r="AG68" s="349"/>
      <c r="AH68" s="228"/>
    </row>
    <row r="69" spans="1:34" ht="39.75" customHeight="1" x14ac:dyDescent="0.25">
      <c r="A69" s="261"/>
      <c r="B69" s="342"/>
      <c r="C69" s="351"/>
      <c r="D69" s="351"/>
      <c r="E69" s="351"/>
      <c r="F69" s="186"/>
      <c r="G69" s="162"/>
      <c r="H69" s="163"/>
      <c r="I69" s="141"/>
      <c r="J69" s="358"/>
      <c r="K69" s="354"/>
      <c r="L69" s="38" t="s">
        <v>60</v>
      </c>
      <c r="M69" s="27" t="s">
        <v>56</v>
      </c>
      <c r="N69" s="35" t="str">
        <f>IF(M69="SÍ",10,"0")</f>
        <v>0</v>
      </c>
      <c r="O69" s="141"/>
      <c r="P69" s="144"/>
      <c r="Q69" s="144"/>
      <c r="R69" s="168"/>
      <c r="S69" s="144"/>
      <c r="T69" s="168"/>
      <c r="U69" s="193"/>
      <c r="V69" s="186"/>
      <c r="W69" s="162"/>
      <c r="X69" s="163"/>
      <c r="Y69" s="129"/>
      <c r="Z69" s="166"/>
      <c r="AA69" s="331"/>
      <c r="AB69" s="215"/>
      <c r="AC69" s="331"/>
      <c r="AD69" s="331"/>
      <c r="AE69" s="334"/>
      <c r="AF69" s="228"/>
      <c r="AG69" s="349"/>
      <c r="AH69" s="228"/>
    </row>
    <row r="70" spans="1:34" ht="39.75" customHeight="1" x14ac:dyDescent="0.25">
      <c r="A70" s="261"/>
      <c r="B70" s="342"/>
      <c r="C70" s="351"/>
      <c r="D70" s="351"/>
      <c r="E70" s="351"/>
      <c r="F70" s="186"/>
      <c r="G70" s="162"/>
      <c r="H70" s="163"/>
      <c r="I70" s="141"/>
      <c r="J70" s="358"/>
      <c r="K70" s="354"/>
      <c r="L70" s="34" t="s">
        <v>61</v>
      </c>
      <c r="M70" s="27" t="s">
        <v>56</v>
      </c>
      <c r="N70" s="35" t="str">
        <f>IF(M70="SÍ",15,"0")</f>
        <v>0</v>
      </c>
      <c r="O70" s="141"/>
      <c r="P70" s="144"/>
      <c r="Q70" s="144"/>
      <c r="R70" s="168"/>
      <c r="S70" s="144"/>
      <c r="T70" s="168"/>
      <c r="U70" s="193"/>
      <c r="V70" s="186"/>
      <c r="W70" s="162"/>
      <c r="X70" s="163"/>
      <c r="Y70" s="129"/>
      <c r="Z70" s="166"/>
      <c r="AA70" s="331"/>
      <c r="AB70" s="215"/>
      <c r="AC70" s="331"/>
      <c r="AD70" s="331"/>
      <c r="AE70" s="334"/>
      <c r="AF70" s="228"/>
      <c r="AG70" s="349"/>
      <c r="AH70" s="228"/>
    </row>
    <row r="71" spans="1:34" ht="39.75" customHeight="1" x14ac:dyDescent="0.25">
      <c r="A71" s="261"/>
      <c r="B71" s="342"/>
      <c r="C71" s="351"/>
      <c r="D71" s="351"/>
      <c r="E71" s="351"/>
      <c r="F71" s="186"/>
      <c r="G71" s="162"/>
      <c r="H71" s="163"/>
      <c r="I71" s="141"/>
      <c r="J71" s="358"/>
      <c r="K71" s="354"/>
      <c r="L71" s="34" t="s">
        <v>62</v>
      </c>
      <c r="M71" s="27" t="s">
        <v>56</v>
      </c>
      <c r="N71" s="35" t="str">
        <f>IF(M71="SÍ",10,"0")</f>
        <v>0</v>
      </c>
      <c r="O71" s="141"/>
      <c r="P71" s="144"/>
      <c r="Q71" s="144"/>
      <c r="R71" s="168"/>
      <c r="S71" s="144"/>
      <c r="T71" s="168"/>
      <c r="U71" s="193"/>
      <c r="V71" s="186"/>
      <c r="W71" s="162"/>
      <c r="X71" s="163"/>
      <c r="Y71" s="129"/>
      <c r="Z71" s="166"/>
      <c r="AA71" s="331"/>
      <c r="AB71" s="215"/>
      <c r="AC71" s="331"/>
      <c r="AD71" s="331"/>
      <c r="AE71" s="334"/>
      <c r="AF71" s="228"/>
      <c r="AG71" s="349"/>
      <c r="AH71" s="228"/>
    </row>
    <row r="72" spans="1:34" ht="39.75" customHeight="1" x14ac:dyDescent="0.25">
      <c r="A72" s="261"/>
      <c r="B72" s="343"/>
      <c r="C72" s="352"/>
      <c r="D72" s="352"/>
      <c r="E72" s="352"/>
      <c r="F72" s="206"/>
      <c r="G72" s="161"/>
      <c r="H72" s="170"/>
      <c r="I72" s="141"/>
      <c r="J72" s="359"/>
      <c r="K72" s="354"/>
      <c r="L72" s="40" t="s">
        <v>63</v>
      </c>
      <c r="M72" s="41" t="s">
        <v>56</v>
      </c>
      <c r="N72" s="35" t="str">
        <f>IF(M72="SÍ",30,"0")</f>
        <v>0</v>
      </c>
      <c r="O72" s="141"/>
      <c r="P72" s="144"/>
      <c r="Q72" s="144"/>
      <c r="R72" s="168"/>
      <c r="S72" s="144"/>
      <c r="T72" s="168"/>
      <c r="U72" s="193"/>
      <c r="V72" s="206"/>
      <c r="W72" s="161"/>
      <c r="X72" s="170"/>
      <c r="Y72" s="129"/>
      <c r="Z72" s="166"/>
      <c r="AA72" s="332"/>
      <c r="AB72" s="215"/>
      <c r="AC72" s="332"/>
      <c r="AD72" s="332"/>
      <c r="AE72" s="334"/>
      <c r="AF72" s="348"/>
      <c r="AG72" s="350"/>
      <c r="AH72" s="348"/>
    </row>
    <row r="73" spans="1:34" ht="39.75" customHeight="1" x14ac:dyDescent="0.25">
      <c r="A73" s="360" t="s">
        <v>256</v>
      </c>
      <c r="B73" s="362" t="s">
        <v>257</v>
      </c>
      <c r="C73" s="212" t="s">
        <v>258</v>
      </c>
      <c r="D73" s="212" t="s">
        <v>259</v>
      </c>
      <c r="E73" s="212" t="s">
        <v>260</v>
      </c>
      <c r="F73" s="186" t="s">
        <v>4</v>
      </c>
      <c r="G73" s="365">
        <f ca="1">IF($U73="PROBABILIDAD",$R73,$G73)</f>
        <v>1</v>
      </c>
      <c r="H73" s="126" t="str">
        <f ca="1">IF(AND($U73="IMPACTO",$S73=18),$XET$7,IF(AND($U73="IMPACTO",$S73=19),$XEU$7,IF(AND($U73="IMPACTO",$S73=20),$XEV$7,IF(AND($U73="IMPACTO",$S73&lt;10),$XET$7,$H73))))</f>
        <v>(5) MODERADO</v>
      </c>
      <c r="I73" s="129" t="str">
        <f ca="1">IF($U73="IMPACTO",$T73,$I73)</f>
        <v>5</v>
      </c>
      <c r="J73" s="388">
        <f ca="1">+G73*I73</f>
        <v>5</v>
      </c>
      <c r="K73" s="367" t="s">
        <v>261</v>
      </c>
      <c r="L73" s="26" t="s">
        <v>57</v>
      </c>
      <c r="M73" s="86" t="s">
        <v>55</v>
      </c>
      <c r="N73" s="29">
        <f>IF(M73="SÍ",15,"0")</f>
        <v>15</v>
      </c>
      <c r="O73" s="140">
        <f>SUM(N73:N79)</f>
        <v>70</v>
      </c>
      <c r="P73" s="143">
        <f>IF(AND($O73&gt;=0,$O73&lt;=50),0,IF(AND($O73&gt;50,$O73&lt;=75),1,IF(AND($O73&gt;75,$O73&lt;=100),2,"")))</f>
        <v>1</v>
      </c>
      <c r="Q73" s="143">
        <f ca="1">$G73-$P73</f>
        <v>0</v>
      </c>
      <c r="R73" s="167">
        <f ca="1">IF($Q73&lt;=0,1,$Q73)</f>
        <v>1</v>
      </c>
      <c r="S73" s="143">
        <f ca="1">$I73-$P73</f>
        <v>4</v>
      </c>
      <c r="T73" s="167" t="str">
        <f ca="1">IF($S73=19,10,IF($S73=18,5,IF($S73=9,5,IF($S73=8,5,I73))))</f>
        <v>5</v>
      </c>
      <c r="U73" s="192" t="s">
        <v>46</v>
      </c>
      <c r="V73" s="186" t="s">
        <v>4</v>
      </c>
      <c r="W73" s="365">
        <f ca="1">IF($U73="PROBABILIDAD",$R73,$G73)</f>
        <v>1</v>
      </c>
      <c r="X73" s="126" t="str">
        <f ca="1">IF(AND($U73="IMPACTO",$S73=18),$XET$7,IF(AND($U73="IMPACTO",$S73=19),$XEU$7,IF(AND($U73="IMPACTO",$S73=20),$XEV$7,IF(AND($U73="IMPACTO",$S73&lt;10),$XET$7,$H73))))</f>
        <v>(5) MODERADO</v>
      </c>
      <c r="Y73" s="129" t="str">
        <f ca="1">IF($U73="IMPACTO",$T73,$I73)</f>
        <v>5</v>
      </c>
      <c r="Z73" s="130">
        <f ca="1">+W73*Y73</f>
        <v>5</v>
      </c>
      <c r="AA73" s="212" t="s">
        <v>262</v>
      </c>
      <c r="AB73" s="333" t="s">
        <v>263</v>
      </c>
      <c r="AC73" s="212" t="s">
        <v>264</v>
      </c>
      <c r="AD73" s="212" t="s">
        <v>265</v>
      </c>
      <c r="AE73" s="355">
        <v>43465</v>
      </c>
      <c r="AF73" s="212" t="s">
        <v>266</v>
      </c>
      <c r="AG73" s="333" t="s">
        <v>267</v>
      </c>
      <c r="AH73" s="220" t="s">
        <v>268</v>
      </c>
    </row>
    <row r="74" spans="1:34" ht="39.75" customHeight="1" x14ac:dyDescent="0.25">
      <c r="A74" s="360"/>
      <c r="B74" s="363"/>
      <c r="C74" s="228"/>
      <c r="D74" s="212"/>
      <c r="E74" s="228"/>
      <c r="F74" s="186"/>
      <c r="G74" s="347"/>
      <c r="H74" s="127"/>
      <c r="I74" s="129"/>
      <c r="J74" s="389"/>
      <c r="K74" s="368"/>
      <c r="L74" s="34" t="s">
        <v>58</v>
      </c>
      <c r="M74" s="86" t="s">
        <v>55</v>
      </c>
      <c r="N74" s="35">
        <f>IF(M74="SÍ",5,"0")</f>
        <v>5</v>
      </c>
      <c r="O74" s="141"/>
      <c r="P74" s="144"/>
      <c r="Q74" s="144"/>
      <c r="R74" s="168"/>
      <c r="S74" s="144"/>
      <c r="T74" s="168"/>
      <c r="U74" s="193"/>
      <c r="V74" s="186"/>
      <c r="W74" s="347"/>
      <c r="X74" s="127"/>
      <c r="Y74" s="129"/>
      <c r="Z74" s="131"/>
      <c r="AA74" s="228"/>
      <c r="AB74" s="334"/>
      <c r="AC74" s="228"/>
      <c r="AD74" s="228"/>
      <c r="AE74" s="356"/>
      <c r="AF74" s="228"/>
      <c r="AG74" s="334"/>
      <c r="AH74" s="221"/>
    </row>
    <row r="75" spans="1:34" ht="39.75" customHeight="1" x14ac:dyDescent="0.25">
      <c r="A75" s="360"/>
      <c r="B75" s="363"/>
      <c r="C75" s="228"/>
      <c r="D75" s="212"/>
      <c r="E75" s="228"/>
      <c r="F75" s="186"/>
      <c r="G75" s="347"/>
      <c r="H75" s="127"/>
      <c r="I75" s="129"/>
      <c r="J75" s="396" t="str">
        <f ca="1">IF(AND($Z73&gt;=5,$Z73&lt;=10),"BAJA",IF(AND($Z73&gt;=15,$Z73&lt;=25),"MODERADA",IF(AND($Z73&gt;=30,$Z73&lt;=50),"ALTA",IF(AND($Z73&gt;=60,$Z73&lt;=100),"EXTREMA",""))))</f>
        <v>BAJA</v>
      </c>
      <c r="K75" s="368"/>
      <c r="L75" s="38" t="s">
        <v>59</v>
      </c>
      <c r="M75" s="86" t="s">
        <v>55</v>
      </c>
      <c r="N75" s="35">
        <f>IF(M75="SÍ",15,"0")</f>
        <v>15</v>
      </c>
      <c r="O75" s="141"/>
      <c r="P75" s="144"/>
      <c r="Q75" s="144"/>
      <c r="R75" s="168"/>
      <c r="S75" s="144"/>
      <c r="T75" s="168"/>
      <c r="U75" s="193"/>
      <c r="V75" s="186"/>
      <c r="W75" s="347"/>
      <c r="X75" s="127"/>
      <c r="Y75" s="129"/>
      <c r="Z75" s="166" t="str">
        <f ca="1">IF(AND($Z73&gt;=5,$Z73&lt;=10),"BAJA",IF(AND($Z73&gt;=15,$Z73&lt;=25),"MODERADA",IF(AND($Z73&gt;=30,$Z73&lt;=50),"ALTA",IF(AND($Z73&gt;=60,$Z73&lt;=100),"EXTREMA",""))))</f>
        <v>BAJA</v>
      </c>
      <c r="AA75" s="228"/>
      <c r="AB75" s="334"/>
      <c r="AC75" s="228"/>
      <c r="AD75" s="228"/>
      <c r="AE75" s="356"/>
      <c r="AF75" s="228"/>
      <c r="AG75" s="334"/>
      <c r="AH75" s="221"/>
    </row>
    <row r="76" spans="1:34" ht="39.75" customHeight="1" x14ac:dyDescent="0.25">
      <c r="A76" s="360"/>
      <c r="B76" s="363"/>
      <c r="C76" s="228"/>
      <c r="D76" s="212"/>
      <c r="E76" s="228"/>
      <c r="F76" s="186"/>
      <c r="G76" s="347"/>
      <c r="H76" s="127"/>
      <c r="I76" s="129"/>
      <c r="J76" s="396"/>
      <c r="K76" s="368"/>
      <c r="L76" s="38" t="s">
        <v>60</v>
      </c>
      <c r="M76" s="86" t="s">
        <v>55</v>
      </c>
      <c r="N76" s="35">
        <f>IF(M76="SÍ",10,"0")</f>
        <v>10</v>
      </c>
      <c r="O76" s="141"/>
      <c r="P76" s="144"/>
      <c r="Q76" s="144"/>
      <c r="R76" s="168"/>
      <c r="S76" s="144"/>
      <c r="T76" s="168"/>
      <c r="U76" s="193"/>
      <c r="V76" s="186"/>
      <c r="W76" s="347"/>
      <c r="X76" s="127"/>
      <c r="Y76" s="129"/>
      <c r="Z76" s="166"/>
      <c r="AA76" s="228"/>
      <c r="AB76" s="334"/>
      <c r="AC76" s="228"/>
      <c r="AD76" s="228"/>
      <c r="AE76" s="356"/>
      <c r="AF76" s="228"/>
      <c r="AG76" s="334"/>
      <c r="AH76" s="221"/>
    </row>
    <row r="77" spans="1:34" ht="39.75" customHeight="1" x14ac:dyDescent="0.25">
      <c r="A77" s="360"/>
      <c r="B77" s="363"/>
      <c r="C77" s="228"/>
      <c r="D77" s="212"/>
      <c r="E77" s="228"/>
      <c r="F77" s="186"/>
      <c r="G77" s="347"/>
      <c r="H77" s="127"/>
      <c r="I77" s="129"/>
      <c r="J77" s="396"/>
      <c r="K77" s="368"/>
      <c r="L77" s="34" t="s">
        <v>61</v>
      </c>
      <c r="M77" s="86" t="s">
        <v>55</v>
      </c>
      <c r="N77" s="35">
        <f>IF(M77="SÍ",15,"0")</f>
        <v>15</v>
      </c>
      <c r="O77" s="141"/>
      <c r="P77" s="144"/>
      <c r="Q77" s="144"/>
      <c r="R77" s="168"/>
      <c r="S77" s="144"/>
      <c r="T77" s="168"/>
      <c r="U77" s="193"/>
      <c r="V77" s="186"/>
      <c r="W77" s="347"/>
      <c r="X77" s="127"/>
      <c r="Y77" s="129"/>
      <c r="Z77" s="166"/>
      <c r="AA77" s="228"/>
      <c r="AB77" s="334"/>
      <c r="AC77" s="228"/>
      <c r="AD77" s="228"/>
      <c r="AE77" s="356"/>
      <c r="AF77" s="228"/>
      <c r="AG77" s="334"/>
      <c r="AH77" s="221"/>
    </row>
    <row r="78" spans="1:34" ht="39.75" customHeight="1" x14ac:dyDescent="0.25">
      <c r="A78" s="360"/>
      <c r="B78" s="363"/>
      <c r="C78" s="228"/>
      <c r="D78" s="212"/>
      <c r="E78" s="228"/>
      <c r="F78" s="186"/>
      <c r="G78" s="347"/>
      <c r="H78" s="127"/>
      <c r="I78" s="129"/>
      <c r="J78" s="396"/>
      <c r="K78" s="368"/>
      <c r="L78" s="34" t="s">
        <v>62</v>
      </c>
      <c r="M78" s="86" t="s">
        <v>55</v>
      </c>
      <c r="N78" s="35">
        <f>IF(M78="SÍ",10,"0")</f>
        <v>10</v>
      </c>
      <c r="O78" s="141"/>
      <c r="P78" s="144"/>
      <c r="Q78" s="144"/>
      <c r="R78" s="168"/>
      <c r="S78" s="144"/>
      <c r="T78" s="168"/>
      <c r="U78" s="193"/>
      <c r="V78" s="186"/>
      <c r="W78" s="347"/>
      <c r="X78" s="127"/>
      <c r="Y78" s="129"/>
      <c r="Z78" s="166"/>
      <c r="AA78" s="228"/>
      <c r="AB78" s="334"/>
      <c r="AC78" s="228"/>
      <c r="AD78" s="228"/>
      <c r="AE78" s="356"/>
      <c r="AF78" s="228"/>
      <c r="AG78" s="334"/>
      <c r="AH78" s="221"/>
    </row>
    <row r="79" spans="1:34" ht="39.75" customHeight="1" thickBot="1" x14ac:dyDescent="0.3">
      <c r="A79" s="361"/>
      <c r="B79" s="364"/>
      <c r="C79" s="348"/>
      <c r="D79" s="330"/>
      <c r="E79" s="348"/>
      <c r="F79" s="206"/>
      <c r="G79" s="366"/>
      <c r="H79" s="128"/>
      <c r="I79" s="129"/>
      <c r="J79" s="396"/>
      <c r="K79" s="369"/>
      <c r="L79" s="40" t="s">
        <v>63</v>
      </c>
      <c r="M79" s="86" t="s">
        <v>56</v>
      </c>
      <c r="N79" s="35" t="str">
        <f>IF(M79="SÍ",30,"0")</f>
        <v>0</v>
      </c>
      <c r="O79" s="141"/>
      <c r="P79" s="144"/>
      <c r="Q79" s="144"/>
      <c r="R79" s="168"/>
      <c r="S79" s="144"/>
      <c r="T79" s="168"/>
      <c r="U79" s="193"/>
      <c r="V79" s="206"/>
      <c r="W79" s="366"/>
      <c r="X79" s="128"/>
      <c r="Y79" s="129"/>
      <c r="Z79" s="166"/>
      <c r="AA79" s="348"/>
      <c r="AB79" s="334"/>
      <c r="AC79" s="348"/>
      <c r="AD79" s="348"/>
      <c r="AE79" s="357"/>
      <c r="AF79" s="348"/>
      <c r="AG79" s="334"/>
      <c r="AH79" s="221"/>
    </row>
    <row r="80" spans="1:34" ht="39.75" customHeight="1" x14ac:dyDescent="0.25">
      <c r="A80" s="260" t="s">
        <v>269</v>
      </c>
      <c r="B80" s="379" t="s">
        <v>270</v>
      </c>
      <c r="C80" s="382" t="s">
        <v>271</v>
      </c>
      <c r="D80" s="382" t="s">
        <v>272</v>
      </c>
      <c r="E80" s="385" t="s">
        <v>273</v>
      </c>
      <c r="F80" s="186" t="s">
        <v>4</v>
      </c>
      <c r="G80" s="162" t="str">
        <f>IF(F80="(1) RARA VEZ","1", IF(F80="(2) IMPROBABLE","2",IF(F80="(3) POSIBLE","3",IF(F80="(4) PROBABLE","4",IF(F80="(5) CASI SEGURO","5","")))))</f>
        <v>3</v>
      </c>
      <c r="H80" s="163" t="s">
        <v>27</v>
      </c>
      <c r="I80" s="141" t="str">
        <f>IF(H80="(5) MODERADO","5", IF(H80="(10) MAYOR","10",IF(H80="(20) CATASTROFICO","20","")))</f>
        <v>5</v>
      </c>
      <c r="J80" s="388">
        <f>+G80*I80</f>
        <v>15</v>
      </c>
      <c r="K80" s="137" t="s">
        <v>274</v>
      </c>
      <c r="L80" s="26" t="s">
        <v>57</v>
      </c>
      <c r="M80" s="27" t="s">
        <v>55</v>
      </c>
      <c r="N80" s="29">
        <f>IF(M80="SÍ",15,"0")</f>
        <v>15</v>
      </c>
      <c r="O80" s="140">
        <f>SUM(N80:N86)</f>
        <v>85</v>
      </c>
      <c r="P80" s="143">
        <f>IF(AND($O80&gt;=0,$O80&lt;=50),0,IF(AND($O80&gt;50,$O80&lt;=75),1,IF(AND($O80&gt;75,$O80&lt;=100),2,"")))</f>
        <v>2</v>
      </c>
      <c r="Q80" s="143">
        <f>$G80-$P80</f>
        <v>1</v>
      </c>
      <c r="R80" s="167">
        <f>IF($Q80&lt;=0,1,$Q80)</f>
        <v>1</v>
      </c>
      <c r="S80" s="143">
        <f>$I80-$P80</f>
        <v>3</v>
      </c>
      <c r="T80" s="167" t="str">
        <f>IF($S80=19,10,IF($S80=18,5,IF($S80=9,5,IF($S80=8,5,I80))))</f>
        <v>5</v>
      </c>
      <c r="U80" s="390" t="s">
        <v>35</v>
      </c>
      <c r="V80" s="392" t="s">
        <v>4</v>
      </c>
      <c r="W80" s="365">
        <f>IF($U80="PROBABILIDAD",$R80,$G80)</f>
        <v>1</v>
      </c>
      <c r="X80" s="404" t="str">
        <f>IF(AND($U80="IMPACTO",$S80=18),$XET$7,IF(AND($U80="IMPACTO",$S80=19),$XEU$7,IF(AND($U80="IMPACTO",$S80=20),$XEV$7,IF(AND($U80="IMPACTO",$S80&lt;10),$XET$7,$H80))))</f>
        <v>(5) MODERADO</v>
      </c>
      <c r="Y80" s="129" t="str">
        <f>IF($U80="IMPACTO",$T80,$I80)</f>
        <v>5</v>
      </c>
      <c r="Z80" s="130">
        <f>+W80*Y80</f>
        <v>5</v>
      </c>
      <c r="AA80" s="370" t="s">
        <v>275</v>
      </c>
      <c r="AB80" s="372" t="s">
        <v>276</v>
      </c>
      <c r="AC80" s="374" t="s">
        <v>275</v>
      </c>
      <c r="AD80" s="374" t="s">
        <v>277</v>
      </c>
      <c r="AE80" s="376" t="s">
        <v>263</v>
      </c>
      <c r="AF80" s="393" t="s">
        <v>278</v>
      </c>
      <c r="AG80" s="393" t="s">
        <v>279</v>
      </c>
      <c r="AH80" s="394" t="s">
        <v>280</v>
      </c>
    </row>
    <row r="81" spans="1:34" ht="39.75" customHeight="1" x14ac:dyDescent="0.25">
      <c r="A81" s="261"/>
      <c r="B81" s="380"/>
      <c r="C81" s="383"/>
      <c r="D81" s="382"/>
      <c r="E81" s="386"/>
      <c r="F81" s="186"/>
      <c r="G81" s="162"/>
      <c r="H81" s="163"/>
      <c r="I81" s="141"/>
      <c r="J81" s="389"/>
      <c r="K81" s="272"/>
      <c r="L81" s="34" t="s">
        <v>58</v>
      </c>
      <c r="M81" s="27" t="s">
        <v>55</v>
      </c>
      <c r="N81" s="35">
        <f>IF(M81="SÍ",5,"0")</f>
        <v>5</v>
      </c>
      <c r="O81" s="141"/>
      <c r="P81" s="144"/>
      <c r="Q81" s="144"/>
      <c r="R81" s="168"/>
      <c r="S81" s="144"/>
      <c r="T81" s="168"/>
      <c r="U81" s="391"/>
      <c r="V81" s="392"/>
      <c r="W81" s="347"/>
      <c r="X81" s="405"/>
      <c r="Y81" s="129"/>
      <c r="Z81" s="131"/>
      <c r="AA81" s="371"/>
      <c r="AB81" s="373"/>
      <c r="AC81" s="375"/>
      <c r="AD81" s="375"/>
      <c r="AE81" s="377"/>
      <c r="AF81" s="382"/>
      <c r="AG81" s="382"/>
      <c r="AH81" s="395"/>
    </row>
    <row r="82" spans="1:34" ht="39.75" customHeight="1" x14ac:dyDescent="0.25">
      <c r="A82" s="261"/>
      <c r="B82" s="380"/>
      <c r="C82" s="383"/>
      <c r="D82" s="382"/>
      <c r="E82" s="386"/>
      <c r="F82" s="186"/>
      <c r="G82" s="162"/>
      <c r="H82" s="163"/>
      <c r="I82" s="141"/>
      <c r="J82" s="396" t="str">
        <f>IF(AND($Z80&gt;=5,$Z80&lt;=10),"BAJA",IF(AND($Z80&gt;=15,$Z80&lt;=25),"MODERADA",IF(AND($Z80&gt;=30,$Z80&lt;=50),"ALTA",IF(AND($Z80&gt;=60,$Z80&lt;=100),"EXTREMA",""))))</f>
        <v>BAJA</v>
      </c>
      <c r="K82" s="272"/>
      <c r="L82" s="38" t="s">
        <v>59</v>
      </c>
      <c r="M82" s="27" t="s">
        <v>56</v>
      </c>
      <c r="N82" s="35" t="str">
        <f>IF(M82="SÍ",15,"0")</f>
        <v>0</v>
      </c>
      <c r="O82" s="141"/>
      <c r="P82" s="144"/>
      <c r="Q82" s="144"/>
      <c r="R82" s="168"/>
      <c r="S82" s="144"/>
      <c r="T82" s="168"/>
      <c r="U82" s="391"/>
      <c r="V82" s="392"/>
      <c r="W82" s="347"/>
      <c r="X82" s="405"/>
      <c r="Y82" s="129"/>
      <c r="Z82" s="166" t="str">
        <f>IF(AND($Z80&gt;=5,$Z80&lt;=10),"BAJA",IF(AND($Z80&gt;=15,$Z80&lt;=25),"MODERADA",IF(AND($Z80&gt;=30,$Z80&lt;=50),"ALTA",IF(AND($Z80&gt;=60,$Z80&lt;=100),"EXTREMA",""))))</f>
        <v>BAJA</v>
      </c>
      <c r="AA82" s="371"/>
      <c r="AB82" s="373"/>
      <c r="AC82" s="375"/>
      <c r="AD82" s="375"/>
      <c r="AE82" s="377"/>
      <c r="AF82" s="382"/>
      <c r="AG82" s="382"/>
      <c r="AH82" s="395"/>
    </row>
    <row r="83" spans="1:34" ht="39.75" customHeight="1" x14ac:dyDescent="0.25">
      <c r="A83" s="261"/>
      <c r="B83" s="380"/>
      <c r="C83" s="383"/>
      <c r="D83" s="382"/>
      <c r="E83" s="386"/>
      <c r="F83" s="186"/>
      <c r="G83" s="162"/>
      <c r="H83" s="163"/>
      <c r="I83" s="141"/>
      <c r="J83" s="396"/>
      <c r="K83" s="272"/>
      <c r="L83" s="38" t="s">
        <v>60</v>
      </c>
      <c r="M83" s="27" t="s">
        <v>55</v>
      </c>
      <c r="N83" s="35">
        <f>IF(M83="SÍ",10,"0")</f>
        <v>10</v>
      </c>
      <c r="O83" s="141"/>
      <c r="P83" s="144"/>
      <c r="Q83" s="144"/>
      <c r="R83" s="168"/>
      <c r="S83" s="144"/>
      <c r="T83" s="168"/>
      <c r="U83" s="391"/>
      <c r="V83" s="392"/>
      <c r="W83" s="347"/>
      <c r="X83" s="405"/>
      <c r="Y83" s="129"/>
      <c r="Z83" s="166"/>
      <c r="AA83" s="371"/>
      <c r="AB83" s="373"/>
      <c r="AC83" s="375"/>
      <c r="AD83" s="375"/>
      <c r="AE83" s="377"/>
      <c r="AF83" s="382"/>
      <c r="AG83" s="382"/>
      <c r="AH83" s="395"/>
    </row>
    <row r="84" spans="1:34" ht="39.75" customHeight="1" x14ac:dyDescent="0.25">
      <c r="A84" s="261"/>
      <c r="B84" s="380"/>
      <c r="C84" s="383"/>
      <c r="D84" s="382"/>
      <c r="E84" s="386"/>
      <c r="F84" s="186"/>
      <c r="G84" s="162"/>
      <c r="H84" s="163"/>
      <c r="I84" s="141"/>
      <c r="J84" s="396"/>
      <c r="K84" s="272"/>
      <c r="L84" s="34" t="s">
        <v>61</v>
      </c>
      <c r="M84" s="83" t="s">
        <v>55</v>
      </c>
      <c r="N84" s="35">
        <f>IF(M84="SÍ",15,"0")</f>
        <v>15</v>
      </c>
      <c r="O84" s="141"/>
      <c r="P84" s="144"/>
      <c r="Q84" s="144"/>
      <c r="R84" s="168"/>
      <c r="S84" s="144"/>
      <c r="T84" s="168"/>
      <c r="U84" s="391"/>
      <c r="V84" s="392"/>
      <c r="W84" s="347"/>
      <c r="X84" s="405"/>
      <c r="Y84" s="129"/>
      <c r="Z84" s="166"/>
      <c r="AA84" s="371"/>
      <c r="AB84" s="373"/>
      <c r="AC84" s="375"/>
      <c r="AD84" s="375"/>
      <c r="AE84" s="377"/>
      <c r="AF84" s="382"/>
      <c r="AG84" s="382"/>
      <c r="AH84" s="395"/>
    </row>
    <row r="85" spans="1:34" ht="39.75" customHeight="1" x14ac:dyDescent="0.25">
      <c r="A85" s="261"/>
      <c r="B85" s="380"/>
      <c r="C85" s="383"/>
      <c r="D85" s="382"/>
      <c r="E85" s="386"/>
      <c r="F85" s="186"/>
      <c r="G85" s="162"/>
      <c r="H85" s="163"/>
      <c r="I85" s="141"/>
      <c r="J85" s="396"/>
      <c r="K85" s="272"/>
      <c r="L85" s="34" t="s">
        <v>62</v>
      </c>
      <c r="M85" s="27" t="s">
        <v>55</v>
      </c>
      <c r="N85" s="35">
        <f>IF(M85="SÍ",10,"0")</f>
        <v>10</v>
      </c>
      <c r="O85" s="141"/>
      <c r="P85" s="144"/>
      <c r="Q85" s="144"/>
      <c r="R85" s="168"/>
      <c r="S85" s="144"/>
      <c r="T85" s="168"/>
      <c r="U85" s="391"/>
      <c r="V85" s="392"/>
      <c r="W85" s="347"/>
      <c r="X85" s="405"/>
      <c r="Y85" s="129"/>
      <c r="Z85" s="166"/>
      <c r="AA85" s="371"/>
      <c r="AB85" s="373"/>
      <c r="AC85" s="375"/>
      <c r="AD85" s="375"/>
      <c r="AE85" s="377"/>
      <c r="AF85" s="382"/>
      <c r="AG85" s="382"/>
      <c r="AH85" s="395"/>
    </row>
    <row r="86" spans="1:34" ht="39.75" customHeight="1" thickBot="1" x14ac:dyDescent="0.3">
      <c r="A86" s="378"/>
      <c r="B86" s="381"/>
      <c r="C86" s="384"/>
      <c r="D86" s="382"/>
      <c r="E86" s="387"/>
      <c r="F86" s="206"/>
      <c r="G86" s="161"/>
      <c r="H86" s="170"/>
      <c r="I86" s="141"/>
      <c r="J86" s="396"/>
      <c r="K86" s="273"/>
      <c r="L86" s="40" t="s">
        <v>63</v>
      </c>
      <c r="M86" s="27" t="s">
        <v>55</v>
      </c>
      <c r="N86" s="35">
        <f>IF(M86="SÍ",30,"0")</f>
        <v>30</v>
      </c>
      <c r="O86" s="141"/>
      <c r="P86" s="144"/>
      <c r="Q86" s="144"/>
      <c r="R86" s="168"/>
      <c r="S86" s="144"/>
      <c r="T86" s="168"/>
      <c r="U86" s="391"/>
      <c r="V86" s="392"/>
      <c r="W86" s="366"/>
      <c r="X86" s="406"/>
      <c r="Y86" s="129"/>
      <c r="Z86" s="166"/>
      <c r="AA86" s="371"/>
      <c r="AB86" s="373"/>
      <c r="AC86" s="375"/>
      <c r="AD86" s="375"/>
      <c r="AE86" s="377"/>
      <c r="AF86" s="382"/>
      <c r="AG86" s="382"/>
      <c r="AH86" s="395"/>
    </row>
    <row r="87" spans="1:34" ht="39.75" customHeight="1" x14ac:dyDescent="0.25">
      <c r="A87" s="397" t="s">
        <v>269</v>
      </c>
      <c r="B87" s="399" t="s">
        <v>270</v>
      </c>
      <c r="C87" s="134" t="s">
        <v>281</v>
      </c>
      <c r="D87" s="181" t="s">
        <v>282</v>
      </c>
      <c r="E87" s="183" t="s">
        <v>283</v>
      </c>
      <c r="F87" s="186" t="s">
        <v>4</v>
      </c>
      <c r="G87" s="162" t="str">
        <f>IF(F87="(1) RARA VEZ","1", IF(F87="(2) IMPROBABLE","2",IF(F87="(3) POSIBLE","3",IF(F87="(4) PROBABLE","4",IF(F87="(5) CASI SEGURO","5","")))))</f>
        <v>3</v>
      </c>
      <c r="H87" s="163" t="s">
        <v>27</v>
      </c>
      <c r="I87" s="141" t="str">
        <f>IF(H87="(5) MODERADO","5", IF(H87="(10) MAYOR","10",IF(H87="(20) CATASTROFICO","20","")))</f>
        <v>5</v>
      </c>
      <c r="J87" s="195">
        <f>+G87*I87</f>
        <v>15</v>
      </c>
      <c r="K87" s="137" t="s">
        <v>284</v>
      </c>
      <c r="L87" s="26" t="s">
        <v>57</v>
      </c>
      <c r="M87" s="27" t="s">
        <v>55</v>
      </c>
      <c r="N87" s="29">
        <f>IF(M87="SÍ",15,"0")</f>
        <v>15</v>
      </c>
      <c r="O87" s="140">
        <f>SUM(N87:N93)</f>
        <v>85</v>
      </c>
      <c r="P87" s="143">
        <f>IF(AND($O87&gt;=0,$O87&lt;=50),0,IF(AND($O87&gt;50,$O87&lt;=75),1,IF(AND($O87&gt;75,$O87&lt;=100),2,"")))</f>
        <v>2</v>
      </c>
      <c r="Q87" s="143">
        <f>$G87-$P87</f>
        <v>1</v>
      </c>
      <c r="R87" s="167">
        <f>IF($Q87&lt;=0,1,$Q87)</f>
        <v>1</v>
      </c>
      <c r="S87" s="143">
        <f>$I87-$P87</f>
        <v>3</v>
      </c>
      <c r="T87" s="167" t="str">
        <f>IF($S87=19,10,IF($S87=18,5,IF($S87=9,5,IF($S87=8,5,I87))))</f>
        <v>5</v>
      </c>
      <c r="U87" s="192" t="s">
        <v>35</v>
      </c>
      <c r="V87" s="186" t="s">
        <v>4</v>
      </c>
      <c r="W87" s="162" t="str">
        <f>IF(V87="(1) RARA VEZ","1", IF(V87="(2) IMPROBABLE","2",IF(V87="(3) POSIBLE","3",IF(V87="(4) PROBABLE","4",IF(V87="(5) CASI SEGURO","5","")))))</f>
        <v>3</v>
      </c>
      <c r="X87" s="163" t="s">
        <v>27</v>
      </c>
      <c r="Y87" s="129" t="str">
        <f>IF($U87="IMPACTO",$T87,$I87)</f>
        <v>5</v>
      </c>
      <c r="Z87" s="130">
        <f>+W87*Y87</f>
        <v>15</v>
      </c>
      <c r="AA87" s="370" t="s">
        <v>285</v>
      </c>
      <c r="AB87" s="372" t="s">
        <v>276</v>
      </c>
      <c r="AC87" s="374" t="s">
        <v>284</v>
      </c>
      <c r="AD87" s="374" t="s">
        <v>286</v>
      </c>
      <c r="AE87" s="376" t="s">
        <v>263</v>
      </c>
      <c r="AF87" s="382" t="s">
        <v>287</v>
      </c>
      <c r="AG87" s="382" t="s">
        <v>279</v>
      </c>
      <c r="AH87" s="395" t="s">
        <v>288</v>
      </c>
    </row>
    <row r="88" spans="1:34" ht="39.75" customHeight="1" x14ac:dyDescent="0.25">
      <c r="A88" s="397"/>
      <c r="B88" s="400"/>
      <c r="C88" s="179"/>
      <c r="D88" s="181"/>
      <c r="E88" s="184"/>
      <c r="F88" s="186"/>
      <c r="G88" s="162"/>
      <c r="H88" s="163"/>
      <c r="I88" s="141"/>
      <c r="J88" s="195"/>
      <c r="K88" s="272"/>
      <c r="L88" s="34" t="s">
        <v>58</v>
      </c>
      <c r="M88" s="27" t="s">
        <v>55</v>
      </c>
      <c r="N88" s="35">
        <f>IF(M88="SÍ",5,"0")</f>
        <v>5</v>
      </c>
      <c r="O88" s="141"/>
      <c r="P88" s="144"/>
      <c r="Q88" s="144"/>
      <c r="R88" s="168"/>
      <c r="S88" s="144"/>
      <c r="T88" s="168"/>
      <c r="U88" s="193"/>
      <c r="V88" s="186"/>
      <c r="W88" s="162"/>
      <c r="X88" s="163"/>
      <c r="Y88" s="129"/>
      <c r="Z88" s="131"/>
      <c r="AA88" s="371"/>
      <c r="AB88" s="373"/>
      <c r="AC88" s="373"/>
      <c r="AD88" s="375"/>
      <c r="AE88" s="377"/>
      <c r="AF88" s="383"/>
      <c r="AG88" s="382"/>
      <c r="AH88" s="395"/>
    </row>
    <row r="89" spans="1:34" ht="39.75" customHeight="1" x14ac:dyDescent="0.25">
      <c r="A89" s="397"/>
      <c r="B89" s="400"/>
      <c r="C89" s="179"/>
      <c r="D89" s="181"/>
      <c r="E89" s="184"/>
      <c r="F89" s="186"/>
      <c r="G89" s="162"/>
      <c r="H89" s="163"/>
      <c r="I89" s="141"/>
      <c r="J89" s="146" t="str">
        <f>IF(AND(J87&gt;=5,J87&lt;=10),"BAJA",IF(AND(J87&gt;=15,J87&lt;=25),"MODERADA",IF(AND(J87&gt;=30,J87&lt;=50),"ALTA",IF(AND(J87&gt;=60,J87&lt;=100),"EXTREMA",""))))</f>
        <v>MODERADA</v>
      </c>
      <c r="K89" s="272"/>
      <c r="L89" s="38" t="s">
        <v>59</v>
      </c>
      <c r="M89" s="27" t="s">
        <v>56</v>
      </c>
      <c r="N89" s="35" t="str">
        <f>IF(M89="SÍ",15,"0")</f>
        <v>0</v>
      </c>
      <c r="O89" s="141"/>
      <c r="P89" s="144"/>
      <c r="Q89" s="144"/>
      <c r="R89" s="168"/>
      <c r="S89" s="144"/>
      <c r="T89" s="168"/>
      <c r="U89" s="193"/>
      <c r="V89" s="186"/>
      <c r="W89" s="162"/>
      <c r="X89" s="163"/>
      <c r="Y89" s="129"/>
      <c r="Z89" s="166" t="str">
        <f>IF(AND($Z87&gt;=5,$Z87&lt;=10),"BAJA",IF(AND($Z87&gt;=15,$Z87&lt;=25),"MODERADA",IF(AND($Z87&gt;=30,$Z87&lt;=50),"ALTA",IF(AND($Z87&gt;=60,$Z87&lt;=100),"EXTREMA",""))))</f>
        <v>MODERADA</v>
      </c>
      <c r="AA89" s="371"/>
      <c r="AB89" s="373"/>
      <c r="AC89" s="373"/>
      <c r="AD89" s="375"/>
      <c r="AE89" s="377"/>
      <c r="AF89" s="383"/>
      <c r="AG89" s="382"/>
      <c r="AH89" s="395"/>
    </row>
    <row r="90" spans="1:34" ht="39.75" customHeight="1" x14ac:dyDescent="0.25">
      <c r="A90" s="397"/>
      <c r="B90" s="400"/>
      <c r="C90" s="179"/>
      <c r="D90" s="181"/>
      <c r="E90" s="184"/>
      <c r="F90" s="186"/>
      <c r="G90" s="162"/>
      <c r="H90" s="163"/>
      <c r="I90" s="141"/>
      <c r="J90" s="146"/>
      <c r="K90" s="272"/>
      <c r="L90" s="38" t="s">
        <v>60</v>
      </c>
      <c r="M90" s="27" t="s">
        <v>55</v>
      </c>
      <c r="N90" s="35">
        <f>IF(M90="SÍ",10,"0")</f>
        <v>10</v>
      </c>
      <c r="O90" s="141"/>
      <c r="P90" s="144"/>
      <c r="Q90" s="144"/>
      <c r="R90" s="168"/>
      <c r="S90" s="144"/>
      <c r="T90" s="168"/>
      <c r="U90" s="193"/>
      <c r="V90" s="186"/>
      <c r="W90" s="162"/>
      <c r="X90" s="163"/>
      <c r="Y90" s="129"/>
      <c r="Z90" s="166"/>
      <c r="AA90" s="371"/>
      <c r="AB90" s="373"/>
      <c r="AC90" s="373"/>
      <c r="AD90" s="375"/>
      <c r="AE90" s="377"/>
      <c r="AF90" s="383"/>
      <c r="AG90" s="382"/>
      <c r="AH90" s="395"/>
    </row>
    <row r="91" spans="1:34" ht="39.75" customHeight="1" x14ac:dyDescent="0.25">
      <c r="A91" s="397"/>
      <c r="B91" s="400"/>
      <c r="C91" s="179"/>
      <c r="D91" s="181"/>
      <c r="E91" s="184"/>
      <c r="F91" s="186"/>
      <c r="G91" s="162"/>
      <c r="H91" s="163"/>
      <c r="I91" s="141"/>
      <c r="J91" s="146"/>
      <c r="K91" s="272"/>
      <c r="L91" s="34" t="s">
        <v>61</v>
      </c>
      <c r="M91" s="27" t="s">
        <v>55</v>
      </c>
      <c r="N91" s="35">
        <f>IF(M91="SÍ",15,"0")</f>
        <v>15</v>
      </c>
      <c r="O91" s="141"/>
      <c r="P91" s="144"/>
      <c r="Q91" s="144"/>
      <c r="R91" s="168"/>
      <c r="S91" s="144"/>
      <c r="T91" s="168"/>
      <c r="U91" s="193"/>
      <c r="V91" s="186"/>
      <c r="W91" s="162"/>
      <c r="X91" s="163"/>
      <c r="Y91" s="129"/>
      <c r="Z91" s="166"/>
      <c r="AA91" s="371"/>
      <c r="AB91" s="373"/>
      <c r="AC91" s="373"/>
      <c r="AD91" s="375"/>
      <c r="AE91" s="377"/>
      <c r="AF91" s="383"/>
      <c r="AG91" s="382"/>
      <c r="AH91" s="395"/>
    </row>
    <row r="92" spans="1:34" ht="39.75" customHeight="1" x14ac:dyDescent="0.25">
      <c r="A92" s="397"/>
      <c r="B92" s="400"/>
      <c r="C92" s="179"/>
      <c r="D92" s="181"/>
      <c r="E92" s="184"/>
      <c r="F92" s="186"/>
      <c r="G92" s="162"/>
      <c r="H92" s="163"/>
      <c r="I92" s="141"/>
      <c r="J92" s="146"/>
      <c r="K92" s="272"/>
      <c r="L92" s="34" t="s">
        <v>62</v>
      </c>
      <c r="M92" s="27" t="s">
        <v>55</v>
      </c>
      <c r="N92" s="35">
        <f>IF(M92="SÍ",10,"0")</f>
        <v>10</v>
      </c>
      <c r="O92" s="141"/>
      <c r="P92" s="144"/>
      <c r="Q92" s="144"/>
      <c r="R92" s="168"/>
      <c r="S92" s="144"/>
      <c r="T92" s="168"/>
      <c r="U92" s="193"/>
      <c r="V92" s="186"/>
      <c r="W92" s="162"/>
      <c r="X92" s="163"/>
      <c r="Y92" s="129"/>
      <c r="Z92" s="166"/>
      <c r="AA92" s="371"/>
      <c r="AB92" s="373"/>
      <c r="AC92" s="373"/>
      <c r="AD92" s="375"/>
      <c r="AE92" s="377"/>
      <c r="AF92" s="383"/>
      <c r="AG92" s="382"/>
      <c r="AH92" s="395"/>
    </row>
    <row r="93" spans="1:34" ht="39.75" customHeight="1" thickBot="1" x14ac:dyDescent="0.3">
      <c r="A93" s="398"/>
      <c r="B93" s="401"/>
      <c r="C93" s="180"/>
      <c r="D93" s="182"/>
      <c r="E93" s="185"/>
      <c r="F93" s="187"/>
      <c r="G93" s="188"/>
      <c r="H93" s="194"/>
      <c r="I93" s="142"/>
      <c r="J93" s="147"/>
      <c r="K93" s="402"/>
      <c r="L93" s="42" t="s">
        <v>63</v>
      </c>
      <c r="M93" s="27" t="s">
        <v>55</v>
      </c>
      <c r="N93" s="44">
        <f>IF(M93="SÍ",30,"0")</f>
        <v>30</v>
      </c>
      <c r="O93" s="142"/>
      <c r="P93" s="145"/>
      <c r="Q93" s="145"/>
      <c r="R93" s="169"/>
      <c r="S93" s="145"/>
      <c r="T93" s="169"/>
      <c r="U93" s="403"/>
      <c r="V93" s="187"/>
      <c r="W93" s="188"/>
      <c r="X93" s="194"/>
      <c r="Y93" s="164"/>
      <c r="Z93" s="337"/>
      <c r="AA93" s="371"/>
      <c r="AB93" s="373"/>
      <c r="AC93" s="373"/>
      <c r="AD93" s="375"/>
      <c r="AE93" s="377"/>
      <c r="AF93" s="383"/>
      <c r="AG93" s="382"/>
      <c r="AH93" s="395"/>
    </row>
    <row r="94" spans="1:34" ht="39.75" customHeight="1" x14ac:dyDescent="0.25">
      <c r="A94" s="397" t="s">
        <v>269</v>
      </c>
      <c r="B94" s="399" t="s">
        <v>270</v>
      </c>
      <c r="C94" s="265" t="s">
        <v>289</v>
      </c>
      <c r="D94" s="181" t="s">
        <v>290</v>
      </c>
      <c r="E94" s="315" t="s">
        <v>291</v>
      </c>
      <c r="F94" s="186" t="s">
        <v>4</v>
      </c>
      <c r="G94" s="162" t="str">
        <f>IF(F94="(1) RARA VEZ","1", IF(F94="(2) IMPROBABLE","2",IF(F94="(3) POSIBLE","3",IF(F94="(4) PROBABLE","4",IF(F94="(5) CASI SEGURO","5","")))))</f>
        <v>3</v>
      </c>
      <c r="H94" s="163" t="s">
        <v>27</v>
      </c>
      <c r="I94" s="141" t="str">
        <f>IF(H94="(5) MODERADO","5", IF(H94="(10) MAYOR","10",IF(H94="(20) CATASTROFICO","20","")))</f>
        <v>5</v>
      </c>
      <c r="J94" s="195">
        <f>+G94*I94</f>
        <v>15</v>
      </c>
      <c r="K94" s="271" t="s">
        <v>292</v>
      </c>
      <c r="L94" s="26" t="s">
        <v>57</v>
      </c>
      <c r="M94" s="27" t="s">
        <v>55</v>
      </c>
      <c r="N94" s="29">
        <f>IF(M94="SÍ",15,"0")</f>
        <v>15</v>
      </c>
      <c r="O94" s="140">
        <f>SUM(N94:N100)</f>
        <v>85</v>
      </c>
      <c r="P94" s="143">
        <f>IF(AND($O94&gt;=0,$O94&lt;=50),0,IF(AND($O94&gt;50,$O94&lt;=75),1,IF(AND($O94&gt;75,$O94&lt;=100),2,"")))</f>
        <v>2</v>
      </c>
      <c r="Q94" s="143">
        <f>$G94-$P94</f>
        <v>1</v>
      </c>
      <c r="R94" s="167">
        <f>IF($Q94&lt;=0,1,$Q94)</f>
        <v>1</v>
      </c>
      <c r="S94" s="143">
        <f>$I94-$P94</f>
        <v>3</v>
      </c>
      <c r="T94" s="167" t="str">
        <f>IF($S94=19,10,IF($S94=18,5,IF($S94=9,5,IF($S94=8,5,I94))))</f>
        <v>5</v>
      </c>
      <c r="U94" s="192" t="s">
        <v>35</v>
      </c>
      <c r="V94" s="186" t="s">
        <v>4</v>
      </c>
      <c r="W94" s="123">
        <f>IF($U94="PROBABILIDAD",$R94,$G94)</f>
        <v>1</v>
      </c>
      <c r="X94" s="126" t="str">
        <f>IF(AND($U94="IMPACTO",$S94=18),$XET$7,IF(AND($U94="IMPACTO",$S94=19),$XEU$7,IF(AND($U94="IMPACTO",$S94=20),$XEV$7,IF(AND($U94="IMPACTO",$S94&lt;10),$XET$7,$H94))))</f>
        <v>(5) MODERADO</v>
      </c>
      <c r="Y94" s="129" t="str">
        <f>IF($U94="IMPACTO",$T94,$I94)</f>
        <v>5</v>
      </c>
      <c r="Z94" s="130">
        <f>+W94*Y94</f>
        <v>5</v>
      </c>
      <c r="AA94" s="370" t="s">
        <v>293</v>
      </c>
      <c r="AB94" s="372" t="s">
        <v>276</v>
      </c>
      <c r="AC94" s="374" t="s">
        <v>293</v>
      </c>
      <c r="AD94" s="374" t="s">
        <v>294</v>
      </c>
      <c r="AE94" s="376" t="s">
        <v>263</v>
      </c>
      <c r="AF94" s="382" t="s">
        <v>295</v>
      </c>
      <c r="AG94" s="382" t="s">
        <v>279</v>
      </c>
      <c r="AH94" s="395" t="s">
        <v>296</v>
      </c>
    </row>
    <row r="95" spans="1:34" ht="39.75" customHeight="1" x14ac:dyDescent="0.25">
      <c r="A95" s="397"/>
      <c r="B95" s="400"/>
      <c r="C95" s="266"/>
      <c r="D95" s="181"/>
      <c r="E95" s="316"/>
      <c r="F95" s="186"/>
      <c r="G95" s="162"/>
      <c r="H95" s="163"/>
      <c r="I95" s="141"/>
      <c r="J95" s="195"/>
      <c r="K95" s="272"/>
      <c r="L95" s="34" t="s">
        <v>58</v>
      </c>
      <c r="M95" s="27" t="s">
        <v>55</v>
      </c>
      <c r="N95" s="35">
        <f>IF(M95="SÍ",5,"0")</f>
        <v>5</v>
      </c>
      <c r="O95" s="141"/>
      <c r="P95" s="144"/>
      <c r="Q95" s="144"/>
      <c r="R95" s="168"/>
      <c r="S95" s="144"/>
      <c r="T95" s="168"/>
      <c r="U95" s="193"/>
      <c r="V95" s="186"/>
      <c r="W95" s="124"/>
      <c r="X95" s="127"/>
      <c r="Y95" s="129"/>
      <c r="Z95" s="131"/>
      <c r="AA95" s="371"/>
      <c r="AB95" s="373"/>
      <c r="AC95" s="375"/>
      <c r="AD95" s="375"/>
      <c r="AE95" s="377"/>
      <c r="AF95" s="382"/>
      <c r="AG95" s="382"/>
      <c r="AH95" s="395"/>
    </row>
    <row r="96" spans="1:34" ht="39.75" customHeight="1" x14ac:dyDescent="0.25">
      <c r="A96" s="397"/>
      <c r="B96" s="400"/>
      <c r="C96" s="266"/>
      <c r="D96" s="181"/>
      <c r="E96" s="316"/>
      <c r="F96" s="186"/>
      <c r="G96" s="162"/>
      <c r="H96" s="163"/>
      <c r="I96" s="141"/>
      <c r="J96" s="146" t="str">
        <f>IF(AND(J94&gt;=5,J94&lt;=10),"BAJA",IF(AND(J94&gt;=15,J94&lt;=25),"MODERADA",IF(AND(J94&gt;=30,J94&lt;=50),"ALTA",IF(AND(J94&gt;=60,J94&lt;=100),"EXTREMA",""))))</f>
        <v>MODERADA</v>
      </c>
      <c r="K96" s="272"/>
      <c r="L96" s="38" t="s">
        <v>59</v>
      </c>
      <c r="M96" s="27" t="s">
        <v>56</v>
      </c>
      <c r="N96" s="35" t="str">
        <f>IF(M96="SÍ",15,"0")</f>
        <v>0</v>
      </c>
      <c r="O96" s="141"/>
      <c r="P96" s="144"/>
      <c r="Q96" s="144"/>
      <c r="R96" s="168"/>
      <c r="S96" s="144"/>
      <c r="T96" s="168"/>
      <c r="U96" s="193"/>
      <c r="V96" s="186"/>
      <c r="W96" s="124"/>
      <c r="X96" s="127"/>
      <c r="Y96" s="129"/>
      <c r="Z96" s="166" t="str">
        <f>IF(AND($Z94&gt;=5,$Z94&lt;=10),"BAJA",IF(AND($Z94&gt;=15,$Z94&lt;=25),"MODERADA",IF(AND($Z94&gt;=30,$Z94&lt;=50),"ALTA",IF(AND($Z94&gt;=60,$Z94&lt;=100),"EXTREMA",""))))</f>
        <v>BAJA</v>
      </c>
      <c r="AA96" s="371"/>
      <c r="AB96" s="373"/>
      <c r="AC96" s="375"/>
      <c r="AD96" s="375"/>
      <c r="AE96" s="377"/>
      <c r="AF96" s="382"/>
      <c r="AG96" s="382"/>
      <c r="AH96" s="395"/>
    </row>
    <row r="97" spans="1:34" ht="39.75" customHeight="1" x14ac:dyDescent="0.25">
      <c r="A97" s="397"/>
      <c r="B97" s="400"/>
      <c r="C97" s="266"/>
      <c r="D97" s="181"/>
      <c r="E97" s="316"/>
      <c r="F97" s="186"/>
      <c r="G97" s="162"/>
      <c r="H97" s="163"/>
      <c r="I97" s="141"/>
      <c r="J97" s="146"/>
      <c r="K97" s="272"/>
      <c r="L97" s="38" t="s">
        <v>60</v>
      </c>
      <c r="M97" s="27" t="s">
        <v>55</v>
      </c>
      <c r="N97" s="35">
        <f>IF(M97="SÍ",10,"0")</f>
        <v>10</v>
      </c>
      <c r="O97" s="141"/>
      <c r="P97" s="144"/>
      <c r="Q97" s="144"/>
      <c r="R97" s="168"/>
      <c r="S97" s="144"/>
      <c r="T97" s="168"/>
      <c r="U97" s="193"/>
      <c r="V97" s="186"/>
      <c r="W97" s="124"/>
      <c r="X97" s="127"/>
      <c r="Y97" s="129"/>
      <c r="Z97" s="166"/>
      <c r="AA97" s="371"/>
      <c r="AB97" s="373"/>
      <c r="AC97" s="375"/>
      <c r="AD97" s="375"/>
      <c r="AE97" s="377"/>
      <c r="AF97" s="382"/>
      <c r="AG97" s="382"/>
      <c r="AH97" s="395"/>
    </row>
    <row r="98" spans="1:34" ht="39.75" customHeight="1" x14ac:dyDescent="0.25">
      <c r="A98" s="397"/>
      <c r="B98" s="400"/>
      <c r="C98" s="266"/>
      <c r="D98" s="181"/>
      <c r="E98" s="316"/>
      <c r="F98" s="186"/>
      <c r="G98" s="162"/>
      <c r="H98" s="163"/>
      <c r="I98" s="141"/>
      <c r="J98" s="146"/>
      <c r="K98" s="272"/>
      <c r="L98" s="34" t="s">
        <v>61</v>
      </c>
      <c r="M98" s="27" t="s">
        <v>55</v>
      </c>
      <c r="N98" s="35">
        <f>IF(M98="SÍ",15,"0")</f>
        <v>15</v>
      </c>
      <c r="O98" s="141"/>
      <c r="P98" s="144"/>
      <c r="Q98" s="144"/>
      <c r="R98" s="168"/>
      <c r="S98" s="144"/>
      <c r="T98" s="168"/>
      <c r="U98" s="193"/>
      <c r="V98" s="186"/>
      <c r="W98" s="124"/>
      <c r="X98" s="127"/>
      <c r="Y98" s="129"/>
      <c r="Z98" s="166"/>
      <c r="AA98" s="371"/>
      <c r="AB98" s="373"/>
      <c r="AC98" s="375"/>
      <c r="AD98" s="375"/>
      <c r="AE98" s="377"/>
      <c r="AF98" s="382"/>
      <c r="AG98" s="382"/>
      <c r="AH98" s="395"/>
    </row>
    <row r="99" spans="1:34" ht="39.75" customHeight="1" x14ac:dyDescent="0.25">
      <c r="A99" s="397"/>
      <c r="B99" s="400"/>
      <c r="C99" s="266"/>
      <c r="D99" s="181"/>
      <c r="E99" s="316"/>
      <c r="F99" s="186"/>
      <c r="G99" s="162"/>
      <c r="H99" s="163"/>
      <c r="I99" s="141"/>
      <c r="J99" s="146"/>
      <c r="K99" s="272"/>
      <c r="L99" s="34" t="s">
        <v>62</v>
      </c>
      <c r="M99" s="27" t="s">
        <v>55</v>
      </c>
      <c r="N99" s="35">
        <f>IF(M99="SÍ",10,"0")</f>
        <v>10</v>
      </c>
      <c r="O99" s="141"/>
      <c r="P99" s="144"/>
      <c r="Q99" s="144"/>
      <c r="R99" s="168"/>
      <c r="S99" s="144"/>
      <c r="T99" s="168"/>
      <c r="U99" s="193"/>
      <c r="V99" s="186"/>
      <c r="W99" s="124"/>
      <c r="X99" s="127"/>
      <c r="Y99" s="129"/>
      <c r="Z99" s="166"/>
      <c r="AA99" s="371"/>
      <c r="AB99" s="373"/>
      <c r="AC99" s="375"/>
      <c r="AD99" s="375"/>
      <c r="AE99" s="377"/>
      <c r="AF99" s="382"/>
      <c r="AG99" s="382"/>
      <c r="AH99" s="395"/>
    </row>
    <row r="100" spans="1:34" ht="39.75" customHeight="1" thickBot="1" x14ac:dyDescent="0.3">
      <c r="A100" s="398"/>
      <c r="B100" s="401"/>
      <c r="C100" s="267"/>
      <c r="D100" s="181"/>
      <c r="E100" s="317"/>
      <c r="F100" s="206"/>
      <c r="G100" s="161"/>
      <c r="H100" s="170"/>
      <c r="I100" s="141"/>
      <c r="J100" s="147"/>
      <c r="K100" s="273"/>
      <c r="L100" s="40" t="s">
        <v>63</v>
      </c>
      <c r="M100" s="43" t="s">
        <v>55</v>
      </c>
      <c r="N100" s="35">
        <f>IF(M100="SÍ",30,"0")</f>
        <v>30</v>
      </c>
      <c r="O100" s="141"/>
      <c r="P100" s="144"/>
      <c r="Q100" s="144"/>
      <c r="R100" s="168"/>
      <c r="S100" s="144"/>
      <c r="T100" s="168"/>
      <c r="U100" s="193"/>
      <c r="V100" s="187"/>
      <c r="W100" s="125"/>
      <c r="X100" s="128"/>
      <c r="Y100" s="129"/>
      <c r="Z100" s="166"/>
      <c r="AA100" s="421"/>
      <c r="AB100" s="422"/>
      <c r="AC100" s="407"/>
      <c r="AD100" s="407"/>
      <c r="AE100" s="377"/>
      <c r="AF100" s="413"/>
      <c r="AG100" s="413"/>
      <c r="AH100" s="414"/>
    </row>
    <row r="101" spans="1:34" ht="39.75" customHeight="1" x14ac:dyDescent="0.25">
      <c r="A101" s="415" t="s">
        <v>297</v>
      </c>
      <c r="B101" s="176" t="s">
        <v>360</v>
      </c>
      <c r="C101" s="265" t="s">
        <v>298</v>
      </c>
      <c r="D101" s="417" t="s">
        <v>299</v>
      </c>
      <c r="E101" s="417" t="s">
        <v>300</v>
      </c>
      <c r="F101" s="186" t="s">
        <v>4</v>
      </c>
      <c r="G101" s="162" t="str">
        <f>IF(F101="(1) RARA VEZ","1", IF(F101="(2) IMPROBABLE","2",IF(F101="(3) POSIBLE","3",IF(F101="(4) PROBABLE","4",IF(F101="(5) CASI SEGURO","5","")))))</f>
        <v>3</v>
      </c>
      <c r="H101" s="163" t="s">
        <v>27</v>
      </c>
      <c r="I101" s="141" t="str">
        <f>IF(H101="(5) MODERADO","5", IF(H101="(10) MAYOR","10",IF(H101="(20) CATASTROFICO","20","")))</f>
        <v>5</v>
      </c>
      <c r="J101" s="210">
        <f>G101*I101</f>
        <v>15</v>
      </c>
      <c r="K101" s="137" t="s">
        <v>314</v>
      </c>
      <c r="L101" s="26" t="s">
        <v>57</v>
      </c>
      <c r="M101" s="27" t="s">
        <v>55</v>
      </c>
      <c r="N101" s="29">
        <f>IF(M101="SÍ",15,"0")</f>
        <v>15</v>
      </c>
      <c r="O101" s="140">
        <f>SUM(N101:N107)</f>
        <v>85</v>
      </c>
      <c r="P101" s="143">
        <f>IF(AND($O101&gt;=0,$O101&lt;=50),0,IF(AND($O101&gt;50,$O101&lt;=75),1,IF(AND($O101&gt;75,$O101&lt;=100),2,"")))</f>
        <v>2</v>
      </c>
      <c r="Q101" s="143">
        <f>$G101-$P101</f>
        <v>1</v>
      </c>
      <c r="R101" s="167">
        <f>IF($Q101&lt;=0,1,$Q101)</f>
        <v>1</v>
      </c>
      <c r="S101" s="143">
        <f>$I101-$P101</f>
        <v>3</v>
      </c>
      <c r="T101" s="167" t="str">
        <f>IF($S101=19,10,IF($S101=18,5,IF($S101=9,5,IF($S101=8,5,I101))))</f>
        <v>5</v>
      </c>
      <c r="U101" s="192" t="s">
        <v>35</v>
      </c>
      <c r="V101" s="186" t="s">
        <v>4</v>
      </c>
      <c r="W101" s="365">
        <f>IF($U101="PROBABILIDAD",$R101,$G101)</f>
        <v>1</v>
      </c>
      <c r="X101" s="126" t="str">
        <f>IF(AND($U101="IMPACTO",$S101=18),$XET$7,IF(AND($U101="IMPACTO",$S101=19),$XEU$7,IF(AND($U101="IMPACTO",$S101=20),$XEV$7,IF(AND($U101="IMPACTO",$S101&lt;10),$XET$7,$H101))))</f>
        <v>(5) MODERADO</v>
      </c>
      <c r="Y101" s="129" t="str">
        <f>IF($U101="IMPACTO",$T101,$I101)</f>
        <v>5</v>
      </c>
      <c r="Z101" s="431">
        <f>+W101*Y101</f>
        <v>5</v>
      </c>
      <c r="AA101" s="432" t="s">
        <v>315</v>
      </c>
      <c r="AB101" s="434" t="s">
        <v>316</v>
      </c>
      <c r="AC101" s="434" t="s">
        <v>317</v>
      </c>
      <c r="AD101" s="408" t="s">
        <v>318</v>
      </c>
      <c r="AE101" s="410">
        <v>43217</v>
      </c>
      <c r="AF101" s="408" t="s">
        <v>319</v>
      </c>
      <c r="AG101" s="408" t="s">
        <v>320</v>
      </c>
      <c r="AH101" s="426" t="s">
        <v>321</v>
      </c>
    </row>
    <row r="102" spans="1:34" ht="39.75" customHeight="1" x14ac:dyDescent="0.25">
      <c r="A102" s="415"/>
      <c r="B102" s="177"/>
      <c r="C102" s="203"/>
      <c r="D102" s="417"/>
      <c r="E102" s="419"/>
      <c r="F102" s="186"/>
      <c r="G102" s="162"/>
      <c r="H102" s="163"/>
      <c r="I102" s="141"/>
      <c r="J102" s="211"/>
      <c r="K102" s="138"/>
      <c r="L102" s="34" t="s">
        <v>58</v>
      </c>
      <c r="M102" s="27" t="s">
        <v>55</v>
      </c>
      <c r="N102" s="35">
        <f>IF(M102="SÍ",5,"0")</f>
        <v>5</v>
      </c>
      <c r="O102" s="141"/>
      <c r="P102" s="144"/>
      <c r="Q102" s="144"/>
      <c r="R102" s="168"/>
      <c r="S102" s="144"/>
      <c r="T102" s="168"/>
      <c r="U102" s="193"/>
      <c r="V102" s="186"/>
      <c r="W102" s="347"/>
      <c r="X102" s="127"/>
      <c r="Y102" s="129"/>
      <c r="Z102" s="130"/>
      <c r="AA102" s="432"/>
      <c r="AB102" s="435"/>
      <c r="AC102" s="436"/>
      <c r="AD102" s="409"/>
      <c r="AE102" s="411"/>
      <c r="AF102" s="409"/>
      <c r="AG102" s="409"/>
      <c r="AH102" s="427"/>
    </row>
    <row r="103" spans="1:34" ht="39.75" customHeight="1" x14ac:dyDescent="0.25">
      <c r="A103" s="415"/>
      <c r="B103" s="177"/>
      <c r="C103" s="203"/>
      <c r="D103" s="417"/>
      <c r="E103" s="419"/>
      <c r="F103" s="186"/>
      <c r="G103" s="162"/>
      <c r="H103" s="163"/>
      <c r="I103" s="141"/>
      <c r="J103" s="146" t="str">
        <f>IF(AND(J101&gt;=5,J101&lt;=10),"BAJA",IF(AND(J101&gt;=15,J101&lt;=25),"MODERADA",IF(AND(J101&gt;=30,J101&lt;=50),"ALTA",IF(AND(J101&gt;=60,J101&lt;=100),"EXTREMA",""))))</f>
        <v>MODERADA</v>
      </c>
      <c r="K103" s="138"/>
      <c r="L103" s="38" t="s">
        <v>59</v>
      </c>
      <c r="M103" s="27" t="s">
        <v>56</v>
      </c>
      <c r="N103" s="35" t="str">
        <f>IF(M103="SÍ",15,"0")</f>
        <v>0</v>
      </c>
      <c r="O103" s="141"/>
      <c r="P103" s="144"/>
      <c r="Q103" s="144"/>
      <c r="R103" s="168"/>
      <c r="S103" s="144"/>
      <c r="T103" s="168"/>
      <c r="U103" s="193"/>
      <c r="V103" s="186"/>
      <c r="W103" s="347"/>
      <c r="X103" s="127"/>
      <c r="Y103" s="129"/>
      <c r="Z103" s="428" t="str">
        <f>IF(AND($Z101&gt;=5,$Z101&lt;=10),"BAJA",IF(AND($Z101&gt;=15,$Z101&lt;=25),"MODERADA",IF(AND($Z101&gt;=30,$Z101&lt;=50),"ALTA",IF(AND($Z101&gt;=60,$Z101&lt;=100),"EXTREMA",""))))</f>
        <v>BAJA</v>
      </c>
      <c r="AA103" s="432"/>
      <c r="AB103" s="435"/>
      <c r="AC103" s="436"/>
      <c r="AD103" s="409"/>
      <c r="AE103" s="411"/>
      <c r="AF103" s="409"/>
      <c r="AG103" s="409"/>
      <c r="AH103" s="427"/>
    </row>
    <row r="104" spans="1:34" ht="39.75" customHeight="1" x14ac:dyDescent="0.25">
      <c r="A104" s="415"/>
      <c r="B104" s="177"/>
      <c r="C104" s="203"/>
      <c r="D104" s="417"/>
      <c r="E104" s="419"/>
      <c r="F104" s="186"/>
      <c r="G104" s="162"/>
      <c r="H104" s="163"/>
      <c r="I104" s="141"/>
      <c r="J104" s="146"/>
      <c r="K104" s="138"/>
      <c r="L104" s="38" t="s">
        <v>60</v>
      </c>
      <c r="M104" s="27" t="s">
        <v>55</v>
      </c>
      <c r="N104" s="35">
        <f>IF(M104="SÍ",10,"0")</f>
        <v>10</v>
      </c>
      <c r="O104" s="141"/>
      <c r="P104" s="144"/>
      <c r="Q104" s="144"/>
      <c r="R104" s="168"/>
      <c r="S104" s="144"/>
      <c r="T104" s="168"/>
      <c r="U104" s="193"/>
      <c r="V104" s="186"/>
      <c r="W104" s="347"/>
      <c r="X104" s="127"/>
      <c r="Y104" s="129"/>
      <c r="Z104" s="429"/>
      <c r="AA104" s="432"/>
      <c r="AB104" s="435"/>
      <c r="AC104" s="436"/>
      <c r="AD104" s="409"/>
      <c r="AE104" s="411"/>
      <c r="AF104" s="409"/>
      <c r="AG104" s="409"/>
      <c r="AH104" s="427"/>
    </row>
    <row r="105" spans="1:34" ht="39.75" customHeight="1" x14ac:dyDescent="0.25">
      <c r="A105" s="415"/>
      <c r="B105" s="177"/>
      <c r="C105" s="203"/>
      <c r="D105" s="417"/>
      <c r="E105" s="419"/>
      <c r="F105" s="186"/>
      <c r="G105" s="162"/>
      <c r="H105" s="163"/>
      <c r="I105" s="141"/>
      <c r="J105" s="146"/>
      <c r="K105" s="138"/>
      <c r="L105" s="34" t="s">
        <v>61</v>
      </c>
      <c r="M105" s="27" t="s">
        <v>55</v>
      </c>
      <c r="N105" s="35">
        <f>IF(M105="SÍ",15,"0")</f>
        <v>15</v>
      </c>
      <c r="O105" s="141"/>
      <c r="P105" s="144"/>
      <c r="Q105" s="144"/>
      <c r="R105" s="168"/>
      <c r="S105" s="144"/>
      <c r="T105" s="168"/>
      <c r="U105" s="193"/>
      <c r="V105" s="186"/>
      <c r="W105" s="347"/>
      <c r="X105" s="127"/>
      <c r="Y105" s="129"/>
      <c r="Z105" s="429"/>
      <c r="AA105" s="432"/>
      <c r="AB105" s="435"/>
      <c r="AC105" s="436"/>
      <c r="AD105" s="409"/>
      <c r="AE105" s="411"/>
      <c r="AF105" s="409"/>
      <c r="AG105" s="409"/>
      <c r="AH105" s="427"/>
    </row>
    <row r="106" spans="1:34" ht="39.75" customHeight="1" x14ac:dyDescent="0.25">
      <c r="A106" s="415"/>
      <c r="B106" s="177"/>
      <c r="C106" s="203"/>
      <c r="D106" s="417"/>
      <c r="E106" s="419"/>
      <c r="F106" s="186"/>
      <c r="G106" s="162"/>
      <c r="H106" s="163"/>
      <c r="I106" s="141"/>
      <c r="J106" s="146"/>
      <c r="K106" s="138"/>
      <c r="L106" s="34" t="s">
        <v>62</v>
      </c>
      <c r="M106" s="27" t="s">
        <v>55</v>
      </c>
      <c r="N106" s="35">
        <f>IF(M106="SÍ",10,"0")</f>
        <v>10</v>
      </c>
      <c r="O106" s="141"/>
      <c r="P106" s="144"/>
      <c r="Q106" s="144"/>
      <c r="R106" s="168"/>
      <c r="S106" s="144"/>
      <c r="T106" s="168"/>
      <c r="U106" s="193"/>
      <c r="V106" s="186"/>
      <c r="W106" s="347"/>
      <c r="X106" s="127"/>
      <c r="Y106" s="129"/>
      <c r="Z106" s="429"/>
      <c r="AA106" s="432"/>
      <c r="AB106" s="435"/>
      <c r="AC106" s="436"/>
      <c r="AD106" s="409"/>
      <c r="AE106" s="411"/>
      <c r="AF106" s="409"/>
      <c r="AG106" s="409"/>
      <c r="AH106" s="427"/>
    </row>
    <row r="107" spans="1:34" ht="39.75" customHeight="1" thickBot="1" x14ac:dyDescent="0.3">
      <c r="A107" s="415"/>
      <c r="B107" s="416"/>
      <c r="C107" s="204"/>
      <c r="D107" s="418"/>
      <c r="E107" s="420"/>
      <c r="F107" s="206"/>
      <c r="G107" s="161"/>
      <c r="H107" s="170"/>
      <c r="I107" s="141"/>
      <c r="J107" s="172"/>
      <c r="K107" s="171"/>
      <c r="L107" s="40" t="s">
        <v>63</v>
      </c>
      <c r="M107" s="27" t="s">
        <v>55</v>
      </c>
      <c r="N107" s="35">
        <f>IF(M107="SÍ",30,"0")</f>
        <v>30</v>
      </c>
      <c r="O107" s="141"/>
      <c r="P107" s="144"/>
      <c r="Q107" s="144"/>
      <c r="R107" s="168"/>
      <c r="S107" s="144"/>
      <c r="T107" s="168"/>
      <c r="U107" s="193"/>
      <c r="V107" s="187"/>
      <c r="W107" s="366"/>
      <c r="X107" s="128"/>
      <c r="Y107" s="129"/>
      <c r="Z107" s="430"/>
      <c r="AA107" s="433"/>
      <c r="AB107" s="435"/>
      <c r="AC107" s="436"/>
      <c r="AD107" s="409"/>
      <c r="AE107" s="412"/>
      <c r="AF107" s="409"/>
      <c r="AG107" s="409"/>
      <c r="AH107" s="427"/>
    </row>
    <row r="108" spans="1:34" ht="39.75" customHeight="1" x14ac:dyDescent="0.25">
      <c r="A108" s="415" t="s">
        <v>297</v>
      </c>
      <c r="B108" s="176" t="s">
        <v>360</v>
      </c>
      <c r="C108" s="265" t="s">
        <v>301</v>
      </c>
      <c r="D108" s="417" t="s">
        <v>302</v>
      </c>
      <c r="E108" s="417" t="s">
        <v>303</v>
      </c>
      <c r="F108" s="186" t="s">
        <v>4</v>
      </c>
      <c r="G108" s="162" t="str">
        <f>IF(F108="(1) RARA VEZ","1", IF(F108="(2) IMPROBABLE","2",IF(F108="(3) POSIBLE","3",IF(F108="(4) PROBABLE","4",IF(F108="(5) CASI SEGURO","5","")))))</f>
        <v>3</v>
      </c>
      <c r="H108" s="163" t="s">
        <v>27</v>
      </c>
      <c r="I108" s="141" t="str">
        <f>IF(H108="(5) MODERADO","5", IF(H108="(10) MAYOR","10",IF(H108="(20) CATASTROFICO","20","")))</f>
        <v>5</v>
      </c>
      <c r="J108" s="210">
        <f>G108*I108</f>
        <v>15</v>
      </c>
      <c r="K108" s="137" t="s">
        <v>322</v>
      </c>
      <c r="L108" s="26" t="s">
        <v>57</v>
      </c>
      <c r="M108" s="27" t="s">
        <v>56</v>
      </c>
      <c r="N108" s="29" t="str">
        <f>IF(M108="SÍ",15,"0")</f>
        <v>0</v>
      </c>
      <c r="O108" s="140">
        <f>SUM(N108:N114)</f>
        <v>85</v>
      </c>
      <c r="P108" s="143">
        <f>IF(AND($O108&gt;=0,$O108&lt;=50),0,IF(AND($O108&gt;50,$O108&lt;=75),1,IF(AND($O108&gt;75,$O108&lt;=100),2,"")))</f>
        <v>2</v>
      </c>
      <c r="Q108" s="143">
        <f>$G108-$P108</f>
        <v>1</v>
      </c>
      <c r="R108" s="167">
        <f>IF($Q108&lt;=0,1,$Q108)</f>
        <v>1</v>
      </c>
      <c r="S108" s="143">
        <f>$I108-$P108</f>
        <v>3</v>
      </c>
      <c r="T108" s="167" t="str">
        <f>IF($S108=19,10,IF($S108=18,5,IF($S108=9,5,IF($S108=8,5,I108))))</f>
        <v>5</v>
      </c>
      <c r="U108" s="192" t="s">
        <v>35</v>
      </c>
      <c r="V108" s="186" t="s">
        <v>4</v>
      </c>
      <c r="W108" s="365">
        <f>IF($U108="PROBABILIDAD",$R108,$G108)</f>
        <v>1</v>
      </c>
      <c r="X108" s="126" t="str">
        <f>IF(AND($U108="IMPACTO",$S108=18),$XET$7,IF(AND($U108="IMPACTO",$S108=19),$XEU$7,IF(AND($U108="IMPACTO",$S108=20),$XEV$7,IF(AND($U108="IMPACTO",$S108&lt;10),$XET$7,$H108))))</f>
        <v>(5) MODERADO</v>
      </c>
      <c r="Y108" s="129" t="str">
        <f>IF($U108="IMPACTO",$T108,$I108)</f>
        <v>5</v>
      </c>
      <c r="Z108" s="431">
        <f>+W108*Y108</f>
        <v>5</v>
      </c>
      <c r="AA108" s="306" t="s">
        <v>323</v>
      </c>
      <c r="AB108" s="444" t="s">
        <v>316</v>
      </c>
      <c r="AC108" s="306" t="s">
        <v>324</v>
      </c>
      <c r="AD108" s="306" t="s">
        <v>325</v>
      </c>
      <c r="AE108" s="423">
        <v>43217</v>
      </c>
      <c r="AF108" s="444" t="s">
        <v>326</v>
      </c>
      <c r="AG108" s="306" t="s">
        <v>320</v>
      </c>
      <c r="AH108" s="447" t="s">
        <v>327</v>
      </c>
    </row>
    <row r="109" spans="1:34" ht="39.75" customHeight="1" x14ac:dyDescent="0.25">
      <c r="A109" s="415"/>
      <c r="B109" s="177"/>
      <c r="C109" s="266"/>
      <c r="D109" s="417"/>
      <c r="E109" s="419"/>
      <c r="F109" s="186"/>
      <c r="G109" s="162"/>
      <c r="H109" s="163"/>
      <c r="I109" s="141"/>
      <c r="J109" s="211"/>
      <c r="K109" s="138"/>
      <c r="L109" s="34" t="s">
        <v>58</v>
      </c>
      <c r="M109" s="27" t="s">
        <v>55</v>
      </c>
      <c r="N109" s="35">
        <f>IF(M109="SÍ",5,"0")</f>
        <v>5</v>
      </c>
      <c r="O109" s="141"/>
      <c r="P109" s="144"/>
      <c r="Q109" s="144"/>
      <c r="R109" s="168"/>
      <c r="S109" s="144"/>
      <c r="T109" s="168"/>
      <c r="U109" s="193"/>
      <c r="V109" s="186"/>
      <c r="W109" s="347"/>
      <c r="X109" s="127"/>
      <c r="Y109" s="129"/>
      <c r="Z109" s="130"/>
      <c r="AA109" s="307"/>
      <c r="AB109" s="445"/>
      <c r="AC109" s="307"/>
      <c r="AD109" s="307"/>
      <c r="AE109" s="424"/>
      <c r="AF109" s="445"/>
      <c r="AG109" s="307"/>
      <c r="AH109" s="159"/>
    </row>
    <row r="110" spans="1:34" ht="39.75" customHeight="1" x14ac:dyDescent="0.25">
      <c r="A110" s="415"/>
      <c r="B110" s="177"/>
      <c r="C110" s="266"/>
      <c r="D110" s="417"/>
      <c r="E110" s="419"/>
      <c r="F110" s="186"/>
      <c r="G110" s="162"/>
      <c r="H110" s="163"/>
      <c r="I110" s="141"/>
      <c r="J110" s="146" t="str">
        <f>IF(AND(J108&gt;=5,J108&lt;=10),"BAJA",IF(AND(J108&gt;=15,J108&lt;=25),"MODERADA",IF(AND(J108&gt;=30,J108&lt;=50),"ALTA",IF(AND(J108&gt;=60,J108&lt;=100),"EXTREMA",""))))</f>
        <v>MODERADA</v>
      </c>
      <c r="K110" s="138"/>
      <c r="L110" s="38" t="s">
        <v>59</v>
      </c>
      <c r="M110" s="27" t="s">
        <v>55</v>
      </c>
      <c r="N110" s="35">
        <f>IF(M110="SÍ",15,"0")</f>
        <v>15</v>
      </c>
      <c r="O110" s="141"/>
      <c r="P110" s="144"/>
      <c r="Q110" s="144"/>
      <c r="R110" s="168"/>
      <c r="S110" s="144"/>
      <c r="T110" s="168"/>
      <c r="U110" s="193"/>
      <c r="V110" s="186"/>
      <c r="W110" s="347"/>
      <c r="X110" s="127"/>
      <c r="Y110" s="129"/>
      <c r="Z110" s="428" t="str">
        <f>IF(AND($Z108&gt;=5,$Z108&lt;=10),"BAJA",IF(AND($Z108&gt;=15,$Z108&lt;=25),"MODERADA",IF(AND($Z108&gt;=30,$Z108&lt;=50),"ALTA",IF(AND($Z108&gt;=60,$Z108&lt;=100),"EXTREMA",""))))</f>
        <v>BAJA</v>
      </c>
      <c r="AA110" s="307"/>
      <c r="AB110" s="445"/>
      <c r="AC110" s="307"/>
      <c r="AD110" s="307"/>
      <c r="AE110" s="424"/>
      <c r="AF110" s="445"/>
      <c r="AG110" s="307"/>
      <c r="AH110" s="159"/>
    </row>
    <row r="111" spans="1:34" ht="39.75" customHeight="1" x14ac:dyDescent="0.25">
      <c r="A111" s="415"/>
      <c r="B111" s="177"/>
      <c r="C111" s="266"/>
      <c r="D111" s="417"/>
      <c r="E111" s="419"/>
      <c r="F111" s="186"/>
      <c r="G111" s="162"/>
      <c r="H111" s="163"/>
      <c r="I111" s="141"/>
      <c r="J111" s="146"/>
      <c r="K111" s="138"/>
      <c r="L111" s="38" t="s">
        <v>60</v>
      </c>
      <c r="M111" s="27" t="s">
        <v>55</v>
      </c>
      <c r="N111" s="35">
        <f>IF(M111="SÍ",10,"0")</f>
        <v>10</v>
      </c>
      <c r="O111" s="141"/>
      <c r="P111" s="144"/>
      <c r="Q111" s="144"/>
      <c r="R111" s="168"/>
      <c r="S111" s="144"/>
      <c r="T111" s="168"/>
      <c r="U111" s="193"/>
      <c r="V111" s="186"/>
      <c r="W111" s="347"/>
      <c r="X111" s="127"/>
      <c r="Y111" s="129"/>
      <c r="Z111" s="429"/>
      <c r="AA111" s="307"/>
      <c r="AB111" s="445"/>
      <c r="AC111" s="307"/>
      <c r="AD111" s="307"/>
      <c r="AE111" s="424"/>
      <c r="AF111" s="445"/>
      <c r="AG111" s="307"/>
      <c r="AH111" s="159"/>
    </row>
    <row r="112" spans="1:34" ht="39.75" customHeight="1" x14ac:dyDescent="0.25">
      <c r="A112" s="415"/>
      <c r="B112" s="177"/>
      <c r="C112" s="266"/>
      <c r="D112" s="417"/>
      <c r="E112" s="419"/>
      <c r="F112" s="186"/>
      <c r="G112" s="162"/>
      <c r="H112" s="163"/>
      <c r="I112" s="141"/>
      <c r="J112" s="146"/>
      <c r="K112" s="138"/>
      <c r="L112" s="34" t="s">
        <v>61</v>
      </c>
      <c r="M112" s="27" t="s">
        <v>55</v>
      </c>
      <c r="N112" s="35">
        <f>IF(M112="SÍ",15,"0")</f>
        <v>15</v>
      </c>
      <c r="O112" s="141"/>
      <c r="P112" s="144"/>
      <c r="Q112" s="144"/>
      <c r="R112" s="168"/>
      <c r="S112" s="144"/>
      <c r="T112" s="168"/>
      <c r="U112" s="193"/>
      <c r="V112" s="186"/>
      <c r="W112" s="347"/>
      <c r="X112" s="127"/>
      <c r="Y112" s="129"/>
      <c r="Z112" s="429"/>
      <c r="AA112" s="307"/>
      <c r="AB112" s="445"/>
      <c r="AC112" s="307"/>
      <c r="AD112" s="307"/>
      <c r="AE112" s="424"/>
      <c r="AF112" s="445"/>
      <c r="AG112" s="307"/>
      <c r="AH112" s="159"/>
    </row>
    <row r="113" spans="1:34" ht="39.75" customHeight="1" x14ac:dyDescent="0.25">
      <c r="A113" s="415"/>
      <c r="B113" s="177"/>
      <c r="C113" s="266"/>
      <c r="D113" s="417"/>
      <c r="E113" s="419"/>
      <c r="F113" s="186"/>
      <c r="G113" s="162"/>
      <c r="H113" s="163"/>
      <c r="I113" s="141"/>
      <c r="J113" s="146"/>
      <c r="K113" s="138"/>
      <c r="L113" s="34" t="s">
        <v>62</v>
      </c>
      <c r="M113" s="27" t="s">
        <v>55</v>
      </c>
      <c r="N113" s="35">
        <f>IF(M113="SÍ",10,"0")</f>
        <v>10</v>
      </c>
      <c r="O113" s="141"/>
      <c r="P113" s="144"/>
      <c r="Q113" s="144"/>
      <c r="R113" s="168"/>
      <c r="S113" s="144"/>
      <c r="T113" s="168"/>
      <c r="U113" s="193"/>
      <c r="V113" s="186"/>
      <c r="W113" s="347"/>
      <c r="X113" s="127"/>
      <c r="Y113" s="129"/>
      <c r="Z113" s="429"/>
      <c r="AA113" s="307"/>
      <c r="AB113" s="445"/>
      <c r="AC113" s="307"/>
      <c r="AD113" s="307"/>
      <c r="AE113" s="424"/>
      <c r="AF113" s="445"/>
      <c r="AG113" s="307"/>
      <c r="AH113" s="159"/>
    </row>
    <row r="114" spans="1:34" ht="39.75" customHeight="1" thickBot="1" x14ac:dyDescent="0.3">
      <c r="A114" s="415"/>
      <c r="B114" s="416"/>
      <c r="C114" s="267"/>
      <c r="D114" s="418"/>
      <c r="E114" s="420"/>
      <c r="F114" s="206"/>
      <c r="G114" s="161"/>
      <c r="H114" s="170"/>
      <c r="I114" s="141"/>
      <c r="J114" s="172"/>
      <c r="K114" s="171"/>
      <c r="L114" s="40" t="s">
        <v>63</v>
      </c>
      <c r="M114" s="41" t="s">
        <v>55</v>
      </c>
      <c r="N114" s="35">
        <f>IF(M114="SÍ",30,"0")</f>
        <v>30</v>
      </c>
      <c r="O114" s="141"/>
      <c r="P114" s="144"/>
      <c r="Q114" s="144"/>
      <c r="R114" s="168"/>
      <c r="S114" s="144"/>
      <c r="T114" s="168"/>
      <c r="U114" s="193"/>
      <c r="V114" s="187"/>
      <c r="W114" s="366"/>
      <c r="X114" s="128"/>
      <c r="Y114" s="129"/>
      <c r="Z114" s="430"/>
      <c r="AA114" s="307"/>
      <c r="AB114" s="445"/>
      <c r="AC114" s="307"/>
      <c r="AD114" s="307"/>
      <c r="AE114" s="425"/>
      <c r="AF114" s="445"/>
      <c r="AG114" s="307"/>
      <c r="AH114" s="159"/>
    </row>
    <row r="115" spans="1:34" ht="39.75" customHeight="1" x14ac:dyDescent="0.25">
      <c r="A115" s="437" t="s">
        <v>297</v>
      </c>
      <c r="B115" s="399" t="s">
        <v>304</v>
      </c>
      <c r="C115" s="134" t="s">
        <v>305</v>
      </c>
      <c r="D115" s="181" t="s">
        <v>306</v>
      </c>
      <c r="E115" s="183" t="s">
        <v>307</v>
      </c>
      <c r="F115" s="186" t="s">
        <v>3</v>
      </c>
      <c r="G115" s="162" t="str">
        <f>IF(F115="(1) RARA VEZ","1", IF(F115="(2) IMPROBABLE","2",IF(F115="(3) POSIBLE","3",IF(F115="(4) PROBABLE","4",IF(F115="(5) CASI SEGURO","5","")))))</f>
        <v>4</v>
      </c>
      <c r="H115" s="163" t="s">
        <v>27</v>
      </c>
      <c r="I115" s="141" t="str">
        <f>IF(H115="(5) MODERADO","5", IF(H115="(10) MAYOR","10",IF(H115="(20) CATASTROFICO","20","")))</f>
        <v>5</v>
      </c>
      <c r="J115" s="195">
        <f>+G115*I115</f>
        <v>20</v>
      </c>
      <c r="K115" s="137" t="s">
        <v>328</v>
      </c>
      <c r="L115" s="26" t="s">
        <v>57</v>
      </c>
      <c r="M115" s="27" t="s">
        <v>55</v>
      </c>
      <c r="N115" s="29">
        <f>IF(M115="SÍ",15,"0")</f>
        <v>15</v>
      </c>
      <c r="O115" s="140">
        <f>SUM(N115:N121)</f>
        <v>40</v>
      </c>
      <c r="P115" s="143">
        <f>IF(AND($O115&gt;=0,$O115&lt;=50),0,IF(AND($O115&gt;50,$O115&lt;=75),1,IF(AND($O115&gt;75,$O115&lt;=100),2,"")))</f>
        <v>0</v>
      </c>
      <c r="Q115" s="143">
        <f>$G115-$P115</f>
        <v>4</v>
      </c>
      <c r="R115" s="167">
        <f>IF($Q115&lt;=0,1,$Q115)</f>
        <v>4</v>
      </c>
      <c r="S115" s="143">
        <f>$I115-$P115</f>
        <v>5</v>
      </c>
      <c r="T115" s="167" t="str">
        <f>IF($S115=19,10,IF($S115=18,5,IF($S115=9,5,IF($S115=8,5,I115))))</f>
        <v>5</v>
      </c>
      <c r="U115" s="192" t="s">
        <v>35</v>
      </c>
      <c r="V115" s="186" t="s">
        <v>3</v>
      </c>
      <c r="W115" s="365">
        <f>IF($U115="PROBABILIDAD",$R115,$G115)</f>
        <v>4</v>
      </c>
      <c r="X115" s="126" t="str">
        <f>IF(AND($U115="IMPACTO",$S115=18),$XET$7,IF(AND($U115="IMPACTO",$S115=19),$XEU$7,IF(AND($U115="IMPACTO",$S115=20),$XEV$7,IF(AND($U115="IMPACTO",$S115&lt;10),$XET$7,$H115))))</f>
        <v>(5) MODERADO</v>
      </c>
      <c r="Y115" s="129" t="str">
        <f>IF($U115="IMPACTO",$T115,$I115)</f>
        <v>5</v>
      </c>
      <c r="Z115" s="388">
        <f>+W115*Y115</f>
        <v>20</v>
      </c>
      <c r="AA115" s="306" t="s">
        <v>329</v>
      </c>
      <c r="AB115" s="444" t="s">
        <v>316</v>
      </c>
      <c r="AC115" s="158" t="s">
        <v>330</v>
      </c>
      <c r="AD115" s="408" t="s">
        <v>331</v>
      </c>
      <c r="AE115" s="410">
        <v>43217</v>
      </c>
      <c r="AF115" s="408" t="s">
        <v>332</v>
      </c>
      <c r="AG115" s="439" t="s">
        <v>333</v>
      </c>
      <c r="AH115" s="426" t="s">
        <v>334</v>
      </c>
    </row>
    <row r="116" spans="1:34" ht="39.75" customHeight="1" x14ac:dyDescent="0.25">
      <c r="A116" s="437"/>
      <c r="B116" s="400"/>
      <c r="C116" s="179"/>
      <c r="D116" s="181"/>
      <c r="E116" s="184"/>
      <c r="F116" s="186"/>
      <c r="G116" s="162"/>
      <c r="H116" s="163"/>
      <c r="I116" s="141"/>
      <c r="J116" s="195"/>
      <c r="K116" s="272"/>
      <c r="L116" s="34" t="s">
        <v>58</v>
      </c>
      <c r="M116" s="27" t="s">
        <v>55</v>
      </c>
      <c r="N116" s="35">
        <f>IF(M116="SÍ",5,"0")</f>
        <v>5</v>
      </c>
      <c r="O116" s="141"/>
      <c r="P116" s="144"/>
      <c r="Q116" s="144"/>
      <c r="R116" s="168"/>
      <c r="S116" s="144"/>
      <c r="T116" s="168"/>
      <c r="U116" s="193"/>
      <c r="V116" s="186"/>
      <c r="W116" s="347"/>
      <c r="X116" s="127"/>
      <c r="Y116" s="129"/>
      <c r="Z116" s="389"/>
      <c r="AA116" s="307"/>
      <c r="AB116" s="445"/>
      <c r="AC116" s="159"/>
      <c r="AD116" s="409"/>
      <c r="AE116" s="411"/>
      <c r="AF116" s="409"/>
      <c r="AG116" s="427"/>
      <c r="AH116" s="441"/>
    </row>
    <row r="117" spans="1:34" ht="39.75" customHeight="1" x14ac:dyDescent="0.25">
      <c r="A117" s="437"/>
      <c r="B117" s="400"/>
      <c r="C117" s="179"/>
      <c r="D117" s="181"/>
      <c r="E117" s="184"/>
      <c r="F117" s="186"/>
      <c r="G117" s="162"/>
      <c r="H117" s="163"/>
      <c r="I117" s="141"/>
      <c r="J117" s="146" t="str">
        <f>IF(AND(J115&gt;=5,J115&lt;=10),"BAJA",IF(AND(J115&gt;=15,J115&lt;=25),"MODERADA",IF(AND(J115&gt;=30,J115&lt;=50),"ALTA",IF(AND(J115&gt;=60,J115&lt;=100),"EXTREMA",""))))</f>
        <v>MODERADA</v>
      </c>
      <c r="K117" s="272"/>
      <c r="L117" s="38" t="s">
        <v>59</v>
      </c>
      <c r="M117" s="27" t="s">
        <v>56</v>
      </c>
      <c r="N117" s="35" t="str">
        <f>IF(M117="SÍ",15,"0")</f>
        <v>0</v>
      </c>
      <c r="O117" s="141"/>
      <c r="P117" s="144"/>
      <c r="Q117" s="144"/>
      <c r="R117" s="168"/>
      <c r="S117" s="144"/>
      <c r="T117" s="168"/>
      <c r="U117" s="193"/>
      <c r="V117" s="186"/>
      <c r="W117" s="347"/>
      <c r="X117" s="127"/>
      <c r="Y117" s="129"/>
      <c r="Z117" s="396" t="str">
        <f>IF(AND($Z115&gt;=5,$Z115&lt;=10),"BAJA",IF(AND($Z115&gt;=15,$Z115&lt;=25),"MODERADA",IF(AND($Z115&gt;=30,$Z115&lt;=50),"ALTA",IF(AND($Z115&gt;=60,$Z115&lt;=100),"EXTREMA",""))))</f>
        <v>MODERADA</v>
      </c>
      <c r="AA117" s="307"/>
      <c r="AB117" s="445"/>
      <c r="AC117" s="159"/>
      <c r="AD117" s="409"/>
      <c r="AE117" s="411"/>
      <c r="AF117" s="409"/>
      <c r="AG117" s="427"/>
      <c r="AH117" s="441"/>
    </row>
    <row r="118" spans="1:34" ht="39.75" customHeight="1" x14ac:dyDescent="0.25">
      <c r="A118" s="437"/>
      <c r="B118" s="400"/>
      <c r="C118" s="179"/>
      <c r="D118" s="181"/>
      <c r="E118" s="184"/>
      <c r="F118" s="186"/>
      <c r="G118" s="162"/>
      <c r="H118" s="163"/>
      <c r="I118" s="141"/>
      <c r="J118" s="146"/>
      <c r="K118" s="272"/>
      <c r="L118" s="38" t="s">
        <v>60</v>
      </c>
      <c r="M118" s="27" t="s">
        <v>55</v>
      </c>
      <c r="N118" s="35">
        <f>IF(M118="SÍ",10,"0")</f>
        <v>10</v>
      </c>
      <c r="O118" s="141"/>
      <c r="P118" s="144"/>
      <c r="Q118" s="144"/>
      <c r="R118" s="168"/>
      <c r="S118" s="144"/>
      <c r="T118" s="168"/>
      <c r="U118" s="193"/>
      <c r="V118" s="186"/>
      <c r="W118" s="347"/>
      <c r="X118" s="127"/>
      <c r="Y118" s="129"/>
      <c r="Z118" s="396"/>
      <c r="AA118" s="307"/>
      <c r="AB118" s="445"/>
      <c r="AC118" s="159"/>
      <c r="AD118" s="409"/>
      <c r="AE118" s="411"/>
      <c r="AF118" s="409"/>
      <c r="AG118" s="427"/>
      <c r="AH118" s="441"/>
    </row>
    <row r="119" spans="1:34" ht="39.75" customHeight="1" x14ac:dyDescent="0.25">
      <c r="A119" s="437"/>
      <c r="B119" s="400"/>
      <c r="C119" s="179"/>
      <c r="D119" s="181"/>
      <c r="E119" s="184"/>
      <c r="F119" s="186"/>
      <c r="G119" s="162"/>
      <c r="H119" s="163"/>
      <c r="I119" s="141"/>
      <c r="J119" s="146"/>
      <c r="K119" s="272"/>
      <c r="L119" s="34" t="s">
        <v>61</v>
      </c>
      <c r="M119" s="27" t="s">
        <v>56</v>
      </c>
      <c r="N119" s="35" t="str">
        <f>IF(M119="SÍ",15,"0")</f>
        <v>0</v>
      </c>
      <c r="O119" s="141"/>
      <c r="P119" s="144"/>
      <c r="Q119" s="144"/>
      <c r="R119" s="168"/>
      <c r="S119" s="144"/>
      <c r="T119" s="168"/>
      <c r="U119" s="193"/>
      <c r="V119" s="186"/>
      <c r="W119" s="347"/>
      <c r="X119" s="127"/>
      <c r="Y119" s="129"/>
      <c r="Z119" s="396"/>
      <c r="AA119" s="307"/>
      <c r="AB119" s="445"/>
      <c r="AC119" s="159"/>
      <c r="AD119" s="409"/>
      <c r="AE119" s="411"/>
      <c r="AF119" s="409"/>
      <c r="AG119" s="427"/>
      <c r="AH119" s="441"/>
    </row>
    <row r="120" spans="1:34" ht="39.75" customHeight="1" x14ac:dyDescent="0.25">
      <c r="A120" s="437"/>
      <c r="B120" s="400"/>
      <c r="C120" s="179"/>
      <c r="D120" s="181"/>
      <c r="E120" s="184"/>
      <c r="F120" s="186"/>
      <c r="G120" s="162"/>
      <c r="H120" s="163"/>
      <c r="I120" s="141"/>
      <c r="J120" s="146"/>
      <c r="K120" s="272"/>
      <c r="L120" s="34" t="s">
        <v>62</v>
      </c>
      <c r="M120" s="27" t="s">
        <v>55</v>
      </c>
      <c r="N120" s="35">
        <f>IF(M120="SÍ",10,"0")</f>
        <v>10</v>
      </c>
      <c r="O120" s="141"/>
      <c r="P120" s="144"/>
      <c r="Q120" s="144"/>
      <c r="R120" s="168"/>
      <c r="S120" s="144"/>
      <c r="T120" s="168"/>
      <c r="U120" s="193"/>
      <c r="V120" s="186"/>
      <c r="W120" s="347"/>
      <c r="X120" s="127"/>
      <c r="Y120" s="129"/>
      <c r="Z120" s="396"/>
      <c r="AA120" s="307"/>
      <c r="AB120" s="445"/>
      <c r="AC120" s="159"/>
      <c r="AD120" s="409"/>
      <c r="AE120" s="411"/>
      <c r="AF120" s="409"/>
      <c r="AG120" s="427"/>
      <c r="AH120" s="441"/>
    </row>
    <row r="121" spans="1:34" ht="39.75" customHeight="1" thickBot="1" x14ac:dyDescent="0.3">
      <c r="A121" s="260"/>
      <c r="B121" s="438"/>
      <c r="C121" s="180"/>
      <c r="D121" s="182"/>
      <c r="E121" s="185"/>
      <c r="F121" s="187"/>
      <c r="G121" s="188"/>
      <c r="H121" s="194"/>
      <c r="I121" s="142"/>
      <c r="J121" s="147"/>
      <c r="K121" s="402"/>
      <c r="L121" s="42" t="s">
        <v>63</v>
      </c>
      <c r="M121" s="43" t="s">
        <v>56</v>
      </c>
      <c r="N121" s="44" t="str">
        <f>IF(M121="SÍ",30,"0")</f>
        <v>0</v>
      </c>
      <c r="O121" s="142"/>
      <c r="P121" s="145"/>
      <c r="Q121" s="145"/>
      <c r="R121" s="169"/>
      <c r="S121" s="145"/>
      <c r="T121" s="169"/>
      <c r="U121" s="329"/>
      <c r="V121" s="187"/>
      <c r="W121" s="366"/>
      <c r="X121" s="128"/>
      <c r="Y121" s="164"/>
      <c r="Z121" s="442"/>
      <c r="AA121" s="443"/>
      <c r="AB121" s="446"/>
      <c r="AC121" s="160"/>
      <c r="AD121" s="409"/>
      <c r="AE121" s="412"/>
      <c r="AF121" s="409"/>
      <c r="AG121" s="440"/>
      <c r="AH121" s="441"/>
    </row>
    <row r="122" spans="1:34" ht="39.75" customHeight="1" x14ac:dyDescent="0.25">
      <c r="A122" s="452" t="s">
        <v>297</v>
      </c>
      <c r="B122" s="399" t="s">
        <v>304</v>
      </c>
      <c r="C122" s="448" t="s">
        <v>308</v>
      </c>
      <c r="D122" s="134" t="s">
        <v>309</v>
      </c>
      <c r="E122" s="205" t="s">
        <v>310</v>
      </c>
      <c r="F122" s="186" t="s">
        <v>3</v>
      </c>
      <c r="G122" s="162" t="str">
        <f>IF(F122="(1) RARA VEZ","1", IF(F122="(2) IMPROBABLE","2",IF(F122="(3) POSIBLE","3",IF(F122="(4) PROBABLE","4",IF(F122="(5) CASI SEGURO","5","")))))</f>
        <v>4</v>
      </c>
      <c r="H122" s="163" t="s">
        <v>27</v>
      </c>
      <c r="I122" s="141" t="str">
        <f>IF(H122="(5) MODERADO","5", IF(H122="(10) MAYOR","10",IF(H122="(20) CATASTROFICO","20","")))</f>
        <v>5</v>
      </c>
      <c r="J122" s="210">
        <f>G122*I122</f>
        <v>20</v>
      </c>
      <c r="K122" s="271" t="s">
        <v>335</v>
      </c>
      <c r="L122" s="26" t="s">
        <v>57</v>
      </c>
      <c r="M122" s="27" t="s">
        <v>55</v>
      </c>
      <c r="N122" s="29">
        <f>IF(M122="SÍ",15,"0")</f>
        <v>15</v>
      </c>
      <c r="O122" s="140">
        <f>SUM(N122:N128)</f>
        <v>85</v>
      </c>
      <c r="P122" s="143">
        <f>IF(AND($O122&gt;=0,$O122&lt;=50),0,IF(AND($O122&gt;50,$O122&lt;=75),1,IF(AND($O122&gt;75,$O122&lt;=100),2,"")))</f>
        <v>2</v>
      </c>
      <c r="Q122" s="143">
        <f>$G122-$P122</f>
        <v>2</v>
      </c>
      <c r="R122" s="167">
        <f>IF($Q122&lt;=0,1,$Q122)</f>
        <v>2</v>
      </c>
      <c r="S122" s="143">
        <f>$I122-$P122</f>
        <v>3</v>
      </c>
      <c r="T122" s="167" t="str">
        <f>IF($S122=19,10,IF($S122=18,5,IF($S122=9,5,IF($S122=8,5,I122))))</f>
        <v>5</v>
      </c>
      <c r="U122" s="192" t="s">
        <v>35</v>
      </c>
      <c r="V122" s="459" t="s">
        <v>3</v>
      </c>
      <c r="W122" s="365">
        <f>IF($U122="PROBABILIDAD",$R122,$G122)</f>
        <v>2</v>
      </c>
      <c r="X122" s="126" t="str">
        <f>IF(AND($U122="IMPACTO",$S122=18),$XET$7,IF(AND($U122="IMPACTO",$S122=19),$XEU$7,IF(AND($U122="IMPACTO",$S122=20),$XEV$7,IF(AND($U122="IMPACTO",$S122&lt;10),$XET$7,$H122))))</f>
        <v>(5) MODERADO</v>
      </c>
      <c r="Y122" s="129" t="str">
        <f>IF($U122="IMPACTO",$T122,$I122)</f>
        <v>5</v>
      </c>
      <c r="Z122" s="130">
        <f>+W122*Y122</f>
        <v>10</v>
      </c>
      <c r="AA122" s="306" t="s">
        <v>336</v>
      </c>
      <c r="AB122" s="444" t="s">
        <v>316</v>
      </c>
      <c r="AC122" s="306" t="s">
        <v>337</v>
      </c>
      <c r="AD122" s="408" t="s">
        <v>338</v>
      </c>
      <c r="AE122" s="410">
        <v>43217</v>
      </c>
      <c r="AF122" s="408" t="s">
        <v>339</v>
      </c>
      <c r="AG122" s="439" t="s">
        <v>340</v>
      </c>
      <c r="AH122" s="426" t="s">
        <v>341</v>
      </c>
    </row>
    <row r="123" spans="1:34" ht="39.75" customHeight="1" x14ac:dyDescent="0.25">
      <c r="A123" s="453"/>
      <c r="B123" s="400"/>
      <c r="C123" s="449"/>
      <c r="D123" s="135"/>
      <c r="E123" s="322"/>
      <c r="F123" s="186"/>
      <c r="G123" s="162"/>
      <c r="H123" s="163"/>
      <c r="I123" s="141"/>
      <c r="J123" s="211"/>
      <c r="K123" s="138"/>
      <c r="L123" s="34" t="s">
        <v>58</v>
      </c>
      <c r="M123" s="27" t="s">
        <v>55</v>
      </c>
      <c r="N123" s="35">
        <f>IF(M123="SÍ",5,"0")</f>
        <v>5</v>
      </c>
      <c r="O123" s="141"/>
      <c r="P123" s="144"/>
      <c r="Q123" s="144"/>
      <c r="R123" s="168"/>
      <c r="S123" s="144"/>
      <c r="T123" s="168"/>
      <c r="U123" s="193"/>
      <c r="V123" s="459"/>
      <c r="W123" s="347"/>
      <c r="X123" s="127"/>
      <c r="Y123" s="129"/>
      <c r="Z123" s="131"/>
      <c r="AA123" s="307"/>
      <c r="AB123" s="445"/>
      <c r="AC123" s="307"/>
      <c r="AD123" s="409"/>
      <c r="AE123" s="411"/>
      <c r="AF123" s="409"/>
      <c r="AG123" s="427"/>
      <c r="AH123" s="441"/>
    </row>
    <row r="124" spans="1:34" ht="39.75" customHeight="1" x14ac:dyDescent="0.25">
      <c r="A124" s="453"/>
      <c r="B124" s="400"/>
      <c r="C124" s="449"/>
      <c r="D124" s="135"/>
      <c r="E124" s="322"/>
      <c r="F124" s="186"/>
      <c r="G124" s="162"/>
      <c r="H124" s="163"/>
      <c r="I124" s="141"/>
      <c r="J124" s="146" t="str">
        <f>IF(AND(J122&gt;=5,J122&lt;=10),"BAJA",IF(AND(J122&gt;=15,J122&lt;=25),"MODERADA",IF(AND(J122&gt;=30,J122&lt;=50),"ALTA",IF(AND(J122&gt;=60,J122&lt;=100),"EXTREMA",""))))</f>
        <v>MODERADA</v>
      </c>
      <c r="K124" s="138"/>
      <c r="L124" s="38" t="s">
        <v>59</v>
      </c>
      <c r="M124" s="27" t="s">
        <v>56</v>
      </c>
      <c r="N124" s="35" t="str">
        <f>IF(M124="SÍ",15,"0")</f>
        <v>0</v>
      </c>
      <c r="O124" s="141"/>
      <c r="P124" s="144"/>
      <c r="Q124" s="144"/>
      <c r="R124" s="168"/>
      <c r="S124" s="144"/>
      <c r="T124" s="168"/>
      <c r="U124" s="193"/>
      <c r="V124" s="459"/>
      <c r="W124" s="347"/>
      <c r="X124" s="127"/>
      <c r="Y124" s="129"/>
      <c r="Z124" s="166" t="str">
        <f>IF(AND($Z122&gt;=5,$Z122&lt;=10),"BAJA",IF(AND($Z122&gt;=15,$Z122&lt;=25),"MODERADA",IF(AND($Z122&gt;=30,$Z122&lt;=50),"ALTA",IF(AND($Z122&gt;=60,$Z122&lt;=100),"EXTREMA",""))))</f>
        <v>BAJA</v>
      </c>
      <c r="AA124" s="307"/>
      <c r="AB124" s="445"/>
      <c r="AC124" s="307"/>
      <c r="AD124" s="409"/>
      <c r="AE124" s="411"/>
      <c r="AF124" s="409"/>
      <c r="AG124" s="427"/>
      <c r="AH124" s="441"/>
    </row>
    <row r="125" spans="1:34" ht="39.75" customHeight="1" x14ac:dyDescent="0.25">
      <c r="A125" s="453"/>
      <c r="B125" s="400"/>
      <c r="C125" s="449"/>
      <c r="D125" s="135"/>
      <c r="E125" s="322"/>
      <c r="F125" s="186"/>
      <c r="G125" s="162"/>
      <c r="H125" s="163"/>
      <c r="I125" s="141"/>
      <c r="J125" s="146"/>
      <c r="K125" s="138"/>
      <c r="L125" s="38" t="s">
        <v>60</v>
      </c>
      <c r="M125" s="27" t="s">
        <v>55</v>
      </c>
      <c r="N125" s="35">
        <f>IF(M125="SÍ",10,"0")</f>
        <v>10</v>
      </c>
      <c r="O125" s="141"/>
      <c r="P125" s="144"/>
      <c r="Q125" s="144"/>
      <c r="R125" s="168"/>
      <c r="S125" s="144"/>
      <c r="T125" s="168"/>
      <c r="U125" s="193"/>
      <c r="V125" s="459"/>
      <c r="W125" s="347"/>
      <c r="X125" s="127"/>
      <c r="Y125" s="129"/>
      <c r="Z125" s="166"/>
      <c r="AA125" s="307"/>
      <c r="AB125" s="445"/>
      <c r="AC125" s="307"/>
      <c r="AD125" s="409"/>
      <c r="AE125" s="411"/>
      <c r="AF125" s="409"/>
      <c r="AG125" s="427"/>
      <c r="AH125" s="441"/>
    </row>
    <row r="126" spans="1:34" ht="39.75" customHeight="1" x14ac:dyDescent="0.25">
      <c r="A126" s="453"/>
      <c r="B126" s="400"/>
      <c r="C126" s="449"/>
      <c r="D126" s="135"/>
      <c r="E126" s="322"/>
      <c r="F126" s="186"/>
      <c r="G126" s="162"/>
      <c r="H126" s="163"/>
      <c r="I126" s="141"/>
      <c r="J126" s="146"/>
      <c r="K126" s="138"/>
      <c r="L126" s="34" t="s">
        <v>61</v>
      </c>
      <c r="M126" s="27" t="s">
        <v>55</v>
      </c>
      <c r="N126" s="35">
        <f>IF(M126="SÍ",15,"0")</f>
        <v>15</v>
      </c>
      <c r="O126" s="141"/>
      <c r="P126" s="144"/>
      <c r="Q126" s="144"/>
      <c r="R126" s="168"/>
      <c r="S126" s="144"/>
      <c r="T126" s="168"/>
      <c r="U126" s="193"/>
      <c r="V126" s="459"/>
      <c r="W126" s="347"/>
      <c r="X126" s="127"/>
      <c r="Y126" s="129"/>
      <c r="Z126" s="166"/>
      <c r="AA126" s="307"/>
      <c r="AB126" s="445"/>
      <c r="AC126" s="307"/>
      <c r="AD126" s="409"/>
      <c r="AE126" s="411"/>
      <c r="AF126" s="409"/>
      <c r="AG126" s="427"/>
      <c r="AH126" s="441"/>
    </row>
    <row r="127" spans="1:34" ht="39.75" customHeight="1" x14ac:dyDescent="0.25">
      <c r="A127" s="453"/>
      <c r="B127" s="400"/>
      <c r="C127" s="449"/>
      <c r="D127" s="135"/>
      <c r="E127" s="322"/>
      <c r="F127" s="186"/>
      <c r="G127" s="162"/>
      <c r="H127" s="163"/>
      <c r="I127" s="141"/>
      <c r="J127" s="146"/>
      <c r="K127" s="138"/>
      <c r="L127" s="40" t="s">
        <v>62</v>
      </c>
      <c r="M127" s="27" t="s">
        <v>55</v>
      </c>
      <c r="N127" s="35">
        <f>IF(M127="SÍ",10,"0")</f>
        <v>10</v>
      </c>
      <c r="O127" s="141"/>
      <c r="P127" s="144"/>
      <c r="Q127" s="144"/>
      <c r="R127" s="168"/>
      <c r="S127" s="144"/>
      <c r="T127" s="168"/>
      <c r="U127" s="193"/>
      <c r="V127" s="459"/>
      <c r="W127" s="347"/>
      <c r="X127" s="127"/>
      <c r="Y127" s="129"/>
      <c r="Z127" s="166"/>
      <c r="AA127" s="307"/>
      <c r="AB127" s="445"/>
      <c r="AC127" s="307"/>
      <c r="AD127" s="409"/>
      <c r="AE127" s="411"/>
      <c r="AF127" s="409"/>
      <c r="AG127" s="427"/>
      <c r="AH127" s="441"/>
    </row>
    <row r="128" spans="1:34" ht="39.75" customHeight="1" thickBot="1" x14ac:dyDescent="0.3">
      <c r="A128" s="454"/>
      <c r="B128" s="438"/>
      <c r="C128" s="450"/>
      <c r="D128" s="136"/>
      <c r="E128" s="451"/>
      <c r="F128" s="206"/>
      <c r="G128" s="161"/>
      <c r="H128" s="170"/>
      <c r="I128" s="141"/>
      <c r="J128" s="172"/>
      <c r="K128" s="138"/>
      <c r="L128" s="88" t="s">
        <v>63</v>
      </c>
      <c r="M128" s="87" t="s">
        <v>55</v>
      </c>
      <c r="N128" s="35">
        <f>IF(M128="SÍ",30,"0")</f>
        <v>30</v>
      </c>
      <c r="O128" s="141"/>
      <c r="P128" s="144"/>
      <c r="Q128" s="144"/>
      <c r="R128" s="168"/>
      <c r="S128" s="144"/>
      <c r="T128" s="168"/>
      <c r="U128" s="329"/>
      <c r="V128" s="460"/>
      <c r="W128" s="366"/>
      <c r="X128" s="128"/>
      <c r="Y128" s="129"/>
      <c r="Z128" s="166"/>
      <c r="AA128" s="307"/>
      <c r="AB128" s="445"/>
      <c r="AC128" s="307"/>
      <c r="AD128" s="409"/>
      <c r="AE128" s="412"/>
      <c r="AF128" s="409"/>
      <c r="AG128" s="440"/>
      <c r="AH128" s="441"/>
    </row>
    <row r="129" spans="1:34" ht="39.75" customHeight="1" x14ac:dyDescent="0.25">
      <c r="A129" s="452" t="s">
        <v>297</v>
      </c>
      <c r="B129" s="399" t="s">
        <v>304</v>
      </c>
      <c r="C129" s="448" t="s">
        <v>311</v>
      </c>
      <c r="D129" s="134" t="s">
        <v>312</v>
      </c>
      <c r="E129" s="455" t="s">
        <v>313</v>
      </c>
      <c r="F129" s="392" t="s">
        <v>4</v>
      </c>
      <c r="G129" s="162" t="str">
        <f>IF(F129="(1) RARA VEZ","1", IF(F129="(2) IMPROBABLE","2",IF(F129="(3) POSIBLE","3",IF(F129="(4) PROBABLE","4",IF(F129="(5) CASI SEGURO","5","")))))</f>
        <v>3</v>
      </c>
      <c r="H129" s="163" t="s">
        <v>27</v>
      </c>
      <c r="I129" s="458" t="str">
        <f>IF(H129="(5) MODERADO","5", IF(H129="(10) MAYOR","10",IF(H129="(20) CATASTROFICO","20","")))</f>
        <v>5</v>
      </c>
      <c r="J129" s="210">
        <f>G129*I129</f>
        <v>15</v>
      </c>
      <c r="K129" s="137" t="s">
        <v>342</v>
      </c>
      <c r="L129" s="26" t="s">
        <v>57</v>
      </c>
      <c r="M129" s="27" t="s">
        <v>55</v>
      </c>
      <c r="N129" s="29">
        <f>IF(M129="SÍ",15,"0")</f>
        <v>15</v>
      </c>
      <c r="O129" s="140">
        <f>SUM(N129:N135)</f>
        <v>35</v>
      </c>
      <c r="P129" s="143">
        <f>IF(AND($O129&gt;=0,$O129&lt;=50),0,IF(AND($O129&gt;50,$O129&lt;=75),1,IF(AND($O129&gt;75,$O129&lt;=100),2,"")))</f>
        <v>0</v>
      </c>
      <c r="Q129" s="143">
        <f>$G129-$P129</f>
        <v>3</v>
      </c>
      <c r="R129" s="167">
        <f>IF($Q129&lt;=0,1,$Q129)</f>
        <v>3</v>
      </c>
      <c r="S129" s="143">
        <f>$I129-$P129</f>
        <v>5</v>
      </c>
      <c r="T129" s="167" t="str">
        <f>IF($S129=19,10,IF($S129=18,5,IF($S129=9,5,IF($S129=8,5,I129))))</f>
        <v>5</v>
      </c>
      <c r="U129" s="192" t="s">
        <v>35</v>
      </c>
      <c r="V129" s="121" t="str">
        <f ca="1">IF(AND($V129="PROBABILIDAD",$S129=1),$XEV$6,IF(AND($V129="PROBABILIDAD",$S129=2),$XEV$5,IF(AND($V129="PROBABILIDAD",$S129=3),$XEV$4,IF(AND($V129="PROBABILIDAD",$S129=4),$XEV$3,IF(AND($V129="PROBABILIDAD",$S129=5),$XEV$2,$F129)))))</f>
        <v>(3) POSIBLE</v>
      </c>
      <c r="W129" s="347" t="str">
        <f ca="1">IF($V129="PROBABILIDAD",$S129,$G129)</f>
        <v>3</v>
      </c>
      <c r="X129" s="127" t="str">
        <f ca="1">IF(AND($V129="IMPACTO",$T129=18),$XEV$9,IF(AND($V129="IMPACTO",$T129=19),$XEW$9,IF(AND($V129="IMPACTO",$T129=20),$XEX$9,IF(AND($V129="IMPACTO",$T129&lt;10),$XEV$9,$H129))))</f>
        <v>(5) MODERADO</v>
      </c>
      <c r="Y129" s="32"/>
      <c r="Z129" s="210">
        <f ca="1">W129*Y129</f>
        <v>15</v>
      </c>
      <c r="AA129" s="306" t="s">
        <v>343</v>
      </c>
      <c r="AB129" s="444" t="s">
        <v>316</v>
      </c>
      <c r="AC129" s="306" t="s">
        <v>344</v>
      </c>
      <c r="AD129" s="306" t="s">
        <v>345</v>
      </c>
      <c r="AE129" s="423">
        <v>43217</v>
      </c>
      <c r="AF129" s="464" t="s">
        <v>346</v>
      </c>
      <c r="AG129" s="158" t="s">
        <v>333</v>
      </c>
      <c r="AH129" s="447" t="s">
        <v>347</v>
      </c>
    </row>
    <row r="130" spans="1:34" ht="39.75" customHeight="1" x14ac:dyDescent="0.25">
      <c r="A130" s="453"/>
      <c r="B130" s="400"/>
      <c r="C130" s="449"/>
      <c r="D130" s="135"/>
      <c r="E130" s="456"/>
      <c r="F130" s="392"/>
      <c r="G130" s="162"/>
      <c r="H130" s="163"/>
      <c r="I130" s="141"/>
      <c r="J130" s="211"/>
      <c r="K130" s="138"/>
      <c r="L130" s="34" t="s">
        <v>58</v>
      </c>
      <c r="M130" s="27" t="s">
        <v>56</v>
      </c>
      <c r="N130" s="35" t="str">
        <f>IF(M130="SÍ",5,"0")</f>
        <v>0</v>
      </c>
      <c r="O130" s="141"/>
      <c r="P130" s="144"/>
      <c r="Q130" s="144"/>
      <c r="R130" s="168"/>
      <c r="S130" s="144"/>
      <c r="T130" s="168"/>
      <c r="U130" s="193"/>
      <c r="V130" s="121"/>
      <c r="W130" s="347"/>
      <c r="X130" s="127"/>
      <c r="Y130" s="32"/>
      <c r="Z130" s="211"/>
      <c r="AA130" s="307"/>
      <c r="AB130" s="445"/>
      <c r="AC130" s="307"/>
      <c r="AD130" s="307"/>
      <c r="AE130" s="424"/>
      <c r="AF130" s="465"/>
      <c r="AG130" s="159"/>
      <c r="AH130" s="156"/>
    </row>
    <row r="131" spans="1:34" ht="39.75" customHeight="1" x14ac:dyDescent="0.25">
      <c r="A131" s="453"/>
      <c r="B131" s="400"/>
      <c r="C131" s="449"/>
      <c r="D131" s="135"/>
      <c r="E131" s="456"/>
      <c r="F131" s="392"/>
      <c r="G131" s="162"/>
      <c r="H131" s="163"/>
      <c r="I131" s="141"/>
      <c r="J131" s="146" t="str">
        <f>IF(AND(J129&gt;=5,J129&lt;=10),"BAJA",IF(AND(J129&gt;=15,J129&lt;=25),"MODERADA",IF(AND(J129&gt;=30,J129&lt;=50),"ALTA",IF(AND(J129&gt;=60,J129&lt;=100),"EXTREMA",""))))</f>
        <v>MODERADA</v>
      </c>
      <c r="K131" s="138"/>
      <c r="L131" s="38" t="s">
        <v>59</v>
      </c>
      <c r="M131" s="27" t="s">
        <v>56</v>
      </c>
      <c r="N131" s="35" t="str">
        <f>IF(M131="SÍ",15,"0")</f>
        <v>0</v>
      </c>
      <c r="O131" s="141"/>
      <c r="P131" s="144"/>
      <c r="Q131" s="144"/>
      <c r="R131" s="168"/>
      <c r="S131" s="144"/>
      <c r="T131" s="168"/>
      <c r="U131" s="193"/>
      <c r="V131" s="121"/>
      <c r="W131" s="347"/>
      <c r="X131" s="127"/>
      <c r="Y131" s="32"/>
      <c r="Z131" s="146" t="str">
        <f ca="1">IF(AND(Z129&gt;=5,Z129&lt;=10),"BAJA",IF(AND(Z129&gt;=15,Z129&lt;=25),"MODERADA",IF(AND(Z129&gt;=30,Z129&lt;=50),"ALTA",IF(AND(Z129&gt;=60,Z129&lt;=100),"EXTREMA",""))))</f>
        <v>MODERADA</v>
      </c>
      <c r="AA131" s="307"/>
      <c r="AB131" s="445"/>
      <c r="AC131" s="307"/>
      <c r="AD131" s="307"/>
      <c r="AE131" s="424"/>
      <c r="AF131" s="465"/>
      <c r="AG131" s="159"/>
      <c r="AH131" s="156"/>
    </row>
    <row r="132" spans="1:34" ht="39.75" customHeight="1" x14ac:dyDescent="0.25">
      <c r="A132" s="453"/>
      <c r="B132" s="400"/>
      <c r="C132" s="449"/>
      <c r="D132" s="135"/>
      <c r="E132" s="456"/>
      <c r="F132" s="392"/>
      <c r="G132" s="162"/>
      <c r="H132" s="163"/>
      <c r="I132" s="141"/>
      <c r="J132" s="146"/>
      <c r="K132" s="138"/>
      <c r="L132" s="38" t="s">
        <v>60</v>
      </c>
      <c r="M132" s="27" t="s">
        <v>55</v>
      </c>
      <c r="N132" s="35">
        <f>IF(M132="SÍ",10,"0")</f>
        <v>10</v>
      </c>
      <c r="O132" s="141"/>
      <c r="P132" s="144"/>
      <c r="Q132" s="144"/>
      <c r="R132" s="168"/>
      <c r="S132" s="144"/>
      <c r="T132" s="168"/>
      <c r="U132" s="193"/>
      <c r="V132" s="121"/>
      <c r="W132" s="347"/>
      <c r="X132" s="127"/>
      <c r="Y132" s="32"/>
      <c r="Z132" s="146"/>
      <c r="AA132" s="307"/>
      <c r="AB132" s="445"/>
      <c r="AC132" s="307"/>
      <c r="AD132" s="307"/>
      <c r="AE132" s="424"/>
      <c r="AF132" s="465"/>
      <c r="AG132" s="159"/>
      <c r="AH132" s="156"/>
    </row>
    <row r="133" spans="1:34" ht="39.75" customHeight="1" x14ac:dyDescent="0.25">
      <c r="A133" s="453"/>
      <c r="B133" s="400"/>
      <c r="C133" s="449"/>
      <c r="D133" s="135"/>
      <c r="E133" s="456"/>
      <c r="F133" s="392"/>
      <c r="G133" s="162"/>
      <c r="H133" s="163"/>
      <c r="I133" s="141"/>
      <c r="J133" s="146"/>
      <c r="K133" s="138"/>
      <c r="L133" s="34" t="s">
        <v>61</v>
      </c>
      <c r="M133" s="27" t="s">
        <v>56</v>
      </c>
      <c r="N133" s="35" t="str">
        <f>IF(M133="SÍ",15,"0")</f>
        <v>0</v>
      </c>
      <c r="O133" s="141"/>
      <c r="P133" s="144"/>
      <c r="Q133" s="144"/>
      <c r="R133" s="168"/>
      <c r="S133" s="144"/>
      <c r="T133" s="168"/>
      <c r="U133" s="193"/>
      <c r="V133" s="121"/>
      <c r="W133" s="347"/>
      <c r="X133" s="127"/>
      <c r="Y133" s="32"/>
      <c r="Z133" s="146"/>
      <c r="AA133" s="307"/>
      <c r="AB133" s="445"/>
      <c r="AC133" s="307"/>
      <c r="AD133" s="307"/>
      <c r="AE133" s="424"/>
      <c r="AF133" s="465"/>
      <c r="AG133" s="159"/>
      <c r="AH133" s="156"/>
    </row>
    <row r="134" spans="1:34" ht="39.75" customHeight="1" x14ac:dyDescent="0.25">
      <c r="A134" s="453"/>
      <c r="B134" s="400"/>
      <c r="C134" s="449"/>
      <c r="D134" s="135"/>
      <c r="E134" s="456"/>
      <c r="F134" s="392"/>
      <c r="G134" s="162"/>
      <c r="H134" s="163"/>
      <c r="I134" s="141"/>
      <c r="J134" s="146"/>
      <c r="K134" s="138"/>
      <c r="L134" s="34" t="s">
        <v>62</v>
      </c>
      <c r="M134" s="27" t="s">
        <v>55</v>
      </c>
      <c r="N134" s="35">
        <f>IF(M134="SÍ",10,"0")</f>
        <v>10</v>
      </c>
      <c r="O134" s="141"/>
      <c r="P134" s="144"/>
      <c r="Q134" s="144"/>
      <c r="R134" s="168"/>
      <c r="S134" s="144"/>
      <c r="T134" s="168"/>
      <c r="U134" s="193"/>
      <c r="V134" s="121"/>
      <c r="W134" s="347"/>
      <c r="X134" s="127"/>
      <c r="Y134" s="32"/>
      <c r="Z134" s="146"/>
      <c r="AA134" s="307"/>
      <c r="AB134" s="445"/>
      <c r="AC134" s="307"/>
      <c r="AD134" s="307"/>
      <c r="AE134" s="424"/>
      <c r="AF134" s="465"/>
      <c r="AG134" s="159"/>
      <c r="AH134" s="156"/>
    </row>
    <row r="135" spans="1:34" ht="39.75" customHeight="1" x14ac:dyDescent="0.25">
      <c r="A135" s="454"/>
      <c r="B135" s="438"/>
      <c r="C135" s="449"/>
      <c r="D135" s="135"/>
      <c r="E135" s="456"/>
      <c r="F135" s="457"/>
      <c r="G135" s="161"/>
      <c r="H135" s="170"/>
      <c r="I135" s="141"/>
      <c r="J135" s="172"/>
      <c r="K135" s="138"/>
      <c r="L135" s="40" t="s">
        <v>63</v>
      </c>
      <c r="M135" s="41" t="s">
        <v>56</v>
      </c>
      <c r="N135" s="35" t="str">
        <f>IF(M135="SÍ",30,"0")</f>
        <v>0</v>
      </c>
      <c r="O135" s="141"/>
      <c r="P135" s="144"/>
      <c r="Q135" s="144"/>
      <c r="R135" s="168"/>
      <c r="S135" s="144"/>
      <c r="T135" s="168"/>
      <c r="U135" s="193"/>
      <c r="V135" s="121"/>
      <c r="W135" s="347"/>
      <c r="X135" s="127"/>
      <c r="Y135" s="32"/>
      <c r="Z135" s="172"/>
      <c r="AA135" s="307"/>
      <c r="AB135" s="445"/>
      <c r="AC135" s="307"/>
      <c r="AD135" s="307"/>
      <c r="AE135" s="425"/>
      <c r="AF135" s="466"/>
      <c r="AG135" s="160"/>
      <c r="AH135" s="156"/>
    </row>
    <row r="136" spans="1:34" ht="39.75" customHeight="1" x14ac:dyDescent="0.25">
      <c r="A136" s="312" t="s">
        <v>348</v>
      </c>
      <c r="B136" s="399" t="s">
        <v>349</v>
      </c>
      <c r="C136" s="470" t="s">
        <v>350</v>
      </c>
      <c r="D136" s="158" t="s">
        <v>351</v>
      </c>
      <c r="E136" s="473" t="s">
        <v>352</v>
      </c>
      <c r="F136" s="392" t="s">
        <v>4</v>
      </c>
      <c r="G136" s="162" t="str">
        <f>IF(F136="(1) RARA VEZ","1", IF(F136="(2) IMPROBABLE","2",IF(F136="(3) POSIBLE","3",IF(F136="(4) PROBABLE","4",IF(F136="(5) CASI SEGURO","5","")))))</f>
        <v>3</v>
      </c>
      <c r="H136" s="163" t="s">
        <v>28</v>
      </c>
      <c r="I136" s="458" t="str">
        <f>IF(H136="(5) MODERADO","5", IF(H136="(10) MAYOR","10",IF(H136="(20) CATASTROFICO","20","")))</f>
        <v>10</v>
      </c>
      <c r="J136" s="195">
        <f>+G136*I136</f>
        <v>30</v>
      </c>
      <c r="K136" s="461" t="s">
        <v>353</v>
      </c>
      <c r="L136" s="91" t="s">
        <v>57</v>
      </c>
      <c r="M136" s="92" t="s">
        <v>55</v>
      </c>
      <c r="N136" s="29"/>
      <c r="O136" s="89"/>
      <c r="P136" s="30"/>
      <c r="Q136" s="30"/>
      <c r="R136" s="31"/>
      <c r="S136" s="30"/>
      <c r="T136" s="31"/>
      <c r="U136" s="192" t="s">
        <v>35</v>
      </c>
      <c r="V136" s="186" t="s">
        <v>4</v>
      </c>
      <c r="W136" s="162" t="str">
        <f>IF(V136="(1) RARA VEZ","1", IF(V136="(2) IMPROBABLE","2",IF(V136="(3) POSIBLE","3",IF(V136="(4) PROBABLE","4",IF(V136="(5) CASI SEGURO","5","")))))</f>
        <v>3</v>
      </c>
      <c r="X136" s="163" t="s">
        <v>27</v>
      </c>
      <c r="Y136" s="458" t="str">
        <f>IF(X136="(5) MODERADO","5", IF(X136="(10) MAYOR","10",IF(X136="(20) CATASTROFICO","20","")))</f>
        <v>5</v>
      </c>
      <c r="Z136" s="195">
        <f>+W136*Y136</f>
        <v>15</v>
      </c>
      <c r="AA136" s="212" t="s">
        <v>354</v>
      </c>
      <c r="AB136" s="476">
        <v>43464</v>
      </c>
      <c r="AC136" s="212" t="s">
        <v>355</v>
      </c>
      <c r="AD136" s="477" t="s">
        <v>356</v>
      </c>
      <c r="AE136" s="208">
        <v>43465</v>
      </c>
      <c r="AF136" s="212" t="s">
        <v>357</v>
      </c>
      <c r="AG136" s="196" t="s">
        <v>358</v>
      </c>
      <c r="AH136" s="215" t="s">
        <v>359</v>
      </c>
    </row>
    <row r="137" spans="1:34" ht="39.75" customHeight="1" x14ac:dyDescent="0.25">
      <c r="A137" s="313"/>
      <c r="B137" s="400"/>
      <c r="C137" s="471"/>
      <c r="D137" s="159"/>
      <c r="E137" s="474"/>
      <c r="F137" s="392"/>
      <c r="G137" s="162"/>
      <c r="H137" s="163"/>
      <c r="I137" s="141"/>
      <c r="J137" s="195"/>
      <c r="K137" s="462"/>
      <c r="L137" s="91" t="s">
        <v>58</v>
      </c>
      <c r="M137" s="92" t="s">
        <v>55</v>
      </c>
      <c r="N137" s="35"/>
      <c r="O137" s="25"/>
      <c r="P137" s="36"/>
      <c r="Q137" s="36"/>
      <c r="R137" s="37"/>
      <c r="S137" s="36"/>
      <c r="T137" s="37"/>
      <c r="U137" s="193"/>
      <c r="V137" s="186"/>
      <c r="W137" s="162"/>
      <c r="X137" s="163"/>
      <c r="Y137" s="141"/>
      <c r="Z137" s="195"/>
      <c r="AA137" s="212"/>
      <c r="AB137" s="351"/>
      <c r="AC137" s="212"/>
      <c r="AD137" s="477"/>
      <c r="AE137" s="209"/>
      <c r="AF137" s="212"/>
      <c r="AG137" s="196"/>
      <c r="AH137" s="215"/>
    </row>
    <row r="138" spans="1:34" ht="39.75" customHeight="1" x14ac:dyDescent="0.25">
      <c r="A138" s="313"/>
      <c r="B138" s="400"/>
      <c r="C138" s="471"/>
      <c r="D138" s="159"/>
      <c r="E138" s="474"/>
      <c r="F138" s="392"/>
      <c r="G138" s="162"/>
      <c r="H138" s="163"/>
      <c r="I138" s="141"/>
      <c r="J138" s="146" t="str">
        <f>IF(AND(J136&gt;=5,J136&lt;=10),"BAJA",IF(AND(J136&gt;=15,J136&lt;=25),"MODERADA",IF(AND(J136&gt;=30,J136&lt;=50),"ALTA",IF(AND(J136&gt;=60,J136&lt;=100),"EXTREMA",""))))</f>
        <v>ALTA</v>
      </c>
      <c r="K138" s="462"/>
      <c r="L138" s="93" t="s">
        <v>59</v>
      </c>
      <c r="M138" s="92" t="s">
        <v>56</v>
      </c>
      <c r="N138" s="35"/>
      <c r="O138" s="25"/>
      <c r="P138" s="36"/>
      <c r="Q138" s="36"/>
      <c r="R138" s="37"/>
      <c r="S138" s="36"/>
      <c r="T138" s="37"/>
      <c r="U138" s="193"/>
      <c r="V138" s="186"/>
      <c r="W138" s="162"/>
      <c r="X138" s="163"/>
      <c r="Y138" s="141"/>
      <c r="Z138" s="146" t="str">
        <f>IF(AND(Z136&gt;=5,Z136&lt;=10),"BAJA",IF(AND(Z136&gt;=15,Z136&lt;=25),"MODERADA",IF(AND(Z136&gt;=30,Z136&lt;=50),"ALTA",IF(AND(Z136&gt;=60,Z136&lt;=100),"EXTREMA",""))))</f>
        <v>MODERADA</v>
      </c>
      <c r="AA138" s="212"/>
      <c r="AB138" s="351"/>
      <c r="AC138" s="212"/>
      <c r="AD138" s="477"/>
      <c r="AE138" s="209"/>
      <c r="AF138" s="212"/>
      <c r="AG138" s="196"/>
      <c r="AH138" s="215"/>
    </row>
    <row r="139" spans="1:34" ht="39.75" customHeight="1" x14ac:dyDescent="0.25">
      <c r="A139" s="313"/>
      <c r="B139" s="400"/>
      <c r="C139" s="471"/>
      <c r="D139" s="159"/>
      <c r="E139" s="474"/>
      <c r="F139" s="392"/>
      <c r="G139" s="162"/>
      <c r="H139" s="163"/>
      <c r="I139" s="141"/>
      <c r="J139" s="146"/>
      <c r="K139" s="462"/>
      <c r="L139" s="93" t="s">
        <v>60</v>
      </c>
      <c r="M139" s="92" t="s">
        <v>55</v>
      </c>
      <c r="N139" s="35"/>
      <c r="O139" s="25"/>
      <c r="P139" s="36"/>
      <c r="Q139" s="36"/>
      <c r="R139" s="37"/>
      <c r="S139" s="36"/>
      <c r="T139" s="37"/>
      <c r="U139" s="193"/>
      <c r="V139" s="186"/>
      <c r="W139" s="162"/>
      <c r="X139" s="163"/>
      <c r="Y139" s="141"/>
      <c r="Z139" s="146"/>
      <c r="AA139" s="212"/>
      <c r="AB139" s="351"/>
      <c r="AC139" s="212"/>
      <c r="AD139" s="477"/>
      <c r="AE139" s="209"/>
      <c r="AF139" s="212"/>
      <c r="AG139" s="196"/>
      <c r="AH139" s="215"/>
    </row>
    <row r="140" spans="1:34" ht="39.75" customHeight="1" x14ac:dyDescent="0.25">
      <c r="A140" s="313"/>
      <c r="B140" s="400"/>
      <c r="C140" s="471"/>
      <c r="D140" s="159"/>
      <c r="E140" s="474"/>
      <c r="F140" s="392"/>
      <c r="G140" s="162"/>
      <c r="H140" s="163"/>
      <c r="I140" s="141"/>
      <c r="J140" s="146"/>
      <c r="K140" s="462"/>
      <c r="L140" s="91" t="s">
        <v>61</v>
      </c>
      <c r="M140" s="92" t="s">
        <v>55</v>
      </c>
      <c r="N140" s="35"/>
      <c r="O140" s="25"/>
      <c r="P140" s="36"/>
      <c r="Q140" s="36"/>
      <c r="R140" s="37"/>
      <c r="S140" s="36"/>
      <c r="T140" s="37"/>
      <c r="U140" s="193"/>
      <c r="V140" s="186"/>
      <c r="W140" s="162"/>
      <c r="X140" s="163"/>
      <c r="Y140" s="141"/>
      <c r="Z140" s="146"/>
      <c r="AA140" s="212"/>
      <c r="AB140" s="351"/>
      <c r="AC140" s="212"/>
      <c r="AD140" s="477"/>
      <c r="AE140" s="209"/>
      <c r="AF140" s="212"/>
      <c r="AG140" s="196"/>
      <c r="AH140" s="215"/>
    </row>
    <row r="141" spans="1:34" ht="39.75" customHeight="1" x14ac:dyDescent="0.25">
      <c r="A141" s="313"/>
      <c r="B141" s="400"/>
      <c r="C141" s="471"/>
      <c r="D141" s="159"/>
      <c r="E141" s="474"/>
      <c r="F141" s="392"/>
      <c r="G141" s="162"/>
      <c r="H141" s="163"/>
      <c r="I141" s="141"/>
      <c r="J141" s="146"/>
      <c r="K141" s="462"/>
      <c r="L141" s="91" t="s">
        <v>62</v>
      </c>
      <c r="M141" s="92" t="s">
        <v>55</v>
      </c>
      <c r="N141" s="35"/>
      <c r="O141" s="25"/>
      <c r="P141" s="36"/>
      <c r="Q141" s="36"/>
      <c r="R141" s="37"/>
      <c r="S141" s="36"/>
      <c r="T141" s="37"/>
      <c r="U141" s="193"/>
      <c r="V141" s="186"/>
      <c r="W141" s="162"/>
      <c r="X141" s="163"/>
      <c r="Y141" s="141"/>
      <c r="Z141" s="146"/>
      <c r="AA141" s="212"/>
      <c r="AB141" s="351"/>
      <c r="AC141" s="212"/>
      <c r="AD141" s="477"/>
      <c r="AE141" s="209"/>
      <c r="AF141" s="212"/>
      <c r="AG141" s="196"/>
      <c r="AH141" s="215"/>
    </row>
    <row r="142" spans="1:34" ht="80.25" customHeight="1" x14ac:dyDescent="0.25">
      <c r="A142" s="314"/>
      <c r="B142" s="438"/>
      <c r="C142" s="472"/>
      <c r="D142" s="160"/>
      <c r="E142" s="475"/>
      <c r="F142" s="392"/>
      <c r="G142" s="162"/>
      <c r="H142" s="163"/>
      <c r="I142" s="467"/>
      <c r="J142" s="146"/>
      <c r="K142" s="463"/>
      <c r="L142" s="91" t="s">
        <v>63</v>
      </c>
      <c r="M142" s="92" t="s">
        <v>56</v>
      </c>
      <c r="N142" s="94"/>
      <c r="O142" s="90"/>
      <c r="P142" s="95"/>
      <c r="Q142" s="95"/>
      <c r="R142" s="96"/>
      <c r="S142" s="95"/>
      <c r="T142" s="96"/>
      <c r="U142" s="329"/>
      <c r="V142" s="186"/>
      <c r="W142" s="162"/>
      <c r="X142" s="163"/>
      <c r="Y142" s="467"/>
      <c r="Z142" s="146"/>
      <c r="AA142" s="212"/>
      <c r="AB142" s="351"/>
      <c r="AC142" s="212"/>
      <c r="AD142" s="477"/>
      <c r="AE142" s="209"/>
      <c r="AF142" s="212"/>
      <c r="AG142" s="196"/>
      <c r="AH142" s="215"/>
    </row>
    <row r="143" spans="1:34" ht="39.75" customHeight="1" x14ac:dyDescent="0.25">
      <c r="A143" s="312" t="s">
        <v>348</v>
      </c>
      <c r="B143" s="399" t="s">
        <v>349</v>
      </c>
      <c r="C143" s="382" t="s">
        <v>350</v>
      </c>
      <c r="D143" s="181" t="s">
        <v>351</v>
      </c>
      <c r="E143" s="315" t="s">
        <v>352</v>
      </c>
      <c r="F143" s="186" t="s">
        <v>3</v>
      </c>
      <c r="G143" s="162" t="str">
        <f>IF(F143="(1) RARA VEZ","1", IF(F143="(2) IMPROBABLE","2",IF(F143="(3) POSIBLE","3",IF(F143="(4) PROBABLE","4",IF(F143="(5) CASI SEGURO","5","")))))</f>
        <v>4</v>
      </c>
      <c r="H143" s="163" t="s">
        <v>28</v>
      </c>
      <c r="I143" s="141" t="str">
        <f>IF(H143="(5) MODERADO","5", IF(H143="(10) MAYOR","10",IF(H143="(20) CATASTROFICO","20","")))</f>
        <v>10</v>
      </c>
      <c r="J143" s="195">
        <f>G143*I143</f>
        <v>40</v>
      </c>
      <c r="K143" s="468" t="s">
        <v>361</v>
      </c>
      <c r="L143" s="26" t="s">
        <v>57</v>
      </c>
      <c r="M143" s="27" t="s">
        <v>55</v>
      </c>
      <c r="N143" s="29">
        <f>IF(M143="SÍ",15,"0")</f>
        <v>15</v>
      </c>
      <c r="O143" s="140">
        <f>SUM(N143:N149)</f>
        <v>70</v>
      </c>
      <c r="P143" s="143">
        <f>IF(AND($O143&gt;=0,$O143&lt;=50),0,IF(AND($O143&gt;50,$O143&lt;=75),1,IF(AND($O143&gt;75,$O143&lt;=100),2,"")))</f>
        <v>1</v>
      </c>
      <c r="Q143" s="143">
        <f>$G143-$P143</f>
        <v>3</v>
      </c>
      <c r="R143" s="167">
        <f>IF($Q143&lt;=0,1,$Q143)</f>
        <v>3</v>
      </c>
      <c r="S143" s="143">
        <f>$I143-$P143</f>
        <v>9</v>
      </c>
      <c r="T143" s="167">
        <f>IF($S143=19,10,IF($S143=18,5,IF($S143=9,5,IF($S143=8,5,I143))))</f>
        <v>5</v>
      </c>
      <c r="U143" s="192" t="s">
        <v>35</v>
      </c>
      <c r="V143" s="120" t="str">
        <f>IF(AND($U143="PROBABILIDAD",$R143=1),#REF!,IF(AND($U143="PROBABILIDAD",$R143=2),#REF!,IF(AND($U143="PROBABILIDAD",$R143=3),$XET$4,IF(AND($U143="PROBABILIDAD",$R143=4),$XET$3,IF(AND($U143="PROBABILIDAD",$R143=5),$XET$2,$F143)))))</f>
        <v>(3) POSIBLE</v>
      </c>
      <c r="W143" s="123">
        <f>IF($U143="PROBABILIDAD",$R143,$G143)</f>
        <v>3</v>
      </c>
      <c r="X143" s="126" t="str">
        <f>IF(AND($U143="IMPACTO",$S143=18),$XET$7,IF(AND($U143="IMPACTO",$S143=19),$XEU$7,IF(AND($U143="IMPACTO",$S143=20),$XEV$7,IF(AND($U143="IMPACTO",$S143&lt;10),$XET$7,$H143))))</f>
        <v>(10) MAYOR</v>
      </c>
      <c r="Y143" s="129" t="str">
        <f>IF($U143="IMPACTO",$T143,$I143)</f>
        <v>10</v>
      </c>
      <c r="Z143" s="130">
        <f>+W143*Y143</f>
        <v>30</v>
      </c>
      <c r="AA143" s="212" t="s">
        <v>362</v>
      </c>
      <c r="AB143" s="488">
        <v>43464</v>
      </c>
      <c r="AC143" s="489" t="s">
        <v>363</v>
      </c>
      <c r="AD143" s="491" t="s">
        <v>364</v>
      </c>
      <c r="AE143" s="486">
        <v>43465</v>
      </c>
      <c r="AF143" s="489" t="s">
        <v>365</v>
      </c>
      <c r="AG143" s="196" t="s">
        <v>358</v>
      </c>
      <c r="AH143" s="215" t="s">
        <v>366</v>
      </c>
    </row>
    <row r="144" spans="1:34" ht="77.25" customHeight="1" x14ac:dyDescent="0.25">
      <c r="A144" s="313"/>
      <c r="B144" s="400"/>
      <c r="C144" s="383"/>
      <c r="D144" s="181"/>
      <c r="E144" s="316"/>
      <c r="F144" s="186"/>
      <c r="G144" s="162"/>
      <c r="H144" s="163"/>
      <c r="I144" s="141"/>
      <c r="J144" s="195"/>
      <c r="K144" s="469"/>
      <c r="L144" s="34" t="s">
        <v>58</v>
      </c>
      <c r="M144" s="27" t="s">
        <v>55</v>
      </c>
      <c r="N144" s="35">
        <f>IF(M144="SÍ",5,"0")</f>
        <v>5</v>
      </c>
      <c r="O144" s="141"/>
      <c r="P144" s="144"/>
      <c r="Q144" s="144"/>
      <c r="R144" s="168"/>
      <c r="S144" s="144"/>
      <c r="T144" s="168"/>
      <c r="U144" s="193"/>
      <c r="V144" s="121"/>
      <c r="W144" s="124"/>
      <c r="X144" s="127"/>
      <c r="Y144" s="129"/>
      <c r="Z144" s="131"/>
      <c r="AA144" s="212"/>
      <c r="AB144" s="305"/>
      <c r="AC144" s="490"/>
      <c r="AD144" s="492"/>
      <c r="AE144" s="487"/>
      <c r="AF144" s="490"/>
      <c r="AG144" s="196"/>
      <c r="AH144" s="215"/>
    </row>
    <row r="145" spans="1:34" ht="39.75" customHeight="1" x14ac:dyDescent="0.25">
      <c r="A145" s="313"/>
      <c r="B145" s="400"/>
      <c r="C145" s="383"/>
      <c r="D145" s="181"/>
      <c r="E145" s="316"/>
      <c r="F145" s="186"/>
      <c r="G145" s="162"/>
      <c r="H145" s="163"/>
      <c r="I145" s="141"/>
      <c r="J145" s="146" t="str">
        <f>IF(AND(J143&gt;=5,J143&lt;=10),"BAJA",IF(AND(J143&gt;=15,J143&lt;=25),"MODERADA",IF(AND(J143&gt;=30,J143&lt;=50),"ALTA",IF(AND(J143&gt;=60,J143&lt;=100),"EXTREMA",""))))</f>
        <v>ALTA</v>
      </c>
      <c r="K145" s="469"/>
      <c r="L145" s="38" t="s">
        <v>59</v>
      </c>
      <c r="M145" s="27" t="s">
        <v>56</v>
      </c>
      <c r="N145" s="35" t="str">
        <f>IF(M145="SÍ",15,"0")</f>
        <v>0</v>
      </c>
      <c r="O145" s="141"/>
      <c r="P145" s="144"/>
      <c r="Q145" s="144"/>
      <c r="R145" s="168"/>
      <c r="S145" s="144"/>
      <c r="T145" s="168"/>
      <c r="U145" s="193"/>
      <c r="V145" s="121"/>
      <c r="W145" s="124"/>
      <c r="X145" s="127"/>
      <c r="Y145" s="129"/>
      <c r="Z145" s="166" t="str">
        <f>IF(AND($Z143&gt;=5,$Z143&lt;=10),"BAJA",IF(AND($Z143&gt;=15,$Z143&lt;=25),"MODERADA",IF(AND($Z143&gt;=30,$Z143&lt;=50),"ALTA",IF(AND($Z143&gt;=60,$Z143&lt;=100),"EXTREMA",""))))</f>
        <v>ALTA</v>
      </c>
      <c r="AA145" s="212"/>
      <c r="AB145" s="305"/>
      <c r="AC145" s="490"/>
      <c r="AD145" s="492"/>
      <c r="AE145" s="487"/>
      <c r="AF145" s="490"/>
      <c r="AG145" s="196"/>
      <c r="AH145" s="215"/>
    </row>
    <row r="146" spans="1:34" ht="79.5" customHeight="1" x14ac:dyDescent="0.25">
      <c r="A146" s="313"/>
      <c r="B146" s="400"/>
      <c r="C146" s="383"/>
      <c r="D146" s="181"/>
      <c r="E146" s="316"/>
      <c r="F146" s="186"/>
      <c r="G146" s="162"/>
      <c r="H146" s="163"/>
      <c r="I146" s="141"/>
      <c r="J146" s="146"/>
      <c r="K146" s="469"/>
      <c r="L146" s="38" t="s">
        <v>60</v>
      </c>
      <c r="M146" s="27" t="s">
        <v>55</v>
      </c>
      <c r="N146" s="35">
        <f>IF(M146="SÍ",10,"0")</f>
        <v>10</v>
      </c>
      <c r="O146" s="141"/>
      <c r="P146" s="144"/>
      <c r="Q146" s="144"/>
      <c r="R146" s="168"/>
      <c r="S146" s="144"/>
      <c r="T146" s="168"/>
      <c r="U146" s="193"/>
      <c r="V146" s="121"/>
      <c r="W146" s="124"/>
      <c r="X146" s="127"/>
      <c r="Y146" s="129"/>
      <c r="Z146" s="166"/>
      <c r="AA146" s="212"/>
      <c r="AB146" s="305"/>
      <c r="AC146" s="490"/>
      <c r="AD146" s="492"/>
      <c r="AE146" s="487"/>
      <c r="AF146" s="490"/>
      <c r="AG146" s="196"/>
      <c r="AH146" s="215"/>
    </row>
    <row r="147" spans="1:34" ht="39.75" customHeight="1" x14ac:dyDescent="0.25">
      <c r="A147" s="313"/>
      <c r="B147" s="400"/>
      <c r="C147" s="383"/>
      <c r="D147" s="181"/>
      <c r="E147" s="316"/>
      <c r="F147" s="186"/>
      <c r="G147" s="162"/>
      <c r="H147" s="163"/>
      <c r="I147" s="141"/>
      <c r="J147" s="146"/>
      <c r="K147" s="469"/>
      <c r="L147" s="34" t="s">
        <v>61</v>
      </c>
      <c r="M147" s="39" t="s">
        <v>56</v>
      </c>
      <c r="N147" s="35" t="str">
        <f>IF(M147="SÍ",15,"0")</f>
        <v>0</v>
      </c>
      <c r="O147" s="141"/>
      <c r="P147" s="144"/>
      <c r="Q147" s="144"/>
      <c r="R147" s="168"/>
      <c r="S147" s="144"/>
      <c r="T147" s="168"/>
      <c r="U147" s="193"/>
      <c r="V147" s="121"/>
      <c r="W147" s="124"/>
      <c r="X147" s="127"/>
      <c r="Y147" s="129"/>
      <c r="Z147" s="166"/>
      <c r="AA147" s="212"/>
      <c r="AB147" s="305"/>
      <c r="AC147" s="490"/>
      <c r="AD147" s="492"/>
      <c r="AE147" s="487"/>
      <c r="AF147" s="490"/>
      <c r="AG147" s="196"/>
      <c r="AH147" s="215"/>
    </row>
    <row r="148" spans="1:34" ht="39.75" customHeight="1" x14ac:dyDescent="0.25">
      <c r="A148" s="313"/>
      <c r="B148" s="400"/>
      <c r="C148" s="383"/>
      <c r="D148" s="181"/>
      <c r="E148" s="316"/>
      <c r="F148" s="186"/>
      <c r="G148" s="162"/>
      <c r="H148" s="163"/>
      <c r="I148" s="141"/>
      <c r="J148" s="146"/>
      <c r="K148" s="469"/>
      <c r="L148" s="34" t="s">
        <v>62</v>
      </c>
      <c r="M148" s="27" t="s">
        <v>55</v>
      </c>
      <c r="N148" s="35">
        <f>IF(M148="SÍ",10,"0")</f>
        <v>10</v>
      </c>
      <c r="O148" s="141"/>
      <c r="P148" s="144"/>
      <c r="Q148" s="144"/>
      <c r="R148" s="168"/>
      <c r="S148" s="144"/>
      <c r="T148" s="168"/>
      <c r="U148" s="193"/>
      <c r="V148" s="121"/>
      <c r="W148" s="124"/>
      <c r="X148" s="127"/>
      <c r="Y148" s="129"/>
      <c r="Z148" s="166"/>
      <c r="AA148" s="212"/>
      <c r="AB148" s="305"/>
      <c r="AC148" s="490"/>
      <c r="AD148" s="492"/>
      <c r="AE148" s="487"/>
      <c r="AF148" s="490"/>
      <c r="AG148" s="196"/>
      <c r="AH148" s="215"/>
    </row>
    <row r="149" spans="1:34" ht="117.75" customHeight="1" x14ac:dyDescent="0.25">
      <c r="A149" s="314"/>
      <c r="B149" s="438"/>
      <c r="C149" s="384"/>
      <c r="D149" s="181"/>
      <c r="E149" s="317"/>
      <c r="F149" s="206"/>
      <c r="G149" s="161"/>
      <c r="H149" s="170"/>
      <c r="I149" s="141"/>
      <c r="J149" s="172"/>
      <c r="K149" s="469"/>
      <c r="L149" s="40" t="s">
        <v>63</v>
      </c>
      <c r="M149" s="27" t="s">
        <v>55</v>
      </c>
      <c r="N149" s="35">
        <f>IF(M149="SÍ",30,"0")</f>
        <v>30</v>
      </c>
      <c r="O149" s="141"/>
      <c r="P149" s="144"/>
      <c r="Q149" s="144"/>
      <c r="R149" s="168"/>
      <c r="S149" s="144"/>
      <c r="T149" s="168"/>
      <c r="U149" s="193"/>
      <c r="V149" s="122"/>
      <c r="W149" s="125"/>
      <c r="X149" s="128"/>
      <c r="Y149" s="129"/>
      <c r="Z149" s="166"/>
      <c r="AA149" s="212"/>
      <c r="AB149" s="305"/>
      <c r="AC149" s="490"/>
      <c r="AD149" s="492"/>
      <c r="AE149" s="487"/>
      <c r="AF149" s="490"/>
      <c r="AG149" s="196"/>
      <c r="AH149" s="215"/>
    </row>
    <row r="150" spans="1:34" ht="39.75" customHeight="1" x14ac:dyDescent="0.25">
      <c r="A150" s="312" t="s">
        <v>367</v>
      </c>
      <c r="B150" s="478" t="s">
        <v>374</v>
      </c>
      <c r="C150" s="481" t="s">
        <v>368</v>
      </c>
      <c r="D150" s="481" t="s">
        <v>370</v>
      </c>
      <c r="E150" s="481" t="s">
        <v>372</v>
      </c>
      <c r="F150" s="186" t="s">
        <v>5</v>
      </c>
      <c r="G150" s="162" t="str">
        <f>IF(F150="(1) RARA VEZ","1", IF(F150="(2) IMPROBABLE","2",IF(F150="(3) POSIBLE","3",IF(F150="(4) PROBABLE","4",IF(F150="(5) CASI SEGURO","5","")))))</f>
        <v>2</v>
      </c>
      <c r="H150" s="163" t="s">
        <v>28</v>
      </c>
      <c r="I150" s="141" t="str">
        <f>IF(H150="(5) MODERADO","5", IF(H150="(10) MAYOR","10",IF(H150="(20) CATASTROFICO","20","")))</f>
        <v>10</v>
      </c>
      <c r="J150" s="210">
        <f>G150*I150</f>
        <v>20</v>
      </c>
      <c r="K150" s="484" t="s">
        <v>375</v>
      </c>
      <c r="L150" s="26" t="s">
        <v>57</v>
      </c>
      <c r="M150" s="27" t="s">
        <v>55</v>
      </c>
      <c r="N150" s="29">
        <f>IF(M150="SÍ",15,"0")</f>
        <v>15</v>
      </c>
      <c r="O150" s="140">
        <f>SUM(N150:N156)</f>
        <v>85</v>
      </c>
      <c r="P150" s="143">
        <f>IF(AND($O150&gt;=0,$O150&lt;=50),0,IF(AND($O150&gt;50,$O150&lt;=75),1,IF(AND($O150&gt;75,$O150&lt;=100),2,"")))</f>
        <v>2</v>
      </c>
      <c r="Q150" s="143">
        <f>$G150-$P150</f>
        <v>0</v>
      </c>
      <c r="R150" s="167">
        <f>IF($Q150&lt;=0,1,$Q150)</f>
        <v>1</v>
      </c>
      <c r="S150" s="143">
        <f>$I150-$P150</f>
        <v>8</v>
      </c>
      <c r="T150" s="167">
        <f>IF($S150=19,10,IF($S150=18,5,IF($S150=9,5,IF($S150=8,5,I150))))</f>
        <v>5</v>
      </c>
      <c r="U150" s="192" t="s">
        <v>35</v>
      </c>
      <c r="V150" s="120" t="str">
        <f>IF(AND($U150="PROBABILIDAD",$R150=1),$XET$6,IF(AND($U150="PROBABILIDAD",$R150=2),$XET$5,IF(AND($U150="PROBABILIDAD",$R150=3),$XET$4,IF(AND($U150="PROBABILIDAD",$R150=4),$XET$3,IF(AND($U150="PROBABILIDAD",$R150=5),$XET$2,$F150)))))</f>
        <v>Puntaje</v>
      </c>
      <c r="W150" s="365">
        <f>IF($U150="PROBABILIDAD",$R150,$G150)</f>
        <v>1</v>
      </c>
      <c r="X150" s="126" t="str">
        <f>IF(AND($U150="IMPACTO",$S150=18),$XET$7,IF(AND($U150="IMPACTO",$S150=19),$XEU$7,IF(AND($U150="IMPACTO",$S150=20),$XEV$7,IF(AND($U150="IMPACTO",$S150&lt;10),$XET$7,$H150))))</f>
        <v>(10) MAYOR</v>
      </c>
      <c r="Y150" s="129" t="str">
        <f>IF($U150="IMPACTO",$T150,$I150)</f>
        <v>10</v>
      </c>
      <c r="Z150" s="130">
        <f>+W150*Y150</f>
        <v>10</v>
      </c>
      <c r="AA150" s="495" t="s">
        <v>382</v>
      </c>
      <c r="AB150" s="497">
        <v>2018</v>
      </c>
      <c r="AC150" s="306" t="s">
        <v>383</v>
      </c>
      <c r="AD150" s="306" t="s">
        <v>384</v>
      </c>
      <c r="AE150" s="486">
        <v>43229</v>
      </c>
      <c r="AF150" s="306" t="s">
        <v>385</v>
      </c>
      <c r="AG150" s="306" t="s">
        <v>320</v>
      </c>
      <c r="AH150" s="493" t="s">
        <v>386</v>
      </c>
    </row>
    <row r="151" spans="1:34" ht="39.75" customHeight="1" x14ac:dyDescent="0.25">
      <c r="A151" s="313"/>
      <c r="B151" s="479"/>
      <c r="C151" s="482"/>
      <c r="D151" s="482"/>
      <c r="E151" s="482"/>
      <c r="F151" s="186"/>
      <c r="G151" s="162"/>
      <c r="H151" s="163"/>
      <c r="I151" s="141"/>
      <c r="J151" s="211"/>
      <c r="K151" s="485"/>
      <c r="L151" s="34" t="s">
        <v>58</v>
      </c>
      <c r="M151" s="27" t="s">
        <v>55</v>
      </c>
      <c r="N151" s="35">
        <f>IF(M151="SÍ",5,"0")</f>
        <v>5</v>
      </c>
      <c r="O151" s="141"/>
      <c r="P151" s="144"/>
      <c r="Q151" s="144"/>
      <c r="R151" s="168"/>
      <c r="S151" s="144"/>
      <c r="T151" s="168"/>
      <c r="U151" s="193"/>
      <c r="V151" s="121"/>
      <c r="W151" s="347"/>
      <c r="X151" s="127"/>
      <c r="Y151" s="129"/>
      <c r="Z151" s="131"/>
      <c r="AA151" s="496"/>
      <c r="AB151" s="498"/>
      <c r="AC151" s="307"/>
      <c r="AD151" s="307"/>
      <c r="AE151" s="487"/>
      <c r="AF151" s="307"/>
      <c r="AG151" s="307"/>
      <c r="AH151" s="494"/>
    </row>
    <row r="152" spans="1:34" ht="39.75" customHeight="1" x14ac:dyDescent="0.25">
      <c r="A152" s="313"/>
      <c r="B152" s="479"/>
      <c r="C152" s="482"/>
      <c r="D152" s="482"/>
      <c r="E152" s="482"/>
      <c r="F152" s="186"/>
      <c r="G152" s="162"/>
      <c r="H152" s="163"/>
      <c r="I152" s="141"/>
      <c r="J152" s="146" t="str">
        <f>IF(AND(J150&gt;=5,J150&lt;=10),"BAJA",IF(AND(J150&gt;=15,J150&lt;=25),"MODERADA",IF(AND(J150&gt;=30,J150&lt;=50),"ALTA",IF(AND(J150&gt;=60,J150&lt;=100),"EXTREMA",""))))</f>
        <v>MODERADA</v>
      </c>
      <c r="K152" s="485"/>
      <c r="L152" s="38" t="s">
        <v>59</v>
      </c>
      <c r="M152" s="27" t="s">
        <v>56</v>
      </c>
      <c r="N152" s="35" t="str">
        <f>IF(M152="SÍ",15,"0")</f>
        <v>0</v>
      </c>
      <c r="O152" s="141"/>
      <c r="P152" s="144"/>
      <c r="Q152" s="144"/>
      <c r="R152" s="168"/>
      <c r="S152" s="144"/>
      <c r="T152" s="168"/>
      <c r="U152" s="193"/>
      <c r="V152" s="121"/>
      <c r="W152" s="347"/>
      <c r="X152" s="127"/>
      <c r="Y152" s="129"/>
      <c r="Z152" s="166" t="str">
        <f>IF(AND($Z150&gt;=5,$Z150&lt;=10),"BAJA",IF(AND($Z150&gt;=15,$Z150&lt;=25),"MODERADA",IF(AND($Z150&gt;=30,$Z150&lt;=50),"ALTA",IF(AND($Z150&gt;=60,$Z150&lt;=100),"EXTREMA",""))))</f>
        <v>BAJA</v>
      </c>
      <c r="AA152" s="496"/>
      <c r="AB152" s="498"/>
      <c r="AC152" s="307"/>
      <c r="AD152" s="307"/>
      <c r="AE152" s="487"/>
      <c r="AF152" s="307"/>
      <c r="AG152" s="307"/>
      <c r="AH152" s="494"/>
    </row>
    <row r="153" spans="1:34" ht="39.75" customHeight="1" x14ac:dyDescent="0.25">
      <c r="A153" s="313"/>
      <c r="B153" s="479"/>
      <c r="C153" s="482"/>
      <c r="D153" s="482"/>
      <c r="E153" s="482"/>
      <c r="F153" s="186"/>
      <c r="G153" s="162"/>
      <c r="H153" s="163"/>
      <c r="I153" s="141"/>
      <c r="J153" s="146"/>
      <c r="K153" s="485"/>
      <c r="L153" s="38" t="s">
        <v>60</v>
      </c>
      <c r="M153" s="27" t="s">
        <v>55</v>
      </c>
      <c r="N153" s="35">
        <f>IF(M153="SÍ",10,"0")</f>
        <v>10</v>
      </c>
      <c r="O153" s="141"/>
      <c r="P153" s="144"/>
      <c r="Q153" s="144"/>
      <c r="R153" s="168"/>
      <c r="S153" s="144"/>
      <c r="T153" s="168"/>
      <c r="U153" s="193"/>
      <c r="V153" s="121"/>
      <c r="W153" s="347"/>
      <c r="X153" s="127"/>
      <c r="Y153" s="129"/>
      <c r="Z153" s="166"/>
      <c r="AA153" s="496"/>
      <c r="AB153" s="498"/>
      <c r="AC153" s="307"/>
      <c r="AD153" s="307"/>
      <c r="AE153" s="487"/>
      <c r="AF153" s="307"/>
      <c r="AG153" s="307"/>
      <c r="AH153" s="494"/>
    </row>
    <row r="154" spans="1:34" ht="39.75" customHeight="1" x14ac:dyDescent="0.25">
      <c r="A154" s="313"/>
      <c r="B154" s="479"/>
      <c r="C154" s="482"/>
      <c r="D154" s="482"/>
      <c r="E154" s="482"/>
      <c r="F154" s="186"/>
      <c r="G154" s="162"/>
      <c r="H154" s="163"/>
      <c r="I154" s="141"/>
      <c r="J154" s="146"/>
      <c r="K154" s="485"/>
      <c r="L154" s="34" t="s">
        <v>61</v>
      </c>
      <c r="M154" s="27" t="s">
        <v>55</v>
      </c>
      <c r="N154" s="35">
        <f>IF(M154="SÍ",15,"0")</f>
        <v>15</v>
      </c>
      <c r="O154" s="141"/>
      <c r="P154" s="144"/>
      <c r="Q154" s="144"/>
      <c r="R154" s="168"/>
      <c r="S154" s="144"/>
      <c r="T154" s="168"/>
      <c r="U154" s="193"/>
      <c r="V154" s="121"/>
      <c r="W154" s="347"/>
      <c r="X154" s="127"/>
      <c r="Y154" s="129"/>
      <c r="Z154" s="166"/>
      <c r="AA154" s="496"/>
      <c r="AB154" s="498"/>
      <c r="AC154" s="307"/>
      <c r="AD154" s="307"/>
      <c r="AE154" s="487"/>
      <c r="AF154" s="307"/>
      <c r="AG154" s="307"/>
      <c r="AH154" s="494"/>
    </row>
    <row r="155" spans="1:34" ht="39.75" customHeight="1" x14ac:dyDescent="0.25">
      <c r="A155" s="313"/>
      <c r="B155" s="479"/>
      <c r="C155" s="482"/>
      <c r="D155" s="482"/>
      <c r="E155" s="482"/>
      <c r="F155" s="186"/>
      <c r="G155" s="162"/>
      <c r="H155" s="163"/>
      <c r="I155" s="141"/>
      <c r="J155" s="146"/>
      <c r="K155" s="485"/>
      <c r="L155" s="34" t="s">
        <v>62</v>
      </c>
      <c r="M155" s="27" t="s">
        <v>55</v>
      </c>
      <c r="N155" s="35">
        <f>IF(M155="SÍ",10,"0")</f>
        <v>10</v>
      </c>
      <c r="O155" s="141"/>
      <c r="P155" s="144"/>
      <c r="Q155" s="144"/>
      <c r="R155" s="168"/>
      <c r="S155" s="144"/>
      <c r="T155" s="168"/>
      <c r="U155" s="193"/>
      <c r="V155" s="121"/>
      <c r="W155" s="347"/>
      <c r="X155" s="127"/>
      <c r="Y155" s="129"/>
      <c r="Z155" s="166"/>
      <c r="AA155" s="496"/>
      <c r="AB155" s="498"/>
      <c r="AC155" s="307"/>
      <c r="AD155" s="307"/>
      <c r="AE155" s="487"/>
      <c r="AF155" s="307"/>
      <c r="AG155" s="307"/>
      <c r="AH155" s="494"/>
    </row>
    <row r="156" spans="1:34" ht="39.75" customHeight="1" x14ac:dyDescent="0.25">
      <c r="A156" s="314"/>
      <c r="B156" s="480"/>
      <c r="C156" s="483"/>
      <c r="D156" s="483"/>
      <c r="E156" s="483"/>
      <c r="F156" s="206"/>
      <c r="G156" s="161"/>
      <c r="H156" s="170"/>
      <c r="I156" s="141"/>
      <c r="J156" s="172"/>
      <c r="K156" s="485"/>
      <c r="L156" s="40" t="s">
        <v>63</v>
      </c>
      <c r="M156" s="27" t="s">
        <v>55</v>
      </c>
      <c r="N156" s="35">
        <f>IF(M156="SÍ",30,"0")</f>
        <v>30</v>
      </c>
      <c r="O156" s="141"/>
      <c r="P156" s="144"/>
      <c r="Q156" s="144"/>
      <c r="R156" s="168"/>
      <c r="S156" s="144"/>
      <c r="T156" s="168"/>
      <c r="U156" s="193"/>
      <c r="V156" s="122"/>
      <c r="W156" s="366"/>
      <c r="X156" s="128"/>
      <c r="Y156" s="129"/>
      <c r="Z156" s="166"/>
      <c r="AA156" s="496"/>
      <c r="AB156" s="499"/>
      <c r="AC156" s="307"/>
      <c r="AD156" s="307"/>
      <c r="AE156" s="487"/>
      <c r="AF156" s="307"/>
      <c r="AG156" s="307"/>
      <c r="AH156" s="494"/>
    </row>
    <row r="157" spans="1:34" ht="39.75" customHeight="1" x14ac:dyDescent="0.25">
      <c r="A157" s="312" t="s">
        <v>367</v>
      </c>
      <c r="B157" s="478" t="s">
        <v>374</v>
      </c>
      <c r="C157" s="481" t="s">
        <v>369</v>
      </c>
      <c r="D157" s="481" t="s">
        <v>371</v>
      </c>
      <c r="E157" s="481" t="s">
        <v>373</v>
      </c>
      <c r="F157" s="186" t="s">
        <v>4</v>
      </c>
      <c r="G157" s="162" t="str">
        <f>IF(F157="(1) RARA VEZ","1", IF(F157="(2) IMPROBABLE","2",IF(F157="(3) POSIBLE","3",IF(F157="(4) PROBABLE","4",IF(F157="(5) CASI SEGURO","5","")))))</f>
        <v>3</v>
      </c>
      <c r="H157" s="163" t="s">
        <v>27</v>
      </c>
      <c r="I157" s="141" t="str">
        <f>IF(H157="(5) MODERADO","5", IF(H157="(10) MAYOR","10",IF(H157="(20) CATASTROFICO","20","")))</f>
        <v>5</v>
      </c>
      <c r="J157" s="195">
        <f>+G157*I157</f>
        <v>15</v>
      </c>
      <c r="K157" s="484" t="s">
        <v>376</v>
      </c>
      <c r="L157" s="26" t="s">
        <v>57</v>
      </c>
      <c r="M157" s="27" t="s">
        <v>55</v>
      </c>
      <c r="N157" s="29">
        <f>IF(M157="SÍ",15,"0")</f>
        <v>15</v>
      </c>
      <c r="O157" s="140">
        <f>SUM(N157:N163)</f>
        <v>40</v>
      </c>
      <c r="P157" s="143">
        <f>IF(AND($O157&gt;=0,$O157&lt;=50),0,IF(AND($O157&gt;50,$O157&lt;=75),1,IF(AND($O157&gt;75,$O157&lt;=100),2,"")))</f>
        <v>0</v>
      </c>
      <c r="Q157" s="143">
        <f>$G157-$P157</f>
        <v>3</v>
      </c>
      <c r="R157" s="167">
        <f>IF($Q157&lt;=0,1,$Q157)</f>
        <v>3</v>
      </c>
      <c r="S157" s="143">
        <f>$I157-$P157</f>
        <v>5</v>
      </c>
      <c r="T157" s="167" t="str">
        <f>IF($S157=19,10,IF($S157=18,5,IF($S157=9,5,IF($S157=8,5,I157))))</f>
        <v>5</v>
      </c>
      <c r="U157" s="192" t="s">
        <v>35</v>
      </c>
      <c r="V157" s="120" t="str">
        <f>IF(AND($U157="PROBABILIDAD",$R157=1),$XET$6,IF(AND($U157="PROBABILIDAD",$R157=2),$XET$5,IF(AND($U157="PROBABILIDAD",$R157=3),$XET$4,IF(AND($U157="PROBABILIDAD",$R157=4),$XET$3,IF(AND($U157="PROBABILIDAD",$R157=5),$XET$2,$F157)))))</f>
        <v>(3) POSIBLE</v>
      </c>
      <c r="W157" s="365">
        <f>IF($U157="PROBABILIDAD",$R157,$G157)</f>
        <v>3</v>
      </c>
      <c r="X157" s="126" t="str">
        <f>IF(AND($U157="IMPACTO",$S157=18),$XET$9,IF(AND($U157="IMPACTO",$S157=19),$XEU$9,IF(AND($U157="IMPACTO",$S157=20),$XEV$9,IF(AND($U157="IMPACTO",$S157&lt;10),$XET$9,$H157))))</f>
        <v>(5) MODERADO</v>
      </c>
      <c r="Y157" s="129" t="str">
        <f>IF($U157="IMPACTO",$T157,$I157)</f>
        <v>5</v>
      </c>
      <c r="Z157" s="130">
        <f>+W157*Y157</f>
        <v>15</v>
      </c>
      <c r="AA157" s="509" t="s">
        <v>377</v>
      </c>
      <c r="AB157" s="497">
        <v>2018</v>
      </c>
      <c r="AC157" s="306" t="s">
        <v>378</v>
      </c>
      <c r="AD157" s="306" t="s">
        <v>379</v>
      </c>
      <c r="AE157" s="486">
        <v>43229</v>
      </c>
      <c r="AF157" s="306" t="s">
        <v>380</v>
      </c>
      <c r="AG157" s="306" t="s">
        <v>320</v>
      </c>
      <c r="AH157" s="493" t="s">
        <v>381</v>
      </c>
    </row>
    <row r="158" spans="1:34" ht="39.75" customHeight="1" x14ac:dyDescent="0.25">
      <c r="A158" s="313"/>
      <c r="B158" s="479"/>
      <c r="C158" s="482"/>
      <c r="D158" s="482"/>
      <c r="E158" s="482"/>
      <c r="F158" s="186"/>
      <c r="G158" s="162"/>
      <c r="H158" s="163"/>
      <c r="I158" s="141"/>
      <c r="J158" s="195"/>
      <c r="K158" s="485"/>
      <c r="L158" s="34" t="s">
        <v>58</v>
      </c>
      <c r="M158" s="27" t="s">
        <v>55</v>
      </c>
      <c r="N158" s="35">
        <f>IF(M158="SÍ",5,"0")</f>
        <v>5</v>
      </c>
      <c r="O158" s="141"/>
      <c r="P158" s="144"/>
      <c r="Q158" s="144"/>
      <c r="R158" s="168"/>
      <c r="S158" s="144"/>
      <c r="T158" s="168"/>
      <c r="U158" s="193"/>
      <c r="V158" s="121"/>
      <c r="W158" s="347"/>
      <c r="X158" s="127"/>
      <c r="Y158" s="129"/>
      <c r="Z158" s="131"/>
      <c r="AA158" s="510"/>
      <c r="AB158" s="498"/>
      <c r="AC158" s="307"/>
      <c r="AD158" s="307"/>
      <c r="AE158" s="487"/>
      <c r="AF158" s="305"/>
      <c r="AG158" s="307"/>
      <c r="AH158" s="494"/>
    </row>
    <row r="159" spans="1:34" ht="39.75" customHeight="1" x14ac:dyDescent="0.25">
      <c r="A159" s="313"/>
      <c r="B159" s="479"/>
      <c r="C159" s="482"/>
      <c r="D159" s="482"/>
      <c r="E159" s="482"/>
      <c r="F159" s="186"/>
      <c r="G159" s="162"/>
      <c r="H159" s="163"/>
      <c r="I159" s="141"/>
      <c r="J159" s="146" t="str">
        <f>IF(AND(J157&gt;=5,J157&lt;=10),"BAJA",IF(AND(J157&gt;=15,J157&lt;=25),"MODERADA",IF(AND(J157&gt;=30,J157&lt;=50),"ALTA",IF(AND(J157&gt;=60,J157&lt;=100),"EXTREMA",""))))</f>
        <v>MODERADA</v>
      </c>
      <c r="K159" s="485"/>
      <c r="L159" s="38" t="s">
        <v>59</v>
      </c>
      <c r="M159" s="27" t="s">
        <v>56</v>
      </c>
      <c r="N159" s="35" t="str">
        <f>IF(M159="SÍ",15,"0")</f>
        <v>0</v>
      </c>
      <c r="O159" s="141"/>
      <c r="P159" s="144"/>
      <c r="Q159" s="144"/>
      <c r="R159" s="168"/>
      <c r="S159" s="144"/>
      <c r="T159" s="168"/>
      <c r="U159" s="193"/>
      <c r="V159" s="121"/>
      <c r="W159" s="347"/>
      <c r="X159" s="127"/>
      <c r="Y159" s="129"/>
      <c r="Z159" s="166" t="str">
        <f>IF(AND($Z157&gt;=5,$Z157&lt;=10),"BAJA",IF(AND($Z157&gt;=15,$Z157&lt;=25),"MODERADA",IF(AND($Z157&gt;=30,$Z157&lt;=50),"ALTA",IF(AND($Z157&gt;=60,$Z157&lt;=100),"EXTREMA",""))))</f>
        <v>MODERADA</v>
      </c>
      <c r="AA159" s="510"/>
      <c r="AB159" s="498"/>
      <c r="AC159" s="307"/>
      <c r="AD159" s="307"/>
      <c r="AE159" s="487"/>
      <c r="AF159" s="305"/>
      <c r="AG159" s="307"/>
      <c r="AH159" s="494"/>
    </row>
    <row r="160" spans="1:34" ht="39.75" customHeight="1" x14ac:dyDescent="0.25">
      <c r="A160" s="313"/>
      <c r="B160" s="479"/>
      <c r="C160" s="482"/>
      <c r="D160" s="482"/>
      <c r="E160" s="482"/>
      <c r="F160" s="186"/>
      <c r="G160" s="162"/>
      <c r="H160" s="163"/>
      <c r="I160" s="141"/>
      <c r="J160" s="146"/>
      <c r="K160" s="485"/>
      <c r="L160" s="38" t="s">
        <v>60</v>
      </c>
      <c r="M160" s="27" t="s">
        <v>55</v>
      </c>
      <c r="N160" s="35">
        <f>IF(M160="SÍ",10,"0")</f>
        <v>10</v>
      </c>
      <c r="O160" s="141"/>
      <c r="P160" s="144"/>
      <c r="Q160" s="144"/>
      <c r="R160" s="168"/>
      <c r="S160" s="144"/>
      <c r="T160" s="168"/>
      <c r="U160" s="193"/>
      <c r="V160" s="121"/>
      <c r="W160" s="347"/>
      <c r="X160" s="127"/>
      <c r="Y160" s="129"/>
      <c r="Z160" s="166"/>
      <c r="AA160" s="510"/>
      <c r="AB160" s="498"/>
      <c r="AC160" s="307"/>
      <c r="AD160" s="307"/>
      <c r="AE160" s="487"/>
      <c r="AF160" s="305"/>
      <c r="AG160" s="307"/>
      <c r="AH160" s="494"/>
    </row>
    <row r="161" spans="1:34" ht="39.75" customHeight="1" x14ac:dyDescent="0.25">
      <c r="A161" s="313"/>
      <c r="B161" s="479"/>
      <c r="C161" s="482"/>
      <c r="D161" s="482"/>
      <c r="E161" s="482"/>
      <c r="F161" s="186"/>
      <c r="G161" s="162"/>
      <c r="H161" s="163"/>
      <c r="I161" s="141"/>
      <c r="J161" s="146"/>
      <c r="K161" s="485"/>
      <c r="L161" s="34" t="s">
        <v>61</v>
      </c>
      <c r="M161" s="27" t="s">
        <v>56</v>
      </c>
      <c r="N161" s="35" t="str">
        <f>IF(M161="SÍ",15,"0")</f>
        <v>0</v>
      </c>
      <c r="O161" s="141"/>
      <c r="P161" s="144"/>
      <c r="Q161" s="144"/>
      <c r="R161" s="168"/>
      <c r="S161" s="144"/>
      <c r="T161" s="168"/>
      <c r="U161" s="193"/>
      <c r="V161" s="121"/>
      <c r="W161" s="347"/>
      <c r="X161" s="127"/>
      <c r="Y161" s="129"/>
      <c r="Z161" s="166"/>
      <c r="AA161" s="510"/>
      <c r="AB161" s="498"/>
      <c r="AC161" s="307"/>
      <c r="AD161" s="307"/>
      <c r="AE161" s="487"/>
      <c r="AF161" s="305"/>
      <c r="AG161" s="307"/>
      <c r="AH161" s="494"/>
    </row>
    <row r="162" spans="1:34" ht="39.75" customHeight="1" x14ac:dyDescent="0.25">
      <c r="A162" s="313"/>
      <c r="B162" s="479"/>
      <c r="C162" s="482"/>
      <c r="D162" s="482"/>
      <c r="E162" s="482"/>
      <c r="F162" s="186"/>
      <c r="G162" s="162"/>
      <c r="H162" s="163"/>
      <c r="I162" s="141"/>
      <c r="J162" s="146"/>
      <c r="K162" s="485"/>
      <c r="L162" s="34" t="s">
        <v>62</v>
      </c>
      <c r="M162" s="27" t="s">
        <v>55</v>
      </c>
      <c r="N162" s="35">
        <f>IF(M162="SÍ",10,"0")</f>
        <v>10</v>
      </c>
      <c r="O162" s="141"/>
      <c r="P162" s="144"/>
      <c r="Q162" s="144"/>
      <c r="R162" s="168"/>
      <c r="S162" s="144"/>
      <c r="T162" s="168"/>
      <c r="U162" s="193"/>
      <c r="V162" s="121"/>
      <c r="W162" s="347"/>
      <c r="X162" s="127"/>
      <c r="Y162" s="129"/>
      <c r="Z162" s="166"/>
      <c r="AA162" s="510"/>
      <c r="AB162" s="498"/>
      <c r="AC162" s="307"/>
      <c r="AD162" s="307"/>
      <c r="AE162" s="487"/>
      <c r="AF162" s="305"/>
      <c r="AG162" s="307"/>
      <c r="AH162" s="494"/>
    </row>
    <row r="163" spans="1:34" ht="39.75" customHeight="1" thickBot="1" x14ac:dyDescent="0.3">
      <c r="A163" s="314"/>
      <c r="B163" s="480"/>
      <c r="C163" s="483"/>
      <c r="D163" s="483"/>
      <c r="E163" s="482"/>
      <c r="F163" s="206"/>
      <c r="G163" s="161"/>
      <c r="H163" s="170"/>
      <c r="I163" s="141"/>
      <c r="J163" s="172"/>
      <c r="K163" s="485"/>
      <c r="L163" s="40" t="s">
        <v>63</v>
      </c>
      <c r="M163" s="41" t="s">
        <v>56</v>
      </c>
      <c r="N163" s="35" t="str">
        <f>IF(M163="SÍ",30,"0")</f>
        <v>0</v>
      </c>
      <c r="O163" s="141"/>
      <c r="P163" s="144"/>
      <c r="Q163" s="144"/>
      <c r="R163" s="168"/>
      <c r="S163" s="144"/>
      <c r="T163" s="168"/>
      <c r="U163" s="193"/>
      <c r="V163" s="121"/>
      <c r="W163" s="347"/>
      <c r="X163" s="127"/>
      <c r="Y163" s="129"/>
      <c r="Z163" s="166"/>
      <c r="AA163" s="510"/>
      <c r="AB163" s="499"/>
      <c r="AC163" s="307"/>
      <c r="AD163" s="307"/>
      <c r="AE163" s="487"/>
      <c r="AF163" s="305"/>
      <c r="AG163" s="307"/>
      <c r="AH163" s="494"/>
    </row>
    <row r="164" spans="1:34" ht="39.75" customHeight="1" x14ac:dyDescent="0.25">
      <c r="A164" s="312" t="s">
        <v>387</v>
      </c>
      <c r="B164" s="399" t="s">
        <v>388</v>
      </c>
      <c r="C164" s="502" t="s">
        <v>389</v>
      </c>
      <c r="D164" s="502" t="s">
        <v>391</v>
      </c>
      <c r="E164" s="504" t="s">
        <v>393</v>
      </c>
      <c r="F164" s="186" t="s">
        <v>4</v>
      </c>
      <c r="G164" s="162" t="str">
        <f>IF(F164="(1) RARA VEZ","1", IF(F164="(2) IMPROBABLE","2",IF(F164="(3) POSIBLE","3",IF(F164="(4) PROBABLE","4",IF(F164="(5) CASI SEGURO","5","")))))</f>
        <v>3</v>
      </c>
      <c r="H164" s="163" t="s">
        <v>27</v>
      </c>
      <c r="I164" s="141" t="str">
        <f>IF(H164="(5) MODERADO","5", IF(H164="(10) MAYOR","10",IF(H164="(20) CATASTROFICO","20","")))</f>
        <v>5</v>
      </c>
      <c r="J164" s="195">
        <f>+G164*I164</f>
        <v>15</v>
      </c>
      <c r="K164" s="504" t="s">
        <v>395</v>
      </c>
      <c r="L164" s="26" t="s">
        <v>57</v>
      </c>
      <c r="M164" s="27" t="s">
        <v>55</v>
      </c>
      <c r="N164" s="29">
        <f>IF(M164="SÍ",15,"0")</f>
        <v>15</v>
      </c>
      <c r="O164" s="140">
        <f>SUM(N164:N170)</f>
        <v>60</v>
      </c>
      <c r="P164" s="143">
        <f>IF(AND($O164&gt;=0,$O164&lt;=50),0,IF(AND($O164&gt;50,$O164&lt;=75),1,IF(AND($O164&gt;75,$O164&lt;=100),2,"")))</f>
        <v>1</v>
      </c>
      <c r="Q164" s="143">
        <f>$G164-$P164</f>
        <v>2</v>
      </c>
      <c r="R164" s="167">
        <f>IF($Q164&lt;=0,1,$Q164)</f>
        <v>2</v>
      </c>
      <c r="S164" s="143">
        <f>$I164-$P164</f>
        <v>4</v>
      </c>
      <c r="T164" s="167" t="str">
        <f>IF($S164=19,10,IF($S164=18,5,IF($S164=9,5,IF($S164=8,5,I164))))</f>
        <v>5</v>
      </c>
      <c r="U164" s="192" t="s">
        <v>35</v>
      </c>
      <c r="V164" s="506" t="str">
        <f>IF(AND($U164="PROBABILIDAD",$R164=1),$XET$6,IF(AND($U164="PROBABILIDAD",$R164=2),$XET$5,IF(AND($U164="PROBABILIDAD",$R164=3),$XET$4,IF(AND($U164="PROBABILIDAD",$R164=4),$XET$3,IF(AND($U164="PROBABILIDAD",$R164=5),$XET$2,$F164)))))</f>
        <v>Impacto</v>
      </c>
      <c r="W164" s="124">
        <f>IF($U164="PROBABILIDAD",$R164,$G164)</f>
        <v>2</v>
      </c>
      <c r="X164" s="518" t="str">
        <f>IF(AND($U164="IMPACTO",$S164=18),$XET$9,IF(AND($U164="IMPACTO",$S164=19),$XEU$9,IF(AND($U164="IMPACTO",$S164=20),$XEV$9,IF(AND($U164="IMPACTO",$S164&lt;10),$XET$9,$H164))))</f>
        <v>(5) MODERADO</v>
      </c>
      <c r="Y164" s="129" t="str">
        <f>IF($U164="IMPACTO",$T164,$I164)</f>
        <v>5</v>
      </c>
      <c r="Z164" s="130">
        <f>+W164*Y164</f>
        <v>10</v>
      </c>
      <c r="AA164" s="500" t="s">
        <v>397</v>
      </c>
      <c r="AB164" s="520" t="s">
        <v>399</v>
      </c>
      <c r="AC164" s="500" t="s">
        <v>400</v>
      </c>
      <c r="AD164" s="500" t="s">
        <v>401</v>
      </c>
      <c r="AE164" s="522">
        <v>43343</v>
      </c>
      <c r="AF164" s="500" t="s">
        <v>402</v>
      </c>
      <c r="AG164" s="511" t="s">
        <v>403</v>
      </c>
      <c r="AH164" s="513" t="s">
        <v>404</v>
      </c>
    </row>
    <row r="165" spans="1:34" ht="30" x14ac:dyDescent="0.25">
      <c r="A165" s="313"/>
      <c r="B165" s="400"/>
      <c r="C165" s="503"/>
      <c r="D165" s="503"/>
      <c r="E165" s="505"/>
      <c r="F165" s="186"/>
      <c r="G165" s="162"/>
      <c r="H165" s="163"/>
      <c r="I165" s="141"/>
      <c r="J165" s="195"/>
      <c r="K165" s="505"/>
      <c r="L165" s="34" t="s">
        <v>58</v>
      </c>
      <c r="M165" s="27" t="s">
        <v>55</v>
      </c>
      <c r="N165" s="35">
        <f>IF(M165="SÍ",5,"0")</f>
        <v>5</v>
      </c>
      <c r="O165" s="141"/>
      <c r="P165" s="144"/>
      <c r="Q165" s="144"/>
      <c r="R165" s="168"/>
      <c r="S165" s="144"/>
      <c r="T165" s="168"/>
      <c r="U165" s="193"/>
      <c r="V165" s="507"/>
      <c r="W165" s="124"/>
      <c r="X165" s="519"/>
      <c r="Y165" s="129"/>
      <c r="Z165" s="131"/>
      <c r="AA165" s="501"/>
      <c r="AB165" s="521"/>
      <c r="AC165" s="501"/>
      <c r="AD165" s="501"/>
      <c r="AE165" s="523"/>
      <c r="AF165" s="501"/>
      <c r="AG165" s="512"/>
      <c r="AH165" s="514"/>
    </row>
    <row r="166" spans="1:34" ht="39.75" customHeight="1" x14ac:dyDescent="0.25">
      <c r="A166" s="313"/>
      <c r="B166" s="400"/>
      <c r="C166" s="503"/>
      <c r="D166" s="503"/>
      <c r="E166" s="505"/>
      <c r="F166" s="186"/>
      <c r="G166" s="162"/>
      <c r="H166" s="163"/>
      <c r="I166" s="141"/>
      <c r="J166" s="146" t="str">
        <f>IF(AND(J164&gt;=5,J164&lt;=10),"BAJA",IF(AND(J164&gt;=15,J164&lt;=25),"MODERADA",IF(AND(J164&gt;=30,J164&lt;=50),"ALTA",IF(AND(J164&gt;=60,J164&lt;=100),"EXTREMA",""))))</f>
        <v>MODERADA</v>
      </c>
      <c r="K166" s="505"/>
      <c r="L166" s="38" t="s">
        <v>59</v>
      </c>
      <c r="M166" s="27" t="s">
        <v>56</v>
      </c>
      <c r="N166" s="35" t="str">
        <f>IF(M166="SÍ",15,"0")</f>
        <v>0</v>
      </c>
      <c r="O166" s="141"/>
      <c r="P166" s="144"/>
      <c r="Q166" s="144"/>
      <c r="R166" s="168"/>
      <c r="S166" s="144"/>
      <c r="T166" s="168"/>
      <c r="U166" s="193"/>
      <c r="V166" s="507"/>
      <c r="W166" s="124"/>
      <c r="X166" s="519"/>
      <c r="Y166" s="129"/>
      <c r="Z166" s="166" t="str">
        <f>IF(AND($Z164&gt;=5,$Z164&lt;=10),"BAJA",IF(AND($Z164&gt;=15,$Z164&lt;=25),"MODERADA",IF(AND($Z164&gt;=30,$Z164&lt;=50),"ALTA",IF(AND($Z164&gt;=60,$Z164&lt;=100),"EXTREMA",""))))</f>
        <v>BAJA</v>
      </c>
      <c r="AA166" s="501"/>
      <c r="AB166" s="521"/>
      <c r="AC166" s="501"/>
      <c r="AD166" s="501"/>
      <c r="AE166" s="523"/>
      <c r="AF166" s="501"/>
      <c r="AG166" s="512"/>
      <c r="AH166" s="514"/>
    </row>
    <row r="167" spans="1:34" ht="39.75" customHeight="1" x14ac:dyDescent="0.25">
      <c r="A167" s="313"/>
      <c r="B167" s="400"/>
      <c r="C167" s="503"/>
      <c r="D167" s="503"/>
      <c r="E167" s="505"/>
      <c r="F167" s="186"/>
      <c r="G167" s="162"/>
      <c r="H167" s="163"/>
      <c r="I167" s="141"/>
      <c r="J167" s="146"/>
      <c r="K167" s="505"/>
      <c r="L167" s="38" t="s">
        <v>60</v>
      </c>
      <c r="M167" s="27" t="s">
        <v>55</v>
      </c>
      <c r="N167" s="35">
        <f>IF(M167="SÍ",10,"0")</f>
        <v>10</v>
      </c>
      <c r="O167" s="141"/>
      <c r="P167" s="144"/>
      <c r="Q167" s="144"/>
      <c r="R167" s="168"/>
      <c r="S167" s="144"/>
      <c r="T167" s="168"/>
      <c r="U167" s="193"/>
      <c r="V167" s="507"/>
      <c r="W167" s="124"/>
      <c r="X167" s="519"/>
      <c r="Y167" s="129"/>
      <c r="Z167" s="166"/>
      <c r="AA167" s="501"/>
      <c r="AB167" s="521"/>
      <c r="AC167" s="501"/>
      <c r="AD167" s="501"/>
      <c r="AE167" s="523"/>
      <c r="AF167" s="501"/>
      <c r="AG167" s="512"/>
      <c r="AH167" s="514"/>
    </row>
    <row r="168" spans="1:34" ht="39.75" customHeight="1" x14ac:dyDescent="0.25">
      <c r="A168" s="313"/>
      <c r="B168" s="400"/>
      <c r="C168" s="503"/>
      <c r="D168" s="503"/>
      <c r="E168" s="505"/>
      <c r="F168" s="186"/>
      <c r="G168" s="162"/>
      <c r="H168" s="163"/>
      <c r="I168" s="141"/>
      <c r="J168" s="146"/>
      <c r="K168" s="505"/>
      <c r="L168" s="34" t="s">
        <v>61</v>
      </c>
      <c r="M168" s="27" t="s">
        <v>56</v>
      </c>
      <c r="N168" s="35" t="str">
        <f>IF(M168="SÍ",15,"0")</f>
        <v>0</v>
      </c>
      <c r="O168" s="141"/>
      <c r="P168" s="144"/>
      <c r="Q168" s="144"/>
      <c r="R168" s="168"/>
      <c r="S168" s="144"/>
      <c r="T168" s="168"/>
      <c r="U168" s="193"/>
      <c r="V168" s="507"/>
      <c r="W168" s="124"/>
      <c r="X168" s="519"/>
      <c r="Y168" s="129"/>
      <c r="Z168" s="166"/>
      <c r="AA168" s="501"/>
      <c r="AB168" s="521"/>
      <c r="AC168" s="501"/>
      <c r="AD168" s="501"/>
      <c r="AE168" s="523"/>
      <c r="AF168" s="501"/>
      <c r="AG168" s="512"/>
      <c r="AH168" s="514"/>
    </row>
    <row r="169" spans="1:34" ht="39.75" customHeight="1" x14ac:dyDescent="0.25">
      <c r="A169" s="313"/>
      <c r="B169" s="400"/>
      <c r="C169" s="503"/>
      <c r="D169" s="503"/>
      <c r="E169" s="505"/>
      <c r="F169" s="186"/>
      <c r="G169" s="162"/>
      <c r="H169" s="163"/>
      <c r="I169" s="141"/>
      <c r="J169" s="146"/>
      <c r="K169" s="505"/>
      <c r="L169" s="34" t="s">
        <v>62</v>
      </c>
      <c r="M169" s="27" t="s">
        <v>56</v>
      </c>
      <c r="N169" s="35" t="str">
        <f>IF(M169="SÍ",10,"0")</f>
        <v>0</v>
      </c>
      <c r="O169" s="141"/>
      <c r="P169" s="144"/>
      <c r="Q169" s="144"/>
      <c r="R169" s="168"/>
      <c r="S169" s="144"/>
      <c r="T169" s="168"/>
      <c r="U169" s="193"/>
      <c r="V169" s="507"/>
      <c r="W169" s="124"/>
      <c r="X169" s="519"/>
      <c r="Y169" s="129"/>
      <c r="Z169" s="166"/>
      <c r="AA169" s="501"/>
      <c r="AB169" s="521"/>
      <c r="AC169" s="501"/>
      <c r="AD169" s="501"/>
      <c r="AE169" s="523"/>
      <c r="AF169" s="501"/>
      <c r="AG169" s="512"/>
      <c r="AH169" s="514"/>
    </row>
    <row r="170" spans="1:34" ht="39.75" customHeight="1" thickBot="1" x14ac:dyDescent="0.3">
      <c r="A170" s="314"/>
      <c r="B170" s="401"/>
      <c r="C170" s="503"/>
      <c r="D170" s="503"/>
      <c r="E170" s="505"/>
      <c r="F170" s="187"/>
      <c r="G170" s="188"/>
      <c r="H170" s="194"/>
      <c r="I170" s="142"/>
      <c r="J170" s="147"/>
      <c r="K170" s="505"/>
      <c r="L170" s="42" t="s">
        <v>63</v>
      </c>
      <c r="M170" s="43" t="s">
        <v>55</v>
      </c>
      <c r="N170" s="44">
        <f>IF(M170="SÍ",30,"0")</f>
        <v>30</v>
      </c>
      <c r="O170" s="142"/>
      <c r="P170" s="145"/>
      <c r="Q170" s="145"/>
      <c r="R170" s="169"/>
      <c r="S170" s="145"/>
      <c r="T170" s="169"/>
      <c r="U170" s="193"/>
      <c r="V170" s="507"/>
      <c r="W170" s="508"/>
      <c r="X170" s="519"/>
      <c r="Y170" s="164"/>
      <c r="Z170" s="337"/>
      <c r="AA170" s="501"/>
      <c r="AB170" s="521"/>
      <c r="AC170" s="501"/>
      <c r="AD170" s="501"/>
      <c r="AE170" s="523"/>
      <c r="AF170" s="501"/>
      <c r="AG170" s="512"/>
      <c r="AH170" s="514"/>
    </row>
    <row r="171" spans="1:34" ht="39.75" customHeight="1" x14ac:dyDescent="0.25">
      <c r="A171" s="312" t="s">
        <v>387</v>
      </c>
      <c r="B171" s="399" t="s">
        <v>388</v>
      </c>
      <c r="C171" s="503" t="s">
        <v>390</v>
      </c>
      <c r="D171" s="503" t="s">
        <v>392</v>
      </c>
      <c r="E171" s="503" t="s">
        <v>394</v>
      </c>
      <c r="F171" s="186" t="s">
        <v>4</v>
      </c>
      <c r="G171" s="162" t="str">
        <f>IF(F171="(1) RARA VEZ","1", IF(F171="(2) IMPROBABLE","2",IF(F171="(3) POSIBLE","3",IF(F171="(4) PROBABLE","4",IF(F171="(5) CASI SEGURO","5","")))))</f>
        <v>3</v>
      </c>
      <c r="H171" s="163" t="s">
        <v>27</v>
      </c>
      <c r="I171" s="141" t="str">
        <f>IF(H171="(5) MODERADO","5", IF(H171="(10) MAYOR","10",IF(H171="(20) CATASTROFICO","20","")))</f>
        <v>5</v>
      </c>
      <c r="J171" s="195">
        <f>G171*I171</f>
        <v>15</v>
      </c>
      <c r="K171" s="505" t="s">
        <v>396</v>
      </c>
      <c r="L171" s="26" t="s">
        <v>57</v>
      </c>
      <c r="M171" s="27" t="s">
        <v>55</v>
      </c>
      <c r="N171" s="29">
        <f>IF(M171="SÍ",15,"0")</f>
        <v>15</v>
      </c>
      <c r="O171" s="140">
        <f>SUM(N171:N177)</f>
        <v>70</v>
      </c>
      <c r="P171" s="143">
        <f>IF(AND($O171&gt;=0,$O171&lt;=50),0,IF(AND($O171&gt;50,$O171&lt;=75),1,IF(AND($O171&gt;75,$O171&lt;=100),2,"")))</f>
        <v>1</v>
      </c>
      <c r="Q171" s="143">
        <f>$G171-$P171</f>
        <v>2</v>
      </c>
      <c r="R171" s="167">
        <f>IF($Q171&lt;=0,1,$Q171)</f>
        <v>2</v>
      </c>
      <c r="S171" s="143">
        <f>$I171-$P171</f>
        <v>4</v>
      </c>
      <c r="T171" s="167" t="str">
        <f>IF($S171=19,10,IF($S171=18,5,IF($S171=9,5,IF($S171=8,5,I171))))</f>
        <v>5</v>
      </c>
      <c r="U171" s="192" t="s">
        <v>35</v>
      </c>
      <c r="V171" s="507" t="str">
        <f>IF(AND($U171="PROBABILIDAD",$R171=1),$XET$6,IF(AND($U171="PROBABILIDAD",$R171=2),$XET$5,IF(AND($U171="PROBABILIDAD",$R171=3),$XET$4,IF(AND($U171="PROBABILIDAD",$R171=4),$XET$3,IF(AND($U171="PROBABILIDAD",$R171=5),$XET$2,$F171)))))</f>
        <v>Impacto</v>
      </c>
      <c r="W171" s="123">
        <f>IF($U171="PROBABILIDAD",$R171,$G171)</f>
        <v>2</v>
      </c>
      <c r="X171" s="519" t="str">
        <f>IF(AND($U171="IMPACTO",$S171=18),$XET$9,IF(AND($U171="IMPACTO",$S171=19),$XEU$9,IF(AND($U171="IMPACTO",$S171=20),$XEV$9,IF(AND($U171="IMPACTO",$S171&lt;10),$XET$9,$H171))))</f>
        <v>(5) MODERADO</v>
      </c>
      <c r="Y171" s="129" t="str">
        <f>IF($U171="IMPACTO",$T171,$I171)</f>
        <v>5</v>
      </c>
      <c r="Z171" s="130">
        <f>+W171*Y171</f>
        <v>10</v>
      </c>
      <c r="AA171" s="505" t="s">
        <v>398</v>
      </c>
      <c r="AB171" s="215" t="s">
        <v>399</v>
      </c>
      <c r="AC171" s="501" t="s">
        <v>405</v>
      </c>
      <c r="AD171" s="501" t="s">
        <v>406</v>
      </c>
      <c r="AE171" s="531">
        <v>43343</v>
      </c>
      <c r="AF171" s="533" t="s">
        <v>407</v>
      </c>
      <c r="AG171" s="524" t="s">
        <v>403</v>
      </c>
      <c r="AH171" s="526" t="s">
        <v>408</v>
      </c>
    </row>
    <row r="172" spans="1:34" ht="39.75" customHeight="1" x14ac:dyDescent="0.25">
      <c r="A172" s="313"/>
      <c r="B172" s="400"/>
      <c r="C172" s="503"/>
      <c r="D172" s="503"/>
      <c r="E172" s="503"/>
      <c r="F172" s="186"/>
      <c r="G172" s="162"/>
      <c r="H172" s="163"/>
      <c r="I172" s="141"/>
      <c r="J172" s="195"/>
      <c r="K172" s="505"/>
      <c r="L172" s="34" t="s">
        <v>58</v>
      </c>
      <c r="M172" s="27" t="s">
        <v>55</v>
      </c>
      <c r="N172" s="35">
        <f>IF(M172="SÍ",5,"0")</f>
        <v>5</v>
      </c>
      <c r="O172" s="141"/>
      <c r="P172" s="144"/>
      <c r="Q172" s="144"/>
      <c r="R172" s="168"/>
      <c r="S172" s="144"/>
      <c r="T172" s="168"/>
      <c r="U172" s="193"/>
      <c r="V172" s="507"/>
      <c r="W172" s="124"/>
      <c r="X172" s="519"/>
      <c r="Y172" s="129"/>
      <c r="Z172" s="131"/>
      <c r="AA172" s="505"/>
      <c r="AB172" s="215"/>
      <c r="AC172" s="501"/>
      <c r="AD172" s="501"/>
      <c r="AE172" s="523"/>
      <c r="AF172" s="533"/>
      <c r="AG172" s="524"/>
      <c r="AH172" s="514"/>
    </row>
    <row r="173" spans="1:34" ht="39.75" customHeight="1" x14ac:dyDescent="0.25">
      <c r="A173" s="313"/>
      <c r="B173" s="400"/>
      <c r="C173" s="503"/>
      <c r="D173" s="503"/>
      <c r="E173" s="503"/>
      <c r="F173" s="186"/>
      <c r="G173" s="162"/>
      <c r="H173" s="163"/>
      <c r="I173" s="141"/>
      <c r="J173" s="146" t="str">
        <f>IF(AND(J171&gt;=5,J171&lt;=10),"BAJA",IF(AND(J171&gt;=15,J171&lt;=25),"MODERADA",IF(AND(J171&gt;=30,J171&lt;=50),"ALTA",IF(AND(J171&gt;=60,J171&lt;=100),"EXTREMA",""))))</f>
        <v>MODERADA</v>
      </c>
      <c r="K173" s="505"/>
      <c r="L173" s="38" t="s">
        <v>59</v>
      </c>
      <c r="M173" s="27" t="s">
        <v>56</v>
      </c>
      <c r="N173" s="35" t="str">
        <f>IF(M173="SÍ",15,"0")</f>
        <v>0</v>
      </c>
      <c r="O173" s="141"/>
      <c r="P173" s="144"/>
      <c r="Q173" s="144"/>
      <c r="R173" s="168"/>
      <c r="S173" s="144"/>
      <c r="T173" s="168"/>
      <c r="U173" s="193"/>
      <c r="V173" s="507"/>
      <c r="W173" s="124"/>
      <c r="X173" s="519"/>
      <c r="Y173" s="129"/>
      <c r="Z173" s="166" t="str">
        <f>IF(AND($Z171&gt;=5,$Z171&lt;=10),"BAJA",IF(AND($Z171&gt;=15,$Z171&lt;=25),"MODERADA",IF(AND($Z171&gt;=30,$Z171&lt;=50),"ALTA",IF(AND($Z171&gt;=60,$Z171&lt;=100),"EXTREMA",""))))</f>
        <v>BAJA</v>
      </c>
      <c r="AA173" s="505"/>
      <c r="AB173" s="215"/>
      <c r="AC173" s="501"/>
      <c r="AD173" s="501"/>
      <c r="AE173" s="523"/>
      <c r="AF173" s="533"/>
      <c r="AG173" s="524"/>
      <c r="AH173" s="514"/>
    </row>
    <row r="174" spans="1:34" ht="39.75" customHeight="1" x14ac:dyDescent="0.25">
      <c r="A174" s="313"/>
      <c r="B174" s="400"/>
      <c r="C174" s="503"/>
      <c r="D174" s="503"/>
      <c r="E174" s="503"/>
      <c r="F174" s="186"/>
      <c r="G174" s="162"/>
      <c r="H174" s="163"/>
      <c r="I174" s="141"/>
      <c r="J174" s="146"/>
      <c r="K174" s="505"/>
      <c r="L174" s="38" t="s">
        <v>60</v>
      </c>
      <c r="M174" s="27" t="s">
        <v>55</v>
      </c>
      <c r="N174" s="35">
        <f>IF(M174="SÍ",10,"0")</f>
        <v>10</v>
      </c>
      <c r="O174" s="141"/>
      <c r="P174" s="144"/>
      <c r="Q174" s="144"/>
      <c r="R174" s="168"/>
      <c r="S174" s="144"/>
      <c r="T174" s="168"/>
      <c r="U174" s="193"/>
      <c r="V174" s="507"/>
      <c r="W174" s="124"/>
      <c r="X174" s="519"/>
      <c r="Y174" s="129"/>
      <c r="Z174" s="166"/>
      <c r="AA174" s="505"/>
      <c r="AB174" s="215"/>
      <c r="AC174" s="501"/>
      <c r="AD174" s="501"/>
      <c r="AE174" s="523"/>
      <c r="AF174" s="533"/>
      <c r="AG174" s="524"/>
      <c r="AH174" s="514"/>
    </row>
    <row r="175" spans="1:34" ht="39.75" customHeight="1" x14ac:dyDescent="0.25">
      <c r="A175" s="313"/>
      <c r="B175" s="400"/>
      <c r="C175" s="503"/>
      <c r="D175" s="503"/>
      <c r="E175" s="503"/>
      <c r="F175" s="186"/>
      <c r="G175" s="162"/>
      <c r="H175" s="163"/>
      <c r="I175" s="141"/>
      <c r="J175" s="146"/>
      <c r="K175" s="505"/>
      <c r="L175" s="34" t="s">
        <v>61</v>
      </c>
      <c r="M175" s="39" t="s">
        <v>56</v>
      </c>
      <c r="N175" s="35" t="str">
        <f>IF(M175="SÍ",15,"0")</f>
        <v>0</v>
      </c>
      <c r="O175" s="141"/>
      <c r="P175" s="144"/>
      <c r="Q175" s="144"/>
      <c r="R175" s="168"/>
      <c r="S175" s="144"/>
      <c r="T175" s="168"/>
      <c r="U175" s="193"/>
      <c r="V175" s="507"/>
      <c r="W175" s="124"/>
      <c r="X175" s="519"/>
      <c r="Y175" s="129"/>
      <c r="Z175" s="166"/>
      <c r="AA175" s="505"/>
      <c r="AB175" s="215"/>
      <c r="AC175" s="501"/>
      <c r="AD175" s="501"/>
      <c r="AE175" s="523"/>
      <c r="AF175" s="533"/>
      <c r="AG175" s="524"/>
      <c r="AH175" s="514"/>
    </row>
    <row r="176" spans="1:34" ht="39.75" customHeight="1" x14ac:dyDescent="0.25">
      <c r="A176" s="313"/>
      <c r="B176" s="400"/>
      <c r="C176" s="503"/>
      <c r="D176" s="503"/>
      <c r="E176" s="503"/>
      <c r="F176" s="186"/>
      <c r="G176" s="162"/>
      <c r="H176" s="163"/>
      <c r="I176" s="141"/>
      <c r="J176" s="146"/>
      <c r="K176" s="505"/>
      <c r="L176" s="34" t="s">
        <v>62</v>
      </c>
      <c r="M176" s="27" t="s">
        <v>55</v>
      </c>
      <c r="N176" s="35">
        <f>IF(M176="SÍ",10,"0")</f>
        <v>10</v>
      </c>
      <c r="O176" s="141"/>
      <c r="P176" s="144"/>
      <c r="Q176" s="144"/>
      <c r="R176" s="168"/>
      <c r="S176" s="144"/>
      <c r="T176" s="168"/>
      <c r="U176" s="193"/>
      <c r="V176" s="507"/>
      <c r="W176" s="124"/>
      <c r="X176" s="519"/>
      <c r="Y176" s="129"/>
      <c r="Z176" s="166"/>
      <c r="AA176" s="505"/>
      <c r="AB176" s="215"/>
      <c r="AC176" s="501"/>
      <c r="AD176" s="501"/>
      <c r="AE176" s="523"/>
      <c r="AF176" s="533"/>
      <c r="AG176" s="524"/>
      <c r="AH176" s="514"/>
    </row>
    <row r="177" spans="1:34" ht="39.75" customHeight="1" thickBot="1" x14ac:dyDescent="0.3">
      <c r="A177" s="314"/>
      <c r="B177" s="401"/>
      <c r="C177" s="515"/>
      <c r="D177" s="515"/>
      <c r="E177" s="515"/>
      <c r="F177" s="206"/>
      <c r="G177" s="161"/>
      <c r="H177" s="170"/>
      <c r="I177" s="141"/>
      <c r="J177" s="172"/>
      <c r="K177" s="516"/>
      <c r="L177" s="40" t="s">
        <v>63</v>
      </c>
      <c r="M177" s="27" t="s">
        <v>55</v>
      </c>
      <c r="N177" s="35">
        <f>IF(M177="SÍ",30,"0")</f>
        <v>30</v>
      </c>
      <c r="O177" s="141"/>
      <c r="P177" s="144"/>
      <c r="Q177" s="144"/>
      <c r="R177" s="168"/>
      <c r="S177" s="144"/>
      <c r="T177" s="168"/>
      <c r="U177" s="193"/>
      <c r="V177" s="517"/>
      <c r="W177" s="125"/>
      <c r="X177" s="528"/>
      <c r="Y177" s="129"/>
      <c r="Z177" s="166"/>
      <c r="AA177" s="516"/>
      <c r="AB177" s="529"/>
      <c r="AC177" s="530"/>
      <c r="AD177" s="530"/>
      <c r="AE177" s="532"/>
      <c r="AF177" s="534"/>
      <c r="AG177" s="525"/>
      <c r="AH177" s="527"/>
    </row>
    <row r="178" spans="1:34" ht="39.75" customHeight="1" x14ac:dyDescent="0.25">
      <c r="A178" s="572" t="s">
        <v>409</v>
      </c>
      <c r="B178" s="578" t="s">
        <v>410</v>
      </c>
      <c r="C178" s="579" t="s">
        <v>411</v>
      </c>
      <c r="D178" s="579" t="s">
        <v>413</v>
      </c>
      <c r="E178" s="582" t="s">
        <v>415</v>
      </c>
      <c r="F178" s="186" t="s">
        <v>5</v>
      </c>
      <c r="G178" s="162" t="str">
        <f>IF(F178="(1) RARA VEZ","1", IF(F178="(2) IMPROBABLE","2",IF(F178="(3) POSIBLE","3",IF(F178="(4) PROBABLE","4",IF(F178="(5) CASI SEGURO","5","")))))</f>
        <v>2</v>
      </c>
      <c r="H178" s="163" t="s">
        <v>28</v>
      </c>
      <c r="I178" s="141" t="str">
        <f>IF(H178="(5) MODERADO","5", IF(H178="(10) MAYOR","10",IF(H178="(20) CATASTROFICO","20","")))</f>
        <v>10</v>
      </c>
      <c r="J178" s="210">
        <f>G178*I178</f>
        <v>20</v>
      </c>
      <c r="K178" s="582" t="s">
        <v>417</v>
      </c>
      <c r="L178" s="26" t="s">
        <v>57</v>
      </c>
      <c r="M178" s="27" t="s">
        <v>55</v>
      </c>
      <c r="N178" s="29">
        <f>IF(M178="SÍ",15,"0")</f>
        <v>15</v>
      </c>
      <c r="O178" s="140">
        <f>SUM(N178:N184)</f>
        <v>85</v>
      </c>
      <c r="P178" s="143">
        <f>IF(AND($O178&gt;=0,$O178&lt;=50),0,IF(AND($O178&gt;50,$O178&lt;=75),1,IF(AND($O178&gt;75,$O178&lt;=100),2,"")))</f>
        <v>2</v>
      </c>
      <c r="Q178" s="143">
        <f>$G178-$P178</f>
        <v>0</v>
      </c>
      <c r="R178" s="167">
        <f>IF($Q178&lt;=0,1,$Q178)</f>
        <v>1</v>
      </c>
      <c r="S178" s="143">
        <f>$I178-$P178</f>
        <v>8</v>
      </c>
      <c r="T178" s="167">
        <f>IF($S178=19,10,IF($S178=18,5,IF($S178=9,5,IF($S178=8,5,I178))))</f>
        <v>5</v>
      </c>
      <c r="U178" s="192" t="s">
        <v>35</v>
      </c>
      <c r="V178" s="186" t="s">
        <v>2</v>
      </c>
      <c r="W178" s="365">
        <f>IF($U178="PROBABILIDAD",$R178,$G178)</f>
        <v>1</v>
      </c>
      <c r="X178" s="126" t="s">
        <v>28</v>
      </c>
      <c r="Y178" s="129" t="str">
        <f>IF($U178="IMPACTO",$T178,$I178)</f>
        <v>10</v>
      </c>
      <c r="Z178" s="130">
        <f>+W178*Y178</f>
        <v>10</v>
      </c>
      <c r="AA178" s="582" t="s">
        <v>419</v>
      </c>
      <c r="AB178" s="589" t="s">
        <v>420</v>
      </c>
      <c r="AC178" s="590" t="s">
        <v>421</v>
      </c>
      <c r="AD178" s="582" t="s">
        <v>422</v>
      </c>
      <c r="AE178" s="586">
        <v>43343</v>
      </c>
      <c r="AF178" s="587" t="s">
        <v>423</v>
      </c>
      <c r="AG178" s="582" t="s">
        <v>424</v>
      </c>
      <c r="AH178" s="584" t="s">
        <v>425</v>
      </c>
    </row>
    <row r="179" spans="1:34" ht="39.75" customHeight="1" x14ac:dyDescent="0.25">
      <c r="A179" s="573"/>
      <c r="B179" s="576"/>
      <c r="C179" s="580"/>
      <c r="D179" s="553"/>
      <c r="E179" s="351"/>
      <c r="F179" s="186"/>
      <c r="G179" s="162"/>
      <c r="H179" s="163"/>
      <c r="I179" s="141"/>
      <c r="J179" s="211"/>
      <c r="K179" s="351"/>
      <c r="L179" s="34" t="s">
        <v>58</v>
      </c>
      <c r="M179" s="27" t="s">
        <v>55</v>
      </c>
      <c r="N179" s="35">
        <f>IF(M179="SÍ",5,"0")</f>
        <v>5</v>
      </c>
      <c r="O179" s="141"/>
      <c r="P179" s="144"/>
      <c r="Q179" s="144"/>
      <c r="R179" s="168"/>
      <c r="S179" s="144"/>
      <c r="T179" s="168"/>
      <c r="U179" s="193"/>
      <c r="V179" s="186"/>
      <c r="W179" s="347"/>
      <c r="X179" s="127"/>
      <c r="Y179" s="129"/>
      <c r="Z179" s="131"/>
      <c r="AA179" s="351"/>
      <c r="AB179" s="209"/>
      <c r="AC179" s="591"/>
      <c r="AD179" s="351"/>
      <c r="AE179" s="351"/>
      <c r="AF179" s="588"/>
      <c r="AG179" s="207"/>
      <c r="AH179" s="585"/>
    </row>
    <row r="180" spans="1:34" ht="39.75" customHeight="1" x14ac:dyDescent="0.25">
      <c r="A180" s="573"/>
      <c r="B180" s="576"/>
      <c r="C180" s="580"/>
      <c r="D180" s="553"/>
      <c r="E180" s="351"/>
      <c r="F180" s="186"/>
      <c r="G180" s="162"/>
      <c r="H180" s="163"/>
      <c r="I180" s="141"/>
      <c r="J180" s="146" t="str">
        <f>IF(AND(J178&gt;=5,J178&lt;=10),"BAJA",IF(AND(J178&gt;=15,J178&lt;=25),"MODERADA",IF(AND(J178&gt;=30,J178&lt;=50),"ALTA",IF(AND(J178&gt;=60,J178&lt;=100),"EXTREMA",""))))</f>
        <v>MODERADA</v>
      </c>
      <c r="K180" s="351"/>
      <c r="L180" s="38" t="s">
        <v>59</v>
      </c>
      <c r="M180" s="27" t="s">
        <v>56</v>
      </c>
      <c r="N180" s="35" t="str">
        <f>IF(M180="SÍ",15,"0")</f>
        <v>0</v>
      </c>
      <c r="O180" s="141"/>
      <c r="P180" s="144"/>
      <c r="Q180" s="144"/>
      <c r="R180" s="168"/>
      <c r="S180" s="144"/>
      <c r="T180" s="168"/>
      <c r="U180" s="193"/>
      <c r="V180" s="186"/>
      <c r="W180" s="347"/>
      <c r="X180" s="127"/>
      <c r="Y180" s="129"/>
      <c r="Z180" s="166" t="str">
        <f>IF(AND($Z178&gt;=5,$Z178&lt;=10),"BAJA",IF(AND($Z178&gt;=15,$Z178&lt;=25),"MODERADA",IF(AND($Z178&gt;=30,$Z178&lt;=50),"ALTA",IF(AND($Z178&gt;=60,$Z178&lt;=100),"EXTREMA",""))))</f>
        <v>BAJA</v>
      </c>
      <c r="AA180" s="351"/>
      <c r="AB180" s="209"/>
      <c r="AC180" s="591"/>
      <c r="AD180" s="351"/>
      <c r="AE180" s="351"/>
      <c r="AF180" s="588"/>
      <c r="AG180" s="207"/>
      <c r="AH180" s="585"/>
    </row>
    <row r="181" spans="1:34" ht="39.75" customHeight="1" x14ac:dyDescent="0.25">
      <c r="A181" s="573"/>
      <c r="B181" s="576"/>
      <c r="C181" s="580"/>
      <c r="D181" s="553"/>
      <c r="E181" s="351"/>
      <c r="F181" s="186"/>
      <c r="G181" s="162"/>
      <c r="H181" s="163"/>
      <c r="I181" s="141"/>
      <c r="J181" s="146"/>
      <c r="K181" s="351"/>
      <c r="L181" s="38" t="s">
        <v>60</v>
      </c>
      <c r="M181" s="27" t="s">
        <v>55</v>
      </c>
      <c r="N181" s="35">
        <f>IF(M181="SÍ",10,"0")</f>
        <v>10</v>
      </c>
      <c r="O181" s="141"/>
      <c r="P181" s="144"/>
      <c r="Q181" s="144"/>
      <c r="R181" s="168"/>
      <c r="S181" s="144"/>
      <c r="T181" s="168"/>
      <c r="U181" s="193"/>
      <c r="V181" s="186"/>
      <c r="W181" s="347"/>
      <c r="X181" s="127"/>
      <c r="Y181" s="129"/>
      <c r="Z181" s="166"/>
      <c r="AA181" s="351"/>
      <c r="AB181" s="209"/>
      <c r="AC181" s="591"/>
      <c r="AD181" s="351"/>
      <c r="AE181" s="351"/>
      <c r="AF181" s="588"/>
      <c r="AG181" s="207"/>
      <c r="AH181" s="585"/>
    </row>
    <row r="182" spans="1:34" ht="39.75" customHeight="1" x14ac:dyDescent="0.25">
      <c r="A182" s="573"/>
      <c r="B182" s="576"/>
      <c r="C182" s="580"/>
      <c r="D182" s="553"/>
      <c r="E182" s="351"/>
      <c r="F182" s="186"/>
      <c r="G182" s="162"/>
      <c r="H182" s="163"/>
      <c r="I182" s="141"/>
      <c r="J182" s="146"/>
      <c r="K182" s="351"/>
      <c r="L182" s="34" t="s">
        <v>61</v>
      </c>
      <c r="M182" s="27" t="s">
        <v>55</v>
      </c>
      <c r="N182" s="35">
        <f>IF(M182="SÍ",15,"0")</f>
        <v>15</v>
      </c>
      <c r="O182" s="141"/>
      <c r="P182" s="144"/>
      <c r="Q182" s="144"/>
      <c r="R182" s="168"/>
      <c r="S182" s="144"/>
      <c r="T182" s="168"/>
      <c r="U182" s="193"/>
      <c r="V182" s="186"/>
      <c r="W182" s="347"/>
      <c r="X182" s="127"/>
      <c r="Y182" s="129"/>
      <c r="Z182" s="166"/>
      <c r="AA182" s="351"/>
      <c r="AB182" s="209"/>
      <c r="AC182" s="591"/>
      <c r="AD182" s="351"/>
      <c r="AE182" s="351"/>
      <c r="AF182" s="588"/>
      <c r="AG182" s="207"/>
      <c r="AH182" s="585"/>
    </row>
    <row r="183" spans="1:34" ht="39.75" customHeight="1" x14ac:dyDescent="0.25">
      <c r="A183" s="573"/>
      <c r="B183" s="576"/>
      <c r="C183" s="580"/>
      <c r="D183" s="553"/>
      <c r="E183" s="351"/>
      <c r="F183" s="186"/>
      <c r="G183" s="162"/>
      <c r="H183" s="163"/>
      <c r="I183" s="141"/>
      <c r="J183" s="146"/>
      <c r="K183" s="351"/>
      <c r="L183" s="34" t="s">
        <v>62</v>
      </c>
      <c r="M183" s="27" t="s">
        <v>55</v>
      </c>
      <c r="N183" s="35">
        <f>IF(M183="SÍ",10,"0")</f>
        <v>10</v>
      </c>
      <c r="O183" s="141"/>
      <c r="P183" s="144"/>
      <c r="Q183" s="144"/>
      <c r="R183" s="168"/>
      <c r="S183" s="144"/>
      <c r="T183" s="168"/>
      <c r="U183" s="193"/>
      <c r="V183" s="186"/>
      <c r="W183" s="347"/>
      <c r="X183" s="127"/>
      <c r="Y183" s="129"/>
      <c r="Z183" s="166"/>
      <c r="AA183" s="351"/>
      <c r="AB183" s="209"/>
      <c r="AC183" s="591"/>
      <c r="AD183" s="351"/>
      <c r="AE183" s="351"/>
      <c r="AF183" s="588"/>
      <c r="AG183" s="207"/>
      <c r="AH183" s="585"/>
    </row>
    <row r="184" spans="1:34" ht="39.75" customHeight="1" x14ac:dyDescent="0.25">
      <c r="A184" s="573"/>
      <c r="B184" s="576"/>
      <c r="C184" s="580"/>
      <c r="D184" s="553"/>
      <c r="E184" s="351"/>
      <c r="F184" s="206"/>
      <c r="G184" s="161"/>
      <c r="H184" s="170"/>
      <c r="I184" s="141"/>
      <c r="J184" s="172"/>
      <c r="K184" s="351"/>
      <c r="L184" s="40" t="s">
        <v>63</v>
      </c>
      <c r="M184" s="27" t="s">
        <v>55</v>
      </c>
      <c r="N184" s="35">
        <f>IF(M184="SÍ",30,"0")</f>
        <v>30</v>
      </c>
      <c r="O184" s="141"/>
      <c r="P184" s="144"/>
      <c r="Q184" s="144"/>
      <c r="R184" s="168"/>
      <c r="S184" s="144"/>
      <c r="T184" s="168"/>
      <c r="U184" s="193"/>
      <c r="V184" s="206"/>
      <c r="W184" s="366"/>
      <c r="X184" s="128"/>
      <c r="Y184" s="129"/>
      <c r="Z184" s="166"/>
      <c r="AA184" s="351"/>
      <c r="AB184" s="209"/>
      <c r="AC184" s="591"/>
      <c r="AD184" s="351"/>
      <c r="AE184" s="351"/>
      <c r="AF184" s="588"/>
      <c r="AG184" s="207"/>
      <c r="AH184" s="585"/>
    </row>
    <row r="185" spans="1:34" ht="39.75" customHeight="1" x14ac:dyDescent="0.25">
      <c r="A185" s="573" t="s">
        <v>409</v>
      </c>
      <c r="B185" s="575" t="s">
        <v>410</v>
      </c>
      <c r="C185" s="207" t="s">
        <v>412</v>
      </c>
      <c r="D185" s="207" t="s">
        <v>414</v>
      </c>
      <c r="E185" s="207" t="s">
        <v>416</v>
      </c>
      <c r="F185" s="186" t="s">
        <v>3</v>
      </c>
      <c r="G185" s="162" t="str">
        <f>IF(F185="(1) RARA VEZ","1", IF(F185="(2) IMPROBABLE","2",IF(F185="(3) POSIBLE","3",IF(F185="(4) PROBABLE","4",IF(F185="(5) CASI SEGURO","5","")))))</f>
        <v>4</v>
      </c>
      <c r="H185" s="163" t="s">
        <v>28</v>
      </c>
      <c r="I185" s="141" t="str">
        <f>IF(H185="(5) MODERADO","5", IF(H185="(10) MAYOR","10",IF(H185="(20) CATASTROFICO","20","")))</f>
        <v>10</v>
      </c>
      <c r="J185" s="195">
        <f>+G185*I185</f>
        <v>40</v>
      </c>
      <c r="K185" s="207" t="s">
        <v>418</v>
      </c>
      <c r="L185" s="26" t="s">
        <v>57</v>
      </c>
      <c r="M185" s="27" t="s">
        <v>55</v>
      </c>
      <c r="N185" s="29">
        <f>IF(M185="SÍ",15,"0")</f>
        <v>15</v>
      </c>
      <c r="O185" s="140">
        <f>SUM(N185:N191)</f>
        <v>70</v>
      </c>
      <c r="P185" s="143">
        <f>IF(AND($O185&gt;=0,$O185&lt;=50),0,IF(AND($O185&gt;50,$O185&lt;=75),1,IF(AND($O185&gt;75,$O185&lt;=100),2,"")))</f>
        <v>1</v>
      </c>
      <c r="Q185" s="143">
        <f>$G185-$P185</f>
        <v>3</v>
      </c>
      <c r="R185" s="167">
        <f>IF($Q185&lt;=0,1,$Q185)</f>
        <v>3</v>
      </c>
      <c r="S185" s="143">
        <f>$I185-$P185</f>
        <v>9</v>
      </c>
      <c r="T185" s="167">
        <f>IF($S185=19,10,IF($S185=18,5,IF($S185=9,5,IF($S185=8,5,I185))))</f>
        <v>5</v>
      </c>
      <c r="U185" s="192" t="s">
        <v>35</v>
      </c>
      <c r="V185" s="186" t="s">
        <v>4</v>
      </c>
      <c r="W185" s="124">
        <f>IF($U185="PROBABILIDAD",$R185,$G185)</f>
        <v>3</v>
      </c>
      <c r="X185" s="126" t="s">
        <v>28</v>
      </c>
      <c r="Y185" s="129" t="str">
        <f>IF($U185="IMPACTO",$T185,$I185)</f>
        <v>10</v>
      </c>
      <c r="Z185" s="130">
        <f>+W185*Y185</f>
        <v>30</v>
      </c>
      <c r="AA185" s="207" t="s">
        <v>426</v>
      </c>
      <c r="AB185" s="196" t="s">
        <v>420</v>
      </c>
      <c r="AC185" s="594" t="s">
        <v>427</v>
      </c>
      <c r="AD185" s="594" t="s">
        <v>428</v>
      </c>
      <c r="AE185" s="601">
        <v>43465</v>
      </c>
      <c r="AF185" s="592" t="s">
        <v>429</v>
      </c>
      <c r="AG185" s="594" t="s">
        <v>424</v>
      </c>
      <c r="AH185" s="596" t="s">
        <v>430</v>
      </c>
    </row>
    <row r="186" spans="1:34" ht="39.75" customHeight="1" x14ac:dyDescent="0.25">
      <c r="A186" s="573"/>
      <c r="B186" s="576"/>
      <c r="C186" s="351"/>
      <c r="D186" s="207"/>
      <c r="E186" s="351"/>
      <c r="F186" s="186"/>
      <c r="G186" s="162"/>
      <c r="H186" s="163"/>
      <c r="I186" s="141"/>
      <c r="J186" s="195"/>
      <c r="K186" s="351"/>
      <c r="L186" s="34" t="s">
        <v>58</v>
      </c>
      <c r="M186" s="27" t="s">
        <v>55</v>
      </c>
      <c r="N186" s="35">
        <f>IF(M186="SÍ",5,"0")</f>
        <v>5</v>
      </c>
      <c r="O186" s="141"/>
      <c r="P186" s="144"/>
      <c r="Q186" s="144"/>
      <c r="R186" s="168"/>
      <c r="S186" s="144"/>
      <c r="T186" s="168"/>
      <c r="U186" s="193"/>
      <c r="V186" s="186"/>
      <c r="W186" s="124"/>
      <c r="X186" s="127"/>
      <c r="Y186" s="129"/>
      <c r="Z186" s="131"/>
      <c r="AA186" s="351"/>
      <c r="AB186" s="209"/>
      <c r="AC186" s="591"/>
      <c r="AD186" s="591"/>
      <c r="AE186" s="591"/>
      <c r="AF186" s="588"/>
      <c r="AG186" s="594"/>
      <c r="AH186" s="597"/>
    </row>
    <row r="187" spans="1:34" ht="39.75" customHeight="1" x14ac:dyDescent="0.25">
      <c r="A187" s="573"/>
      <c r="B187" s="576"/>
      <c r="C187" s="351"/>
      <c r="D187" s="207"/>
      <c r="E187" s="351"/>
      <c r="F187" s="186"/>
      <c r="G187" s="162"/>
      <c r="H187" s="163"/>
      <c r="I187" s="141"/>
      <c r="J187" s="146" t="str">
        <f>IF(AND(J185&gt;=5,J185&lt;=10),"BAJA",IF(AND(J185&gt;=15,J185&lt;=25),"MODERADA",IF(AND(J185&gt;=30,J185&lt;=50),"ALTA",IF(AND(J185&gt;=60,J185&lt;=100),"EXTREMA",""))))</f>
        <v>ALTA</v>
      </c>
      <c r="K187" s="351"/>
      <c r="L187" s="38" t="s">
        <v>59</v>
      </c>
      <c r="M187" s="27" t="s">
        <v>56</v>
      </c>
      <c r="N187" s="35" t="str">
        <f>IF(M187="SÍ",15,"0")</f>
        <v>0</v>
      </c>
      <c r="O187" s="141"/>
      <c r="P187" s="144"/>
      <c r="Q187" s="144"/>
      <c r="R187" s="168"/>
      <c r="S187" s="144"/>
      <c r="T187" s="168"/>
      <c r="U187" s="193"/>
      <c r="V187" s="186"/>
      <c r="W187" s="124"/>
      <c r="X187" s="127"/>
      <c r="Y187" s="129"/>
      <c r="Z187" s="166" t="str">
        <f>IF(AND($Z185&gt;=5,$Z185&lt;=10),"BAJA",IF(AND($Z185&gt;=15,$Z185&lt;=25),"MODERADA",IF(AND($Z185&gt;=30,$Z185&lt;=50),"ALTA",IF(AND($Z185&gt;=60,$Z185&lt;=100),"EXTREMA",""))))</f>
        <v>ALTA</v>
      </c>
      <c r="AA187" s="351"/>
      <c r="AB187" s="209"/>
      <c r="AC187" s="591"/>
      <c r="AD187" s="591"/>
      <c r="AE187" s="591"/>
      <c r="AF187" s="588"/>
      <c r="AG187" s="594"/>
      <c r="AH187" s="597"/>
    </row>
    <row r="188" spans="1:34" ht="39.75" customHeight="1" x14ac:dyDescent="0.25">
      <c r="A188" s="573"/>
      <c r="B188" s="576"/>
      <c r="C188" s="351"/>
      <c r="D188" s="207"/>
      <c r="E188" s="351"/>
      <c r="F188" s="186"/>
      <c r="G188" s="162"/>
      <c r="H188" s="163"/>
      <c r="I188" s="141"/>
      <c r="J188" s="146"/>
      <c r="K188" s="351"/>
      <c r="L188" s="38" t="s">
        <v>60</v>
      </c>
      <c r="M188" s="27" t="s">
        <v>55</v>
      </c>
      <c r="N188" s="35">
        <f>IF(M188="SÍ",10,"0")</f>
        <v>10</v>
      </c>
      <c r="O188" s="141"/>
      <c r="P188" s="144"/>
      <c r="Q188" s="144"/>
      <c r="R188" s="168"/>
      <c r="S188" s="144"/>
      <c r="T188" s="168"/>
      <c r="U188" s="193"/>
      <c r="V188" s="186"/>
      <c r="W188" s="124"/>
      <c r="X188" s="127"/>
      <c r="Y188" s="129"/>
      <c r="Z188" s="166"/>
      <c r="AA188" s="351"/>
      <c r="AB188" s="209"/>
      <c r="AC188" s="591"/>
      <c r="AD188" s="591"/>
      <c r="AE188" s="591"/>
      <c r="AF188" s="588"/>
      <c r="AG188" s="594"/>
      <c r="AH188" s="597"/>
    </row>
    <row r="189" spans="1:34" ht="39.75" customHeight="1" x14ac:dyDescent="0.25">
      <c r="A189" s="573"/>
      <c r="B189" s="576"/>
      <c r="C189" s="351"/>
      <c r="D189" s="207"/>
      <c r="E189" s="351"/>
      <c r="F189" s="186"/>
      <c r="G189" s="162"/>
      <c r="H189" s="163"/>
      <c r="I189" s="141"/>
      <c r="J189" s="146"/>
      <c r="K189" s="351"/>
      <c r="L189" s="34" t="s">
        <v>61</v>
      </c>
      <c r="M189" s="27" t="s">
        <v>56</v>
      </c>
      <c r="N189" s="35" t="str">
        <f>IF(M189="SÍ",15,"0")</f>
        <v>0</v>
      </c>
      <c r="O189" s="141"/>
      <c r="P189" s="144"/>
      <c r="Q189" s="144"/>
      <c r="R189" s="168"/>
      <c r="S189" s="144"/>
      <c r="T189" s="168"/>
      <c r="U189" s="193"/>
      <c r="V189" s="186"/>
      <c r="W189" s="124"/>
      <c r="X189" s="127"/>
      <c r="Y189" s="129"/>
      <c r="Z189" s="166"/>
      <c r="AA189" s="351"/>
      <c r="AB189" s="209"/>
      <c r="AC189" s="591"/>
      <c r="AD189" s="591"/>
      <c r="AE189" s="591"/>
      <c r="AF189" s="588"/>
      <c r="AG189" s="594"/>
      <c r="AH189" s="597"/>
    </row>
    <row r="190" spans="1:34" ht="39.75" customHeight="1" x14ac:dyDescent="0.25">
      <c r="A190" s="573"/>
      <c r="B190" s="576"/>
      <c r="C190" s="351"/>
      <c r="D190" s="207"/>
      <c r="E190" s="351"/>
      <c r="F190" s="186"/>
      <c r="G190" s="162"/>
      <c r="H190" s="163"/>
      <c r="I190" s="141"/>
      <c r="J190" s="146"/>
      <c r="K190" s="351"/>
      <c r="L190" s="34" t="s">
        <v>62</v>
      </c>
      <c r="M190" s="27" t="s">
        <v>55</v>
      </c>
      <c r="N190" s="35">
        <f>IF(M190="SÍ",10,"0")</f>
        <v>10</v>
      </c>
      <c r="O190" s="141"/>
      <c r="P190" s="144"/>
      <c r="Q190" s="144"/>
      <c r="R190" s="168"/>
      <c r="S190" s="144"/>
      <c r="T190" s="168"/>
      <c r="U190" s="193"/>
      <c r="V190" s="186"/>
      <c r="W190" s="124"/>
      <c r="X190" s="127"/>
      <c r="Y190" s="129"/>
      <c r="Z190" s="166"/>
      <c r="AA190" s="351"/>
      <c r="AB190" s="209"/>
      <c r="AC190" s="591"/>
      <c r="AD190" s="591"/>
      <c r="AE190" s="591"/>
      <c r="AF190" s="588"/>
      <c r="AG190" s="594"/>
      <c r="AH190" s="597"/>
    </row>
    <row r="191" spans="1:34" ht="39.75" customHeight="1" thickBot="1" x14ac:dyDescent="0.3">
      <c r="A191" s="574"/>
      <c r="B191" s="577"/>
      <c r="C191" s="581"/>
      <c r="D191" s="562"/>
      <c r="E191" s="581"/>
      <c r="F191" s="206"/>
      <c r="G191" s="161"/>
      <c r="H191" s="170"/>
      <c r="I191" s="141"/>
      <c r="J191" s="172"/>
      <c r="K191" s="581"/>
      <c r="L191" s="40" t="s">
        <v>63</v>
      </c>
      <c r="M191" s="41" t="s">
        <v>55</v>
      </c>
      <c r="N191" s="35">
        <f>IF(M191="SÍ",30,"0")</f>
        <v>30</v>
      </c>
      <c r="O191" s="141"/>
      <c r="P191" s="144"/>
      <c r="Q191" s="144"/>
      <c r="R191" s="168"/>
      <c r="S191" s="144"/>
      <c r="T191" s="168"/>
      <c r="U191" s="193"/>
      <c r="V191" s="206"/>
      <c r="W191" s="124"/>
      <c r="X191" s="128"/>
      <c r="Y191" s="129"/>
      <c r="Z191" s="166"/>
      <c r="AA191" s="581"/>
      <c r="AB191" s="599"/>
      <c r="AC191" s="600"/>
      <c r="AD191" s="600"/>
      <c r="AE191" s="600"/>
      <c r="AF191" s="593"/>
      <c r="AG191" s="595"/>
      <c r="AH191" s="598"/>
    </row>
    <row r="192" spans="1:34" ht="39.75" customHeight="1" x14ac:dyDescent="0.25">
      <c r="A192" s="538" t="s">
        <v>467</v>
      </c>
      <c r="B192" s="540" t="s">
        <v>431</v>
      </c>
      <c r="C192" s="541" t="s">
        <v>432</v>
      </c>
      <c r="D192" s="541" t="s">
        <v>436</v>
      </c>
      <c r="E192" s="541" t="s">
        <v>437</v>
      </c>
      <c r="F192" s="186" t="s">
        <v>6</v>
      </c>
      <c r="G192" s="162" t="str">
        <f>IF(F192="(1) RARA VEZ","1", IF(F192="(2) IMPROBABLE","2",IF(F192="(3) POSIBLE","3",IF(F192="(4) PROBABLE","4",IF(F192="(5) CASI SEGURO","5","")))))</f>
        <v>1</v>
      </c>
      <c r="H192" s="163" t="s">
        <v>28</v>
      </c>
      <c r="I192" s="141" t="str">
        <f>IF(H192="(5) MODERADO","5", IF(H192="(10) MAYOR","10",IF(H192="(20) CATASTROFICO","20","")))</f>
        <v>10</v>
      </c>
      <c r="J192" s="195">
        <f>+G192*I192</f>
        <v>10</v>
      </c>
      <c r="K192" s="543" t="s">
        <v>443</v>
      </c>
      <c r="L192" s="26" t="s">
        <v>57</v>
      </c>
      <c r="M192" s="27" t="s">
        <v>55</v>
      </c>
      <c r="N192" s="29">
        <f>IF(M192="SÍ",15,"0")</f>
        <v>15</v>
      </c>
      <c r="O192" s="140">
        <f>SUM(N192:N198)</f>
        <v>65</v>
      </c>
      <c r="P192" s="143">
        <f>IF(AND($O192&gt;=0,$O192&lt;=50),0,IF(AND($O192&gt;50,$O192&lt;=75),1,IF(AND($O192&gt;75,$O192&lt;=100),2,"")))</f>
        <v>1</v>
      </c>
      <c r="Q192" s="143">
        <f>$G192-$P192</f>
        <v>0</v>
      </c>
      <c r="R192" s="167">
        <f>IF($Q192&lt;=0,1,$Q192)</f>
        <v>1</v>
      </c>
      <c r="S192" s="143">
        <f>$I192-$P192</f>
        <v>9</v>
      </c>
      <c r="T192" s="167">
        <f>IF($S192=19,10,IF($S192=18,5,IF($S192=9,5,IF($S192=8,5,I192))))</f>
        <v>5</v>
      </c>
      <c r="U192" s="192" t="s">
        <v>35</v>
      </c>
      <c r="V192" s="186" t="s">
        <v>4</v>
      </c>
      <c r="W192" s="124">
        <f t="shared" ref="W192" si="0">IF($U192="PROBABILIDAD",$R192,$G192)</f>
        <v>1</v>
      </c>
      <c r="X192" s="126" t="s">
        <v>28</v>
      </c>
      <c r="Y192" s="129" t="str">
        <f>IF($U192="IMPACTO",$T192,$I192)</f>
        <v>10</v>
      </c>
      <c r="Z192" s="130">
        <f>+W192*Y192</f>
        <v>10</v>
      </c>
      <c r="AA192" s="382" t="s">
        <v>507</v>
      </c>
      <c r="AB192" s="162" t="s">
        <v>447</v>
      </c>
      <c r="AC192" s="382" t="s">
        <v>448</v>
      </c>
      <c r="AD192" s="382" t="s">
        <v>452</v>
      </c>
      <c r="AE192" s="535" t="s">
        <v>455</v>
      </c>
      <c r="AF192" s="197" t="s">
        <v>456</v>
      </c>
      <c r="AG192" s="545" t="s">
        <v>457</v>
      </c>
      <c r="AH192" s="546" t="s">
        <v>458</v>
      </c>
    </row>
    <row r="193" spans="1:34" ht="39.75" customHeight="1" x14ac:dyDescent="0.25">
      <c r="A193" s="538"/>
      <c r="B193" s="540"/>
      <c r="C193" s="542"/>
      <c r="D193" s="541"/>
      <c r="E193" s="542"/>
      <c r="F193" s="186"/>
      <c r="G193" s="162"/>
      <c r="H193" s="163"/>
      <c r="I193" s="141"/>
      <c r="J193" s="195"/>
      <c r="K193" s="544"/>
      <c r="L193" s="34" t="s">
        <v>58</v>
      </c>
      <c r="M193" s="27" t="s">
        <v>56</v>
      </c>
      <c r="N193" s="35" t="str">
        <f>IF(M193="SÍ",5,"0")</f>
        <v>0</v>
      </c>
      <c r="O193" s="141"/>
      <c r="P193" s="144"/>
      <c r="Q193" s="144"/>
      <c r="R193" s="168"/>
      <c r="S193" s="144"/>
      <c r="T193" s="168"/>
      <c r="U193" s="193"/>
      <c r="V193" s="186"/>
      <c r="W193" s="124"/>
      <c r="X193" s="127"/>
      <c r="Y193" s="129"/>
      <c r="Z193" s="131"/>
      <c r="AA193" s="382"/>
      <c r="AB193" s="162"/>
      <c r="AC193" s="383"/>
      <c r="AD193" s="383"/>
      <c r="AE193" s="536"/>
      <c r="AF193" s="537"/>
      <c r="AG193" s="545"/>
      <c r="AH193" s="546"/>
    </row>
    <row r="194" spans="1:34" ht="39.75" customHeight="1" x14ac:dyDescent="0.25">
      <c r="A194" s="538"/>
      <c r="B194" s="540"/>
      <c r="C194" s="542"/>
      <c r="D194" s="541"/>
      <c r="E194" s="542"/>
      <c r="F194" s="186"/>
      <c r="G194" s="162"/>
      <c r="H194" s="163"/>
      <c r="I194" s="141"/>
      <c r="J194" s="146" t="str">
        <f>IF(AND(J192&gt;=5,J192&lt;=10),"BAJA",IF(AND(J192&gt;=15,J192&lt;=25),"MODERADA",IF(AND(J192&gt;=30,J192&lt;=50),"ALTA",IF(AND(J192&gt;=60,J192&lt;=100),"EXTREMA",""))))</f>
        <v>BAJA</v>
      </c>
      <c r="K194" s="544"/>
      <c r="L194" s="38" t="s">
        <v>59</v>
      </c>
      <c r="M194" s="27" t="s">
        <v>56</v>
      </c>
      <c r="N194" s="35" t="str">
        <f>IF(M194="SÍ",15,"0")</f>
        <v>0</v>
      </c>
      <c r="O194" s="141"/>
      <c r="P194" s="144"/>
      <c r="Q194" s="144"/>
      <c r="R194" s="168"/>
      <c r="S194" s="144"/>
      <c r="T194" s="168"/>
      <c r="U194" s="193"/>
      <c r="V194" s="186"/>
      <c r="W194" s="124"/>
      <c r="X194" s="127"/>
      <c r="Y194" s="129"/>
      <c r="Z194" s="166" t="str">
        <f>IF(AND($Z192&gt;=5,$Z192&lt;=10),"BAJA",IF(AND($Z192&gt;=15,$Z192&lt;=25),"MODERADA",IF(AND($Z192&gt;=30,$Z192&lt;=50),"ALTA",IF(AND($Z192&gt;=60,$Z192&lt;=100),"EXTREMA",""))))</f>
        <v>BAJA</v>
      </c>
      <c r="AA194" s="382"/>
      <c r="AB194" s="162"/>
      <c r="AC194" s="383"/>
      <c r="AD194" s="383"/>
      <c r="AE194" s="536"/>
      <c r="AF194" s="537"/>
      <c r="AG194" s="545"/>
      <c r="AH194" s="546"/>
    </row>
    <row r="195" spans="1:34" ht="39.75" customHeight="1" x14ac:dyDescent="0.25">
      <c r="A195" s="538"/>
      <c r="B195" s="540"/>
      <c r="C195" s="542"/>
      <c r="D195" s="541"/>
      <c r="E195" s="542"/>
      <c r="F195" s="186"/>
      <c r="G195" s="162"/>
      <c r="H195" s="163"/>
      <c r="I195" s="141"/>
      <c r="J195" s="146"/>
      <c r="K195" s="544"/>
      <c r="L195" s="38" t="s">
        <v>60</v>
      </c>
      <c r="M195" s="27" t="s">
        <v>55</v>
      </c>
      <c r="N195" s="35">
        <f>IF(M195="SÍ",10,"0")</f>
        <v>10</v>
      </c>
      <c r="O195" s="141"/>
      <c r="P195" s="144"/>
      <c r="Q195" s="144"/>
      <c r="R195" s="168"/>
      <c r="S195" s="144"/>
      <c r="T195" s="168"/>
      <c r="U195" s="193"/>
      <c r="V195" s="186"/>
      <c r="W195" s="124"/>
      <c r="X195" s="127"/>
      <c r="Y195" s="129"/>
      <c r="Z195" s="166"/>
      <c r="AA195" s="382"/>
      <c r="AB195" s="162"/>
      <c r="AC195" s="383"/>
      <c r="AD195" s="383"/>
      <c r="AE195" s="536"/>
      <c r="AF195" s="537"/>
      <c r="AG195" s="545"/>
      <c r="AH195" s="546"/>
    </row>
    <row r="196" spans="1:34" ht="39.75" customHeight="1" x14ac:dyDescent="0.25">
      <c r="A196" s="538"/>
      <c r="B196" s="540"/>
      <c r="C196" s="542"/>
      <c r="D196" s="541"/>
      <c r="E196" s="542"/>
      <c r="F196" s="186"/>
      <c r="G196" s="162"/>
      <c r="H196" s="163"/>
      <c r="I196" s="141"/>
      <c r="J196" s="146"/>
      <c r="K196" s="544"/>
      <c r="L196" s="34" t="s">
        <v>61</v>
      </c>
      <c r="M196" s="27" t="s">
        <v>56</v>
      </c>
      <c r="N196" s="35" t="str">
        <f>IF(M196="SÍ",15,"0")</f>
        <v>0</v>
      </c>
      <c r="O196" s="141"/>
      <c r="P196" s="144"/>
      <c r="Q196" s="144"/>
      <c r="R196" s="168"/>
      <c r="S196" s="144"/>
      <c r="T196" s="168"/>
      <c r="U196" s="193"/>
      <c r="V196" s="186"/>
      <c r="W196" s="124"/>
      <c r="X196" s="127"/>
      <c r="Y196" s="129"/>
      <c r="Z196" s="166"/>
      <c r="AA196" s="382"/>
      <c r="AB196" s="162"/>
      <c r="AC196" s="383"/>
      <c r="AD196" s="383"/>
      <c r="AE196" s="536"/>
      <c r="AF196" s="537"/>
      <c r="AG196" s="545"/>
      <c r="AH196" s="546"/>
    </row>
    <row r="197" spans="1:34" ht="39.75" customHeight="1" x14ac:dyDescent="0.25">
      <c r="A197" s="538"/>
      <c r="B197" s="540"/>
      <c r="C197" s="542"/>
      <c r="D197" s="541"/>
      <c r="E197" s="542"/>
      <c r="F197" s="186"/>
      <c r="G197" s="162"/>
      <c r="H197" s="163"/>
      <c r="I197" s="141"/>
      <c r="J197" s="146"/>
      <c r="K197" s="544"/>
      <c r="L197" s="34" t="s">
        <v>62</v>
      </c>
      <c r="M197" s="27" t="s">
        <v>55</v>
      </c>
      <c r="N197" s="35">
        <f>IF(M197="SÍ",10,"0")</f>
        <v>10</v>
      </c>
      <c r="O197" s="141"/>
      <c r="P197" s="144"/>
      <c r="Q197" s="144"/>
      <c r="R197" s="168"/>
      <c r="S197" s="144"/>
      <c r="T197" s="168"/>
      <c r="U197" s="193"/>
      <c r="V197" s="186"/>
      <c r="W197" s="124"/>
      <c r="X197" s="127"/>
      <c r="Y197" s="129"/>
      <c r="Z197" s="166"/>
      <c r="AA197" s="382"/>
      <c r="AB197" s="162"/>
      <c r="AC197" s="383"/>
      <c r="AD197" s="383"/>
      <c r="AE197" s="536"/>
      <c r="AF197" s="537"/>
      <c r="AG197" s="545"/>
      <c r="AH197" s="546"/>
    </row>
    <row r="198" spans="1:34" ht="39.75" customHeight="1" thickBot="1" x14ac:dyDescent="0.3">
      <c r="A198" s="539"/>
      <c r="B198" s="540"/>
      <c r="C198" s="542"/>
      <c r="D198" s="541"/>
      <c r="E198" s="542"/>
      <c r="F198" s="187"/>
      <c r="G198" s="188"/>
      <c r="H198" s="194"/>
      <c r="I198" s="142"/>
      <c r="J198" s="147"/>
      <c r="K198" s="544"/>
      <c r="L198" s="42" t="s">
        <v>63</v>
      </c>
      <c r="M198" s="43" t="s">
        <v>55</v>
      </c>
      <c r="N198" s="44">
        <f>IF(M198="SÍ",30,"0")</f>
        <v>30</v>
      </c>
      <c r="O198" s="142"/>
      <c r="P198" s="145"/>
      <c r="Q198" s="145"/>
      <c r="R198" s="169"/>
      <c r="S198" s="145"/>
      <c r="T198" s="169"/>
      <c r="U198" s="193"/>
      <c r="V198" s="206"/>
      <c r="W198" s="124"/>
      <c r="X198" s="128"/>
      <c r="Y198" s="164"/>
      <c r="Z198" s="337"/>
      <c r="AA198" s="382"/>
      <c r="AB198" s="162"/>
      <c r="AC198" s="383"/>
      <c r="AD198" s="383"/>
      <c r="AE198" s="536"/>
      <c r="AF198" s="537"/>
      <c r="AG198" s="545"/>
      <c r="AH198" s="546"/>
    </row>
    <row r="199" spans="1:34" ht="39.75" customHeight="1" x14ac:dyDescent="0.25">
      <c r="A199" s="538" t="s">
        <v>467</v>
      </c>
      <c r="B199" s="540" t="s">
        <v>431</v>
      </c>
      <c r="C199" s="541" t="s">
        <v>433</v>
      </c>
      <c r="D199" s="541" t="s">
        <v>438</v>
      </c>
      <c r="E199" s="541" t="s">
        <v>439</v>
      </c>
      <c r="F199" s="186" t="s">
        <v>3</v>
      </c>
      <c r="G199" s="162" t="str">
        <f>IF(F199="(1) RARA VEZ","1", IF(F199="(2) IMPROBABLE","2",IF(F199="(3) POSIBLE","3",IF(F199="(4) PROBABLE","4",IF(F199="(5) CASI SEGURO","5","")))))</f>
        <v>4</v>
      </c>
      <c r="H199" s="163" t="s">
        <v>28</v>
      </c>
      <c r="I199" s="141" t="str">
        <f>IF(H199="(5) MODERADO","5", IF(H199="(10) MAYOR","10",IF(H199="(20) CATASTROFICO","20","")))</f>
        <v>10</v>
      </c>
      <c r="J199" s="195">
        <f>G199*I199</f>
        <v>40</v>
      </c>
      <c r="K199" s="543" t="s">
        <v>444</v>
      </c>
      <c r="L199" s="26" t="s">
        <v>57</v>
      </c>
      <c r="M199" s="27" t="s">
        <v>55</v>
      </c>
      <c r="N199" s="29">
        <f>IF(M199="SÍ",15,"0")</f>
        <v>15</v>
      </c>
      <c r="O199" s="140">
        <f>SUM(N199:N205)</f>
        <v>70</v>
      </c>
      <c r="P199" s="143">
        <f>IF(AND($O199&gt;=0,$O199&lt;=50),0,IF(AND($O199&gt;50,$O199&lt;=75),1,IF(AND($O199&gt;75,$O199&lt;=100),2,"")))</f>
        <v>1</v>
      </c>
      <c r="Q199" s="143">
        <f>$G199-$P199</f>
        <v>3</v>
      </c>
      <c r="R199" s="167">
        <f>IF($Q199&lt;=0,1,$Q199)</f>
        <v>3</v>
      </c>
      <c r="S199" s="143">
        <f>$I199-$P199</f>
        <v>9</v>
      </c>
      <c r="T199" s="167">
        <f>IF($S199=19,10,IF($S199=18,5,IF($S199=9,5,IF($S199=8,5,I199))))</f>
        <v>5</v>
      </c>
      <c r="U199" s="192" t="s">
        <v>35</v>
      </c>
      <c r="V199" s="186" t="s">
        <v>4</v>
      </c>
      <c r="W199" s="124">
        <f t="shared" ref="W199" si="1">IF($U199="PROBABILIDAD",$R199,$G199)</f>
        <v>3</v>
      </c>
      <c r="X199" s="126" t="s">
        <v>28</v>
      </c>
      <c r="Y199" s="129" t="str">
        <f>IF($U199="IMPACTO",$T199,$I199)</f>
        <v>10</v>
      </c>
      <c r="Z199" s="130">
        <f>+W199*Y199</f>
        <v>30</v>
      </c>
      <c r="AA199" s="382" t="s">
        <v>506</v>
      </c>
      <c r="AB199" s="162" t="s">
        <v>447</v>
      </c>
      <c r="AC199" s="541" t="s">
        <v>449</v>
      </c>
      <c r="AD199" s="541" t="s">
        <v>453</v>
      </c>
      <c r="AE199" s="535" t="s">
        <v>455</v>
      </c>
      <c r="AF199" s="197" t="s">
        <v>459</v>
      </c>
      <c r="AG199" s="548" t="s">
        <v>460</v>
      </c>
      <c r="AH199" s="546" t="s">
        <v>461</v>
      </c>
    </row>
    <row r="200" spans="1:34" ht="39.75" customHeight="1" x14ac:dyDescent="0.25">
      <c r="A200" s="538"/>
      <c r="B200" s="540"/>
      <c r="C200" s="542"/>
      <c r="D200" s="541"/>
      <c r="E200" s="542"/>
      <c r="F200" s="186"/>
      <c r="G200" s="162"/>
      <c r="H200" s="163"/>
      <c r="I200" s="141"/>
      <c r="J200" s="195"/>
      <c r="K200" s="544"/>
      <c r="L200" s="34" t="s">
        <v>58</v>
      </c>
      <c r="M200" s="27" t="s">
        <v>55</v>
      </c>
      <c r="N200" s="35">
        <f>IF(M200="SÍ",5,"0")</f>
        <v>5</v>
      </c>
      <c r="O200" s="141"/>
      <c r="P200" s="144"/>
      <c r="Q200" s="144"/>
      <c r="R200" s="168"/>
      <c r="S200" s="144"/>
      <c r="T200" s="168"/>
      <c r="U200" s="193"/>
      <c r="V200" s="186"/>
      <c r="W200" s="124"/>
      <c r="X200" s="127"/>
      <c r="Y200" s="129"/>
      <c r="Z200" s="131"/>
      <c r="AA200" s="382"/>
      <c r="AB200" s="162"/>
      <c r="AC200" s="541"/>
      <c r="AD200" s="541"/>
      <c r="AE200" s="536"/>
      <c r="AF200" s="537"/>
      <c r="AG200" s="549"/>
      <c r="AH200" s="546"/>
    </row>
    <row r="201" spans="1:34" ht="39.75" customHeight="1" x14ac:dyDescent="0.25">
      <c r="A201" s="538"/>
      <c r="B201" s="540"/>
      <c r="C201" s="542"/>
      <c r="D201" s="541"/>
      <c r="E201" s="542"/>
      <c r="F201" s="186"/>
      <c r="G201" s="162"/>
      <c r="H201" s="163"/>
      <c r="I201" s="141"/>
      <c r="J201" s="146" t="str">
        <f>IF(AND(J199&gt;=5,J199&lt;=10),"BAJA",IF(AND(J199&gt;=15,J199&lt;=25),"MODERADA",IF(AND(J199&gt;=30,J199&lt;=50),"ALTA",IF(AND(J199&gt;=60,J199&lt;=100),"EXTREMA",""))))</f>
        <v>ALTA</v>
      </c>
      <c r="K201" s="544"/>
      <c r="L201" s="38" t="s">
        <v>59</v>
      </c>
      <c r="M201" s="27" t="s">
        <v>56</v>
      </c>
      <c r="N201" s="35" t="str">
        <f>IF(M201="SÍ",15,"0")</f>
        <v>0</v>
      </c>
      <c r="O201" s="141"/>
      <c r="P201" s="144"/>
      <c r="Q201" s="144"/>
      <c r="R201" s="168"/>
      <c r="S201" s="144"/>
      <c r="T201" s="168"/>
      <c r="U201" s="193"/>
      <c r="V201" s="186"/>
      <c r="W201" s="124"/>
      <c r="X201" s="127"/>
      <c r="Y201" s="129"/>
      <c r="Z201" s="166" t="str">
        <f>IF(AND($Z199&gt;=5,$Z199&lt;=10),"BAJA",IF(AND($Z199&gt;=15,$Z199&lt;=25),"MODERADA",IF(AND($Z199&gt;=30,$Z199&lt;=50),"ALTA",IF(AND($Z199&gt;=60,$Z199&lt;=100),"EXTREMA",""))))</f>
        <v>ALTA</v>
      </c>
      <c r="AA201" s="382"/>
      <c r="AB201" s="162"/>
      <c r="AC201" s="541"/>
      <c r="AD201" s="541"/>
      <c r="AE201" s="536"/>
      <c r="AF201" s="537"/>
      <c r="AG201" s="549"/>
      <c r="AH201" s="546"/>
    </row>
    <row r="202" spans="1:34" ht="39.75" customHeight="1" x14ac:dyDescent="0.25">
      <c r="A202" s="538"/>
      <c r="B202" s="540"/>
      <c r="C202" s="542"/>
      <c r="D202" s="541"/>
      <c r="E202" s="542"/>
      <c r="F202" s="186"/>
      <c r="G202" s="162"/>
      <c r="H202" s="163"/>
      <c r="I202" s="141"/>
      <c r="J202" s="146"/>
      <c r="K202" s="544"/>
      <c r="L202" s="38" t="s">
        <v>60</v>
      </c>
      <c r="M202" s="27" t="s">
        <v>55</v>
      </c>
      <c r="N202" s="35">
        <f>IF(M202="SÍ",10,"0")</f>
        <v>10</v>
      </c>
      <c r="O202" s="141"/>
      <c r="P202" s="144"/>
      <c r="Q202" s="144"/>
      <c r="R202" s="168"/>
      <c r="S202" s="144"/>
      <c r="T202" s="168"/>
      <c r="U202" s="193"/>
      <c r="V202" s="186"/>
      <c r="W202" s="124"/>
      <c r="X202" s="127"/>
      <c r="Y202" s="129"/>
      <c r="Z202" s="166"/>
      <c r="AA202" s="382"/>
      <c r="AB202" s="162"/>
      <c r="AC202" s="541"/>
      <c r="AD202" s="541"/>
      <c r="AE202" s="536"/>
      <c r="AF202" s="537"/>
      <c r="AG202" s="549"/>
      <c r="AH202" s="546"/>
    </row>
    <row r="203" spans="1:34" ht="39.75" customHeight="1" x14ac:dyDescent="0.25">
      <c r="A203" s="538"/>
      <c r="B203" s="540"/>
      <c r="C203" s="542"/>
      <c r="D203" s="541"/>
      <c r="E203" s="542"/>
      <c r="F203" s="186"/>
      <c r="G203" s="162"/>
      <c r="H203" s="163"/>
      <c r="I203" s="141"/>
      <c r="J203" s="146"/>
      <c r="K203" s="544"/>
      <c r="L203" s="34" t="s">
        <v>61</v>
      </c>
      <c r="M203" s="39" t="s">
        <v>56</v>
      </c>
      <c r="N203" s="35" t="str">
        <f>IF(M203="SÍ",15,"0")</f>
        <v>0</v>
      </c>
      <c r="O203" s="141"/>
      <c r="P203" s="144"/>
      <c r="Q203" s="144"/>
      <c r="R203" s="168"/>
      <c r="S203" s="144"/>
      <c r="T203" s="168"/>
      <c r="U203" s="193"/>
      <c r="V203" s="186"/>
      <c r="W203" s="124"/>
      <c r="X203" s="127"/>
      <c r="Y203" s="129"/>
      <c r="Z203" s="166"/>
      <c r="AA203" s="382"/>
      <c r="AB203" s="162"/>
      <c r="AC203" s="541"/>
      <c r="AD203" s="541"/>
      <c r="AE203" s="536"/>
      <c r="AF203" s="537"/>
      <c r="AG203" s="549"/>
      <c r="AH203" s="546"/>
    </row>
    <row r="204" spans="1:34" ht="39.75" customHeight="1" x14ac:dyDescent="0.25">
      <c r="A204" s="538"/>
      <c r="B204" s="540"/>
      <c r="C204" s="542"/>
      <c r="D204" s="541"/>
      <c r="E204" s="542"/>
      <c r="F204" s="186"/>
      <c r="G204" s="162"/>
      <c r="H204" s="163"/>
      <c r="I204" s="141"/>
      <c r="J204" s="146"/>
      <c r="K204" s="544"/>
      <c r="L204" s="34" t="s">
        <v>62</v>
      </c>
      <c r="M204" s="27" t="s">
        <v>55</v>
      </c>
      <c r="N204" s="35">
        <f>IF(M204="SÍ",10,"0")</f>
        <v>10</v>
      </c>
      <c r="O204" s="141"/>
      <c r="P204" s="144"/>
      <c r="Q204" s="144"/>
      <c r="R204" s="168"/>
      <c r="S204" s="144"/>
      <c r="T204" s="168"/>
      <c r="U204" s="193"/>
      <c r="V204" s="186"/>
      <c r="W204" s="124"/>
      <c r="X204" s="127"/>
      <c r="Y204" s="129"/>
      <c r="Z204" s="166"/>
      <c r="AA204" s="382"/>
      <c r="AB204" s="162"/>
      <c r="AC204" s="541"/>
      <c r="AD204" s="541"/>
      <c r="AE204" s="536"/>
      <c r="AF204" s="537"/>
      <c r="AG204" s="549"/>
      <c r="AH204" s="546"/>
    </row>
    <row r="205" spans="1:34" ht="39.75" customHeight="1" thickBot="1" x14ac:dyDescent="0.3">
      <c r="A205" s="539"/>
      <c r="B205" s="540"/>
      <c r="C205" s="542"/>
      <c r="D205" s="541"/>
      <c r="E205" s="542"/>
      <c r="F205" s="206"/>
      <c r="G205" s="161"/>
      <c r="H205" s="170"/>
      <c r="I205" s="141"/>
      <c r="J205" s="172"/>
      <c r="K205" s="544"/>
      <c r="L205" s="40" t="s">
        <v>63</v>
      </c>
      <c r="M205" s="27" t="s">
        <v>55</v>
      </c>
      <c r="N205" s="35">
        <f>IF(M205="SÍ",30,"0")</f>
        <v>30</v>
      </c>
      <c r="O205" s="141"/>
      <c r="P205" s="144"/>
      <c r="Q205" s="144"/>
      <c r="R205" s="168"/>
      <c r="S205" s="144"/>
      <c r="T205" s="168"/>
      <c r="U205" s="193"/>
      <c r="V205" s="206"/>
      <c r="W205" s="124"/>
      <c r="X205" s="128"/>
      <c r="Y205" s="129"/>
      <c r="Z205" s="166"/>
      <c r="AA205" s="382"/>
      <c r="AB205" s="162"/>
      <c r="AC205" s="541"/>
      <c r="AD205" s="541"/>
      <c r="AE205" s="536"/>
      <c r="AF205" s="537"/>
      <c r="AG205" s="549"/>
      <c r="AH205" s="546"/>
    </row>
    <row r="206" spans="1:34" ht="39.75" customHeight="1" x14ac:dyDescent="0.25">
      <c r="A206" s="538" t="s">
        <v>467</v>
      </c>
      <c r="B206" s="540" t="s">
        <v>431</v>
      </c>
      <c r="C206" s="541" t="s">
        <v>434</v>
      </c>
      <c r="D206" s="541" t="s">
        <v>440</v>
      </c>
      <c r="E206" s="541" t="s">
        <v>442</v>
      </c>
      <c r="F206" s="186" t="s">
        <v>5</v>
      </c>
      <c r="G206" s="162" t="str">
        <f>IF(F206="(1) RARA VEZ","1", IF(F206="(2) IMPROBABLE","2",IF(F206="(3) POSIBLE","3",IF(F206="(4) PROBABLE","4",IF(F206="(5) CASI SEGURO","5","")))))</f>
        <v>2</v>
      </c>
      <c r="H206" s="163" t="s">
        <v>28</v>
      </c>
      <c r="I206" s="141" t="str">
        <f>IF(H206="(5) MODERADO","5", IF(H206="(10) MAYOR","10",IF(H206="(20) CATASTROFICO","20","")))</f>
        <v>10</v>
      </c>
      <c r="J206" s="210">
        <f>G206*I206</f>
        <v>20</v>
      </c>
      <c r="K206" s="543" t="s">
        <v>445</v>
      </c>
      <c r="L206" s="26" t="s">
        <v>57</v>
      </c>
      <c r="M206" s="27" t="s">
        <v>55</v>
      </c>
      <c r="N206" s="29">
        <f>IF(M206="SÍ",15,"0")</f>
        <v>15</v>
      </c>
      <c r="O206" s="140">
        <f>SUM(N206:N212)</f>
        <v>85</v>
      </c>
      <c r="P206" s="143">
        <f>IF(AND($O206&gt;=0,$O206&lt;=50),0,IF(AND($O206&gt;50,$O206&lt;=75),1,IF(AND($O206&gt;75,$O206&lt;=100),2,"")))</f>
        <v>2</v>
      </c>
      <c r="Q206" s="143">
        <f>$G206-$P206</f>
        <v>0</v>
      </c>
      <c r="R206" s="167">
        <f>IF($Q206&lt;=0,1,$Q206)</f>
        <v>1</v>
      </c>
      <c r="S206" s="143">
        <f>$I206-$P206</f>
        <v>8</v>
      </c>
      <c r="T206" s="167">
        <f>IF($S206=19,10,IF($S206=18,5,IF($S206=9,5,IF($S206=8,5,I206))))</f>
        <v>5</v>
      </c>
      <c r="U206" s="192" t="s">
        <v>35</v>
      </c>
      <c r="V206" s="186" t="s">
        <v>4</v>
      </c>
      <c r="W206" s="124">
        <f t="shared" ref="W206" si="2">IF($U206="PROBABILIDAD",$R206,$G206)</f>
        <v>1</v>
      </c>
      <c r="X206" s="126" t="s">
        <v>28</v>
      </c>
      <c r="Y206" s="129" t="str">
        <f>IF($U206="IMPACTO",$T206,$I206)</f>
        <v>10</v>
      </c>
      <c r="Z206" s="130">
        <f>+W206*Y206</f>
        <v>10</v>
      </c>
      <c r="AA206" s="382" t="s">
        <v>505</v>
      </c>
      <c r="AB206" s="162" t="s">
        <v>447</v>
      </c>
      <c r="AC206" s="541" t="s">
        <v>450</v>
      </c>
      <c r="AD206" s="541" t="s">
        <v>454</v>
      </c>
      <c r="AE206" s="535" t="s">
        <v>455</v>
      </c>
      <c r="AF206" s="547" t="s">
        <v>456</v>
      </c>
      <c r="AG206" s="545" t="s">
        <v>462</v>
      </c>
      <c r="AH206" s="395" t="s">
        <v>463</v>
      </c>
    </row>
    <row r="207" spans="1:34" ht="39.75" customHeight="1" x14ac:dyDescent="0.25">
      <c r="A207" s="538"/>
      <c r="B207" s="540"/>
      <c r="C207" s="542"/>
      <c r="D207" s="541"/>
      <c r="E207" s="542"/>
      <c r="F207" s="186"/>
      <c r="G207" s="162"/>
      <c r="H207" s="163"/>
      <c r="I207" s="141"/>
      <c r="J207" s="211"/>
      <c r="K207" s="544"/>
      <c r="L207" s="34" t="s">
        <v>58</v>
      </c>
      <c r="M207" s="27" t="s">
        <v>55</v>
      </c>
      <c r="N207" s="35">
        <f>IF(M207="SÍ",5,"0")</f>
        <v>5</v>
      </c>
      <c r="O207" s="141"/>
      <c r="P207" s="144"/>
      <c r="Q207" s="144"/>
      <c r="R207" s="168"/>
      <c r="S207" s="144"/>
      <c r="T207" s="168"/>
      <c r="U207" s="193"/>
      <c r="V207" s="186"/>
      <c r="W207" s="124"/>
      <c r="X207" s="127"/>
      <c r="Y207" s="129"/>
      <c r="Z207" s="131"/>
      <c r="AA207" s="382"/>
      <c r="AB207" s="162"/>
      <c r="AC207" s="541"/>
      <c r="AD207" s="541"/>
      <c r="AE207" s="536"/>
      <c r="AF207" s="547"/>
      <c r="AG207" s="545"/>
      <c r="AH207" s="395"/>
    </row>
    <row r="208" spans="1:34" ht="39.75" customHeight="1" x14ac:dyDescent="0.25">
      <c r="A208" s="538"/>
      <c r="B208" s="540"/>
      <c r="C208" s="542"/>
      <c r="D208" s="541"/>
      <c r="E208" s="542"/>
      <c r="F208" s="186"/>
      <c r="G208" s="162"/>
      <c r="H208" s="163"/>
      <c r="I208" s="141"/>
      <c r="J208" s="146" t="str">
        <f>IF(AND(J206&gt;=5,J206&lt;=10),"BAJA",IF(AND(J206&gt;=15,J206&lt;=25),"MODERADA",IF(AND(J206&gt;=30,J206&lt;=50),"ALTA",IF(AND(J206&gt;=60,J206&lt;=100),"EXTREMA",""))))</f>
        <v>MODERADA</v>
      </c>
      <c r="K208" s="544"/>
      <c r="L208" s="38" t="s">
        <v>59</v>
      </c>
      <c r="M208" s="27" t="s">
        <v>56</v>
      </c>
      <c r="N208" s="35" t="str">
        <f>IF(M208="SÍ",15,"0")</f>
        <v>0</v>
      </c>
      <c r="O208" s="141"/>
      <c r="P208" s="144"/>
      <c r="Q208" s="144"/>
      <c r="R208" s="168"/>
      <c r="S208" s="144"/>
      <c r="T208" s="168"/>
      <c r="U208" s="193"/>
      <c r="V208" s="186"/>
      <c r="W208" s="124"/>
      <c r="X208" s="127"/>
      <c r="Y208" s="129"/>
      <c r="Z208" s="166" t="str">
        <f>IF(AND($Z206&gt;=5,$Z206&lt;=10),"BAJA",IF(AND($Z206&gt;=15,$Z206&lt;=25),"MODERADA",IF(AND($Z206&gt;=30,$Z206&lt;=50),"ALTA",IF(AND($Z206&gt;=60,$Z206&lt;=100),"EXTREMA",""))))</f>
        <v>BAJA</v>
      </c>
      <c r="AA208" s="382"/>
      <c r="AB208" s="162"/>
      <c r="AC208" s="541"/>
      <c r="AD208" s="541"/>
      <c r="AE208" s="536"/>
      <c r="AF208" s="547"/>
      <c r="AG208" s="545"/>
      <c r="AH208" s="395"/>
    </row>
    <row r="209" spans="1:34" ht="39.75" customHeight="1" x14ac:dyDescent="0.25">
      <c r="A209" s="538"/>
      <c r="B209" s="540"/>
      <c r="C209" s="542"/>
      <c r="D209" s="541"/>
      <c r="E209" s="542"/>
      <c r="F209" s="186"/>
      <c r="G209" s="162"/>
      <c r="H209" s="163"/>
      <c r="I209" s="141"/>
      <c r="J209" s="146"/>
      <c r="K209" s="544"/>
      <c r="L209" s="38" t="s">
        <v>60</v>
      </c>
      <c r="M209" s="27" t="s">
        <v>55</v>
      </c>
      <c r="N209" s="35">
        <f>IF(M209="SÍ",10,"0")</f>
        <v>10</v>
      </c>
      <c r="O209" s="141"/>
      <c r="P209" s="144"/>
      <c r="Q209" s="144"/>
      <c r="R209" s="168"/>
      <c r="S209" s="144"/>
      <c r="T209" s="168"/>
      <c r="U209" s="193"/>
      <c r="V209" s="186"/>
      <c r="W209" s="124"/>
      <c r="X209" s="127"/>
      <c r="Y209" s="129"/>
      <c r="Z209" s="166"/>
      <c r="AA209" s="382"/>
      <c r="AB209" s="162"/>
      <c r="AC209" s="541"/>
      <c r="AD209" s="541"/>
      <c r="AE209" s="536"/>
      <c r="AF209" s="547"/>
      <c r="AG209" s="545"/>
      <c r="AH209" s="395"/>
    </row>
    <row r="210" spans="1:34" ht="39.75" customHeight="1" x14ac:dyDescent="0.25">
      <c r="A210" s="538"/>
      <c r="B210" s="540"/>
      <c r="C210" s="542"/>
      <c r="D210" s="541"/>
      <c r="E210" s="542"/>
      <c r="F210" s="186"/>
      <c r="G210" s="162"/>
      <c r="H210" s="163"/>
      <c r="I210" s="141"/>
      <c r="J210" s="146"/>
      <c r="K210" s="544"/>
      <c r="L210" s="34" t="s">
        <v>61</v>
      </c>
      <c r="M210" s="27" t="s">
        <v>55</v>
      </c>
      <c r="N210" s="35">
        <f>IF(M210="SÍ",15,"0")</f>
        <v>15</v>
      </c>
      <c r="O210" s="141"/>
      <c r="P210" s="144"/>
      <c r="Q210" s="144"/>
      <c r="R210" s="168"/>
      <c r="S210" s="144"/>
      <c r="T210" s="168"/>
      <c r="U210" s="193"/>
      <c r="V210" s="186"/>
      <c r="W210" s="124"/>
      <c r="X210" s="127"/>
      <c r="Y210" s="129"/>
      <c r="Z210" s="166"/>
      <c r="AA210" s="382"/>
      <c r="AB210" s="162"/>
      <c r="AC210" s="541"/>
      <c r="AD210" s="541"/>
      <c r="AE210" s="536"/>
      <c r="AF210" s="547"/>
      <c r="AG210" s="545"/>
      <c r="AH210" s="395"/>
    </row>
    <row r="211" spans="1:34" ht="39.75" customHeight="1" x14ac:dyDescent="0.25">
      <c r="A211" s="538"/>
      <c r="B211" s="540"/>
      <c r="C211" s="542"/>
      <c r="D211" s="541"/>
      <c r="E211" s="542"/>
      <c r="F211" s="186"/>
      <c r="G211" s="162"/>
      <c r="H211" s="163"/>
      <c r="I211" s="141"/>
      <c r="J211" s="146"/>
      <c r="K211" s="544"/>
      <c r="L211" s="34" t="s">
        <v>62</v>
      </c>
      <c r="M211" s="27" t="s">
        <v>55</v>
      </c>
      <c r="N211" s="35">
        <f>IF(M211="SÍ",10,"0")</f>
        <v>10</v>
      </c>
      <c r="O211" s="141"/>
      <c r="P211" s="144"/>
      <c r="Q211" s="144"/>
      <c r="R211" s="168"/>
      <c r="S211" s="144"/>
      <c r="T211" s="168"/>
      <c r="U211" s="193"/>
      <c r="V211" s="186"/>
      <c r="W211" s="124"/>
      <c r="X211" s="127"/>
      <c r="Y211" s="129"/>
      <c r="Z211" s="166"/>
      <c r="AA211" s="382"/>
      <c r="AB211" s="162"/>
      <c r="AC211" s="541"/>
      <c r="AD211" s="541"/>
      <c r="AE211" s="536"/>
      <c r="AF211" s="547"/>
      <c r="AG211" s="545"/>
      <c r="AH211" s="395"/>
    </row>
    <row r="212" spans="1:34" ht="39.75" customHeight="1" thickBot="1" x14ac:dyDescent="0.3">
      <c r="A212" s="539"/>
      <c r="B212" s="540"/>
      <c r="C212" s="542"/>
      <c r="D212" s="541"/>
      <c r="E212" s="550"/>
      <c r="F212" s="206"/>
      <c r="G212" s="161"/>
      <c r="H212" s="170"/>
      <c r="I212" s="141"/>
      <c r="J212" s="172"/>
      <c r="K212" s="544"/>
      <c r="L212" s="40" t="s">
        <v>63</v>
      </c>
      <c r="M212" s="27" t="s">
        <v>55</v>
      </c>
      <c r="N212" s="35">
        <f>IF(M212="SÍ",30,"0")</f>
        <v>30</v>
      </c>
      <c r="O212" s="141"/>
      <c r="P212" s="144"/>
      <c r="Q212" s="144"/>
      <c r="R212" s="168"/>
      <c r="S212" s="144"/>
      <c r="T212" s="168"/>
      <c r="U212" s="193"/>
      <c r="V212" s="206"/>
      <c r="W212" s="124"/>
      <c r="X212" s="128"/>
      <c r="Y212" s="129"/>
      <c r="Z212" s="166"/>
      <c r="AA212" s="382"/>
      <c r="AB212" s="162"/>
      <c r="AC212" s="541"/>
      <c r="AD212" s="541"/>
      <c r="AE212" s="536"/>
      <c r="AF212" s="547"/>
      <c r="AG212" s="545"/>
      <c r="AH212" s="395"/>
    </row>
    <row r="213" spans="1:34" ht="39.75" customHeight="1" x14ac:dyDescent="0.25">
      <c r="A213" s="538" t="s">
        <v>467</v>
      </c>
      <c r="B213" s="540" t="s">
        <v>431</v>
      </c>
      <c r="C213" s="541" t="s">
        <v>435</v>
      </c>
      <c r="D213" s="541" t="s">
        <v>440</v>
      </c>
      <c r="E213" s="541" t="s">
        <v>441</v>
      </c>
      <c r="F213" s="186" t="s">
        <v>4</v>
      </c>
      <c r="G213" s="162" t="str">
        <f>IF(F213="(1) RARA VEZ","1", IF(F213="(2) IMPROBABLE","2",IF(F213="(3) POSIBLE","3",IF(F213="(4) PROBABLE","4",IF(F213="(5) CASI SEGURO","5","")))))</f>
        <v>3</v>
      </c>
      <c r="H213" s="163" t="s">
        <v>27</v>
      </c>
      <c r="I213" s="141" t="str">
        <f>IF(H213="(5) MODERADO","5", IF(H213="(10) MAYOR","10",IF(H213="(20) CATASTROFICO","20","")))</f>
        <v>5</v>
      </c>
      <c r="J213" s="195">
        <f>+G213*I213</f>
        <v>15</v>
      </c>
      <c r="K213" s="543" t="s">
        <v>446</v>
      </c>
      <c r="L213" s="26" t="s">
        <v>57</v>
      </c>
      <c r="M213" s="27" t="s">
        <v>55</v>
      </c>
      <c r="N213" s="29">
        <f>IF(M213="SÍ",15,"0")</f>
        <v>15</v>
      </c>
      <c r="O213" s="140">
        <f>SUM(N213:N219)</f>
        <v>50</v>
      </c>
      <c r="P213" s="143">
        <f>IF(AND($O213&gt;=0,$O213&lt;=50),0,IF(AND($O213&gt;50,$O213&lt;=75),1,IF(AND($O213&gt;75,$O213&lt;=100),2,"")))</f>
        <v>0</v>
      </c>
      <c r="Q213" s="143">
        <f>$G213-$P213</f>
        <v>3</v>
      </c>
      <c r="R213" s="167">
        <f>IF($Q213&lt;=0,1,$Q213)</f>
        <v>3</v>
      </c>
      <c r="S213" s="143">
        <f>$I213-$P213</f>
        <v>5</v>
      </c>
      <c r="T213" s="167" t="str">
        <f>IF($S213=19,10,IF($S213=18,5,IF($S213=9,5,IF($S213=8,5,I213))))</f>
        <v>5</v>
      </c>
      <c r="U213" s="192" t="s">
        <v>35</v>
      </c>
      <c r="V213" s="186" t="s">
        <v>4</v>
      </c>
      <c r="W213" s="124">
        <f t="shared" ref="W213:W220" si="3">IF($U213="PROBABILIDAD",$R213,$G213)</f>
        <v>3</v>
      </c>
      <c r="X213" s="126" t="s">
        <v>28</v>
      </c>
      <c r="Y213" s="129" t="str">
        <f>IF($U213="IMPACTO",$T213,$I213)</f>
        <v>5</v>
      </c>
      <c r="Z213" s="388">
        <f>+W213*Y213</f>
        <v>15</v>
      </c>
      <c r="AA213" s="382" t="s">
        <v>504</v>
      </c>
      <c r="AB213" s="162" t="s">
        <v>447</v>
      </c>
      <c r="AC213" s="541" t="s">
        <v>451</v>
      </c>
      <c r="AD213" s="541" t="s">
        <v>453</v>
      </c>
      <c r="AE213" s="535" t="s">
        <v>455</v>
      </c>
      <c r="AF213" s="197" t="s">
        <v>464</v>
      </c>
      <c r="AG213" s="548" t="s">
        <v>465</v>
      </c>
      <c r="AH213" s="382" t="s">
        <v>466</v>
      </c>
    </row>
    <row r="214" spans="1:34" ht="39.75" customHeight="1" x14ac:dyDescent="0.25">
      <c r="A214" s="538"/>
      <c r="B214" s="540"/>
      <c r="C214" s="542"/>
      <c r="D214" s="541"/>
      <c r="E214" s="542"/>
      <c r="F214" s="186"/>
      <c r="G214" s="162"/>
      <c r="H214" s="163"/>
      <c r="I214" s="141"/>
      <c r="J214" s="195"/>
      <c r="K214" s="544"/>
      <c r="L214" s="34" t="s">
        <v>58</v>
      </c>
      <c r="M214" s="27" t="s">
        <v>56</v>
      </c>
      <c r="N214" s="35" t="str">
        <f>IF(M214="SÍ",5,"0")</f>
        <v>0</v>
      </c>
      <c r="O214" s="141"/>
      <c r="P214" s="144"/>
      <c r="Q214" s="144"/>
      <c r="R214" s="168"/>
      <c r="S214" s="144"/>
      <c r="T214" s="168"/>
      <c r="U214" s="193"/>
      <c r="V214" s="186"/>
      <c r="W214" s="124"/>
      <c r="X214" s="127"/>
      <c r="Y214" s="129"/>
      <c r="Z214" s="389"/>
      <c r="AA214" s="382"/>
      <c r="AB214" s="162"/>
      <c r="AC214" s="541"/>
      <c r="AD214" s="541"/>
      <c r="AE214" s="536"/>
      <c r="AF214" s="537"/>
      <c r="AG214" s="549"/>
      <c r="AH214" s="382"/>
    </row>
    <row r="215" spans="1:34" ht="39.75" customHeight="1" x14ac:dyDescent="0.25">
      <c r="A215" s="538"/>
      <c r="B215" s="540"/>
      <c r="C215" s="542"/>
      <c r="D215" s="541"/>
      <c r="E215" s="542"/>
      <c r="F215" s="186"/>
      <c r="G215" s="162"/>
      <c r="H215" s="163"/>
      <c r="I215" s="141"/>
      <c r="J215" s="146" t="str">
        <f>IF(AND(J213&gt;=5,J213&lt;=10),"BAJA",IF(AND(J213&gt;=15,J213&lt;=25),"MODERADA",IF(AND(J213&gt;=30,J213&lt;=50),"ALTA",IF(AND(J213&gt;=60,J213&lt;=100),"EXTREMA",""))))</f>
        <v>MODERADA</v>
      </c>
      <c r="K215" s="544"/>
      <c r="L215" s="38" t="s">
        <v>59</v>
      </c>
      <c r="M215" s="27" t="s">
        <v>56</v>
      </c>
      <c r="N215" s="35" t="str">
        <f>IF(M215="SÍ",15,"0")</f>
        <v>0</v>
      </c>
      <c r="O215" s="141"/>
      <c r="P215" s="144"/>
      <c r="Q215" s="144"/>
      <c r="R215" s="168"/>
      <c r="S215" s="144"/>
      <c r="T215" s="168"/>
      <c r="U215" s="193"/>
      <c r="V215" s="186"/>
      <c r="W215" s="124"/>
      <c r="X215" s="127"/>
      <c r="Y215" s="129"/>
      <c r="Z215" s="396" t="str">
        <f>IF(AND($Z213&gt;=5,$Z213&lt;=10),"BAJA",IF(AND($Z213&gt;=15,$Z213&lt;=25),"MODERADA",IF(AND($Z213&gt;=30,$Z213&lt;=50),"ALTA",IF(AND($Z213&gt;=60,$Z213&lt;=100),"EXTREMA",""))))</f>
        <v>MODERADA</v>
      </c>
      <c r="AA215" s="382"/>
      <c r="AB215" s="162"/>
      <c r="AC215" s="541"/>
      <c r="AD215" s="541"/>
      <c r="AE215" s="536"/>
      <c r="AF215" s="537"/>
      <c r="AG215" s="549"/>
      <c r="AH215" s="382"/>
    </row>
    <row r="216" spans="1:34" ht="39.75" customHeight="1" x14ac:dyDescent="0.25">
      <c r="A216" s="538"/>
      <c r="B216" s="540"/>
      <c r="C216" s="542"/>
      <c r="D216" s="541"/>
      <c r="E216" s="542"/>
      <c r="F216" s="186"/>
      <c r="G216" s="162"/>
      <c r="H216" s="163"/>
      <c r="I216" s="141"/>
      <c r="J216" s="146"/>
      <c r="K216" s="544"/>
      <c r="L216" s="38" t="s">
        <v>60</v>
      </c>
      <c r="M216" s="27" t="s">
        <v>55</v>
      </c>
      <c r="N216" s="35">
        <f>IF(M216="SÍ",10,"0")</f>
        <v>10</v>
      </c>
      <c r="O216" s="141"/>
      <c r="P216" s="144"/>
      <c r="Q216" s="144"/>
      <c r="R216" s="168"/>
      <c r="S216" s="144"/>
      <c r="T216" s="168"/>
      <c r="U216" s="193"/>
      <c r="V216" s="186"/>
      <c r="W216" s="124"/>
      <c r="X216" s="127"/>
      <c r="Y216" s="129"/>
      <c r="Z216" s="396"/>
      <c r="AA216" s="382"/>
      <c r="AB216" s="162"/>
      <c r="AC216" s="541"/>
      <c r="AD216" s="541"/>
      <c r="AE216" s="536"/>
      <c r="AF216" s="537"/>
      <c r="AG216" s="549"/>
      <c r="AH216" s="382"/>
    </row>
    <row r="217" spans="1:34" ht="39.75" customHeight="1" x14ac:dyDescent="0.25">
      <c r="A217" s="538"/>
      <c r="B217" s="540"/>
      <c r="C217" s="542"/>
      <c r="D217" s="541"/>
      <c r="E217" s="542"/>
      <c r="F217" s="186"/>
      <c r="G217" s="162"/>
      <c r="H217" s="163"/>
      <c r="I217" s="141"/>
      <c r="J217" s="146"/>
      <c r="K217" s="544"/>
      <c r="L217" s="34" t="s">
        <v>61</v>
      </c>
      <c r="M217" s="27" t="s">
        <v>55</v>
      </c>
      <c r="N217" s="35">
        <f>IF(M217="SÍ",15,"0")</f>
        <v>15</v>
      </c>
      <c r="O217" s="141"/>
      <c r="P217" s="144"/>
      <c r="Q217" s="144"/>
      <c r="R217" s="168"/>
      <c r="S217" s="144"/>
      <c r="T217" s="168"/>
      <c r="U217" s="193"/>
      <c r="V217" s="186"/>
      <c r="W217" s="124"/>
      <c r="X217" s="127"/>
      <c r="Y217" s="129"/>
      <c r="Z217" s="396"/>
      <c r="AA217" s="382"/>
      <c r="AB217" s="162"/>
      <c r="AC217" s="541"/>
      <c r="AD217" s="541"/>
      <c r="AE217" s="536"/>
      <c r="AF217" s="537"/>
      <c r="AG217" s="549"/>
      <c r="AH217" s="382"/>
    </row>
    <row r="218" spans="1:34" ht="39.75" customHeight="1" x14ac:dyDescent="0.25">
      <c r="A218" s="538"/>
      <c r="B218" s="540"/>
      <c r="C218" s="542"/>
      <c r="D218" s="541"/>
      <c r="E218" s="542"/>
      <c r="F218" s="186"/>
      <c r="G218" s="162"/>
      <c r="H218" s="163"/>
      <c r="I218" s="141"/>
      <c r="J218" s="146"/>
      <c r="K218" s="544"/>
      <c r="L218" s="34" t="s">
        <v>62</v>
      </c>
      <c r="M218" s="27" t="s">
        <v>55</v>
      </c>
      <c r="N218" s="35">
        <f>IF(M218="SÍ",10,"0")</f>
        <v>10</v>
      </c>
      <c r="O218" s="141"/>
      <c r="P218" s="144"/>
      <c r="Q218" s="144"/>
      <c r="R218" s="168"/>
      <c r="S218" s="144"/>
      <c r="T218" s="168"/>
      <c r="U218" s="193"/>
      <c r="V218" s="186"/>
      <c r="W218" s="124"/>
      <c r="X218" s="127"/>
      <c r="Y218" s="129"/>
      <c r="Z218" s="396"/>
      <c r="AA218" s="382"/>
      <c r="AB218" s="162"/>
      <c r="AC218" s="541"/>
      <c r="AD218" s="541"/>
      <c r="AE218" s="536"/>
      <c r="AF218" s="537"/>
      <c r="AG218" s="549"/>
      <c r="AH218" s="382"/>
    </row>
    <row r="219" spans="1:34" ht="39.75" customHeight="1" thickBot="1" x14ac:dyDescent="0.3">
      <c r="A219" s="539"/>
      <c r="B219" s="551"/>
      <c r="C219" s="550"/>
      <c r="D219" s="541"/>
      <c r="E219" s="550"/>
      <c r="F219" s="206"/>
      <c r="G219" s="161"/>
      <c r="H219" s="170"/>
      <c r="I219" s="141"/>
      <c r="J219" s="172"/>
      <c r="K219" s="552"/>
      <c r="L219" s="40" t="s">
        <v>63</v>
      </c>
      <c r="M219" s="41" t="s">
        <v>56</v>
      </c>
      <c r="N219" s="35" t="str">
        <f>IF(M219="SÍ",30,"0")</f>
        <v>0</v>
      </c>
      <c r="O219" s="141"/>
      <c r="P219" s="144"/>
      <c r="Q219" s="144"/>
      <c r="R219" s="168"/>
      <c r="S219" s="144"/>
      <c r="T219" s="168"/>
      <c r="U219" s="193"/>
      <c r="V219" s="206"/>
      <c r="W219" s="124"/>
      <c r="X219" s="128"/>
      <c r="Y219" s="129"/>
      <c r="Z219" s="396"/>
      <c r="AA219" s="382"/>
      <c r="AB219" s="162"/>
      <c r="AC219" s="541"/>
      <c r="AD219" s="541"/>
      <c r="AE219" s="536"/>
      <c r="AF219" s="537"/>
      <c r="AG219" s="549"/>
      <c r="AH219" s="382"/>
    </row>
    <row r="220" spans="1:34" ht="39.75" customHeight="1" x14ac:dyDescent="0.25">
      <c r="A220" s="538" t="s">
        <v>468</v>
      </c>
      <c r="B220" s="555" t="s">
        <v>469</v>
      </c>
      <c r="C220" s="346" t="s">
        <v>470</v>
      </c>
      <c r="D220" s="346" t="s">
        <v>472</v>
      </c>
      <c r="E220" s="346" t="s">
        <v>474</v>
      </c>
      <c r="F220" s="186" t="s">
        <v>6</v>
      </c>
      <c r="G220" s="162" t="str">
        <f>IF(F220="(1) RARA VEZ","1", IF(F220="(2) IMPROBABLE","2",IF(F220="(3) POSIBLE","3",IF(F220="(4) PROBABLE","4",IF(F220="(5) CASI SEGURO","5","")))))</f>
        <v>1</v>
      </c>
      <c r="H220" s="163" t="s">
        <v>28</v>
      </c>
      <c r="I220" s="141" t="str">
        <f>IF(H220="(5) MODERADO","5", IF(H220="(10) MAYOR","10",IF(H220="(20) CATASTROFICO","20","")))</f>
        <v>10</v>
      </c>
      <c r="J220" s="195">
        <f>+G220*I220</f>
        <v>10</v>
      </c>
      <c r="K220" s="346" t="s">
        <v>476</v>
      </c>
      <c r="L220" s="26" t="s">
        <v>57</v>
      </c>
      <c r="M220" s="27" t="s">
        <v>55</v>
      </c>
      <c r="N220" s="29">
        <f>IF(M220="SÍ",15,"0")</f>
        <v>15</v>
      </c>
      <c r="O220" s="140">
        <f>SUM(N220:N226)</f>
        <v>95</v>
      </c>
      <c r="P220" s="143">
        <f>IF(AND($O220&gt;=0,$O220&lt;=50),0,IF(AND($O220&gt;50,$O220&lt;=75),1,IF(AND($O220&gt;75,$O220&lt;=100),2,"")))</f>
        <v>2</v>
      </c>
      <c r="Q220" s="143">
        <f>$G220-$P220</f>
        <v>-1</v>
      </c>
      <c r="R220" s="167">
        <f>IF($Q220&lt;=0,1,$Q220)</f>
        <v>1</v>
      </c>
      <c r="S220" s="143">
        <f>$I220-$P220</f>
        <v>8</v>
      </c>
      <c r="T220" s="167">
        <f>IF($S220=19,10,IF($S220=18,5,IF($S220=9,5,IF($S220=8,5,I220))))</f>
        <v>5</v>
      </c>
      <c r="U220" s="557" t="s">
        <v>35</v>
      </c>
      <c r="V220" s="186" t="s">
        <v>4</v>
      </c>
      <c r="W220" s="124">
        <f t="shared" si="3"/>
        <v>1</v>
      </c>
      <c r="X220" s="126" t="s">
        <v>28</v>
      </c>
      <c r="Y220" s="129" t="str">
        <f>IF($U220="IMPACTO",$T220,$I220)</f>
        <v>10</v>
      </c>
      <c r="Z220" s="388">
        <f>+W220*Y220</f>
        <v>10</v>
      </c>
      <c r="AA220" s="207" t="s">
        <v>478</v>
      </c>
      <c r="AB220" s="565" t="s">
        <v>479</v>
      </c>
      <c r="AC220" s="553" t="s">
        <v>480</v>
      </c>
      <c r="AD220" s="553" t="s">
        <v>481</v>
      </c>
      <c r="AE220" s="554">
        <v>43465</v>
      </c>
      <c r="AF220" s="553" t="s">
        <v>482</v>
      </c>
      <c r="AG220" s="558" t="s">
        <v>483</v>
      </c>
      <c r="AH220" s="119" t="s">
        <v>484</v>
      </c>
    </row>
    <row r="221" spans="1:34" ht="39.75" customHeight="1" x14ac:dyDescent="0.25">
      <c r="A221" s="538"/>
      <c r="B221" s="555"/>
      <c r="C221" s="207"/>
      <c r="D221" s="207"/>
      <c r="E221" s="207"/>
      <c r="F221" s="186"/>
      <c r="G221" s="162"/>
      <c r="H221" s="163"/>
      <c r="I221" s="141"/>
      <c r="J221" s="195"/>
      <c r="K221" s="207"/>
      <c r="L221" s="34" t="s">
        <v>58</v>
      </c>
      <c r="M221" s="27" t="s">
        <v>56</v>
      </c>
      <c r="N221" s="35" t="str">
        <f>IF(M221="SÍ",5,"0")</f>
        <v>0</v>
      </c>
      <c r="O221" s="141"/>
      <c r="P221" s="144"/>
      <c r="Q221" s="144"/>
      <c r="R221" s="168"/>
      <c r="S221" s="144"/>
      <c r="T221" s="168"/>
      <c r="U221" s="557"/>
      <c r="V221" s="186"/>
      <c r="W221" s="124"/>
      <c r="X221" s="127"/>
      <c r="Y221" s="129"/>
      <c r="Z221" s="389"/>
      <c r="AA221" s="207"/>
      <c r="AB221" s="565"/>
      <c r="AC221" s="553"/>
      <c r="AD221" s="553"/>
      <c r="AE221" s="554"/>
      <c r="AF221" s="553"/>
      <c r="AG221" s="558"/>
      <c r="AH221" s="559"/>
    </row>
    <row r="222" spans="1:34" ht="39.75" customHeight="1" x14ac:dyDescent="0.25">
      <c r="A222" s="538"/>
      <c r="B222" s="555"/>
      <c r="C222" s="207"/>
      <c r="D222" s="207"/>
      <c r="E222" s="207"/>
      <c r="F222" s="186"/>
      <c r="G222" s="162"/>
      <c r="H222" s="163"/>
      <c r="I222" s="141"/>
      <c r="J222" s="146" t="str">
        <f>IF(AND(J220&gt;=5,J220&lt;=10),"BAJA",IF(AND(J220&gt;=15,J220&lt;=25),"MODERADA",IF(AND(J220&gt;=30,J220&lt;=50),"ALTA",IF(AND(J220&gt;=60,J220&lt;=100),"EXTREMA",""))))</f>
        <v>BAJA</v>
      </c>
      <c r="K222" s="207"/>
      <c r="L222" s="38" t="s">
        <v>59</v>
      </c>
      <c r="M222" s="27" t="s">
        <v>55</v>
      </c>
      <c r="N222" s="35">
        <f>IF(M222="SÍ",15,"0")</f>
        <v>15</v>
      </c>
      <c r="O222" s="141"/>
      <c r="P222" s="144"/>
      <c r="Q222" s="144"/>
      <c r="R222" s="168"/>
      <c r="S222" s="144"/>
      <c r="T222" s="168"/>
      <c r="U222" s="557"/>
      <c r="V222" s="186"/>
      <c r="W222" s="124"/>
      <c r="X222" s="127"/>
      <c r="Y222" s="129"/>
      <c r="Z222" s="396" t="str">
        <f>IF(AND($Z220&gt;=5,$Z220&lt;=10),"BAJA",IF(AND($Z220&gt;=15,$Z220&lt;=25),"MODERADA",IF(AND($Z220&gt;=30,$Z220&lt;=50),"ALTA",IF(AND($Z220&gt;=60,$Z220&lt;=100),"EXTREMA",""))))</f>
        <v>BAJA</v>
      </c>
      <c r="AA222" s="207"/>
      <c r="AB222" s="565"/>
      <c r="AC222" s="553"/>
      <c r="AD222" s="553"/>
      <c r="AE222" s="554"/>
      <c r="AF222" s="553"/>
      <c r="AG222" s="558"/>
      <c r="AH222" s="559"/>
    </row>
    <row r="223" spans="1:34" ht="39.75" customHeight="1" x14ac:dyDescent="0.25">
      <c r="A223" s="538"/>
      <c r="B223" s="555"/>
      <c r="C223" s="207"/>
      <c r="D223" s="207"/>
      <c r="E223" s="207"/>
      <c r="F223" s="186"/>
      <c r="G223" s="162"/>
      <c r="H223" s="163"/>
      <c r="I223" s="141"/>
      <c r="J223" s="146"/>
      <c r="K223" s="207"/>
      <c r="L223" s="38" t="s">
        <v>60</v>
      </c>
      <c r="M223" s="27" t="s">
        <v>55</v>
      </c>
      <c r="N223" s="35">
        <f>IF(M223="SÍ",10,"0")</f>
        <v>10</v>
      </c>
      <c r="O223" s="141"/>
      <c r="P223" s="144"/>
      <c r="Q223" s="144"/>
      <c r="R223" s="168"/>
      <c r="S223" s="144"/>
      <c r="T223" s="168"/>
      <c r="U223" s="557"/>
      <c r="V223" s="186"/>
      <c r="W223" s="124"/>
      <c r="X223" s="127"/>
      <c r="Y223" s="129"/>
      <c r="Z223" s="396"/>
      <c r="AA223" s="207"/>
      <c r="AB223" s="565"/>
      <c r="AC223" s="553"/>
      <c r="AD223" s="553"/>
      <c r="AE223" s="554"/>
      <c r="AF223" s="553"/>
      <c r="AG223" s="558"/>
      <c r="AH223" s="559"/>
    </row>
    <row r="224" spans="1:34" ht="39.75" customHeight="1" x14ac:dyDescent="0.25">
      <c r="A224" s="538"/>
      <c r="B224" s="555"/>
      <c r="C224" s="207"/>
      <c r="D224" s="207"/>
      <c r="E224" s="207"/>
      <c r="F224" s="186"/>
      <c r="G224" s="162"/>
      <c r="H224" s="163"/>
      <c r="I224" s="141"/>
      <c r="J224" s="146"/>
      <c r="K224" s="207"/>
      <c r="L224" s="34" t="s">
        <v>61</v>
      </c>
      <c r="M224" s="27" t="s">
        <v>55</v>
      </c>
      <c r="N224" s="35">
        <f>IF(M224="SÍ",15,"0")</f>
        <v>15</v>
      </c>
      <c r="O224" s="141"/>
      <c r="P224" s="144"/>
      <c r="Q224" s="144"/>
      <c r="R224" s="168"/>
      <c r="S224" s="144"/>
      <c r="T224" s="168"/>
      <c r="U224" s="557"/>
      <c r="V224" s="186"/>
      <c r="W224" s="124"/>
      <c r="X224" s="127"/>
      <c r="Y224" s="129"/>
      <c r="Z224" s="396"/>
      <c r="AA224" s="207"/>
      <c r="AB224" s="565"/>
      <c r="AC224" s="553"/>
      <c r="AD224" s="553"/>
      <c r="AE224" s="554"/>
      <c r="AF224" s="553"/>
      <c r="AG224" s="558"/>
      <c r="AH224" s="559"/>
    </row>
    <row r="225" spans="1:34" ht="39.75" customHeight="1" x14ac:dyDescent="0.25">
      <c r="A225" s="538"/>
      <c r="B225" s="555"/>
      <c r="C225" s="207"/>
      <c r="D225" s="207"/>
      <c r="E225" s="207"/>
      <c r="F225" s="186"/>
      <c r="G225" s="162"/>
      <c r="H225" s="163"/>
      <c r="I225" s="141"/>
      <c r="J225" s="146"/>
      <c r="K225" s="207"/>
      <c r="L225" s="34" t="s">
        <v>62</v>
      </c>
      <c r="M225" s="27" t="s">
        <v>55</v>
      </c>
      <c r="N225" s="35">
        <f>IF(M225="SÍ",10,"0")</f>
        <v>10</v>
      </c>
      <c r="O225" s="141"/>
      <c r="P225" s="144"/>
      <c r="Q225" s="144"/>
      <c r="R225" s="168"/>
      <c r="S225" s="144"/>
      <c r="T225" s="168"/>
      <c r="U225" s="557"/>
      <c r="V225" s="186"/>
      <c r="W225" s="124"/>
      <c r="X225" s="127"/>
      <c r="Y225" s="129"/>
      <c r="Z225" s="396"/>
      <c r="AA225" s="207"/>
      <c r="AB225" s="565"/>
      <c r="AC225" s="553"/>
      <c r="AD225" s="553"/>
      <c r="AE225" s="554"/>
      <c r="AF225" s="553"/>
      <c r="AG225" s="558"/>
      <c r="AH225" s="559"/>
    </row>
    <row r="226" spans="1:34" ht="39.75" customHeight="1" thickBot="1" x14ac:dyDescent="0.3">
      <c r="A226" s="539"/>
      <c r="B226" s="556"/>
      <c r="C226" s="344"/>
      <c r="D226" s="344"/>
      <c r="E226" s="344"/>
      <c r="F226" s="187"/>
      <c r="G226" s="188"/>
      <c r="H226" s="194"/>
      <c r="I226" s="142"/>
      <c r="J226" s="147"/>
      <c r="K226" s="344"/>
      <c r="L226" s="42" t="s">
        <v>63</v>
      </c>
      <c r="M226" s="43" t="s">
        <v>55</v>
      </c>
      <c r="N226" s="44">
        <f>IF(M226="SÍ",30,"0")</f>
        <v>30</v>
      </c>
      <c r="O226" s="142"/>
      <c r="P226" s="145"/>
      <c r="Q226" s="145"/>
      <c r="R226" s="169"/>
      <c r="S226" s="145"/>
      <c r="T226" s="169"/>
      <c r="U226" s="557"/>
      <c r="V226" s="206"/>
      <c r="W226" s="124"/>
      <c r="X226" s="128"/>
      <c r="Y226" s="164"/>
      <c r="Z226" s="442"/>
      <c r="AA226" s="207"/>
      <c r="AB226" s="565"/>
      <c r="AC226" s="553"/>
      <c r="AD226" s="553"/>
      <c r="AE226" s="554"/>
      <c r="AF226" s="553"/>
      <c r="AG226" s="558"/>
      <c r="AH226" s="559"/>
    </row>
    <row r="227" spans="1:34" ht="39.75" customHeight="1" x14ac:dyDescent="0.25">
      <c r="A227" s="538" t="s">
        <v>468</v>
      </c>
      <c r="B227" s="560" t="s">
        <v>469</v>
      </c>
      <c r="C227" s="207" t="s">
        <v>471</v>
      </c>
      <c r="D227" s="207" t="s">
        <v>473</v>
      </c>
      <c r="E227" s="207" t="s">
        <v>475</v>
      </c>
      <c r="F227" s="186" t="s">
        <v>6</v>
      </c>
      <c r="G227" s="162" t="str">
        <f>IF(F227="(1) RARA VEZ","1", IF(F227="(2) IMPROBABLE","2",IF(F227="(3) POSIBLE","3",IF(F227="(4) PROBABLE","4",IF(F227="(5) CASI SEGURO","5","")))))</f>
        <v>1</v>
      </c>
      <c r="H227" s="163" t="s">
        <v>28</v>
      </c>
      <c r="I227" s="141" t="str">
        <f>IF(H227="(5) MODERADO","5", IF(H227="(10) MAYOR","10",IF(H227="(20) CATASTROFICO","20","")))</f>
        <v>10</v>
      </c>
      <c r="J227" s="195">
        <f>G227*I227</f>
        <v>10</v>
      </c>
      <c r="K227" s="207" t="s">
        <v>477</v>
      </c>
      <c r="L227" s="26" t="s">
        <v>57</v>
      </c>
      <c r="M227" s="27" t="s">
        <v>56</v>
      </c>
      <c r="N227" s="29" t="str">
        <f>IF(M227="SÍ",15,"0")</f>
        <v>0</v>
      </c>
      <c r="O227" s="140">
        <f>SUM(N227:N233)</f>
        <v>15</v>
      </c>
      <c r="P227" s="143">
        <f>IF(AND($O227&gt;=0,$O227&lt;=50),0,IF(AND($O227&gt;50,$O227&lt;=75),1,IF(AND($O227&gt;75,$O227&lt;=100),2,"")))</f>
        <v>0</v>
      </c>
      <c r="Q227" s="143">
        <f>$G227-$P227</f>
        <v>1</v>
      </c>
      <c r="R227" s="167">
        <f>IF($Q227&lt;=0,1,$Q227)</f>
        <v>1</v>
      </c>
      <c r="S227" s="143">
        <f>$I227-$P227</f>
        <v>10</v>
      </c>
      <c r="T227" s="167" t="str">
        <f>IF($S227=19,10,IF($S227=18,5,IF($S227=9,5,IF($S227=8,5,I227))))</f>
        <v>10</v>
      </c>
      <c r="U227" s="563" t="s">
        <v>35</v>
      </c>
      <c r="V227" s="186" t="s">
        <v>4</v>
      </c>
      <c r="W227" s="124">
        <f t="shared" ref="W227" si="4">IF($U227="PROBABILIDAD",$R227,$G227)</f>
        <v>1</v>
      </c>
      <c r="X227" s="126" t="s">
        <v>28</v>
      </c>
      <c r="Y227" s="129" t="str">
        <f>IF($U227="IMPACTO",$T227,$I227)</f>
        <v>10</v>
      </c>
      <c r="Z227" s="388">
        <f>+W227*Y227</f>
        <v>10</v>
      </c>
      <c r="AA227" s="207" t="s">
        <v>485</v>
      </c>
      <c r="AB227" s="565" t="s">
        <v>479</v>
      </c>
      <c r="AC227" s="553" t="s">
        <v>486</v>
      </c>
      <c r="AD227" s="553" t="s">
        <v>487</v>
      </c>
      <c r="AE227" s="554">
        <v>43465</v>
      </c>
      <c r="AF227" s="553" t="s">
        <v>488</v>
      </c>
      <c r="AG227" s="558" t="s">
        <v>483</v>
      </c>
      <c r="AH227" s="559" t="s">
        <v>489</v>
      </c>
    </row>
    <row r="228" spans="1:34" ht="39.75" customHeight="1" x14ac:dyDescent="0.25">
      <c r="A228" s="538"/>
      <c r="B228" s="555"/>
      <c r="C228" s="207"/>
      <c r="D228" s="207"/>
      <c r="E228" s="207"/>
      <c r="F228" s="186"/>
      <c r="G228" s="162"/>
      <c r="H228" s="163"/>
      <c r="I228" s="141"/>
      <c r="J228" s="195"/>
      <c r="K228" s="207"/>
      <c r="L228" s="34" t="s">
        <v>58</v>
      </c>
      <c r="M228" s="27" t="s">
        <v>55</v>
      </c>
      <c r="N228" s="35">
        <f>IF(M228="SÍ",5,"0")</f>
        <v>5</v>
      </c>
      <c r="O228" s="141"/>
      <c r="P228" s="144"/>
      <c r="Q228" s="144"/>
      <c r="R228" s="168"/>
      <c r="S228" s="144"/>
      <c r="T228" s="168"/>
      <c r="U228" s="557"/>
      <c r="V228" s="186"/>
      <c r="W228" s="124"/>
      <c r="X228" s="127"/>
      <c r="Y228" s="129"/>
      <c r="Z228" s="389"/>
      <c r="AA228" s="207"/>
      <c r="AB228" s="565"/>
      <c r="AC228" s="553"/>
      <c r="AD228" s="553"/>
      <c r="AE228" s="554"/>
      <c r="AF228" s="553"/>
      <c r="AG228" s="558"/>
      <c r="AH228" s="559"/>
    </row>
    <row r="229" spans="1:34" ht="39.75" customHeight="1" x14ac:dyDescent="0.25">
      <c r="A229" s="538"/>
      <c r="B229" s="555"/>
      <c r="C229" s="207"/>
      <c r="D229" s="207"/>
      <c r="E229" s="207"/>
      <c r="F229" s="186"/>
      <c r="G229" s="162"/>
      <c r="H229" s="163"/>
      <c r="I229" s="141"/>
      <c r="J229" s="146" t="str">
        <f>IF(AND(J227&gt;=5,J227&lt;=10),"BAJA",IF(AND(J227&gt;=15,J227&lt;=25),"MODERADA",IF(AND(J227&gt;=30,J227&lt;=50),"ALTA",IF(AND(J227&gt;=60,J227&lt;=100),"EXTREMA",""))))</f>
        <v>BAJA</v>
      </c>
      <c r="K229" s="207"/>
      <c r="L229" s="38" t="s">
        <v>59</v>
      </c>
      <c r="M229" s="27" t="s">
        <v>56</v>
      </c>
      <c r="N229" s="35" t="str">
        <f>IF(M229="SÍ",15,"0")</f>
        <v>0</v>
      </c>
      <c r="O229" s="141"/>
      <c r="P229" s="144"/>
      <c r="Q229" s="144"/>
      <c r="R229" s="168"/>
      <c r="S229" s="144"/>
      <c r="T229" s="168"/>
      <c r="U229" s="557"/>
      <c r="V229" s="186"/>
      <c r="W229" s="124"/>
      <c r="X229" s="127"/>
      <c r="Y229" s="129"/>
      <c r="Z229" s="396" t="str">
        <f>IF(AND($Z227&gt;=5,$Z227&lt;=10),"BAJA",IF(AND($Z227&gt;=15,$Z227&lt;=25),"MODERADA",IF(AND($Z227&gt;=30,$Z227&lt;=50),"ALTA",IF(AND($Z227&gt;=60,$Z227&lt;=100),"EXTREMA",""))))</f>
        <v>BAJA</v>
      </c>
      <c r="AA229" s="207"/>
      <c r="AB229" s="565"/>
      <c r="AC229" s="553"/>
      <c r="AD229" s="553"/>
      <c r="AE229" s="554"/>
      <c r="AF229" s="553"/>
      <c r="AG229" s="558"/>
      <c r="AH229" s="559"/>
    </row>
    <row r="230" spans="1:34" ht="39.75" customHeight="1" x14ac:dyDescent="0.25">
      <c r="A230" s="538"/>
      <c r="B230" s="555"/>
      <c r="C230" s="207"/>
      <c r="D230" s="207"/>
      <c r="E230" s="207"/>
      <c r="F230" s="186"/>
      <c r="G230" s="162"/>
      <c r="H230" s="163"/>
      <c r="I230" s="141"/>
      <c r="J230" s="146"/>
      <c r="K230" s="207"/>
      <c r="L230" s="38" t="s">
        <v>60</v>
      </c>
      <c r="M230" s="27" t="s">
        <v>55</v>
      </c>
      <c r="N230" s="35">
        <f>IF(M230="SÍ",10,"0")</f>
        <v>10</v>
      </c>
      <c r="O230" s="141"/>
      <c r="P230" s="144"/>
      <c r="Q230" s="144"/>
      <c r="R230" s="168"/>
      <c r="S230" s="144"/>
      <c r="T230" s="168"/>
      <c r="U230" s="557"/>
      <c r="V230" s="186"/>
      <c r="W230" s="124"/>
      <c r="X230" s="127"/>
      <c r="Y230" s="129"/>
      <c r="Z230" s="396"/>
      <c r="AA230" s="207"/>
      <c r="AB230" s="565"/>
      <c r="AC230" s="553"/>
      <c r="AD230" s="553"/>
      <c r="AE230" s="554"/>
      <c r="AF230" s="553"/>
      <c r="AG230" s="558"/>
      <c r="AH230" s="559"/>
    </row>
    <row r="231" spans="1:34" ht="39.75" customHeight="1" x14ac:dyDescent="0.25">
      <c r="A231" s="538"/>
      <c r="B231" s="555"/>
      <c r="C231" s="207"/>
      <c r="D231" s="207"/>
      <c r="E231" s="207"/>
      <c r="F231" s="186"/>
      <c r="G231" s="162"/>
      <c r="H231" s="163"/>
      <c r="I231" s="141"/>
      <c r="J231" s="146"/>
      <c r="K231" s="207"/>
      <c r="L231" s="34" t="s">
        <v>61</v>
      </c>
      <c r="M231" s="39" t="s">
        <v>56</v>
      </c>
      <c r="N231" s="35" t="str">
        <f>IF(M231="SÍ",15,"0")</f>
        <v>0</v>
      </c>
      <c r="O231" s="141"/>
      <c r="P231" s="144"/>
      <c r="Q231" s="144"/>
      <c r="R231" s="168"/>
      <c r="S231" s="144"/>
      <c r="T231" s="168"/>
      <c r="U231" s="557"/>
      <c r="V231" s="186"/>
      <c r="W231" s="124"/>
      <c r="X231" s="127"/>
      <c r="Y231" s="129"/>
      <c r="Z231" s="396"/>
      <c r="AA231" s="207"/>
      <c r="AB231" s="565"/>
      <c r="AC231" s="553"/>
      <c r="AD231" s="553"/>
      <c r="AE231" s="554"/>
      <c r="AF231" s="553"/>
      <c r="AG231" s="558"/>
      <c r="AH231" s="559"/>
    </row>
    <row r="232" spans="1:34" ht="39.75" customHeight="1" x14ac:dyDescent="0.25">
      <c r="A232" s="538"/>
      <c r="B232" s="555"/>
      <c r="C232" s="207"/>
      <c r="D232" s="207"/>
      <c r="E232" s="207"/>
      <c r="F232" s="186"/>
      <c r="G232" s="162"/>
      <c r="H232" s="163"/>
      <c r="I232" s="141"/>
      <c r="J232" s="146"/>
      <c r="K232" s="207"/>
      <c r="L232" s="34" t="s">
        <v>62</v>
      </c>
      <c r="M232" s="27" t="s">
        <v>56</v>
      </c>
      <c r="N232" s="35" t="str">
        <f>IF(M232="SÍ",10,"0")</f>
        <v>0</v>
      </c>
      <c r="O232" s="141"/>
      <c r="P232" s="144"/>
      <c r="Q232" s="144"/>
      <c r="R232" s="168"/>
      <c r="S232" s="144"/>
      <c r="T232" s="168"/>
      <c r="U232" s="557"/>
      <c r="V232" s="186"/>
      <c r="W232" s="124"/>
      <c r="X232" s="127"/>
      <c r="Y232" s="129"/>
      <c r="Z232" s="396"/>
      <c r="AA232" s="207"/>
      <c r="AB232" s="565"/>
      <c r="AC232" s="553"/>
      <c r="AD232" s="553"/>
      <c r="AE232" s="554"/>
      <c r="AF232" s="553"/>
      <c r="AG232" s="558"/>
      <c r="AH232" s="559"/>
    </row>
    <row r="233" spans="1:34" ht="39.75" customHeight="1" thickBot="1" x14ac:dyDescent="0.3">
      <c r="A233" s="539"/>
      <c r="B233" s="561"/>
      <c r="C233" s="562"/>
      <c r="D233" s="562"/>
      <c r="E233" s="562"/>
      <c r="F233" s="187"/>
      <c r="G233" s="161"/>
      <c r="H233" s="170"/>
      <c r="I233" s="141"/>
      <c r="J233" s="172"/>
      <c r="K233" s="562"/>
      <c r="L233" s="40" t="s">
        <v>63</v>
      </c>
      <c r="M233" s="27" t="s">
        <v>56</v>
      </c>
      <c r="N233" s="35" t="str">
        <f>IF(M233="SÍ",30,"0")</f>
        <v>0</v>
      </c>
      <c r="O233" s="141"/>
      <c r="P233" s="144"/>
      <c r="Q233" s="144"/>
      <c r="R233" s="168"/>
      <c r="S233" s="144"/>
      <c r="T233" s="168"/>
      <c r="U233" s="564"/>
      <c r="V233" s="206"/>
      <c r="W233" s="124"/>
      <c r="X233" s="128"/>
      <c r="Y233" s="129"/>
      <c r="Z233" s="396"/>
      <c r="AA233" s="207"/>
      <c r="AB233" s="565"/>
      <c r="AC233" s="553"/>
      <c r="AD233" s="553"/>
      <c r="AE233" s="554"/>
      <c r="AF233" s="553"/>
      <c r="AG233" s="558"/>
      <c r="AH233" s="559"/>
    </row>
    <row r="234" spans="1:34" ht="39.75" customHeight="1" x14ac:dyDescent="0.25">
      <c r="A234" s="538" t="s">
        <v>490</v>
      </c>
      <c r="B234" s="540" t="s">
        <v>491</v>
      </c>
      <c r="C234" s="566" t="s">
        <v>492</v>
      </c>
      <c r="D234" s="344" t="s">
        <v>495</v>
      </c>
      <c r="E234" s="344" t="s">
        <v>496</v>
      </c>
      <c r="F234" s="186" t="s">
        <v>5</v>
      </c>
      <c r="G234" s="162" t="str">
        <f>IF(F234="(1) RARA VEZ","1", IF(F234="(2) IMPROBABLE","2",IF(F234="(3) POSIBLE","3",IF(F234="(4) PROBABLE","4",IF(F234="(5) CASI SEGURO","5","")))))</f>
        <v>2</v>
      </c>
      <c r="H234" s="163" t="s">
        <v>28</v>
      </c>
      <c r="I234" s="141" t="str">
        <f>IF(H234="(5) MODERADO","5", IF(H234="(10) MAYOR","10",IF(H234="(20) CATASTROFICO","20","")))</f>
        <v>10</v>
      </c>
      <c r="J234" s="210">
        <f>G234*I234</f>
        <v>20</v>
      </c>
      <c r="K234" s="569" t="s">
        <v>501</v>
      </c>
      <c r="L234" s="26" t="s">
        <v>57</v>
      </c>
      <c r="M234" s="27" t="s">
        <v>55</v>
      </c>
      <c r="N234" s="29">
        <f>IF(M234="SÍ",15,"0")</f>
        <v>15</v>
      </c>
      <c r="O234" s="140">
        <f>SUM(N234:N240)</f>
        <v>70</v>
      </c>
      <c r="P234" s="143">
        <f>IF(AND($O234&gt;=0,$O234&lt;=50),0,IF(AND($O234&gt;50,$O234&lt;=75),1,IF(AND($O234&gt;75,$O234&lt;=100),2,"")))</f>
        <v>1</v>
      </c>
      <c r="Q234" s="143">
        <f>$G234-$P234</f>
        <v>1</v>
      </c>
      <c r="R234" s="167">
        <f>IF($Q234&lt;=0,1,$Q234)</f>
        <v>1</v>
      </c>
      <c r="S234" s="143">
        <f>$I234-$P234</f>
        <v>9</v>
      </c>
      <c r="T234" s="167">
        <f>IF($S234=19,10,IF($S234=18,5,IF($S234=9,5,IF($S234=8,5,I234))))</f>
        <v>5</v>
      </c>
      <c r="U234" s="192" t="s">
        <v>35</v>
      </c>
      <c r="V234" s="186" t="s">
        <v>4</v>
      </c>
      <c r="W234" s="365">
        <f>IF($U234="PROBABILIDAD",$R234,$G234)</f>
        <v>1</v>
      </c>
      <c r="X234" s="126" t="str">
        <f>IF(AND($U234="IMPACTO",$S234=18),$XET$7,IF(AND($U234="IMPACTO",$S234=19),$XEU$7,IF(AND($U234="IMPACTO",$S234=20),$XEV$7,IF(AND($U234="IMPACTO",$S234&lt;10),$XET$7,$H234))))</f>
        <v>(10) MAYOR</v>
      </c>
      <c r="Y234" s="129" t="str">
        <f>IF($U234="IMPACTO",$T234,$I234)</f>
        <v>10</v>
      </c>
      <c r="Z234" s="388">
        <f>+W234*Y234</f>
        <v>10</v>
      </c>
      <c r="AA234" s="207" t="s">
        <v>508</v>
      </c>
      <c r="AB234" s="207" t="s">
        <v>509</v>
      </c>
      <c r="AC234" s="207" t="s">
        <v>510</v>
      </c>
      <c r="AD234" s="207" t="s">
        <v>511</v>
      </c>
      <c r="AE234" s="571">
        <v>43465</v>
      </c>
      <c r="AF234" s="477" t="s">
        <v>512</v>
      </c>
      <c r="AG234" s="207" t="s">
        <v>513</v>
      </c>
      <c r="AH234" s="207" t="s">
        <v>514</v>
      </c>
    </row>
    <row r="235" spans="1:34" ht="39.75" customHeight="1" x14ac:dyDescent="0.25">
      <c r="A235" s="538"/>
      <c r="B235" s="540"/>
      <c r="C235" s="567"/>
      <c r="D235" s="345"/>
      <c r="E235" s="345"/>
      <c r="F235" s="186"/>
      <c r="G235" s="162"/>
      <c r="H235" s="163"/>
      <c r="I235" s="141"/>
      <c r="J235" s="211"/>
      <c r="K235" s="570"/>
      <c r="L235" s="34" t="s">
        <v>58</v>
      </c>
      <c r="M235" s="27" t="s">
        <v>55</v>
      </c>
      <c r="N235" s="35">
        <f>IF(M235="SÍ",5,"0")</f>
        <v>5</v>
      </c>
      <c r="O235" s="141"/>
      <c r="P235" s="144"/>
      <c r="Q235" s="144"/>
      <c r="R235" s="168"/>
      <c r="S235" s="144"/>
      <c r="T235" s="168"/>
      <c r="U235" s="193"/>
      <c r="V235" s="186"/>
      <c r="W235" s="347"/>
      <c r="X235" s="127"/>
      <c r="Y235" s="129"/>
      <c r="Z235" s="389"/>
      <c r="AA235" s="207"/>
      <c r="AB235" s="207"/>
      <c r="AC235" s="207"/>
      <c r="AD235" s="207"/>
      <c r="AE235" s="162"/>
      <c r="AF235" s="477"/>
      <c r="AG235" s="207"/>
      <c r="AH235" s="207"/>
    </row>
    <row r="236" spans="1:34" ht="39.75" customHeight="1" x14ac:dyDescent="0.25">
      <c r="A236" s="538"/>
      <c r="B236" s="540"/>
      <c r="C236" s="567"/>
      <c r="D236" s="345"/>
      <c r="E236" s="345"/>
      <c r="F236" s="186"/>
      <c r="G236" s="162"/>
      <c r="H236" s="163"/>
      <c r="I236" s="141"/>
      <c r="J236" s="146" t="str">
        <f>IF(AND(J234&gt;=5,J234&lt;=10),"BAJA",IF(AND(J234&gt;=15,J234&lt;=25),"MODERADA",IF(AND(J234&gt;=30,J234&lt;=50),"ALTA",IF(AND(J234&gt;=60,J234&lt;=100),"EXTREMA",""))))</f>
        <v>MODERADA</v>
      </c>
      <c r="K236" s="570"/>
      <c r="L236" s="38" t="s">
        <v>59</v>
      </c>
      <c r="M236" s="27" t="s">
        <v>56</v>
      </c>
      <c r="N236" s="35" t="str">
        <f>IF(M236="SÍ",15,"0")</f>
        <v>0</v>
      </c>
      <c r="O236" s="141"/>
      <c r="P236" s="144"/>
      <c r="Q236" s="144"/>
      <c r="R236" s="168"/>
      <c r="S236" s="144"/>
      <c r="T236" s="168"/>
      <c r="U236" s="193"/>
      <c r="V236" s="186"/>
      <c r="W236" s="347"/>
      <c r="X236" s="127"/>
      <c r="Y236" s="129"/>
      <c r="Z236" s="396" t="str">
        <f>IF(AND($Z234&gt;=5,$Z234&lt;=10),"BAJA",IF(AND($Z234&gt;=15,$Z234&lt;=25),"MODERADA",IF(AND($Z234&gt;=30,$Z234&lt;=50),"ALTA",IF(AND($Z234&gt;=60,$Z234&lt;=100),"EXTREMA",""))))</f>
        <v>BAJA</v>
      </c>
      <c r="AA236" s="207"/>
      <c r="AB236" s="207"/>
      <c r="AC236" s="207"/>
      <c r="AD236" s="207"/>
      <c r="AE236" s="162"/>
      <c r="AF236" s="477"/>
      <c r="AG236" s="207"/>
      <c r="AH236" s="207"/>
    </row>
    <row r="237" spans="1:34" ht="39.75" customHeight="1" x14ac:dyDescent="0.25">
      <c r="A237" s="538"/>
      <c r="B237" s="540"/>
      <c r="C237" s="567"/>
      <c r="D237" s="345"/>
      <c r="E237" s="345"/>
      <c r="F237" s="186"/>
      <c r="G237" s="162"/>
      <c r="H237" s="163"/>
      <c r="I237" s="141"/>
      <c r="J237" s="146"/>
      <c r="K237" s="570"/>
      <c r="L237" s="38" t="s">
        <v>60</v>
      </c>
      <c r="M237" s="27" t="s">
        <v>55</v>
      </c>
      <c r="N237" s="35">
        <f>IF(M237="SÍ",10,"0")</f>
        <v>10</v>
      </c>
      <c r="O237" s="141"/>
      <c r="P237" s="144"/>
      <c r="Q237" s="144"/>
      <c r="R237" s="168"/>
      <c r="S237" s="144"/>
      <c r="T237" s="168"/>
      <c r="U237" s="193"/>
      <c r="V237" s="186"/>
      <c r="W237" s="347"/>
      <c r="X237" s="127"/>
      <c r="Y237" s="129"/>
      <c r="Z237" s="396"/>
      <c r="AA237" s="207"/>
      <c r="AB237" s="207"/>
      <c r="AC237" s="207"/>
      <c r="AD237" s="207"/>
      <c r="AE237" s="162"/>
      <c r="AF237" s="477"/>
      <c r="AG237" s="207"/>
      <c r="AH237" s="207"/>
    </row>
    <row r="238" spans="1:34" ht="39.75" customHeight="1" x14ac:dyDescent="0.25">
      <c r="A238" s="538"/>
      <c r="B238" s="540"/>
      <c r="C238" s="567"/>
      <c r="D238" s="345"/>
      <c r="E238" s="345"/>
      <c r="F238" s="186"/>
      <c r="G238" s="162"/>
      <c r="H238" s="163"/>
      <c r="I238" s="141"/>
      <c r="J238" s="146"/>
      <c r="K238" s="570"/>
      <c r="L238" s="34" t="s">
        <v>61</v>
      </c>
      <c r="M238" s="27" t="s">
        <v>56</v>
      </c>
      <c r="N238" s="35" t="str">
        <f>IF(M238="SÍ",15,"0")</f>
        <v>0</v>
      </c>
      <c r="O238" s="141"/>
      <c r="P238" s="144"/>
      <c r="Q238" s="144"/>
      <c r="R238" s="168"/>
      <c r="S238" s="144"/>
      <c r="T238" s="168"/>
      <c r="U238" s="193"/>
      <c r="V238" s="186"/>
      <c r="W238" s="347"/>
      <c r="X238" s="127"/>
      <c r="Y238" s="129"/>
      <c r="Z238" s="396"/>
      <c r="AA238" s="207"/>
      <c r="AB238" s="207"/>
      <c r="AC238" s="207"/>
      <c r="AD238" s="207"/>
      <c r="AE238" s="162"/>
      <c r="AF238" s="477"/>
      <c r="AG238" s="207"/>
      <c r="AH238" s="207"/>
    </row>
    <row r="239" spans="1:34" ht="39.75" customHeight="1" x14ac:dyDescent="0.25">
      <c r="A239" s="538"/>
      <c r="B239" s="540"/>
      <c r="C239" s="567"/>
      <c r="D239" s="345"/>
      <c r="E239" s="345"/>
      <c r="F239" s="186"/>
      <c r="G239" s="162"/>
      <c r="H239" s="163"/>
      <c r="I239" s="141"/>
      <c r="J239" s="146"/>
      <c r="K239" s="570"/>
      <c r="L239" s="34" t="s">
        <v>62</v>
      </c>
      <c r="M239" s="27" t="s">
        <v>55</v>
      </c>
      <c r="N239" s="35">
        <f>IF(M239="SÍ",10,"0")</f>
        <v>10</v>
      </c>
      <c r="O239" s="141"/>
      <c r="P239" s="144"/>
      <c r="Q239" s="144"/>
      <c r="R239" s="168"/>
      <c r="S239" s="144"/>
      <c r="T239" s="168"/>
      <c r="U239" s="193"/>
      <c r="V239" s="186"/>
      <c r="W239" s="347"/>
      <c r="X239" s="127"/>
      <c r="Y239" s="129"/>
      <c r="Z239" s="396"/>
      <c r="AA239" s="207"/>
      <c r="AB239" s="207"/>
      <c r="AC239" s="207"/>
      <c r="AD239" s="207"/>
      <c r="AE239" s="162"/>
      <c r="AF239" s="477"/>
      <c r="AG239" s="207"/>
      <c r="AH239" s="207"/>
    </row>
    <row r="240" spans="1:34" ht="39.75" customHeight="1" thickBot="1" x14ac:dyDescent="0.3">
      <c r="A240" s="539"/>
      <c r="B240" s="540"/>
      <c r="C240" s="568"/>
      <c r="D240" s="346"/>
      <c r="E240" s="346"/>
      <c r="F240" s="206"/>
      <c r="G240" s="161"/>
      <c r="H240" s="170"/>
      <c r="I240" s="141"/>
      <c r="J240" s="172"/>
      <c r="K240" s="570"/>
      <c r="L240" s="40" t="s">
        <v>63</v>
      </c>
      <c r="M240" s="27" t="s">
        <v>55</v>
      </c>
      <c r="N240" s="35">
        <f>IF(M240="SÍ",30,"0")</f>
        <v>30</v>
      </c>
      <c r="O240" s="141"/>
      <c r="P240" s="144"/>
      <c r="Q240" s="144"/>
      <c r="R240" s="168"/>
      <c r="S240" s="144"/>
      <c r="T240" s="168"/>
      <c r="U240" s="193"/>
      <c r="V240" s="206"/>
      <c r="W240" s="366"/>
      <c r="X240" s="128"/>
      <c r="Y240" s="129"/>
      <c r="Z240" s="396"/>
      <c r="AA240" s="207"/>
      <c r="AB240" s="207"/>
      <c r="AC240" s="207"/>
      <c r="AD240" s="207"/>
      <c r="AE240" s="162"/>
      <c r="AF240" s="477"/>
      <c r="AG240" s="207"/>
      <c r="AH240" s="207"/>
    </row>
    <row r="241" spans="1:34" ht="39.75" customHeight="1" x14ac:dyDescent="0.25">
      <c r="A241" s="538" t="s">
        <v>490</v>
      </c>
      <c r="B241" s="540" t="s">
        <v>491</v>
      </c>
      <c r="C241" s="566" t="s">
        <v>493</v>
      </c>
      <c r="D241" s="344" t="s">
        <v>497</v>
      </c>
      <c r="E241" s="344" t="s">
        <v>498</v>
      </c>
      <c r="F241" s="186" t="s">
        <v>5</v>
      </c>
      <c r="G241" s="162" t="str">
        <f>IF(F241="(1) RARA VEZ","1", IF(F241="(2) IMPROBABLE","2",IF(F241="(3) POSIBLE","3",IF(F241="(4) PROBABLE","4",IF(F241="(5) CASI SEGURO","5","")))))</f>
        <v>2</v>
      </c>
      <c r="H241" s="163" t="s">
        <v>28</v>
      </c>
      <c r="I241" s="141" t="str">
        <f>IF(H241="(5) MODERADO","5", IF(H241="(10) MAYOR","10",IF(H241="(20) CATASTROFICO","20","")))</f>
        <v>10</v>
      </c>
      <c r="J241" s="195">
        <f>+G241*I241</f>
        <v>20</v>
      </c>
      <c r="K241" s="569" t="s">
        <v>502</v>
      </c>
      <c r="L241" s="26" t="s">
        <v>57</v>
      </c>
      <c r="M241" s="27" t="s">
        <v>55</v>
      </c>
      <c r="N241" s="29">
        <f>IF(M241="SÍ",15,"0")</f>
        <v>15</v>
      </c>
      <c r="O241" s="140">
        <f>SUM(N241:N247)</f>
        <v>85</v>
      </c>
      <c r="P241" s="143">
        <f>IF(AND($O241&gt;=0,$O241&lt;=50),0,IF(AND($O241&gt;50,$O241&lt;=75),1,IF(AND($O241&gt;75,$O241&lt;=100),2,"")))</f>
        <v>2</v>
      </c>
      <c r="Q241" s="143">
        <f>$G241-$P241</f>
        <v>0</v>
      </c>
      <c r="R241" s="167">
        <f>IF($Q241&lt;=0,1,$Q241)</f>
        <v>1</v>
      </c>
      <c r="S241" s="143">
        <f>$I241-$P241</f>
        <v>8</v>
      </c>
      <c r="T241" s="167">
        <f>IF($S241=19,10,IF($S241=18,5,IF($S241=9,5,IF($S241=8,5,I241))))</f>
        <v>5</v>
      </c>
      <c r="U241" s="192" t="s">
        <v>35</v>
      </c>
      <c r="V241" s="186" t="s">
        <v>4</v>
      </c>
      <c r="W241" s="365">
        <f>IF($U241="PROBABILIDAD",$R241,$G241)</f>
        <v>1</v>
      </c>
      <c r="X241" s="126" t="str">
        <f>IF(AND($U241="IMPACTO",$S241=18),$XET$7,IF(AND($U241="IMPACTO",$S241=19),$XEU$7,IF(AND($U241="IMPACTO",$S241=20),$XEV$7,IF(AND($U241="IMPACTO",$S241&lt;10),$XET$7,$H241))))</f>
        <v>(10) MAYOR</v>
      </c>
      <c r="Y241" s="129" t="str">
        <f>IF($U241="IMPACTO",$T241,$I241)</f>
        <v>10</v>
      </c>
      <c r="Z241" s="388">
        <f>+W241*Y241</f>
        <v>10</v>
      </c>
      <c r="AA241" s="207" t="s">
        <v>515</v>
      </c>
      <c r="AB241" s="207" t="s">
        <v>509</v>
      </c>
      <c r="AC241" s="207" t="s">
        <v>516</v>
      </c>
      <c r="AD241" s="207" t="s">
        <v>517</v>
      </c>
      <c r="AE241" s="571">
        <v>43465</v>
      </c>
      <c r="AF241" s="207" t="s">
        <v>518</v>
      </c>
      <c r="AG241" s="207" t="s">
        <v>513</v>
      </c>
      <c r="AH241" s="207" t="s">
        <v>519</v>
      </c>
    </row>
    <row r="242" spans="1:34" ht="39.75" customHeight="1" x14ac:dyDescent="0.25">
      <c r="A242" s="538"/>
      <c r="B242" s="540"/>
      <c r="C242" s="567"/>
      <c r="D242" s="345"/>
      <c r="E242" s="345"/>
      <c r="F242" s="186"/>
      <c r="G242" s="162"/>
      <c r="H242" s="163"/>
      <c r="I242" s="141"/>
      <c r="J242" s="195"/>
      <c r="K242" s="570"/>
      <c r="L242" s="34" t="s">
        <v>58</v>
      </c>
      <c r="M242" s="27" t="s">
        <v>55</v>
      </c>
      <c r="N242" s="35">
        <f>IF(M242="SÍ",5,"0")</f>
        <v>5</v>
      </c>
      <c r="O242" s="141"/>
      <c r="P242" s="144"/>
      <c r="Q242" s="144"/>
      <c r="R242" s="168"/>
      <c r="S242" s="144"/>
      <c r="T242" s="168"/>
      <c r="U242" s="193"/>
      <c r="V242" s="186"/>
      <c r="W242" s="347"/>
      <c r="X242" s="127"/>
      <c r="Y242" s="129"/>
      <c r="Z242" s="389"/>
      <c r="AA242" s="207"/>
      <c r="AB242" s="207"/>
      <c r="AC242" s="207"/>
      <c r="AD242" s="207"/>
      <c r="AE242" s="162"/>
      <c r="AF242" s="207"/>
      <c r="AG242" s="207"/>
      <c r="AH242" s="207"/>
    </row>
    <row r="243" spans="1:34" ht="39.75" customHeight="1" x14ac:dyDescent="0.25">
      <c r="A243" s="538"/>
      <c r="B243" s="540"/>
      <c r="C243" s="567"/>
      <c r="D243" s="345"/>
      <c r="E243" s="345"/>
      <c r="F243" s="186"/>
      <c r="G243" s="162"/>
      <c r="H243" s="163"/>
      <c r="I243" s="141"/>
      <c r="J243" s="146" t="str">
        <f>IF(AND(J241&gt;=5,J241&lt;=10),"BAJA",IF(AND(J241&gt;=15,J241&lt;=25),"MODERADA",IF(AND(J241&gt;=30,J241&lt;=50),"ALTA",IF(AND(J241&gt;=60,J241&lt;=100),"EXTREMA",""))))</f>
        <v>MODERADA</v>
      </c>
      <c r="K243" s="570"/>
      <c r="L243" s="38" t="s">
        <v>59</v>
      </c>
      <c r="M243" s="27" t="s">
        <v>56</v>
      </c>
      <c r="N243" s="35" t="str">
        <f>IF(M243="SÍ",15,"0")</f>
        <v>0</v>
      </c>
      <c r="O243" s="141"/>
      <c r="P243" s="144"/>
      <c r="Q243" s="144"/>
      <c r="R243" s="168"/>
      <c r="S243" s="144"/>
      <c r="T243" s="168"/>
      <c r="U243" s="193"/>
      <c r="V243" s="186"/>
      <c r="W243" s="347"/>
      <c r="X243" s="127"/>
      <c r="Y243" s="129"/>
      <c r="Z243" s="396" t="str">
        <f>IF(AND($Z241&gt;=5,$Z241&lt;=10),"BAJA",IF(AND($Z241&gt;=15,$Z241&lt;=25),"MODERADA",IF(AND($Z241&gt;=30,$Z241&lt;=50),"ALTA",IF(AND($Z241&gt;=60,$Z241&lt;=100),"EXTREMA",""))))</f>
        <v>BAJA</v>
      </c>
      <c r="AA243" s="207"/>
      <c r="AB243" s="207"/>
      <c r="AC243" s="207"/>
      <c r="AD243" s="207"/>
      <c r="AE243" s="162"/>
      <c r="AF243" s="207"/>
      <c r="AG243" s="207"/>
      <c r="AH243" s="207"/>
    </row>
    <row r="244" spans="1:34" ht="39.75" customHeight="1" x14ac:dyDescent="0.25">
      <c r="A244" s="538"/>
      <c r="B244" s="540"/>
      <c r="C244" s="567"/>
      <c r="D244" s="345"/>
      <c r="E244" s="345"/>
      <c r="F244" s="186"/>
      <c r="G244" s="162"/>
      <c r="H244" s="163"/>
      <c r="I244" s="141"/>
      <c r="J244" s="146"/>
      <c r="K244" s="570"/>
      <c r="L244" s="38" t="s">
        <v>60</v>
      </c>
      <c r="M244" s="27" t="s">
        <v>55</v>
      </c>
      <c r="N244" s="35">
        <f>IF(M244="SÍ",10,"0")</f>
        <v>10</v>
      </c>
      <c r="O244" s="141"/>
      <c r="P244" s="144"/>
      <c r="Q244" s="144"/>
      <c r="R244" s="168"/>
      <c r="S244" s="144"/>
      <c r="T244" s="168"/>
      <c r="U244" s="193"/>
      <c r="V244" s="186"/>
      <c r="W244" s="347"/>
      <c r="X244" s="127"/>
      <c r="Y244" s="129"/>
      <c r="Z244" s="396"/>
      <c r="AA244" s="207"/>
      <c r="AB244" s="207"/>
      <c r="AC244" s="207"/>
      <c r="AD244" s="207"/>
      <c r="AE244" s="162"/>
      <c r="AF244" s="207"/>
      <c r="AG244" s="207"/>
      <c r="AH244" s="207"/>
    </row>
    <row r="245" spans="1:34" ht="39.75" customHeight="1" x14ac:dyDescent="0.25">
      <c r="A245" s="538"/>
      <c r="B245" s="540"/>
      <c r="C245" s="567"/>
      <c r="D245" s="345"/>
      <c r="E245" s="345"/>
      <c r="F245" s="186"/>
      <c r="G245" s="162"/>
      <c r="H245" s="163"/>
      <c r="I245" s="141"/>
      <c r="J245" s="146"/>
      <c r="K245" s="570"/>
      <c r="L245" s="34" t="s">
        <v>61</v>
      </c>
      <c r="M245" s="27" t="s">
        <v>55</v>
      </c>
      <c r="N245" s="35">
        <f>IF(M245="SÍ",15,"0")</f>
        <v>15</v>
      </c>
      <c r="O245" s="141"/>
      <c r="P245" s="144"/>
      <c r="Q245" s="144"/>
      <c r="R245" s="168"/>
      <c r="S245" s="144"/>
      <c r="T245" s="168"/>
      <c r="U245" s="193"/>
      <c r="V245" s="186"/>
      <c r="W245" s="347"/>
      <c r="X245" s="127"/>
      <c r="Y245" s="129"/>
      <c r="Z245" s="396"/>
      <c r="AA245" s="207"/>
      <c r="AB245" s="207"/>
      <c r="AC245" s="207"/>
      <c r="AD245" s="207"/>
      <c r="AE245" s="162"/>
      <c r="AF245" s="207"/>
      <c r="AG245" s="207"/>
      <c r="AH245" s="207"/>
    </row>
    <row r="246" spans="1:34" ht="39.75" customHeight="1" x14ac:dyDescent="0.25">
      <c r="A246" s="538"/>
      <c r="B246" s="540"/>
      <c r="C246" s="567"/>
      <c r="D246" s="345"/>
      <c r="E246" s="345"/>
      <c r="F246" s="186"/>
      <c r="G246" s="162"/>
      <c r="H246" s="163"/>
      <c r="I246" s="141"/>
      <c r="J246" s="146"/>
      <c r="K246" s="570"/>
      <c r="L246" s="34" t="s">
        <v>62</v>
      </c>
      <c r="M246" s="27" t="s">
        <v>55</v>
      </c>
      <c r="N246" s="35">
        <f>IF(M246="SÍ",10,"0")</f>
        <v>10</v>
      </c>
      <c r="O246" s="141"/>
      <c r="P246" s="144"/>
      <c r="Q246" s="144"/>
      <c r="R246" s="168"/>
      <c r="S246" s="144"/>
      <c r="T246" s="168"/>
      <c r="U246" s="193"/>
      <c r="V246" s="186"/>
      <c r="W246" s="347"/>
      <c r="X246" s="127"/>
      <c r="Y246" s="129"/>
      <c r="Z246" s="396"/>
      <c r="AA246" s="207"/>
      <c r="AB246" s="207"/>
      <c r="AC246" s="207"/>
      <c r="AD246" s="207"/>
      <c r="AE246" s="162"/>
      <c r="AF246" s="207"/>
      <c r="AG246" s="207"/>
      <c r="AH246" s="207"/>
    </row>
    <row r="247" spans="1:34" ht="39.75" customHeight="1" thickBot="1" x14ac:dyDescent="0.3">
      <c r="A247" s="539"/>
      <c r="B247" s="540"/>
      <c r="C247" s="568"/>
      <c r="D247" s="346"/>
      <c r="E247" s="346"/>
      <c r="F247" s="206"/>
      <c r="G247" s="161"/>
      <c r="H247" s="170"/>
      <c r="I247" s="141"/>
      <c r="J247" s="172"/>
      <c r="K247" s="570"/>
      <c r="L247" s="40" t="s">
        <v>63</v>
      </c>
      <c r="M247" s="41" t="s">
        <v>55</v>
      </c>
      <c r="N247" s="35">
        <f>IF(M247="SÍ",30,"0")</f>
        <v>30</v>
      </c>
      <c r="O247" s="141"/>
      <c r="P247" s="144"/>
      <c r="Q247" s="144"/>
      <c r="R247" s="168"/>
      <c r="S247" s="144"/>
      <c r="T247" s="168"/>
      <c r="U247" s="193"/>
      <c r="V247" s="206"/>
      <c r="W247" s="366"/>
      <c r="X247" s="128"/>
      <c r="Y247" s="129"/>
      <c r="Z247" s="396"/>
      <c r="AA247" s="207"/>
      <c r="AB247" s="207"/>
      <c r="AC247" s="207"/>
      <c r="AD247" s="207"/>
      <c r="AE247" s="162"/>
      <c r="AF247" s="207"/>
      <c r="AG247" s="207"/>
      <c r="AH247" s="207"/>
    </row>
    <row r="248" spans="1:34" ht="39.75" customHeight="1" x14ac:dyDescent="0.25">
      <c r="A248" s="538" t="s">
        <v>490</v>
      </c>
      <c r="B248" s="540" t="s">
        <v>491</v>
      </c>
      <c r="C248" s="566" t="s">
        <v>494</v>
      </c>
      <c r="D248" s="344" t="s">
        <v>499</v>
      </c>
      <c r="E248" s="344" t="s">
        <v>500</v>
      </c>
      <c r="F248" s="186" t="s">
        <v>5</v>
      </c>
      <c r="G248" s="162" t="str">
        <f>IF(F248="(1) RARA VEZ","1", IF(F248="(2) IMPROBABLE","2",IF(F248="(3) POSIBLE","3",IF(F248="(4) PROBABLE","4",IF(F248="(5) CASI SEGURO","5","")))))</f>
        <v>2</v>
      </c>
      <c r="H248" s="163" t="s">
        <v>28</v>
      </c>
      <c r="I248" s="141" t="str">
        <f>IF(H248="(5) MODERADO","5", IF(H248="(10) MAYOR","10",IF(H248="(20) CATASTROFICO","20","")))</f>
        <v>10</v>
      </c>
      <c r="J248" s="195">
        <f>+G248*I248</f>
        <v>20</v>
      </c>
      <c r="K248" s="569" t="s">
        <v>503</v>
      </c>
      <c r="L248" s="26" t="s">
        <v>57</v>
      </c>
      <c r="M248" s="27" t="s">
        <v>55</v>
      </c>
      <c r="N248" s="29">
        <f>IF(M248="SÍ",15,"0")</f>
        <v>15</v>
      </c>
      <c r="O248" s="140">
        <f>SUM(N248:N254)</f>
        <v>25</v>
      </c>
      <c r="P248" s="143">
        <f>IF(AND($O248&gt;=0,$O248&lt;=50),0,IF(AND($O248&gt;50,$O248&lt;=75),1,IF(AND($O248&gt;75,$O248&lt;=100),2,"")))</f>
        <v>0</v>
      </c>
      <c r="Q248" s="143">
        <f>$G248-$P248</f>
        <v>2</v>
      </c>
      <c r="R248" s="167">
        <f>IF($Q248&lt;=0,1,$Q248)</f>
        <v>2</v>
      </c>
      <c r="S248" s="143">
        <f>$I248-$P248</f>
        <v>10</v>
      </c>
      <c r="T248" s="167" t="str">
        <f>IF($S248=19,10,IF($S248=18,5,IF($S248=9,5,IF($S248=8,5,I248))))</f>
        <v>10</v>
      </c>
      <c r="U248" s="192" t="s">
        <v>35</v>
      </c>
      <c r="V248" s="186" t="s">
        <v>4</v>
      </c>
      <c r="W248" s="365">
        <f>IF($U248="PROBABILIDAD",$R248,$G248)</f>
        <v>2</v>
      </c>
      <c r="X248" s="126" t="str">
        <f>IF(AND($U248="IMPACTO",$S248=18),$XET$7,IF(AND($U248="IMPACTO",$S248=19),$XEU$7,IF(AND($U248="IMPACTO",$S248=20),$XEV$7,IF(AND($U248="IMPACTO",$S248&lt;10),$XET$7,$H248))))</f>
        <v>(10) MAYOR</v>
      </c>
      <c r="Y248" s="129" t="str">
        <f>IF($U248="IMPACTO",$T248,$I248)</f>
        <v>10</v>
      </c>
      <c r="Z248" s="388">
        <f>+W248*Y248</f>
        <v>20</v>
      </c>
      <c r="AA248" s="207" t="s">
        <v>520</v>
      </c>
      <c r="AB248" s="207" t="s">
        <v>509</v>
      </c>
      <c r="AC248" s="207" t="s">
        <v>521</v>
      </c>
      <c r="AD248" s="207" t="s">
        <v>522</v>
      </c>
      <c r="AE248" s="571">
        <v>43465</v>
      </c>
      <c r="AF248" s="207" t="s">
        <v>523</v>
      </c>
      <c r="AG248" s="207" t="s">
        <v>524</v>
      </c>
      <c r="AH248" s="207" t="s">
        <v>525</v>
      </c>
    </row>
    <row r="249" spans="1:34" ht="39.75" customHeight="1" x14ac:dyDescent="0.25">
      <c r="A249" s="538"/>
      <c r="B249" s="540"/>
      <c r="C249" s="567"/>
      <c r="D249" s="345"/>
      <c r="E249" s="345"/>
      <c r="F249" s="186"/>
      <c r="G249" s="162"/>
      <c r="H249" s="163"/>
      <c r="I249" s="141"/>
      <c r="J249" s="195"/>
      <c r="K249" s="570"/>
      <c r="L249" s="34" t="s">
        <v>58</v>
      </c>
      <c r="M249" s="27" t="s">
        <v>56</v>
      </c>
      <c r="N249" s="35" t="str">
        <f>IF(M249="SÍ",5,"0")</f>
        <v>0</v>
      </c>
      <c r="O249" s="141"/>
      <c r="P249" s="144"/>
      <c r="Q249" s="144"/>
      <c r="R249" s="168"/>
      <c r="S249" s="144"/>
      <c r="T249" s="168"/>
      <c r="U249" s="193"/>
      <c r="V249" s="186"/>
      <c r="W249" s="347"/>
      <c r="X249" s="127"/>
      <c r="Y249" s="129"/>
      <c r="Z249" s="389"/>
      <c r="AA249" s="207"/>
      <c r="AB249" s="207"/>
      <c r="AC249" s="207"/>
      <c r="AD249" s="207"/>
      <c r="AE249" s="162"/>
      <c r="AF249" s="207"/>
      <c r="AG249" s="207"/>
      <c r="AH249" s="207"/>
    </row>
    <row r="250" spans="1:34" ht="39.75" customHeight="1" x14ac:dyDescent="0.25">
      <c r="A250" s="538"/>
      <c r="B250" s="540"/>
      <c r="C250" s="567"/>
      <c r="D250" s="345"/>
      <c r="E250" s="345"/>
      <c r="F250" s="186"/>
      <c r="G250" s="162"/>
      <c r="H250" s="163"/>
      <c r="I250" s="141"/>
      <c r="J250" s="146" t="str">
        <f>IF(AND(J248&gt;=5,J248&lt;=10),"BAJA",IF(AND(J248&gt;=15,J248&lt;=25),"MODERADA",IF(AND(J248&gt;=30,J248&lt;=50),"ALTA",IF(AND(J248&gt;=60,J248&lt;=100),"EXTREMA",""))))</f>
        <v>MODERADA</v>
      </c>
      <c r="K250" s="570"/>
      <c r="L250" s="38" t="s">
        <v>59</v>
      </c>
      <c r="M250" s="27" t="s">
        <v>56</v>
      </c>
      <c r="N250" s="35" t="str">
        <f>IF(M250="SÍ",15,"0")</f>
        <v>0</v>
      </c>
      <c r="O250" s="141"/>
      <c r="P250" s="144"/>
      <c r="Q250" s="144"/>
      <c r="R250" s="168"/>
      <c r="S250" s="144"/>
      <c r="T250" s="168"/>
      <c r="U250" s="193"/>
      <c r="V250" s="186"/>
      <c r="W250" s="347"/>
      <c r="X250" s="127"/>
      <c r="Y250" s="129"/>
      <c r="Z250" s="396" t="str">
        <f>IF(AND($Z248&gt;=5,$Z248&lt;=10),"BAJA",IF(AND($Z248&gt;=15,$Z248&lt;=25),"MODERADA",IF(AND($Z248&gt;=30,$Z248&lt;=50),"ALTA",IF(AND($Z248&gt;=60,$Z248&lt;=100),"EXTREMA",""))))</f>
        <v>MODERADA</v>
      </c>
      <c r="AA250" s="207"/>
      <c r="AB250" s="207"/>
      <c r="AC250" s="207"/>
      <c r="AD250" s="207"/>
      <c r="AE250" s="162"/>
      <c r="AF250" s="207"/>
      <c r="AG250" s="207"/>
      <c r="AH250" s="207"/>
    </row>
    <row r="251" spans="1:34" ht="39.75" customHeight="1" x14ac:dyDescent="0.25">
      <c r="A251" s="538"/>
      <c r="B251" s="540"/>
      <c r="C251" s="567"/>
      <c r="D251" s="345"/>
      <c r="E251" s="345"/>
      <c r="F251" s="186"/>
      <c r="G251" s="162"/>
      <c r="H251" s="163"/>
      <c r="I251" s="141"/>
      <c r="J251" s="146"/>
      <c r="K251" s="570"/>
      <c r="L251" s="38" t="s">
        <v>60</v>
      </c>
      <c r="M251" s="27" t="s">
        <v>55</v>
      </c>
      <c r="N251" s="35">
        <f>IF(M251="SÍ",10,"0")</f>
        <v>10</v>
      </c>
      <c r="O251" s="141"/>
      <c r="P251" s="144"/>
      <c r="Q251" s="144"/>
      <c r="R251" s="168"/>
      <c r="S251" s="144"/>
      <c r="T251" s="168"/>
      <c r="U251" s="193"/>
      <c r="V251" s="186"/>
      <c r="W251" s="347"/>
      <c r="X251" s="127"/>
      <c r="Y251" s="129"/>
      <c r="Z251" s="396"/>
      <c r="AA251" s="207"/>
      <c r="AB251" s="207"/>
      <c r="AC251" s="207"/>
      <c r="AD251" s="207"/>
      <c r="AE251" s="162"/>
      <c r="AF251" s="207"/>
      <c r="AG251" s="207"/>
      <c r="AH251" s="207"/>
    </row>
    <row r="252" spans="1:34" ht="39.75" customHeight="1" x14ac:dyDescent="0.25">
      <c r="A252" s="538"/>
      <c r="B252" s="540"/>
      <c r="C252" s="567"/>
      <c r="D252" s="345"/>
      <c r="E252" s="345"/>
      <c r="F252" s="186"/>
      <c r="G252" s="162"/>
      <c r="H252" s="163"/>
      <c r="I252" s="141"/>
      <c r="J252" s="146"/>
      <c r="K252" s="570"/>
      <c r="L252" s="34" t="s">
        <v>61</v>
      </c>
      <c r="M252" s="27" t="s">
        <v>56</v>
      </c>
      <c r="N252" s="35" t="str">
        <f>IF(M252="SÍ",15,"0")</f>
        <v>0</v>
      </c>
      <c r="O252" s="141"/>
      <c r="P252" s="144"/>
      <c r="Q252" s="144"/>
      <c r="R252" s="168"/>
      <c r="S252" s="144"/>
      <c r="T252" s="168"/>
      <c r="U252" s="193"/>
      <c r="V252" s="186"/>
      <c r="W252" s="347"/>
      <c r="X252" s="127"/>
      <c r="Y252" s="129"/>
      <c r="Z252" s="396"/>
      <c r="AA252" s="207"/>
      <c r="AB252" s="207"/>
      <c r="AC252" s="207"/>
      <c r="AD252" s="207"/>
      <c r="AE252" s="162"/>
      <c r="AF252" s="207"/>
      <c r="AG252" s="207"/>
      <c r="AH252" s="207"/>
    </row>
    <row r="253" spans="1:34" ht="39.75" customHeight="1" x14ac:dyDescent="0.25">
      <c r="A253" s="538"/>
      <c r="B253" s="540"/>
      <c r="C253" s="567"/>
      <c r="D253" s="345"/>
      <c r="E253" s="345"/>
      <c r="F253" s="186"/>
      <c r="G253" s="162"/>
      <c r="H253" s="163"/>
      <c r="I253" s="141"/>
      <c r="J253" s="146"/>
      <c r="K253" s="570"/>
      <c r="L253" s="34" t="s">
        <v>62</v>
      </c>
      <c r="M253" s="27" t="s">
        <v>56</v>
      </c>
      <c r="N253" s="35" t="str">
        <f>IF(M253="SÍ",10,"0")</f>
        <v>0</v>
      </c>
      <c r="O253" s="141"/>
      <c r="P253" s="144"/>
      <c r="Q253" s="144"/>
      <c r="R253" s="168"/>
      <c r="S253" s="144"/>
      <c r="T253" s="168"/>
      <c r="U253" s="193"/>
      <c r="V253" s="186"/>
      <c r="W253" s="347"/>
      <c r="X253" s="127"/>
      <c r="Y253" s="129"/>
      <c r="Z253" s="396"/>
      <c r="AA253" s="207"/>
      <c r="AB253" s="207"/>
      <c r="AC253" s="207"/>
      <c r="AD253" s="207"/>
      <c r="AE253" s="162"/>
      <c r="AF253" s="207"/>
      <c r="AG253" s="207"/>
      <c r="AH253" s="207"/>
    </row>
    <row r="254" spans="1:34" ht="39.75" customHeight="1" thickBot="1" x14ac:dyDescent="0.3">
      <c r="A254" s="539"/>
      <c r="B254" s="540"/>
      <c r="C254" s="568"/>
      <c r="D254" s="346"/>
      <c r="E254" s="346"/>
      <c r="F254" s="206"/>
      <c r="G254" s="188"/>
      <c r="H254" s="170"/>
      <c r="I254" s="142"/>
      <c r="J254" s="147"/>
      <c r="K254" s="570"/>
      <c r="L254" s="42" t="s">
        <v>63</v>
      </c>
      <c r="M254" s="43" t="s">
        <v>56</v>
      </c>
      <c r="N254" s="44" t="str">
        <f>IF(M254="SÍ",30,"0")</f>
        <v>0</v>
      </c>
      <c r="O254" s="142"/>
      <c r="P254" s="145"/>
      <c r="Q254" s="145"/>
      <c r="R254" s="169"/>
      <c r="S254" s="145"/>
      <c r="T254" s="169"/>
      <c r="U254" s="193"/>
      <c r="V254" s="206"/>
      <c r="W254" s="366"/>
      <c r="X254" s="128"/>
      <c r="Y254" s="164"/>
      <c r="Z254" s="442"/>
      <c r="AA254" s="207"/>
      <c r="AB254" s="207"/>
      <c r="AC254" s="207"/>
      <c r="AD254" s="207"/>
      <c r="AE254" s="162"/>
      <c r="AF254" s="207"/>
      <c r="AG254" s="207"/>
      <c r="AH254" s="207"/>
    </row>
    <row r="255" spans="1:34" ht="21" customHeight="1" x14ac:dyDescent="0.25">
      <c r="A255" s="148" t="s">
        <v>64</v>
      </c>
      <c r="B255" s="148"/>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c r="AH255" s="148"/>
    </row>
    <row r="256" spans="1:34" ht="21.75" customHeight="1" x14ac:dyDescent="0.25">
      <c r="A256" s="149" t="s">
        <v>65</v>
      </c>
      <c r="B256" s="149"/>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row>
    <row r="257" spans="1:35" ht="27.75" customHeight="1" x14ac:dyDescent="0.25">
      <c r="A257" s="151" t="s">
        <v>66</v>
      </c>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3"/>
      <c r="AC257" s="154" t="s">
        <v>67</v>
      </c>
      <c r="AD257" s="154"/>
      <c r="AE257" s="154"/>
      <c r="AF257" s="154" t="s">
        <v>68</v>
      </c>
      <c r="AG257" s="154"/>
      <c r="AH257" s="154"/>
    </row>
    <row r="258" spans="1:35" ht="30.75" customHeight="1" x14ac:dyDescent="0.25">
      <c r="A258" s="113" t="s">
        <v>69</v>
      </c>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5"/>
    </row>
    <row r="259" spans="1:35" s="45" customFormat="1" ht="45" customHeight="1" x14ac:dyDescent="0.25">
      <c r="A259" s="116" t="s">
        <v>68</v>
      </c>
      <c r="B259" s="116"/>
      <c r="C259" s="116"/>
      <c r="D259" s="116"/>
      <c r="E259" s="116"/>
      <c r="F259" s="116" t="s">
        <v>70</v>
      </c>
      <c r="G259" s="116"/>
      <c r="H259" s="116"/>
      <c r="I259" s="116"/>
      <c r="J259" s="116"/>
      <c r="K259" s="116"/>
      <c r="L259" s="116"/>
      <c r="M259" s="117" t="s">
        <v>71</v>
      </c>
      <c r="N259" s="118"/>
      <c r="O259" s="118"/>
      <c r="P259" s="118"/>
      <c r="Q259" s="118"/>
      <c r="R259" s="118"/>
      <c r="S259" s="118"/>
      <c r="T259" s="118"/>
      <c r="U259" s="118"/>
      <c r="V259" s="118"/>
      <c r="W259" s="118"/>
      <c r="X259" s="118"/>
      <c r="Y259" s="118"/>
      <c r="Z259" s="118"/>
      <c r="AA259" s="118"/>
      <c r="AB259" s="118"/>
      <c r="AC259" s="118"/>
      <c r="AD259" s="119" t="s">
        <v>72</v>
      </c>
      <c r="AE259" s="119"/>
      <c r="AF259" s="119"/>
      <c r="AG259" s="119"/>
      <c r="AH259" s="119"/>
    </row>
    <row r="260" spans="1:35" s="45" customFormat="1" ht="22.5" customHeight="1" x14ac:dyDescent="0.25">
      <c r="A260" s="46" t="s">
        <v>73</v>
      </c>
      <c r="B260" s="583" t="s">
        <v>526</v>
      </c>
      <c r="C260" s="583"/>
      <c r="D260" s="583"/>
      <c r="E260" s="583"/>
      <c r="F260" s="46" t="s">
        <v>73</v>
      </c>
      <c r="G260" s="47"/>
      <c r="H260" s="583" t="s">
        <v>526</v>
      </c>
      <c r="I260" s="583"/>
      <c r="J260" s="583"/>
      <c r="K260" s="583"/>
      <c r="L260" s="583"/>
      <c r="M260" s="97" t="s">
        <v>74</v>
      </c>
      <c r="N260" s="98"/>
      <c r="O260" s="98"/>
      <c r="P260" s="98"/>
      <c r="Q260" s="98"/>
      <c r="R260" s="98"/>
      <c r="S260" s="98"/>
      <c r="T260" s="98"/>
      <c r="U260" s="99"/>
      <c r="V260" s="100" t="s">
        <v>527</v>
      </c>
      <c r="W260" s="100"/>
      <c r="X260" s="100"/>
      <c r="Y260" s="100"/>
      <c r="Z260" s="100"/>
      <c r="AA260" s="100"/>
      <c r="AB260" s="100"/>
      <c r="AC260" s="100"/>
      <c r="AD260" s="48" t="s">
        <v>74</v>
      </c>
      <c r="AE260" s="583" t="s">
        <v>526</v>
      </c>
      <c r="AF260" s="583"/>
      <c r="AG260" s="583"/>
      <c r="AH260" s="583"/>
      <c r="AI260" s="583"/>
    </row>
    <row r="261" spans="1:35" ht="22.5" customHeight="1" x14ac:dyDescent="0.25">
      <c r="A261" s="46" t="s">
        <v>75</v>
      </c>
      <c r="B261" s="583" t="s">
        <v>526</v>
      </c>
      <c r="C261" s="583"/>
      <c r="D261" s="583"/>
      <c r="E261" s="583"/>
      <c r="F261" s="46" t="s">
        <v>75</v>
      </c>
      <c r="G261" s="47"/>
      <c r="H261" s="583" t="s">
        <v>526</v>
      </c>
      <c r="I261" s="583"/>
      <c r="J261" s="583"/>
      <c r="K261" s="583"/>
      <c r="L261" s="583"/>
      <c r="M261" s="97" t="s">
        <v>76</v>
      </c>
      <c r="N261" s="98"/>
      <c r="O261" s="98"/>
      <c r="P261" s="98"/>
      <c r="Q261" s="98"/>
      <c r="R261" s="98"/>
      <c r="S261" s="98"/>
      <c r="T261" s="98"/>
      <c r="U261" s="99"/>
      <c r="V261" s="100" t="s">
        <v>528</v>
      </c>
      <c r="W261" s="100"/>
      <c r="X261" s="100"/>
      <c r="Y261" s="100"/>
      <c r="Z261" s="100"/>
      <c r="AA261" s="100"/>
      <c r="AB261" s="100"/>
      <c r="AC261" s="100"/>
      <c r="AD261" s="48" t="s">
        <v>76</v>
      </c>
      <c r="AE261" s="583" t="s">
        <v>526</v>
      </c>
      <c r="AF261" s="583"/>
      <c r="AG261" s="583"/>
      <c r="AH261" s="583"/>
      <c r="AI261" s="583"/>
    </row>
  </sheetData>
  <mergeCells count="1205">
    <mergeCell ref="AG178:AG184"/>
    <mergeCell ref="AB178:AB184"/>
    <mergeCell ref="AC178:AC184"/>
    <mergeCell ref="AA185:AA191"/>
    <mergeCell ref="AF185:AF191"/>
    <mergeCell ref="AG185:AG191"/>
    <mergeCell ref="AH185:AH191"/>
    <mergeCell ref="AB185:AB191"/>
    <mergeCell ref="AC185:AC191"/>
    <mergeCell ref="AD185:AD191"/>
    <mergeCell ref="AE185:AE191"/>
    <mergeCell ref="A178:A184"/>
    <mergeCell ref="A185:A191"/>
    <mergeCell ref="B185:B191"/>
    <mergeCell ref="B178:B184"/>
    <mergeCell ref="C178:C184"/>
    <mergeCell ref="C185:C191"/>
    <mergeCell ref="D185:D191"/>
    <mergeCell ref="D178:D184"/>
    <mergeCell ref="E178:E184"/>
    <mergeCell ref="E185:E191"/>
    <mergeCell ref="B260:E260"/>
    <mergeCell ref="B261:E261"/>
    <mergeCell ref="H260:L260"/>
    <mergeCell ref="H261:L261"/>
    <mergeCell ref="AE260:AI260"/>
    <mergeCell ref="AE261:AI261"/>
    <mergeCell ref="AG248:AG254"/>
    <mergeCell ref="AH248:AH254"/>
    <mergeCell ref="J250:J254"/>
    <mergeCell ref="Z250:Z254"/>
    <mergeCell ref="X248:X254"/>
    <mergeCell ref="Y248:Y254"/>
    <mergeCell ref="Z248:Z249"/>
    <mergeCell ref="AA248:AA254"/>
    <mergeCell ref="AB248:AB254"/>
    <mergeCell ref="AC248:AC254"/>
    <mergeCell ref="AD248:AD254"/>
    <mergeCell ref="AE248:AE254"/>
    <mergeCell ref="AF248:AF254"/>
    <mergeCell ref="AG241:AG247"/>
    <mergeCell ref="AH241:AH247"/>
    <mergeCell ref="J243:J247"/>
    <mergeCell ref="Z243:Z247"/>
    <mergeCell ref="U248:U254"/>
    <mergeCell ref="V248:V254"/>
    <mergeCell ref="W248:W254"/>
    <mergeCell ref="X241:X247"/>
    <mergeCell ref="Y241:Y247"/>
    <mergeCell ref="Z241:Z242"/>
    <mergeCell ref="AA241:AA247"/>
    <mergeCell ref="AB241:AB247"/>
    <mergeCell ref="AC241:AC247"/>
    <mergeCell ref="AD241:AD247"/>
    <mergeCell ref="AE241:AE247"/>
    <mergeCell ref="AF241:AF247"/>
    <mergeCell ref="A248:A254"/>
    <mergeCell ref="B248:B254"/>
    <mergeCell ref="C248:C254"/>
    <mergeCell ref="D248:D254"/>
    <mergeCell ref="E248:E254"/>
    <mergeCell ref="F248:F254"/>
    <mergeCell ref="G248:G254"/>
    <mergeCell ref="H248:H254"/>
    <mergeCell ref="I248:I254"/>
    <mergeCell ref="J248:J249"/>
    <mergeCell ref="K248:K254"/>
    <mergeCell ref="O248:O254"/>
    <mergeCell ref="P248:P254"/>
    <mergeCell ref="Q248:Q254"/>
    <mergeCell ref="R248:R254"/>
    <mergeCell ref="S248:S254"/>
    <mergeCell ref="T248:T254"/>
    <mergeCell ref="AG234:AG240"/>
    <mergeCell ref="AH234:AH240"/>
    <mergeCell ref="J236:J240"/>
    <mergeCell ref="Z236:Z240"/>
    <mergeCell ref="A241:A247"/>
    <mergeCell ref="B241:B247"/>
    <mergeCell ref="C241:C247"/>
    <mergeCell ref="D241:D247"/>
    <mergeCell ref="E241:E247"/>
    <mergeCell ref="F241:F247"/>
    <mergeCell ref="G241:G247"/>
    <mergeCell ref="H241:H247"/>
    <mergeCell ref="I241:I247"/>
    <mergeCell ref="J241:J242"/>
    <mergeCell ref="K241:K247"/>
    <mergeCell ref="O241:O247"/>
    <mergeCell ref="P241:P247"/>
    <mergeCell ref="Q241:Q247"/>
    <mergeCell ref="R241:R247"/>
    <mergeCell ref="S241:S247"/>
    <mergeCell ref="T241:T247"/>
    <mergeCell ref="U241:U247"/>
    <mergeCell ref="V241:V247"/>
    <mergeCell ref="W241:W247"/>
    <mergeCell ref="X234:X240"/>
    <mergeCell ref="Y234:Y240"/>
    <mergeCell ref="Z234:Z235"/>
    <mergeCell ref="AA234:AA240"/>
    <mergeCell ref="AB234:AB240"/>
    <mergeCell ref="AC234:AC240"/>
    <mergeCell ref="AD234:AD240"/>
    <mergeCell ref="AE234:AE240"/>
    <mergeCell ref="AF234:AF240"/>
    <mergeCell ref="AG227:AG233"/>
    <mergeCell ref="AH227:AH233"/>
    <mergeCell ref="J229:J233"/>
    <mergeCell ref="Z229:Z233"/>
    <mergeCell ref="A234:A240"/>
    <mergeCell ref="B234:B240"/>
    <mergeCell ref="C234:C240"/>
    <mergeCell ref="D234:D240"/>
    <mergeCell ref="E234:E240"/>
    <mergeCell ref="F234:F240"/>
    <mergeCell ref="G234:G240"/>
    <mergeCell ref="H234:H240"/>
    <mergeCell ref="I234:I240"/>
    <mergeCell ref="J234:J235"/>
    <mergeCell ref="K234:K240"/>
    <mergeCell ref="O234:O240"/>
    <mergeCell ref="P234:P240"/>
    <mergeCell ref="Q234:Q240"/>
    <mergeCell ref="R234:R240"/>
    <mergeCell ref="S234:S240"/>
    <mergeCell ref="T234:T240"/>
    <mergeCell ref="U234:U240"/>
    <mergeCell ref="V234:V240"/>
    <mergeCell ref="W234:W240"/>
    <mergeCell ref="X227:X233"/>
    <mergeCell ref="Y227:Y233"/>
    <mergeCell ref="Z227:Z228"/>
    <mergeCell ref="AA227:AA233"/>
    <mergeCell ref="AB227:AB233"/>
    <mergeCell ref="AC227:AC233"/>
    <mergeCell ref="AD227:AD233"/>
    <mergeCell ref="AE227:AE233"/>
    <mergeCell ref="AF227:AF233"/>
    <mergeCell ref="AG220:AG226"/>
    <mergeCell ref="AH220:AH226"/>
    <mergeCell ref="J222:J226"/>
    <mergeCell ref="Z222:Z226"/>
    <mergeCell ref="A227:A233"/>
    <mergeCell ref="B227:B233"/>
    <mergeCell ref="C227:C233"/>
    <mergeCell ref="D227:D233"/>
    <mergeCell ref="E227:E233"/>
    <mergeCell ref="F227:F233"/>
    <mergeCell ref="G227:G233"/>
    <mergeCell ref="H227:H233"/>
    <mergeCell ref="I227:I233"/>
    <mergeCell ref="J227:J228"/>
    <mergeCell ref="K227:K233"/>
    <mergeCell ref="O227:O233"/>
    <mergeCell ref="P227:P233"/>
    <mergeCell ref="Q227:Q233"/>
    <mergeCell ref="R227:R233"/>
    <mergeCell ref="S227:S233"/>
    <mergeCell ref="T227:T233"/>
    <mergeCell ref="U227:U233"/>
    <mergeCell ref="V227:V233"/>
    <mergeCell ref="W227:W233"/>
    <mergeCell ref="X220:X226"/>
    <mergeCell ref="Y220:Y226"/>
    <mergeCell ref="Z220:Z221"/>
    <mergeCell ref="AA220:AA226"/>
    <mergeCell ref="AB220:AB226"/>
    <mergeCell ref="AC220:AC226"/>
    <mergeCell ref="AD220:AD226"/>
    <mergeCell ref="AE220:AE226"/>
    <mergeCell ref="AF220:AF226"/>
    <mergeCell ref="AG213:AG219"/>
    <mergeCell ref="AH213:AH219"/>
    <mergeCell ref="J215:J219"/>
    <mergeCell ref="Z215:Z219"/>
    <mergeCell ref="A220:A226"/>
    <mergeCell ref="B220:B226"/>
    <mergeCell ref="C220:C226"/>
    <mergeCell ref="D220:D226"/>
    <mergeCell ref="E220:E226"/>
    <mergeCell ref="F220:F226"/>
    <mergeCell ref="G220:G226"/>
    <mergeCell ref="H220:H226"/>
    <mergeCell ref="I220:I226"/>
    <mergeCell ref="J220:J221"/>
    <mergeCell ref="K220:K226"/>
    <mergeCell ref="O220:O226"/>
    <mergeCell ref="P220:P226"/>
    <mergeCell ref="Q220:Q226"/>
    <mergeCell ref="R220:R226"/>
    <mergeCell ref="S220:S226"/>
    <mergeCell ref="T220:T226"/>
    <mergeCell ref="U220:U226"/>
    <mergeCell ref="V220:V226"/>
    <mergeCell ref="W220:W226"/>
    <mergeCell ref="X213:X219"/>
    <mergeCell ref="Y213:Y219"/>
    <mergeCell ref="Z213:Z214"/>
    <mergeCell ref="AA213:AA219"/>
    <mergeCell ref="AB213:AB219"/>
    <mergeCell ref="AC213:AC219"/>
    <mergeCell ref="AD213:AD219"/>
    <mergeCell ref="AE213:AE219"/>
    <mergeCell ref="AF213:AF219"/>
    <mergeCell ref="AG206:AG212"/>
    <mergeCell ref="AH206:AH212"/>
    <mergeCell ref="J208:J212"/>
    <mergeCell ref="Z208:Z212"/>
    <mergeCell ref="A213:A219"/>
    <mergeCell ref="B213:B219"/>
    <mergeCell ref="C213:C219"/>
    <mergeCell ref="D213:D219"/>
    <mergeCell ref="E213:E219"/>
    <mergeCell ref="F213:F219"/>
    <mergeCell ref="G213:G219"/>
    <mergeCell ref="H213:H219"/>
    <mergeCell ref="I213:I219"/>
    <mergeCell ref="J213:J214"/>
    <mergeCell ref="K213:K219"/>
    <mergeCell ref="O213:O219"/>
    <mergeCell ref="P213:P219"/>
    <mergeCell ref="Q213:Q219"/>
    <mergeCell ref="R213:R219"/>
    <mergeCell ref="S213:S219"/>
    <mergeCell ref="T213:T219"/>
    <mergeCell ref="U213:U219"/>
    <mergeCell ref="V213:V219"/>
    <mergeCell ref="W213:W219"/>
    <mergeCell ref="X206:X212"/>
    <mergeCell ref="Y206:Y212"/>
    <mergeCell ref="Z206:Z207"/>
    <mergeCell ref="AA206:AA212"/>
    <mergeCell ref="AB206:AB212"/>
    <mergeCell ref="AC206:AC212"/>
    <mergeCell ref="AD206:AD212"/>
    <mergeCell ref="AE206:AE212"/>
    <mergeCell ref="AF206:AF212"/>
    <mergeCell ref="AG199:AG205"/>
    <mergeCell ref="AH199:AH205"/>
    <mergeCell ref="J201:J205"/>
    <mergeCell ref="Z201:Z205"/>
    <mergeCell ref="A206:A212"/>
    <mergeCell ref="B206:B212"/>
    <mergeCell ref="C206:C212"/>
    <mergeCell ref="D206:D212"/>
    <mergeCell ref="E206:E212"/>
    <mergeCell ref="F206:F212"/>
    <mergeCell ref="G206:G212"/>
    <mergeCell ref="H206:H212"/>
    <mergeCell ref="I206:I212"/>
    <mergeCell ref="J206:J207"/>
    <mergeCell ref="K206:K212"/>
    <mergeCell ref="O206:O212"/>
    <mergeCell ref="P206:P212"/>
    <mergeCell ref="Q206:Q212"/>
    <mergeCell ref="R206:R212"/>
    <mergeCell ref="S206:S212"/>
    <mergeCell ref="T206:T212"/>
    <mergeCell ref="U206:U212"/>
    <mergeCell ref="V206:V212"/>
    <mergeCell ref="W206:W212"/>
    <mergeCell ref="X199:X205"/>
    <mergeCell ref="Y199:Y205"/>
    <mergeCell ref="Z199:Z200"/>
    <mergeCell ref="AA199:AA205"/>
    <mergeCell ref="AB199:AB205"/>
    <mergeCell ref="AC199:AC205"/>
    <mergeCell ref="AD199:AD205"/>
    <mergeCell ref="AE199:AE205"/>
    <mergeCell ref="AF199:AF205"/>
    <mergeCell ref="AG192:AG198"/>
    <mergeCell ref="AH192:AH198"/>
    <mergeCell ref="J194:J198"/>
    <mergeCell ref="Z194:Z198"/>
    <mergeCell ref="A199:A205"/>
    <mergeCell ref="B199:B205"/>
    <mergeCell ref="C199:C205"/>
    <mergeCell ref="D199:D205"/>
    <mergeCell ref="E199:E205"/>
    <mergeCell ref="F199:F205"/>
    <mergeCell ref="G199:G205"/>
    <mergeCell ref="H199:H205"/>
    <mergeCell ref="I199:I205"/>
    <mergeCell ref="J199:J200"/>
    <mergeCell ref="K199:K205"/>
    <mergeCell ref="O199:O205"/>
    <mergeCell ref="P199:P205"/>
    <mergeCell ref="Q199:Q205"/>
    <mergeCell ref="R199:R205"/>
    <mergeCell ref="S199:S205"/>
    <mergeCell ref="T199:T205"/>
    <mergeCell ref="U199:U205"/>
    <mergeCell ref="V199:V205"/>
    <mergeCell ref="W199:W205"/>
    <mergeCell ref="X192:X198"/>
    <mergeCell ref="Y192:Y198"/>
    <mergeCell ref="AB192:AB198"/>
    <mergeCell ref="AC192:AC198"/>
    <mergeCell ref="AD192:AD198"/>
    <mergeCell ref="AE192:AE198"/>
    <mergeCell ref="AF192:AF198"/>
    <mergeCell ref="J187:J191"/>
    <mergeCell ref="Z187:Z191"/>
    <mergeCell ref="A192:A198"/>
    <mergeCell ref="B192:B198"/>
    <mergeCell ref="C192:C198"/>
    <mergeCell ref="D192:D198"/>
    <mergeCell ref="E192:E198"/>
    <mergeCell ref="F192:F198"/>
    <mergeCell ref="G192:G198"/>
    <mergeCell ref="H192:H198"/>
    <mergeCell ref="I192:I198"/>
    <mergeCell ref="J192:J193"/>
    <mergeCell ref="K192:K198"/>
    <mergeCell ref="O192:O198"/>
    <mergeCell ref="P192:P198"/>
    <mergeCell ref="Q192:Q198"/>
    <mergeCell ref="R192:R198"/>
    <mergeCell ref="S192:S198"/>
    <mergeCell ref="T192:T198"/>
    <mergeCell ref="U192:U198"/>
    <mergeCell ref="V192:V198"/>
    <mergeCell ref="W192:W198"/>
    <mergeCell ref="Y185:Y191"/>
    <mergeCell ref="Z185:Z186"/>
    <mergeCell ref="K185:K191"/>
    <mergeCell ref="V185:V191"/>
    <mergeCell ref="X185:X191"/>
    <mergeCell ref="F185:F191"/>
    <mergeCell ref="G185:G191"/>
    <mergeCell ref="H185:H191"/>
    <mergeCell ref="I185:I191"/>
    <mergeCell ref="J185:J186"/>
    <mergeCell ref="O185:O191"/>
    <mergeCell ref="P185:P191"/>
    <mergeCell ref="Q185:Q191"/>
    <mergeCell ref="R185:R191"/>
    <mergeCell ref="S185:S191"/>
    <mergeCell ref="T185:T191"/>
    <mergeCell ref="U185:U191"/>
    <mergeCell ref="W185:W191"/>
    <mergeCell ref="Y178:Y184"/>
    <mergeCell ref="Z178:Z179"/>
    <mergeCell ref="Z192:Z193"/>
    <mergeCell ref="AA192:AA198"/>
    <mergeCell ref="K178:K184"/>
    <mergeCell ref="V178:V184"/>
    <mergeCell ref="X178:X184"/>
    <mergeCell ref="AA178:AA184"/>
    <mergeCell ref="AG171:AG177"/>
    <mergeCell ref="AH171:AH177"/>
    <mergeCell ref="J173:J177"/>
    <mergeCell ref="Z173:Z177"/>
    <mergeCell ref="F178:F184"/>
    <mergeCell ref="G178:G184"/>
    <mergeCell ref="H178:H184"/>
    <mergeCell ref="I178:I184"/>
    <mergeCell ref="J178:J179"/>
    <mergeCell ref="O178:O184"/>
    <mergeCell ref="P178:P184"/>
    <mergeCell ref="Q178:Q184"/>
    <mergeCell ref="R178:R184"/>
    <mergeCell ref="S178:S184"/>
    <mergeCell ref="T178:T184"/>
    <mergeCell ref="U178:U184"/>
    <mergeCell ref="W178:W184"/>
    <mergeCell ref="X171:X177"/>
    <mergeCell ref="Y171:Y177"/>
    <mergeCell ref="Z171:Z172"/>
    <mergeCell ref="AA171:AA177"/>
    <mergeCell ref="AB171:AB177"/>
    <mergeCell ref="AC171:AC177"/>
    <mergeCell ref="AD171:AD177"/>
    <mergeCell ref="AE171:AE177"/>
    <mergeCell ref="AF171:AF177"/>
    <mergeCell ref="J180:J184"/>
    <mergeCell ref="Z180:Z184"/>
    <mergeCell ref="AH178:AH184"/>
    <mergeCell ref="AD178:AD184"/>
    <mergeCell ref="AE178:AE184"/>
    <mergeCell ref="AF178:AF184"/>
    <mergeCell ref="AG164:AG170"/>
    <mergeCell ref="AH164:AH170"/>
    <mergeCell ref="J166:J170"/>
    <mergeCell ref="Z166:Z170"/>
    <mergeCell ref="A171:A177"/>
    <mergeCell ref="B171:B177"/>
    <mergeCell ref="C171:C177"/>
    <mergeCell ref="D171:D177"/>
    <mergeCell ref="E171:E177"/>
    <mergeCell ref="F171:F177"/>
    <mergeCell ref="G171:G177"/>
    <mergeCell ref="H171:H177"/>
    <mergeCell ref="I171:I177"/>
    <mergeCell ref="J171:J172"/>
    <mergeCell ref="K171:K177"/>
    <mergeCell ref="O171:O177"/>
    <mergeCell ref="P171:P177"/>
    <mergeCell ref="Q171:Q177"/>
    <mergeCell ref="R171:R177"/>
    <mergeCell ref="S171:S177"/>
    <mergeCell ref="T171:T177"/>
    <mergeCell ref="U171:U177"/>
    <mergeCell ref="V171:V177"/>
    <mergeCell ref="W171:W177"/>
    <mergeCell ref="X164:X170"/>
    <mergeCell ref="Y164:Y170"/>
    <mergeCell ref="Z164:Z165"/>
    <mergeCell ref="AA164:AA170"/>
    <mergeCell ref="AB164:AB170"/>
    <mergeCell ref="AC164:AC170"/>
    <mergeCell ref="AD164:AD170"/>
    <mergeCell ref="AE164:AE170"/>
    <mergeCell ref="AF164:AF170"/>
    <mergeCell ref="AG157:AG163"/>
    <mergeCell ref="AH157:AH163"/>
    <mergeCell ref="J159:J163"/>
    <mergeCell ref="Z159:Z163"/>
    <mergeCell ref="A164:A170"/>
    <mergeCell ref="B164:B170"/>
    <mergeCell ref="C164:C170"/>
    <mergeCell ref="D164:D170"/>
    <mergeCell ref="E164:E170"/>
    <mergeCell ref="F164:F170"/>
    <mergeCell ref="G164:G170"/>
    <mergeCell ref="H164:H170"/>
    <mergeCell ref="I164:I170"/>
    <mergeCell ref="J164:J165"/>
    <mergeCell ref="K164:K170"/>
    <mergeCell ref="O164:O170"/>
    <mergeCell ref="P164:P170"/>
    <mergeCell ref="Q164:Q170"/>
    <mergeCell ref="R164:R170"/>
    <mergeCell ref="S164:S170"/>
    <mergeCell ref="T164:T170"/>
    <mergeCell ref="U164:U170"/>
    <mergeCell ref="V164:V170"/>
    <mergeCell ref="W164:W170"/>
    <mergeCell ref="X157:X163"/>
    <mergeCell ref="Y157:Y163"/>
    <mergeCell ref="Z157:Z158"/>
    <mergeCell ref="AA157:AA163"/>
    <mergeCell ref="AB157:AB163"/>
    <mergeCell ref="AC157:AC163"/>
    <mergeCell ref="AD157:AD163"/>
    <mergeCell ref="AE157:AE163"/>
    <mergeCell ref="AF157:AF163"/>
    <mergeCell ref="AG150:AG156"/>
    <mergeCell ref="AH150:AH156"/>
    <mergeCell ref="J152:J156"/>
    <mergeCell ref="Z152:Z156"/>
    <mergeCell ref="A157:A163"/>
    <mergeCell ref="B157:B163"/>
    <mergeCell ref="C157:C163"/>
    <mergeCell ref="D157:D163"/>
    <mergeCell ref="E157:E163"/>
    <mergeCell ref="F157:F163"/>
    <mergeCell ref="G157:G163"/>
    <mergeCell ref="H157:H163"/>
    <mergeCell ref="I157:I163"/>
    <mergeCell ref="J157:J158"/>
    <mergeCell ref="K157:K163"/>
    <mergeCell ref="O157:O163"/>
    <mergeCell ref="P157:P163"/>
    <mergeCell ref="Q157:Q163"/>
    <mergeCell ref="R157:R163"/>
    <mergeCell ref="S157:S163"/>
    <mergeCell ref="T157:T163"/>
    <mergeCell ref="U157:U163"/>
    <mergeCell ref="V157:V163"/>
    <mergeCell ref="W157:W163"/>
    <mergeCell ref="X150:X156"/>
    <mergeCell ref="Y150:Y156"/>
    <mergeCell ref="Z150:Z151"/>
    <mergeCell ref="AA150:AA156"/>
    <mergeCell ref="AB150:AB156"/>
    <mergeCell ref="AC150:AC156"/>
    <mergeCell ref="A143:A149"/>
    <mergeCell ref="B143:B149"/>
    <mergeCell ref="C143:C149"/>
    <mergeCell ref="D143:D149"/>
    <mergeCell ref="E143:E149"/>
    <mergeCell ref="F143:F149"/>
    <mergeCell ref="G143:G149"/>
    <mergeCell ref="AD150:AD156"/>
    <mergeCell ref="AE150:AE156"/>
    <mergeCell ref="AF150:AF156"/>
    <mergeCell ref="AG143:AG149"/>
    <mergeCell ref="AH143:AH149"/>
    <mergeCell ref="J145:J149"/>
    <mergeCell ref="Z145:Z149"/>
    <mergeCell ref="U150:U156"/>
    <mergeCell ref="V150:V156"/>
    <mergeCell ref="W150:W156"/>
    <mergeCell ref="X143:X149"/>
    <mergeCell ref="Y143:Y149"/>
    <mergeCell ref="Z143:Z144"/>
    <mergeCell ref="AA143:AA149"/>
    <mergeCell ref="AB143:AB149"/>
    <mergeCell ref="AC143:AC149"/>
    <mergeCell ref="AD143:AD149"/>
    <mergeCell ref="AE143:AE149"/>
    <mergeCell ref="AF143:AF149"/>
    <mergeCell ref="U143:U149"/>
    <mergeCell ref="V143:V149"/>
    <mergeCell ref="W143:W149"/>
    <mergeCell ref="A150:A156"/>
    <mergeCell ref="B150:B156"/>
    <mergeCell ref="C150:C156"/>
    <mergeCell ref="D150:D156"/>
    <mergeCell ref="E150:E156"/>
    <mergeCell ref="F150:F156"/>
    <mergeCell ref="G150:G156"/>
    <mergeCell ref="H150:H156"/>
    <mergeCell ref="I150:I156"/>
    <mergeCell ref="J150:J151"/>
    <mergeCell ref="K150:K156"/>
    <mergeCell ref="O150:O156"/>
    <mergeCell ref="P150:P156"/>
    <mergeCell ref="Q150:Q156"/>
    <mergeCell ref="R150:R156"/>
    <mergeCell ref="S150:S156"/>
    <mergeCell ref="T150:T156"/>
    <mergeCell ref="H143:H149"/>
    <mergeCell ref="I143:I149"/>
    <mergeCell ref="J143:J144"/>
    <mergeCell ref="K143:K149"/>
    <mergeCell ref="O143:O149"/>
    <mergeCell ref="P143:P149"/>
    <mergeCell ref="Q143:Q149"/>
    <mergeCell ref="R143:R149"/>
    <mergeCell ref="S143:S149"/>
    <mergeCell ref="T143:T149"/>
    <mergeCell ref="AG136:AG142"/>
    <mergeCell ref="AG129:AG135"/>
    <mergeCell ref="AH129:AH135"/>
    <mergeCell ref="C136:C142"/>
    <mergeCell ref="F136:F142"/>
    <mergeCell ref="G136:G142"/>
    <mergeCell ref="H136:H142"/>
    <mergeCell ref="I136:I142"/>
    <mergeCell ref="J136:J137"/>
    <mergeCell ref="J138:J142"/>
    <mergeCell ref="E136:E142"/>
    <mergeCell ref="D136:D142"/>
    <mergeCell ref="W136:W142"/>
    <mergeCell ref="X136:X142"/>
    <mergeCell ref="AA136:AA142"/>
    <mergeCell ref="AB136:AB142"/>
    <mergeCell ref="AC136:AC142"/>
    <mergeCell ref="AD136:AD142"/>
    <mergeCell ref="AE136:AE142"/>
    <mergeCell ref="AF136:AF142"/>
    <mergeCell ref="B136:B142"/>
    <mergeCell ref="A136:A142"/>
    <mergeCell ref="K136:K142"/>
    <mergeCell ref="U136:U142"/>
    <mergeCell ref="V136:V142"/>
    <mergeCell ref="X129:X135"/>
    <mergeCell ref="Z129:Z130"/>
    <mergeCell ref="Z131:Z135"/>
    <mergeCell ref="AA129:AA135"/>
    <mergeCell ref="AB129:AB135"/>
    <mergeCell ref="AC129:AC135"/>
    <mergeCell ref="AD129:AD135"/>
    <mergeCell ref="AE129:AE135"/>
    <mergeCell ref="AF129:AF135"/>
    <mergeCell ref="AH136:AH142"/>
    <mergeCell ref="Z136:Z137"/>
    <mergeCell ref="Z138:Z142"/>
    <mergeCell ref="Y136:Y142"/>
    <mergeCell ref="AA122:AA128"/>
    <mergeCell ref="AB122:AB128"/>
    <mergeCell ref="AC122:AC128"/>
    <mergeCell ref="AD122:AD128"/>
    <mergeCell ref="AE122:AE128"/>
    <mergeCell ref="AF122:AF128"/>
    <mergeCell ref="AG122:AG128"/>
    <mergeCell ref="AH122:AH128"/>
    <mergeCell ref="F129:F135"/>
    <mergeCell ref="G129:G135"/>
    <mergeCell ref="H129:H135"/>
    <mergeCell ref="J129:J130"/>
    <mergeCell ref="J131:J135"/>
    <mergeCell ref="I129:I135"/>
    <mergeCell ref="K129:K135"/>
    <mergeCell ref="O129:O135"/>
    <mergeCell ref="P129:P135"/>
    <mergeCell ref="Q129:Q135"/>
    <mergeCell ref="R129:R135"/>
    <mergeCell ref="S129:S135"/>
    <mergeCell ref="T129:T135"/>
    <mergeCell ref="U129:U135"/>
    <mergeCell ref="V129:V135"/>
    <mergeCell ref="W129:W135"/>
    <mergeCell ref="S122:S128"/>
    <mergeCell ref="T122:T128"/>
    <mergeCell ref="U122:U128"/>
    <mergeCell ref="V122:V128"/>
    <mergeCell ref="W122:W128"/>
    <mergeCell ref="X122:X128"/>
    <mergeCell ref="Y122:Y128"/>
    <mergeCell ref="Z122:Z123"/>
    <mergeCell ref="Z124:Z128"/>
    <mergeCell ref="C122:C128"/>
    <mergeCell ref="D122:D128"/>
    <mergeCell ref="E122:E128"/>
    <mergeCell ref="A122:A128"/>
    <mergeCell ref="B122:B128"/>
    <mergeCell ref="C129:C135"/>
    <mergeCell ref="D129:D135"/>
    <mergeCell ref="E129:E135"/>
    <mergeCell ref="B129:B135"/>
    <mergeCell ref="A129:A135"/>
    <mergeCell ref="F122:F128"/>
    <mergeCell ref="H122:H128"/>
    <mergeCell ref="J122:J123"/>
    <mergeCell ref="J124:J128"/>
    <mergeCell ref="G122:G128"/>
    <mergeCell ref="I122:I128"/>
    <mergeCell ref="K122:K128"/>
    <mergeCell ref="O122:O128"/>
    <mergeCell ref="P122:P128"/>
    <mergeCell ref="Q122:Q128"/>
    <mergeCell ref="R122:R128"/>
    <mergeCell ref="AF115:AF121"/>
    <mergeCell ref="AG115:AG121"/>
    <mergeCell ref="AH115:AH121"/>
    <mergeCell ref="J117:J121"/>
    <mergeCell ref="Z117:Z121"/>
    <mergeCell ref="B45:B51"/>
    <mergeCell ref="J73:J74"/>
    <mergeCell ref="J75:J79"/>
    <mergeCell ref="W115:W121"/>
    <mergeCell ref="X115:X121"/>
    <mergeCell ref="Y115:Y121"/>
    <mergeCell ref="Z115:Z116"/>
    <mergeCell ref="AA115:AA121"/>
    <mergeCell ref="AB115:AB121"/>
    <mergeCell ref="AC115:AC121"/>
    <mergeCell ref="AD115:AD121"/>
    <mergeCell ref="AE115:AE121"/>
    <mergeCell ref="AF108:AF114"/>
    <mergeCell ref="AG108:AG114"/>
    <mergeCell ref="AH108:AH114"/>
    <mergeCell ref="J110:J114"/>
    <mergeCell ref="Z110:Z114"/>
    <mergeCell ref="U115:U121"/>
    <mergeCell ref="V115:V121"/>
    <mergeCell ref="W108:W114"/>
    <mergeCell ref="X108:X114"/>
    <mergeCell ref="Y108:Y114"/>
    <mergeCell ref="Z108:Z109"/>
    <mergeCell ref="AA108:AA114"/>
    <mergeCell ref="AB108:AB114"/>
    <mergeCell ref="AC108:AC114"/>
    <mergeCell ref="AD108:AD114"/>
    <mergeCell ref="A115:A121"/>
    <mergeCell ref="B115:B121"/>
    <mergeCell ref="C115:C121"/>
    <mergeCell ref="D115:D121"/>
    <mergeCell ref="E115:E121"/>
    <mergeCell ref="F115:F121"/>
    <mergeCell ref="G115:G121"/>
    <mergeCell ref="H115:H121"/>
    <mergeCell ref="I115:I121"/>
    <mergeCell ref="J115:J116"/>
    <mergeCell ref="K115:K121"/>
    <mergeCell ref="O115:O121"/>
    <mergeCell ref="P115:P121"/>
    <mergeCell ref="Q115:Q121"/>
    <mergeCell ref="R115:R121"/>
    <mergeCell ref="S115:S121"/>
    <mergeCell ref="T115:T121"/>
    <mergeCell ref="AE108:AE114"/>
    <mergeCell ref="AF101:AF107"/>
    <mergeCell ref="AG101:AG107"/>
    <mergeCell ref="AH101:AH107"/>
    <mergeCell ref="J103:J107"/>
    <mergeCell ref="Z103:Z107"/>
    <mergeCell ref="A108:A114"/>
    <mergeCell ref="B108:B114"/>
    <mergeCell ref="C108:C114"/>
    <mergeCell ref="D108:D114"/>
    <mergeCell ref="E108:E114"/>
    <mergeCell ref="F108:F114"/>
    <mergeCell ref="G108:G114"/>
    <mergeCell ref="H108:H114"/>
    <mergeCell ref="I108:I114"/>
    <mergeCell ref="J108:J109"/>
    <mergeCell ref="K108:K114"/>
    <mergeCell ref="O108:O114"/>
    <mergeCell ref="P108:P114"/>
    <mergeCell ref="Q108:Q114"/>
    <mergeCell ref="R108:R114"/>
    <mergeCell ref="S108:S114"/>
    <mergeCell ref="T108:T114"/>
    <mergeCell ref="U108:U114"/>
    <mergeCell ref="V108:V114"/>
    <mergeCell ref="W101:W107"/>
    <mergeCell ref="X101:X107"/>
    <mergeCell ref="Y101:Y107"/>
    <mergeCell ref="Z101:Z102"/>
    <mergeCell ref="AA101:AA107"/>
    <mergeCell ref="AB101:AB107"/>
    <mergeCell ref="AC101:AC107"/>
    <mergeCell ref="AD101:AD107"/>
    <mergeCell ref="AE101:AE107"/>
    <mergeCell ref="AF94:AF100"/>
    <mergeCell ref="AG94:AG100"/>
    <mergeCell ref="AH94:AH100"/>
    <mergeCell ref="J96:J100"/>
    <mergeCell ref="Z96:Z100"/>
    <mergeCell ref="A101:A107"/>
    <mergeCell ref="B101:B107"/>
    <mergeCell ref="C101:C107"/>
    <mergeCell ref="D101:D107"/>
    <mergeCell ref="E101:E107"/>
    <mergeCell ref="F101:F107"/>
    <mergeCell ref="G101:G107"/>
    <mergeCell ref="H101:H107"/>
    <mergeCell ref="I101:I107"/>
    <mergeCell ref="J101:J102"/>
    <mergeCell ref="K101:K107"/>
    <mergeCell ref="O101:O107"/>
    <mergeCell ref="P101:P107"/>
    <mergeCell ref="Q101:Q107"/>
    <mergeCell ref="R101:R107"/>
    <mergeCell ref="S101:S107"/>
    <mergeCell ref="T101:T107"/>
    <mergeCell ref="U101:U107"/>
    <mergeCell ref="V101:V107"/>
    <mergeCell ref="W94:W100"/>
    <mergeCell ref="X94:X100"/>
    <mergeCell ref="Y94:Y100"/>
    <mergeCell ref="Z94:Z95"/>
    <mergeCell ref="AA94:AA100"/>
    <mergeCell ref="AB94:AB100"/>
    <mergeCell ref="AC94:AC100"/>
    <mergeCell ref="AD94:AD100"/>
    <mergeCell ref="AE94:AE100"/>
    <mergeCell ref="AF87:AF93"/>
    <mergeCell ref="AG87:AG93"/>
    <mergeCell ref="AH87:AH93"/>
    <mergeCell ref="J89:J93"/>
    <mergeCell ref="Z89:Z93"/>
    <mergeCell ref="A94:A100"/>
    <mergeCell ref="B94:B100"/>
    <mergeCell ref="C94:C100"/>
    <mergeCell ref="D94:D100"/>
    <mergeCell ref="E94:E100"/>
    <mergeCell ref="F94:F100"/>
    <mergeCell ref="G94:G100"/>
    <mergeCell ref="H94:H100"/>
    <mergeCell ref="I94:I100"/>
    <mergeCell ref="J94:J95"/>
    <mergeCell ref="K94:K100"/>
    <mergeCell ref="O94:O100"/>
    <mergeCell ref="P94:P100"/>
    <mergeCell ref="Q94:Q100"/>
    <mergeCell ref="R94:R100"/>
    <mergeCell ref="S94:S100"/>
    <mergeCell ref="T94:T100"/>
    <mergeCell ref="U94:U100"/>
    <mergeCell ref="V94:V100"/>
    <mergeCell ref="W87:W93"/>
    <mergeCell ref="X87:X93"/>
    <mergeCell ref="Y87:Y93"/>
    <mergeCell ref="Z87:Z88"/>
    <mergeCell ref="AA87:AA93"/>
    <mergeCell ref="AB87:AB93"/>
    <mergeCell ref="AC87:AC93"/>
    <mergeCell ref="AD87:AD93"/>
    <mergeCell ref="AE87:AE93"/>
    <mergeCell ref="AF80:AF86"/>
    <mergeCell ref="AG80:AG86"/>
    <mergeCell ref="AH80:AH86"/>
    <mergeCell ref="J82:J86"/>
    <mergeCell ref="Z82:Z86"/>
    <mergeCell ref="A87:A93"/>
    <mergeCell ref="B87:B93"/>
    <mergeCell ref="C87:C93"/>
    <mergeCell ref="D87:D93"/>
    <mergeCell ref="E87:E93"/>
    <mergeCell ref="F87:F93"/>
    <mergeCell ref="G87:G93"/>
    <mergeCell ref="H87:H93"/>
    <mergeCell ref="I87:I93"/>
    <mergeCell ref="J87:J88"/>
    <mergeCell ref="K87:K93"/>
    <mergeCell ref="O87:O93"/>
    <mergeCell ref="P87:P93"/>
    <mergeCell ref="Q87:Q93"/>
    <mergeCell ref="R87:R93"/>
    <mergeCell ref="S87:S93"/>
    <mergeCell ref="T87:T93"/>
    <mergeCell ref="U87:U93"/>
    <mergeCell ref="V87:V93"/>
    <mergeCell ref="W80:W86"/>
    <mergeCell ref="X80:X86"/>
    <mergeCell ref="Y80:Y86"/>
    <mergeCell ref="Z80:Z81"/>
    <mergeCell ref="AA80:AA86"/>
    <mergeCell ref="AB80:AB86"/>
    <mergeCell ref="AC80:AC86"/>
    <mergeCell ref="AD80:AD86"/>
    <mergeCell ref="AE80:AE86"/>
    <mergeCell ref="AF73:AF79"/>
    <mergeCell ref="AG73:AG79"/>
    <mergeCell ref="AH73:AH79"/>
    <mergeCell ref="Z75:Z79"/>
    <mergeCell ref="A80:A86"/>
    <mergeCell ref="B80:B86"/>
    <mergeCell ref="C80:C86"/>
    <mergeCell ref="D80:D86"/>
    <mergeCell ref="E80:E86"/>
    <mergeCell ref="F80:F86"/>
    <mergeCell ref="G80:G86"/>
    <mergeCell ref="H80:H86"/>
    <mergeCell ref="I80:I86"/>
    <mergeCell ref="J80:J81"/>
    <mergeCell ref="K80:K86"/>
    <mergeCell ref="O80:O86"/>
    <mergeCell ref="P80:P86"/>
    <mergeCell ref="Q80:Q86"/>
    <mergeCell ref="R80:R86"/>
    <mergeCell ref="S80:S86"/>
    <mergeCell ref="T80:T86"/>
    <mergeCell ref="U80:U86"/>
    <mergeCell ref="V80:V86"/>
    <mergeCell ref="W73:W79"/>
    <mergeCell ref="X73:X79"/>
    <mergeCell ref="Y73:Y79"/>
    <mergeCell ref="Z73:Z74"/>
    <mergeCell ref="AA73:AA79"/>
    <mergeCell ref="AB73:AB79"/>
    <mergeCell ref="AC73:AC79"/>
    <mergeCell ref="AD73:AD79"/>
    <mergeCell ref="AE73:AE79"/>
    <mergeCell ref="AF66:AF72"/>
    <mergeCell ref="AG66:AG72"/>
    <mergeCell ref="AH66:AH72"/>
    <mergeCell ref="J68:J72"/>
    <mergeCell ref="Z68:Z72"/>
    <mergeCell ref="A73:A79"/>
    <mergeCell ref="B73:B79"/>
    <mergeCell ref="C73:C79"/>
    <mergeCell ref="D73:D79"/>
    <mergeCell ref="E73:E79"/>
    <mergeCell ref="F73:F79"/>
    <mergeCell ref="G73:G79"/>
    <mergeCell ref="H73:H79"/>
    <mergeCell ref="I73:I79"/>
    <mergeCell ref="K73:K79"/>
    <mergeCell ref="O73:O79"/>
    <mergeCell ref="P73:P79"/>
    <mergeCell ref="Q73:Q79"/>
    <mergeCell ref="R73:R79"/>
    <mergeCell ref="S73:S79"/>
    <mergeCell ref="T73:T79"/>
    <mergeCell ref="U73:U79"/>
    <mergeCell ref="V73:V79"/>
    <mergeCell ref="W66:W72"/>
    <mergeCell ref="X66:X72"/>
    <mergeCell ref="Y66:Y72"/>
    <mergeCell ref="Z66:Z67"/>
    <mergeCell ref="AA66:AA72"/>
    <mergeCell ref="AB66:AB72"/>
    <mergeCell ref="AC66:AC72"/>
    <mergeCell ref="AD66:AD72"/>
    <mergeCell ref="AE66:AE72"/>
    <mergeCell ref="AF59:AF65"/>
    <mergeCell ref="AG59:AG65"/>
    <mergeCell ref="AH59:AH65"/>
    <mergeCell ref="J61:J65"/>
    <mergeCell ref="Z61:Z65"/>
    <mergeCell ref="A66:A72"/>
    <mergeCell ref="B66:B72"/>
    <mergeCell ref="C66:C72"/>
    <mergeCell ref="D66:D72"/>
    <mergeCell ref="E66:E72"/>
    <mergeCell ref="F66:F72"/>
    <mergeCell ref="G66:G72"/>
    <mergeCell ref="H66:H72"/>
    <mergeCell ref="I66:I72"/>
    <mergeCell ref="J66:J67"/>
    <mergeCell ref="K66:K72"/>
    <mergeCell ref="O66:O72"/>
    <mergeCell ref="P66:P72"/>
    <mergeCell ref="Q66:Q72"/>
    <mergeCell ref="R66:R72"/>
    <mergeCell ref="S66:S72"/>
    <mergeCell ref="T66:T72"/>
    <mergeCell ref="U66:U72"/>
    <mergeCell ref="V66:V72"/>
    <mergeCell ref="W59:W65"/>
    <mergeCell ref="X59:X65"/>
    <mergeCell ref="Y59:Y65"/>
    <mergeCell ref="Z59:Z60"/>
    <mergeCell ref="AA59:AA65"/>
    <mergeCell ref="AB59:AB65"/>
    <mergeCell ref="AC59:AC65"/>
    <mergeCell ref="AD59:AD65"/>
    <mergeCell ref="AE59:AE65"/>
    <mergeCell ref="AF52:AF58"/>
    <mergeCell ref="AG52:AG58"/>
    <mergeCell ref="AH52:AH58"/>
    <mergeCell ref="J54:J58"/>
    <mergeCell ref="Z54:Z58"/>
    <mergeCell ref="A59:A65"/>
    <mergeCell ref="B59:B65"/>
    <mergeCell ref="C59:C65"/>
    <mergeCell ref="D59:D65"/>
    <mergeCell ref="E59:E65"/>
    <mergeCell ref="F59:F65"/>
    <mergeCell ref="G59:G65"/>
    <mergeCell ref="H59:H65"/>
    <mergeCell ref="I59:I65"/>
    <mergeCell ref="J59:J60"/>
    <mergeCell ref="K59:K65"/>
    <mergeCell ref="O59:O65"/>
    <mergeCell ref="P59:P65"/>
    <mergeCell ref="Q59:Q65"/>
    <mergeCell ref="R59:R65"/>
    <mergeCell ref="S59:S65"/>
    <mergeCell ref="T59:T65"/>
    <mergeCell ref="U59:U65"/>
    <mergeCell ref="V59:V65"/>
    <mergeCell ref="W52:W58"/>
    <mergeCell ref="X52:X58"/>
    <mergeCell ref="Y52:Y58"/>
    <mergeCell ref="Z52:Z53"/>
    <mergeCell ref="AA52:AA58"/>
    <mergeCell ref="AB52:AB58"/>
    <mergeCell ref="AC52:AC58"/>
    <mergeCell ref="AD52:AD58"/>
    <mergeCell ref="AE52:AE58"/>
    <mergeCell ref="AF45:AF51"/>
    <mergeCell ref="AG45:AG51"/>
    <mergeCell ref="AH45:AH51"/>
    <mergeCell ref="J47:J51"/>
    <mergeCell ref="Z47:Z51"/>
    <mergeCell ref="A52:A58"/>
    <mergeCell ref="B52:B58"/>
    <mergeCell ref="C52:C58"/>
    <mergeCell ref="D52:D58"/>
    <mergeCell ref="E52:E58"/>
    <mergeCell ref="F52:F58"/>
    <mergeCell ref="G52:G58"/>
    <mergeCell ref="H52:H58"/>
    <mergeCell ref="I52:I58"/>
    <mergeCell ref="J52:J53"/>
    <mergeCell ref="K52:K58"/>
    <mergeCell ref="O52:O58"/>
    <mergeCell ref="P52:P58"/>
    <mergeCell ref="Q52:Q58"/>
    <mergeCell ref="R52:R58"/>
    <mergeCell ref="S52:S58"/>
    <mergeCell ref="T52:T58"/>
    <mergeCell ref="U52:U58"/>
    <mergeCell ref="V52:V58"/>
    <mergeCell ref="W45:W51"/>
    <mergeCell ref="AF38:AF44"/>
    <mergeCell ref="AG38:AG44"/>
    <mergeCell ref="AH38:AH44"/>
    <mergeCell ref="J40:J44"/>
    <mergeCell ref="Z40:Z44"/>
    <mergeCell ref="A45:A51"/>
    <mergeCell ref="C45:C51"/>
    <mergeCell ref="D45:D51"/>
    <mergeCell ref="E45:E51"/>
    <mergeCell ref="F45:F51"/>
    <mergeCell ref="G45:G51"/>
    <mergeCell ref="H45:H51"/>
    <mergeCell ref="I45:I51"/>
    <mergeCell ref="J45:J46"/>
    <mergeCell ref="K45:K51"/>
    <mergeCell ref="O45:O51"/>
    <mergeCell ref="P45:P51"/>
    <mergeCell ref="Q45:Q51"/>
    <mergeCell ref="R45:R51"/>
    <mergeCell ref="S45:S51"/>
    <mergeCell ref="T45:T51"/>
    <mergeCell ref="U45:U51"/>
    <mergeCell ref="V45:V51"/>
    <mergeCell ref="AE38:AE44"/>
    <mergeCell ref="A5:B5"/>
    <mergeCell ref="C5:E5"/>
    <mergeCell ref="F5:L5"/>
    <mergeCell ref="M5:V5"/>
    <mergeCell ref="AE5:AF5"/>
    <mergeCell ref="XET5:XEU5"/>
    <mergeCell ref="A38:A44"/>
    <mergeCell ref="B38:B44"/>
    <mergeCell ref="C38:C44"/>
    <mergeCell ref="D38:D44"/>
    <mergeCell ref="E38:E44"/>
    <mergeCell ref="F38:F44"/>
    <mergeCell ref="G38:G44"/>
    <mergeCell ref="H38:H44"/>
    <mergeCell ref="I38:I44"/>
    <mergeCell ref="J38:J39"/>
    <mergeCell ref="K38:K44"/>
    <mergeCell ref="O38:O44"/>
    <mergeCell ref="P38:P44"/>
    <mergeCell ref="Q38:Q44"/>
    <mergeCell ref="R38:R44"/>
    <mergeCell ref="S38:S44"/>
    <mergeCell ref="T38:T44"/>
    <mergeCell ref="U38:U44"/>
    <mergeCell ref="A6:E6"/>
    <mergeCell ref="F6:Z6"/>
    <mergeCell ref="AA6:AD8"/>
    <mergeCell ref="AE6:AH8"/>
    <mergeCell ref="XET6:XEU6"/>
    <mergeCell ref="A7:A9"/>
    <mergeCell ref="B7:B9"/>
    <mergeCell ref="C7:C9"/>
    <mergeCell ref="D7:D9"/>
    <mergeCell ref="E7:E9"/>
    <mergeCell ref="A10:A16"/>
    <mergeCell ref="B10:B16"/>
    <mergeCell ref="C10:C16"/>
    <mergeCell ref="D10:D16"/>
    <mergeCell ref="E10:E16"/>
    <mergeCell ref="F10:F16"/>
    <mergeCell ref="F7:J7"/>
    <mergeCell ref="K7:K9"/>
    <mergeCell ref="L7:Z7"/>
    <mergeCell ref="F8:J8"/>
    <mergeCell ref="L8:L9"/>
    <mergeCell ref="M8:M9"/>
    <mergeCell ref="U8:U9"/>
    <mergeCell ref="V8:Z8"/>
    <mergeCell ref="R10:R16"/>
    <mergeCell ref="S10:S16"/>
    <mergeCell ref="T10:T16"/>
    <mergeCell ref="U10:U16"/>
    <mergeCell ref="G10:G16"/>
    <mergeCell ref="H10:H16"/>
    <mergeCell ref="I10:I16"/>
    <mergeCell ref="J10:J11"/>
    <mergeCell ref="K10:K16"/>
    <mergeCell ref="O10:O16"/>
    <mergeCell ref="AH10:AH16"/>
    <mergeCell ref="J12:J16"/>
    <mergeCell ref="Z12:Z16"/>
    <mergeCell ref="A17:A23"/>
    <mergeCell ref="B17:B23"/>
    <mergeCell ref="C17:C23"/>
    <mergeCell ref="D17:D23"/>
    <mergeCell ref="E17:E23"/>
    <mergeCell ref="F17:F23"/>
    <mergeCell ref="G17:G23"/>
    <mergeCell ref="AB10:AB16"/>
    <mergeCell ref="AC10:AC16"/>
    <mergeCell ref="AD10:AD16"/>
    <mergeCell ref="AE10:AE16"/>
    <mergeCell ref="AF10:AF16"/>
    <mergeCell ref="AG10:AG16"/>
    <mergeCell ref="V10:V16"/>
    <mergeCell ref="W10:W16"/>
    <mergeCell ref="X10:X16"/>
    <mergeCell ref="Y10:Y16"/>
    <mergeCell ref="Z10:Z11"/>
    <mergeCell ref="AA10:AA16"/>
    <mergeCell ref="P10:P16"/>
    <mergeCell ref="Q10:Q16"/>
    <mergeCell ref="AF17:AF23"/>
    <mergeCell ref="AG17:AG23"/>
    <mergeCell ref="AH17:AH23"/>
    <mergeCell ref="W17:W23"/>
    <mergeCell ref="X17:X23"/>
    <mergeCell ref="Y17:Y23"/>
    <mergeCell ref="Z17:Z18"/>
    <mergeCell ref="AA17:AA23"/>
    <mergeCell ref="AB17:AB23"/>
    <mergeCell ref="Z19:Z23"/>
    <mergeCell ref="A24:A30"/>
    <mergeCell ref="B24:B30"/>
    <mergeCell ref="C24:C30"/>
    <mergeCell ref="D24:D30"/>
    <mergeCell ref="E24:E30"/>
    <mergeCell ref="F24:F30"/>
    <mergeCell ref="AC17:AC23"/>
    <mergeCell ref="AD17:AD23"/>
    <mergeCell ref="AE17:AE23"/>
    <mergeCell ref="Q17:Q23"/>
    <mergeCell ref="R17:R23"/>
    <mergeCell ref="S17:S23"/>
    <mergeCell ref="T17:T23"/>
    <mergeCell ref="U17:U23"/>
    <mergeCell ref="V17:V23"/>
    <mergeCell ref="H17:H23"/>
    <mergeCell ref="I17:I23"/>
    <mergeCell ref="J17:J18"/>
    <mergeCell ref="K17:K23"/>
    <mergeCell ref="O17:O23"/>
    <mergeCell ref="P17:P23"/>
    <mergeCell ref="J19:J23"/>
    <mergeCell ref="R24:R30"/>
    <mergeCell ref="S24:S30"/>
    <mergeCell ref="T24:T30"/>
    <mergeCell ref="U24:U30"/>
    <mergeCell ref="G24:G30"/>
    <mergeCell ref="H24:H30"/>
    <mergeCell ref="I24:I30"/>
    <mergeCell ref="J24:J25"/>
    <mergeCell ref="K24:K30"/>
    <mergeCell ref="O24:O30"/>
    <mergeCell ref="AH24:AH30"/>
    <mergeCell ref="J26:J30"/>
    <mergeCell ref="Z26:Z30"/>
    <mergeCell ref="A31:A37"/>
    <mergeCell ref="B31:B37"/>
    <mergeCell ref="C31:C37"/>
    <mergeCell ref="D31:D37"/>
    <mergeCell ref="E31:E37"/>
    <mergeCell ref="F31:F37"/>
    <mergeCell ref="G31:G37"/>
    <mergeCell ref="AB24:AB30"/>
    <mergeCell ref="AC24:AC30"/>
    <mergeCell ref="AD24:AD30"/>
    <mergeCell ref="AE24:AE30"/>
    <mergeCell ref="AF24:AF30"/>
    <mergeCell ref="AG24:AG30"/>
    <mergeCell ref="V24:V30"/>
    <mergeCell ref="W24:W30"/>
    <mergeCell ref="X24:X30"/>
    <mergeCell ref="Y24:Y30"/>
    <mergeCell ref="Z24:Z25"/>
    <mergeCell ref="AA24:AA30"/>
    <mergeCell ref="P24:P30"/>
    <mergeCell ref="Q24:Q30"/>
    <mergeCell ref="T31:T37"/>
    <mergeCell ref="U31:U37"/>
    <mergeCell ref="V31:V37"/>
    <mergeCell ref="H31:H37"/>
    <mergeCell ref="I31:I37"/>
    <mergeCell ref="J31:J32"/>
    <mergeCell ref="O31:O37"/>
    <mergeCell ref="P31:P37"/>
    <mergeCell ref="J33:J37"/>
    <mergeCell ref="A255:AH255"/>
    <mergeCell ref="A256:AH256"/>
    <mergeCell ref="A257:AB257"/>
    <mergeCell ref="AC257:AE257"/>
    <mergeCell ref="AF257:AH257"/>
    <mergeCell ref="AC31:AC37"/>
    <mergeCell ref="AD31:AD37"/>
    <mergeCell ref="AE31:AE37"/>
    <mergeCell ref="AF31:AF37"/>
    <mergeCell ref="AG31:AG37"/>
    <mergeCell ref="AH31:AH37"/>
    <mergeCell ref="W31:W37"/>
    <mergeCell ref="X31:X37"/>
    <mergeCell ref="Y31:Y37"/>
    <mergeCell ref="Z31:Z32"/>
    <mergeCell ref="AA31:AA37"/>
    <mergeCell ref="AB31:AB37"/>
    <mergeCell ref="Z33:Z37"/>
    <mergeCell ref="Q31:Q37"/>
    <mergeCell ref="R31:R37"/>
    <mergeCell ref="S31:S37"/>
    <mergeCell ref="X45:X51"/>
    <mergeCell ref="Y45:Y51"/>
    <mergeCell ref="Z45:Z46"/>
    <mergeCell ref="AA45:AA51"/>
    <mergeCell ref="AB45:AB51"/>
    <mergeCell ref="AC45:AC51"/>
    <mergeCell ref="AD45:AD51"/>
    <mergeCell ref="AE45:AE51"/>
    <mergeCell ref="M261:U261"/>
    <mergeCell ref="V261:AC261"/>
    <mergeCell ref="AE4:AF4"/>
    <mergeCell ref="D1:AD2"/>
    <mergeCell ref="D3:AD4"/>
    <mergeCell ref="A1:A4"/>
    <mergeCell ref="B1:C2"/>
    <mergeCell ref="B3:C4"/>
    <mergeCell ref="AG1:AH1"/>
    <mergeCell ref="AG2:AH2"/>
    <mergeCell ref="AG3:AH3"/>
    <mergeCell ref="AG4:AH4"/>
    <mergeCell ref="AE1:AF1"/>
    <mergeCell ref="AE2:AF2"/>
    <mergeCell ref="AE3:AF3"/>
    <mergeCell ref="A258:AH258"/>
    <mergeCell ref="A259:E259"/>
    <mergeCell ref="F259:L259"/>
    <mergeCell ref="M259:AC259"/>
    <mergeCell ref="AD259:AH259"/>
    <mergeCell ref="V38:V44"/>
    <mergeCell ref="W38:W44"/>
    <mergeCell ref="X38:X44"/>
    <mergeCell ref="Y38:Y44"/>
    <mergeCell ref="Z38:Z39"/>
    <mergeCell ref="AA38:AA44"/>
    <mergeCell ref="AB38:AB44"/>
    <mergeCell ref="AC38:AC44"/>
    <mergeCell ref="AD38:AD44"/>
    <mergeCell ref="M260:U260"/>
    <mergeCell ref="V260:AC260"/>
    <mergeCell ref="K31:K37"/>
  </mergeCells>
  <conditionalFormatting sqref="J10:J16">
    <cfRule type="expression" dxfId="275" priority="441">
      <formula>$J$12="BAJA"</formula>
    </cfRule>
    <cfRule type="expression" dxfId="274" priority="442">
      <formula>$J$12="MODERADA"</formula>
    </cfRule>
    <cfRule type="expression" dxfId="273" priority="443">
      <formula>$J$12="ALTA"</formula>
    </cfRule>
    <cfRule type="expression" dxfId="272" priority="444">
      <formula>$J$12="EXTREMA"</formula>
    </cfRule>
  </conditionalFormatting>
  <conditionalFormatting sqref="Z10:Z16">
    <cfRule type="expression" dxfId="271" priority="437">
      <formula>$Z$12="MODERADA"</formula>
    </cfRule>
    <cfRule type="expression" dxfId="270" priority="438">
      <formula>$Z$12="EXTREMA"</formula>
    </cfRule>
    <cfRule type="expression" dxfId="269" priority="439">
      <formula>$Z$12="ALTA"</formula>
    </cfRule>
    <cfRule type="expression" dxfId="268" priority="440">
      <formula>$Z$12="BAJA"</formula>
    </cfRule>
  </conditionalFormatting>
  <conditionalFormatting sqref="J17 J19">
    <cfRule type="expression" dxfId="267" priority="429">
      <formula>$J$19="BAJA"</formula>
    </cfRule>
    <cfRule type="expression" dxfId="266" priority="430">
      <formula>$J$19="MODERADA"</formula>
    </cfRule>
    <cfRule type="expression" dxfId="265" priority="431">
      <formula>$J$19="ALTA"</formula>
    </cfRule>
    <cfRule type="expression" dxfId="264" priority="432">
      <formula>$J$19="EXTREMA"</formula>
    </cfRule>
  </conditionalFormatting>
  <conditionalFormatting sqref="Z26:Z30">
    <cfRule type="expression" dxfId="263" priority="425">
      <formula>$Z$12="MODERADA"</formula>
    </cfRule>
    <cfRule type="expression" dxfId="262" priority="426">
      <formula>$Z$12="EXTREMA"</formula>
    </cfRule>
    <cfRule type="expression" dxfId="261" priority="427">
      <formula>$Z$12="ALTA"</formula>
    </cfRule>
    <cfRule type="expression" dxfId="260" priority="428">
      <formula>$Z$12="BAJA"</formula>
    </cfRule>
  </conditionalFormatting>
  <conditionalFormatting sqref="J24 J26">
    <cfRule type="expression" dxfId="259" priority="421">
      <formula>$J$26="BAJA"</formula>
    </cfRule>
    <cfRule type="expression" dxfId="258" priority="422">
      <formula>$J$26="MODERADA"</formula>
    </cfRule>
    <cfRule type="expression" dxfId="257" priority="423">
      <formula>$J$26="ALTA"</formula>
    </cfRule>
    <cfRule type="expression" dxfId="256" priority="424">
      <formula>$J$26="EXTREMA"</formula>
    </cfRule>
  </conditionalFormatting>
  <conditionalFormatting sqref="Z59:Z65 Z87:Z93 Z115:Z121">
    <cfRule type="expression" dxfId="255" priority="417">
      <formula>$Z$33="MODERADA"</formula>
    </cfRule>
    <cfRule type="expression" dxfId="254" priority="418">
      <formula>$Z$33="EXTREMA"</formula>
    </cfRule>
    <cfRule type="expression" dxfId="253" priority="419">
      <formula>$Z$33="ALTA"</formula>
    </cfRule>
    <cfRule type="expression" dxfId="252" priority="420">
      <formula>$Z$33="BAJA"</formula>
    </cfRule>
  </conditionalFormatting>
  <conditionalFormatting sqref="J31 J33">
    <cfRule type="expression" dxfId="251" priority="413">
      <formula>$J$33="BAJA"</formula>
    </cfRule>
    <cfRule type="expression" dxfId="250" priority="414">
      <formula>$J$33="MODERADA"</formula>
    </cfRule>
    <cfRule type="expression" dxfId="249" priority="415">
      <formula>$J$33="ALTA"</formula>
    </cfRule>
    <cfRule type="expression" dxfId="248" priority="416">
      <formula>$J$33="EXTREMA"</formula>
    </cfRule>
  </conditionalFormatting>
  <conditionalFormatting sqref="J38:J44">
    <cfRule type="expression" dxfId="247" priority="409">
      <formula>$J$12="BAJA"</formula>
    </cfRule>
    <cfRule type="expression" dxfId="246" priority="410">
      <formula>$J$12="MODERADA"</formula>
    </cfRule>
    <cfRule type="expression" dxfId="245" priority="411">
      <formula>$J$12="ALTA"</formula>
    </cfRule>
    <cfRule type="expression" dxfId="244" priority="412">
      <formula>$J$12="EXTREMA"</formula>
    </cfRule>
  </conditionalFormatting>
  <conditionalFormatting sqref="Z38:Z44">
    <cfRule type="expression" dxfId="243" priority="405">
      <formula>$Z$12="MODERADA"</formula>
    </cfRule>
    <cfRule type="expression" dxfId="242" priority="406">
      <formula>$Z$12="EXTREMA"</formula>
    </cfRule>
    <cfRule type="expression" dxfId="241" priority="407">
      <formula>$Z$12="ALTA"</formula>
    </cfRule>
    <cfRule type="expression" dxfId="240" priority="408">
      <formula>$Z$12="BAJA"</formula>
    </cfRule>
  </conditionalFormatting>
  <conditionalFormatting sqref="J45 J47">
    <cfRule type="expression" dxfId="239" priority="397">
      <formula>$J$19="BAJA"</formula>
    </cfRule>
    <cfRule type="expression" dxfId="238" priority="398">
      <formula>$J$19="MODERADA"</formula>
    </cfRule>
    <cfRule type="expression" dxfId="237" priority="399">
      <formula>$J$19="ALTA"</formula>
    </cfRule>
    <cfRule type="expression" dxfId="236" priority="400">
      <formula>$J$19="EXTREMA"</formula>
    </cfRule>
  </conditionalFormatting>
  <conditionalFormatting sqref="J59 J61">
    <cfRule type="expression" dxfId="235" priority="381">
      <formula>$J$33="BAJA"</formula>
    </cfRule>
    <cfRule type="expression" dxfId="234" priority="382">
      <formula>$J$33="MODERADA"</formula>
    </cfRule>
    <cfRule type="expression" dxfId="233" priority="383">
      <formula>$J$33="ALTA"</formula>
    </cfRule>
    <cfRule type="expression" dxfId="232" priority="384">
      <formula>$J$33="EXTREMA"</formula>
    </cfRule>
  </conditionalFormatting>
  <conditionalFormatting sqref="Z17 Z19">
    <cfRule type="expression" dxfId="231" priority="377">
      <formula>$J$19="BAJA"</formula>
    </cfRule>
    <cfRule type="expression" dxfId="230" priority="378">
      <formula>$J$19="MODERADA"</formula>
    </cfRule>
    <cfRule type="expression" dxfId="229" priority="379">
      <formula>$J$19="ALTA"</formula>
    </cfRule>
    <cfRule type="expression" dxfId="228" priority="380">
      <formula>$J$19="EXTREMA"</formula>
    </cfRule>
  </conditionalFormatting>
  <conditionalFormatting sqref="Z73:Z79">
    <cfRule type="expression" dxfId="227" priority="365">
      <formula>$Z$19="MODERADA"</formula>
    </cfRule>
    <cfRule type="expression" dxfId="226" priority="366">
      <formula>$Z$19="EXTREMA"</formula>
    </cfRule>
    <cfRule type="expression" dxfId="225" priority="367">
      <formula>$Z$19="ALTA"</formula>
    </cfRule>
    <cfRule type="expression" dxfId="224" priority="368">
      <formula>$Z$19="BAJA"</formula>
    </cfRule>
  </conditionalFormatting>
  <conditionalFormatting sqref="J101 J103">
    <cfRule type="expression" dxfId="223" priority="329">
      <formula>$J$19="BAJA"</formula>
    </cfRule>
    <cfRule type="expression" dxfId="222" priority="330">
      <formula>$J$19="MODERADA"</formula>
    </cfRule>
    <cfRule type="expression" dxfId="221" priority="331">
      <formula>$J$19="ALTA"</formula>
    </cfRule>
    <cfRule type="expression" dxfId="220" priority="332">
      <formula>$J$19="EXTREMA"</formula>
    </cfRule>
  </conditionalFormatting>
  <conditionalFormatting sqref="J87 J89">
    <cfRule type="expression" dxfId="219" priority="345">
      <formula>$J$33="BAJA"</formula>
    </cfRule>
    <cfRule type="expression" dxfId="218" priority="346">
      <formula>$J$33="MODERADA"</formula>
    </cfRule>
    <cfRule type="expression" dxfId="217" priority="347">
      <formula>$J$33="ALTA"</formula>
    </cfRule>
    <cfRule type="expression" dxfId="216" priority="348">
      <formula>$J$33="EXTREMA"</formula>
    </cfRule>
  </conditionalFormatting>
  <conditionalFormatting sqref="Z24:Z25">
    <cfRule type="expression" dxfId="215" priority="305">
      <formula>$Z$12="MODERADA"</formula>
    </cfRule>
    <cfRule type="expression" dxfId="214" priority="306">
      <formula>$Z$12="EXTREMA"</formula>
    </cfRule>
    <cfRule type="expression" dxfId="213" priority="307">
      <formula>$Z$12="ALTA"</formula>
    </cfRule>
    <cfRule type="expression" dxfId="212" priority="308">
      <formula>$Z$12="BAJA"</formula>
    </cfRule>
  </conditionalFormatting>
  <conditionalFormatting sqref="Z101:Z107">
    <cfRule type="expression" dxfId="211" priority="333">
      <formula>$Z$19="MODERADA"</formula>
    </cfRule>
    <cfRule type="expression" dxfId="210" priority="334">
      <formula>$Z$19="EXTREMA"</formula>
    </cfRule>
    <cfRule type="expression" dxfId="209" priority="335">
      <formula>$Z$19="ALTA"</formula>
    </cfRule>
    <cfRule type="expression" dxfId="208" priority="336">
      <formula>$Z$19="BAJA"</formula>
    </cfRule>
  </conditionalFormatting>
  <conditionalFormatting sqref="J115 J117">
    <cfRule type="expression" dxfId="207" priority="313">
      <formula>$J$33="BAJA"</formula>
    </cfRule>
    <cfRule type="expression" dxfId="206" priority="314">
      <formula>$J$33="MODERADA"</formula>
    </cfRule>
    <cfRule type="expression" dxfId="205" priority="315">
      <formula>$J$33="ALTA"</formula>
    </cfRule>
    <cfRule type="expression" dxfId="204" priority="316">
      <formula>$J$33="EXTREMA"</formula>
    </cfRule>
  </conditionalFormatting>
  <conditionalFormatting sqref="Z31:Z37">
    <cfRule type="expression" dxfId="203" priority="297">
      <formula>$Z$19="MODERADA"</formula>
    </cfRule>
    <cfRule type="expression" dxfId="202" priority="298">
      <formula>$Z$19="EXTREMA"</formula>
    </cfRule>
    <cfRule type="expression" dxfId="201" priority="299">
      <formula>$Z$19="ALTA"</formula>
    </cfRule>
    <cfRule type="expression" dxfId="200" priority="300">
      <formula>$Z$19="BAJA"</formula>
    </cfRule>
  </conditionalFormatting>
  <conditionalFormatting sqref="Z45 Z47">
    <cfRule type="expression" dxfId="199" priority="289">
      <formula>$J$19="BAJA"</formula>
    </cfRule>
    <cfRule type="expression" dxfId="198" priority="290">
      <formula>$J$19="MODERADA"</formula>
    </cfRule>
    <cfRule type="expression" dxfId="197" priority="291">
      <formula>$J$19="ALTA"</formula>
    </cfRule>
    <cfRule type="expression" dxfId="196" priority="292">
      <formula>$J$19="EXTREMA"</formula>
    </cfRule>
  </conditionalFormatting>
  <conditionalFormatting sqref="J52 J54">
    <cfRule type="expression" dxfId="195" priority="281">
      <formula>$J$26="BAJA"</formula>
    </cfRule>
    <cfRule type="expression" dxfId="194" priority="282">
      <formula>$J$26="MODERADA"</formula>
    </cfRule>
    <cfRule type="expression" dxfId="193" priority="283">
      <formula>$J$26="ALTA"</formula>
    </cfRule>
    <cfRule type="expression" dxfId="192" priority="284">
      <formula>$J$26="EXTREMA"</formula>
    </cfRule>
  </conditionalFormatting>
  <conditionalFormatting sqref="Z52:Z58">
    <cfRule type="expression" dxfId="191" priority="277">
      <formula>$Z$33="MODERADA"</formula>
    </cfRule>
    <cfRule type="expression" dxfId="190" priority="278">
      <formula>$Z$33="EXTREMA"</formula>
    </cfRule>
    <cfRule type="expression" dxfId="189" priority="279">
      <formula>$Z$33="ALTA"</formula>
    </cfRule>
    <cfRule type="expression" dxfId="188" priority="280">
      <formula>$Z$33="BAJA"</formula>
    </cfRule>
  </conditionalFormatting>
  <conditionalFormatting sqref="Z66:Z72">
    <cfRule type="expression" dxfId="187" priority="249">
      <formula>$Z$12="MODERADA"</formula>
    </cfRule>
    <cfRule type="expression" dxfId="186" priority="250">
      <formula>$Z$12="EXTREMA"</formula>
    </cfRule>
    <cfRule type="expression" dxfId="185" priority="251">
      <formula>$Z$12="ALTA"</formula>
    </cfRule>
    <cfRule type="expression" dxfId="184" priority="252">
      <formula>$Z$12="BAJA"</formula>
    </cfRule>
  </conditionalFormatting>
  <conditionalFormatting sqref="J66 J68">
    <cfRule type="expression" dxfId="183" priority="217">
      <formula>$J$26="BAJA"</formula>
    </cfRule>
    <cfRule type="expression" dxfId="182" priority="218">
      <formula>$J$26="MODERADA"</formula>
    </cfRule>
    <cfRule type="expression" dxfId="181" priority="219">
      <formula>$J$26="ALTA"</formula>
    </cfRule>
    <cfRule type="expression" dxfId="180" priority="220">
      <formula>$J$26="EXTREMA"</formula>
    </cfRule>
  </conditionalFormatting>
  <conditionalFormatting sqref="J73:J79">
    <cfRule type="expression" dxfId="179" priority="193">
      <formula>$Z$19="MODERADA"</formula>
    </cfRule>
    <cfRule type="expression" dxfId="178" priority="194">
      <formula>$Z$19="EXTREMA"</formula>
    </cfRule>
    <cfRule type="expression" dxfId="177" priority="195">
      <formula>$Z$19="ALTA"</formula>
    </cfRule>
    <cfRule type="expression" dxfId="176" priority="196">
      <formula>$Z$19="BAJA"</formula>
    </cfRule>
  </conditionalFormatting>
  <conditionalFormatting sqref="J80:J86">
    <cfRule type="expression" dxfId="175" priority="189">
      <formula>$Z$19="MODERADA"</formula>
    </cfRule>
    <cfRule type="expression" dxfId="174" priority="190">
      <formula>$Z$19="EXTREMA"</formula>
    </cfRule>
    <cfRule type="expression" dxfId="173" priority="191">
      <formula>$Z$19="ALTA"</formula>
    </cfRule>
    <cfRule type="expression" dxfId="172" priority="192">
      <formula>$Z$19="BAJA"</formula>
    </cfRule>
  </conditionalFormatting>
  <conditionalFormatting sqref="Z80:Z86">
    <cfRule type="expression" dxfId="171" priority="185">
      <formula>$Z$19="MODERADA"</formula>
    </cfRule>
    <cfRule type="expression" dxfId="170" priority="186">
      <formula>$Z$19="EXTREMA"</formula>
    </cfRule>
    <cfRule type="expression" dxfId="169" priority="187">
      <formula>$Z$19="ALTA"</formula>
    </cfRule>
    <cfRule type="expression" dxfId="168" priority="188">
      <formula>$Z$19="BAJA"</formula>
    </cfRule>
  </conditionalFormatting>
  <conditionalFormatting sqref="J94 J96">
    <cfRule type="expression" dxfId="167" priority="181">
      <formula>$J$33="BAJA"</formula>
    </cfRule>
    <cfRule type="expression" dxfId="166" priority="182">
      <formula>$J$33="MODERADA"</formula>
    </cfRule>
    <cfRule type="expression" dxfId="165" priority="183">
      <formula>$J$33="ALTA"</formula>
    </cfRule>
    <cfRule type="expression" dxfId="164" priority="184">
      <formula>$J$33="EXTREMA"</formula>
    </cfRule>
  </conditionalFormatting>
  <conditionalFormatting sqref="Z94:Z100">
    <cfRule type="expression" dxfId="163" priority="177">
      <formula>$Z$19="MODERADA"</formula>
    </cfRule>
    <cfRule type="expression" dxfId="162" priority="178">
      <formula>$Z$19="EXTREMA"</formula>
    </cfRule>
    <cfRule type="expression" dxfId="161" priority="179">
      <formula>$Z$19="ALTA"</formula>
    </cfRule>
    <cfRule type="expression" dxfId="160" priority="180">
      <formula>$Z$19="BAJA"</formula>
    </cfRule>
  </conditionalFormatting>
  <conditionalFormatting sqref="J108 J110">
    <cfRule type="expression" dxfId="159" priority="173">
      <formula>$J$19="BAJA"</formula>
    </cfRule>
    <cfRule type="expression" dxfId="158" priority="174">
      <formula>$J$19="MODERADA"</formula>
    </cfRule>
    <cfRule type="expression" dxfId="157" priority="175">
      <formula>$J$19="ALTA"</formula>
    </cfRule>
    <cfRule type="expression" dxfId="156" priority="176">
      <formula>$J$19="EXTREMA"</formula>
    </cfRule>
  </conditionalFormatting>
  <conditionalFormatting sqref="Z108:Z114">
    <cfRule type="expression" dxfId="155" priority="169">
      <formula>$Z$19="MODERADA"</formula>
    </cfRule>
    <cfRule type="expression" dxfId="154" priority="170">
      <formula>$Z$19="EXTREMA"</formula>
    </cfRule>
    <cfRule type="expression" dxfId="153" priority="171">
      <formula>$Z$19="ALTA"</formula>
    </cfRule>
    <cfRule type="expression" dxfId="152" priority="172">
      <formula>$Z$19="BAJA"</formula>
    </cfRule>
  </conditionalFormatting>
  <conditionalFormatting sqref="J248 J250">
    <cfRule type="expression" dxfId="151" priority="1">
      <formula>$J$33="BAJA"</formula>
    </cfRule>
    <cfRule type="expression" dxfId="150" priority="2">
      <formula>$J$33="MODERADA"</formula>
    </cfRule>
    <cfRule type="expression" dxfId="149" priority="3">
      <formula>$J$33="ALTA"</formula>
    </cfRule>
    <cfRule type="expression" dxfId="148" priority="4">
      <formula>$J$33="EXTREMA"</formula>
    </cfRule>
  </conditionalFormatting>
  <conditionalFormatting sqref="Z122:Z128">
    <cfRule type="expression" dxfId="147" priority="157">
      <formula>$Z$19="MODERADA"</formula>
    </cfRule>
    <cfRule type="expression" dxfId="146" priority="158">
      <formula>$Z$19="EXTREMA"</formula>
    </cfRule>
    <cfRule type="expression" dxfId="145" priority="159">
      <formula>$Z$19="ALTA"</formula>
    </cfRule>
    <cfRule type="expression" dxfId="144" priority="160">
      <formula>$Z$19="BAJA"</formula>
    </cfRule>
  </conditionalFormatting>
  <conditionalFormatting sqref="J122 J124">
    <cfRule type="expression" dxfId="143" priority="153">
      <formula>$J$19="BAJA"</formula>
    </cfRule>
    <cfRule type="expression" dxfId="142" priority="154">
      <formula>$J$19="MODERADA"</formula>
    </cfRule>
    <cfRule type="expression" dxfId="141" priority="155">
      <formula>$J$19="ALTA"</formula>
    </cfRule>
    <cfRule type="expression" dxfId="140" priority="156">
      <formula>$J$19="EXTREMA"</formula>
    </cfRule>
  </conditionalFormatting>
  <conditionalFormatting sqref="J129 J131">
    <cfRule type="expression" dxfId="139" priority="149">
      <formula>$J$19="BAJA"</formula>
    </cfRule>
    <cfRule type="expression" dxfId="138" priority="150">
      <formula>$J$19="MODERADA"</formula>
    </cfRule>
    <cfRule type="expression" dxfId="137" priority="151">
      <formula>$J$19="ALTA"</formula>
    </cfRule>
    <cfRule type="expression" dxfId="136" priority="152">
      <formula>$J$19="EXTREMA"</formula>
    </cfRule>
  </conditionalFormatting>
  <conditionalFormatting sqref="Z129 Z131">
    <cfRule type="expression" dxfId="135" priority="145">
      <formula>$J$19="BAJA"</formula>
    </cfRule>
    <cfRule type="expression" dxfId="134" priority="146">
      <formula>$J$19="MODERADA"</formula>
    </cfRule>
    <cfRule type="expression" dxfId="133" priority="147">
      <formula>$J$19="ALTA"</formula>
    </cfRule>
    <cfRule type="expression" dxfId="132" priority="148">
      <formula>$J$19="EXTREMA"</formula>
    </cfRule>
  </conditionalFormatting>
  <conditionalFormatting sqref="Z136 Z138">
    <cfRule type="expression" dxfId="131" priority="129">
      <formula>$J$26="BAJA"</formula>
    </cfRule>
    <cfRule type="expression" dxfId="130" priority="130">
      <formula>$J$26="MODERADA"</formula>
    </cfRule>
    <cfRule type="expression" dxfId="129" priority="131">
      <formula>$J$26="ALTA"</formula>
    </cfRule>
    <cfRule type="expression" dxfId="128" priority="132">
      <formula>$J$26="EXTREMA"</formula>
    </cfRule>
  </conditionalFormatting>
  <conditionalFormatting sqref="J136 J138">
    <cfRule type="expression" dxfId="127" priority="137">
      <formula>$J$26="BAJA"</formula>
    </cfRule>
    <cfRule type="expression" dxfId="126" priority="138">
      <formula>$J$26="MODERADA"</formula>
    </cfRule>
    <cfRule type="expression" dxfId="125" priority="139">
      <formula>$J$26="ALTA"</formula>
    </cfRule>
    <cfRule type="expression" dxfId="124" priority="140">
      <formula>$J$26="EXTREMA"</formula>
    </cfRule>
  </conditionalFormatting>
  <conditionalFormatting sqref="J143:J149">
    <cfRule type="expression" dxfId="123" priority="125">
      <formula>$J$12="BAJA"</formula>
    </cfRule>
    <cfRule type="expression" dxfId="122" priority="126">
      <formula>$J$12="MODERADA"</formula>
    </cfRule>
    <cfRule type="expression" dxfId="121" priority="127">
      <formula>$J$12="ALTA"</formula>
    </cfRule>
    <cfRule type="expression" dxfId="120" priority="128">
      <formula>$J$12="EXTREMA"</formula>
    </cfRule>
  </conditionalFormatting>
  <conditionalFormatting sqref="Z143:Z149">
    <cfRule type="expression" dxfId="119" priority="121">
      <formula>$Z$12="MODERADA"</formula>
    </cfRule>
    <cfRule type="expression" dxfId="118" priority="122">
      <formula>$Z$12="EXTREMA"</formula>
    </cfRule>
    <cfRule type="expression" dxfId="117" priority="123">
      <formula>$Z$12="ALTA"</formula>
    </cfRule>
    <cfRule type="expression" dxfId="116" priority="124">
      <formula>$Z$12="BAJA"</formula>
    </cfRule>
  </conditionalFormatting>
  <conditionalFormatting sqref="Z150:Z156">
    <cfRule type="expression" dxfId="115" priority="117">
      <formula>$Z$19="MODERADA"</formula>
    </cfRule>
    <cfRule type="expression" dxfId="114" priority="118">
      <formula>$Z$19="EXTREMA"</formula>
    </cfRule>
    <cfRule type="expression" dxfId="113" priority="119">
      <formula>$Z$19="ALTA"</formula>
    </cfRule>
    <cfRule type="expression" dxfId="112" priority="120">
      <formula>$Z$19="BAJA"</formula>
    </cfRule>
  </conditionalFormatting>
  <conditionalFormatting sqref="J150 J152">
    <cfRule type="expression" dxfId="111" priority="113">
      <formula>$J$19="BAJA"</formula>
    </cfRule>
    <cfRule type="expression" dxfId="110" priority="114">
      <formula>$J$19="MODERADA"</formula>
    </cfRule>
    <cfRule type="expression" dxfId="109" priority="115">
      <formula>$J$19="ALTA"</formula>
    </cfRule>
    <cfRule type="expression" dxfId="108" priority="116">
      <formula>$J$19="EXTREMA"</formula>
    </cfRule>
  </conditionalFormatting>
  <conditionalFormatting sqref="Z157:Z163">
    <cfRule type="expression" dxfId="107" priority="109">
      <formula>$Z$12="MODERADA"</formula>
    </cfRule>
    <cfRule type="expression" dxfId="106" priority="110">
      <formula>$Z$12="EXTREMA"</formula>
    </cfRule>
    <cfRule type="expression" dxfId="105" priority="111">
      <formula>$Z$12="ALTA"</formula>
    </cfRule>
    <cfRule type="expression" dxfId="104" priority="112">
      <formula>$Z$12="BAJA"</formula>
    </cfRule>
  </conditionalFormatting>
  <conditionalFormatting sqref="J157 J159">
    <cfRule type="expression" dxfId="103" priority="105">
      <formula>$J$26="BAJA"</formula>
    </cfRule>
    <cfRule type="expression" dxfId="102" priority="106">
      <formula>$J$26="MODERADA"</formula>
    </cfRule>
    <cfRule type="expression" dxfId="101" priority="107">
      <formula>$J$26="ALTA"</formula>
    </cfRule>
    <cfRule type="expression" dxfId="100" priority="108">
      <formula>$J$26="EXTREMA"</formula>
    </cfRule>
  </conditionalFormatting>
  <conditionalFormatting sqref="Z164:Z170">
    <cfRule type="expression" dxfId="99" priority="101">
      <formula>$Z$33="MODERADA"</formula>
    </cfRule>
    <cfRule type="expression" dxfId="98" priority="102">
      <formula>$Z$33="EXTREMA"</formula>
    </cfRule>
    <cfRule type="expression" dxfId="97" priority="103">
      <formula>$Z$33="ALTA"</formula>
    </cfRule>
    <cfRule type="expression" dxfId="96" priority="104">
      <formula>$Z$33="BAJA"</formula>
    </cfRule>
  </conditionalFormatting>
  <conditionalFormatting sqref="J164 J166">
    <cfRule type="expression" dxfId="95" priority="97">
      <formula>$J$33="BAJA"</formula>
    </cfRule>
    <cfRule type="expression" dxfId="94" priority="98">
      <formula>$J$33="MODERADA"</formula>
    </cfRule>
    <cfRule type="expression" dxfId="93" priority="99">
      <formula>$J$33="ALTA"</formula>
    </cfRule>
    <cfRule type="expression" dxfId="92" priority="100">
      <formula>$J$33="EXTREMA"</formula>
    </cfRule>
  </conditionalFormatting>
  <conditionalFormatting sqref="J171:J177">
    <cfRule type="expression" dxfId="91" priority="93">
      <formula>$J$12="BAJA"</formula>
    </cfRule>
    <cfRule type="expression" dxfId="90" priority="94">
      <formula>$J$12="MODERADA"</formula>
    </cfRule>
    <cfRule type="expression" dxfId="89" priority="95">
      <formula>$J$12="ALTA"</formula>
    </cfRule>
    <cfRule type="expression" dxfId="88" priority="96">
      <formula>$J$12="EXTREMA"</formula>
    </cfRule>
  </conditionalFormatting>
  <conditionalFormatting sqref="Z171:Z177">
    <cfRule type="expression" dxfId="87" priority="89">
      <formula>$Z$12="MODERADA"</formula>
    </cfRule>
    <cfRule type="expression" dxfId="86" priority="90">
      <formula>$Z$12="EXTREMA"</formula>
    </cfRule>
    <cfRule type="expression" dxfId="85" priority="91">
      <formula>$Z$12="ALTA"</formula>
    </cfRule>
    <cfRule type="expression" dxfId="84" priority="92">
      <formula>$Z$12="BAJA"</formula>
    </cfRule>
  </conditionalFormatting>
  <conditionalFormatting sqref="Z178:Z184">
    <cfRule type="expression" dxfId="83" priority="85">
      <formula>$Z$19="MODERADA"</formula>
    </cfRule>
    <cfRule type="expression" dxfId="82" priority="86">
      <formula>$Z$19="EXTREMA"</formula>
    </cfRule>
    <cfRule type="expression" dxfId="81" priority="87">
      <formula>$Z$19="ALTA"</formula>
    </cfRule>
    <cfRule type="expression" dxfId="80" priority="88">
      <formula>$Z$19="BAJA"</formula>
    </cfRule>
  </conditionalFormatting>
  <conditionalFormatting sqref="J178 J180">
    <cfRule type="expression" dxfId="79" priority="81">
      <formula>$J$19="BAJA"</formula>
    </cfRule>
    <cfRule type="expression" dxfId="78" priority="82">
      <formula>$J$19="MODERADA"</formula>
    </cfRule>
    <cfRule type="expression" dxfId="77" priority="83">
      <formula>$J$19="ALTA"</formula>
    </cfRule>
    <cfRule type="expression" dxfId="76" priority="84">
      <formula>$J$19="EXTREMA"</formula>
    </cfRule>
  </conditionalFormatting>
  <conditionalFormatting sqref="Z185:Z191">
    <cfRule type="expression" dxfId="75" priority="77">
      <formula>$Z$12="MODERADA"</formula>
    </cfRule>
    <cfRule type="expression" dxfId="74" priority="78">
      <formula>$Z$12="EXTREMA"</formula>
    </cfRule>
    <cfRule type="expression" dxfId="73" priority="79">
      <formula>$Z$12="ALTA"</formula>
    </cfRule>
    <cfRule type="expression" dxfId="72" priority="80">
      <formula>$Z$12="BAJA"</formula>
    </cfRule>
  </conditionalFormatting>
  <conditionalFormatting sqref="J185 J187">
    <cfRule type="expression" dxfId="71" priority="73">
      <formula>$J$26="BAJA"</formula>
    </cfRule>
    <cfRule type="expression" dxfId="70" priority="74">
      <formula>$J$26="MODERADA"</formula>
    </cfRule>
    <cfRule type="expression" dxfId="69" priority="75">
      <formula>$J$26="ALTA"</formula>
    </cfRule>
    <cfRule type="expression" dxfId="68" priority="76">
      <formula>$J$26="EXTREMA"</formula>
    </cfRule>
  </conditionalFormatting>
  <conditionalFormatting sqref="Z192:Z198">
    <cfRule type="expression" dxfId="67" priority="69">
      <formula>$Z$33="MODERADA"</formula>
    </cfRule>
    <cfRule type="expression" dxfId="66" priority="70">
      <formula>$Z$33="EXTREMA"</formula>
    </cfRule>
    <cfRule type="expression" dxfId="65" priority="71">
      <formula>$Z$33="ALTA"</formula>
    </cfRule>
    <cfRule type="expression" dxfId="64" priority="72">
      <formula>$Z$33="BAJA"</formula>
    </cfRule>
  </conditionalFormatting>
  <conditionalFormatting sqref="J192 J194">
    <cfRule type="expression" dxfId="63" priority="65">
      <formula>$J$33="BAJA"</formula>
    </cfRule>
    <cfRule type="expression" dxfId="62" priority="66">
      <formula>$J$33="MODERADA"</formula>
    </cfRule>
    <cfRule type="expression" dxfId="61" priority="67">
      <formula>$J$33="ALTA"</formula>
    </cfRule>
    <cfRule type="expression" dxfId="60" priority="68">
      <formula>$J$33="EXTREMA"</formula>
    </cfRule>
  </conditionalFormatting>
  <conditionalFormatting sqref="J199:J205">
    <cfRule type="expression" dxfId="59" priority="61">
      <formula>$J$12="BAJA"</formula>
    </cfRule>
    <cfRule type="expression" dxfId="58" priority="62">
      <formula>$J$12="MODERADA"</formula>
    </cfRule>
    <cfRule type="expression" dxfId="57" priority="63">
      <formula>$J$12="ALTA"</formula>
    </cfRule>
    <cfRule type="expression" dxfId="56" priority="64">
      <formula>$J$12="EXTREMA"</formula>
    </cfRule>
  </conditionalFormatting>
  <conditionalFormatting sqref="Z199:Z205">
    <cfRule type="expression" dxfId="55" priority="57">
      <formula>$Z$12="MODERADA"</formula>
    </cfRule>
    <cfRule type="expression" dxfId="54" priority="58">
      <formula>$Z$12="EXTREMA"</formula>
    </cfRule>
    <cfRule type="expression" dxfId="53" priority="59">
      <formula>$Z$12="ALTA"</formula>
    </cfRule>
    <cfRule type="expression" dxfId="52" priority="60">
      <formula>$Z$12="BAJA"</formula>
    </cfRule>
  </conditionalFormatting>
  <conditionalFormatting sqref="Z206:Z212">
    <cfRule type="expression" dxfId="51" priority="53">
      <formula>$Z$19="MODERADA"</formula>
    </cfRule>
    <cfRule type="expression" dxfId="50" priority="54">
      <formula>$Z$19="EXTREMA"</formula>
    </cfRule>
    <cfRule type="expression" dxfId="49" priority="55">
      <formula>$Z$19="ALTA"</formula>
    </cfRule>
    <cfRule type="expression" dxfId="48" priority="56">
      <formula>$Z$19="BAJA"</formula>
    </cfRule>
  </conditionalFormatting>
  <conditionalFormatting sqref="J206 J208">
    <cfRule type="expression" dxfId="47" priority="49">
      <formula>$J$19="BAJA"</formula>
    </cfRule>
    <cfRule type="expression" dxfId="46" priority="50">
      <formula>$J$19="MODERADA"</formula>
    </cfRule>
    <cfRule type="expression" dxfId="45" priority="51">
      <formula>$J$19="ALTA"</formula>
    </cfRule>
    <cfRule type="expression" dxfId="44" priority="52">
      <formula>$J$19="EXTREMA"</formula>
    </cfRule>
  </conditionalFormatting>
  <conditionalFormatting sqref="Z213:Z219">
    <cfRule type="expression" dxfId="43" priority="45">
      <formula>$Z$12="MODERADA"</formula>
    </cfRule>
    <cfRule type="expression" dxfId="42" priority="46">
      <formula>$Z$12="EXTREMA"</formula>
    </cfRule>
    <cfRule type="expression" dxfId="41" priority="47">
      <formula>$Z$12="ALTA"</formula>
    </cfRule>
    <cfRule type="expression" dxfId="40" priority="48">
      <formula>$Z$12="BAJA"</formula>
    </cfRule>
  </conditionalFormatting>
  <conditionalFormatting sqref="J213 J215">
    <cfRule type="expression" dxfId="39" priority="41">
      <formula>$J$26="BAJA"</formula>
    </cfRule>
    <cfRule type="expression" dxfId="38" priority="42">
      <formula>$J$26="MODERADA"</formula>
    </cfRule>
    <cfRule type="expression" dxfId="37" priority="43">
      <formula>$J$26="ALTA"</formula>
    </cfRule>
    <cfRule type="expression" dxfId="36" priority="44">
      <formula>$J$26="EXTREMA"</formula>
    </cfRule>
  </conditionalFormatting>
  <conditionalFormatting sqref="Z220:Z226">
    <cfRule type="expression" dxfId="35" priority="37">
      <formula>$Z$33="MODERADA"</formula>
    </cfRule>
    <cfRule type="expression" dxfId="34" priority="38">
      <formula>$Z$33="EXTREMA"</formula>
    </cfRule>
    <cfRule type="expression" dxfId="33" priority="39">
      <formula>$Z$33="ALTA"</formula>
    </cfRule>
    <cfRule type="expression" dxfId="32" priority="40">
      <formula>$Z$33="BAJA"</formula>
    </cfRule>
  </conditionalFormatting>
  <conditionalFormatting sqref="J220 J222">
    <cfRule type="expression" dxfId="31" priority="33">
      <formula>$J$33="BAJA"</formula>
    </cfRule>
    <cfRule type="expression" dxfId="30" priority="34">
      <formula>$J$33="MODERADA"</formula>
    </cfRule>
    <cfRule type="expression" dxfId="29" priority="35">
      <formula>$J$33="ALTA"</formula>
    </cfRule>
    <cfRule type="expression" dxfId="28" priority="36">
      <formula>$J$33="EXTREMA"</formula>
    </cfRule>
  </conditionalFormatting>
  <conditionalFormatting sqref="J227:J233">
    <cfRule type="expression" dxfId="27" priority="29">
      <formula>$J$12="BAJA"</formula>
    </cfRule>
    <cfRule type="expression" dxfId="26" priority="30">
      <formula>$J$12="MODERADA"</formula>
    </cfRule>
    <cfRule type="expression" dxfId="25" priority="31">
      <formula>$J$12="ALTA"</formula>
    </cfRule>
    <cfRule type="expression" dxfId="24" priority="32">
      <formula>$J$12="EXTREMA"</formula>
    </cfRule>
  </conditionalFormatting>
  <conditionalFormatting sqref="Z227:Z233">
    <cfRule type="expression" dxfId="23" priority="25">
      <formula>$Z$12="MODERADA"</formula>
    </cfRule>
    <cfRule type="expression" dxfId="22" priority="26">
      <formula>$Z$12="EXTREMA"</formula>
    </cfRule>
    <cfRule type="expression" dxfId="21" priority="27">
      <formula>$Z$12="ALTA"</formula>
    </cfRule>
    <cfRule type="expression" dxfId="20" priority="28">
      <formula>$Z$12="BAJA"</formula>
    </cfRule>
  </conditionalFormatting>
  <conditionalFormatting sqref="Z234:Z240">
    <cfRule type="expression" dxfId="19" priority="21">
      <formula>$Z$19="MODERADA"</formula>
    </cfRule>
    <cfRule type="expression" dxfId="18" priority="22">
      <formula>$Z$19="EXTREMA"</formula>
    </cfRule>
    <cfRule type="expression" dxfId="17" priority="23">
      <formula>$Z$19="ALTA"</formula>
    </cfRule>
    <cfRule type="expression" dxfId="16" priority="24">
      <formula>$Z$19="BAJA"</formula>
    </cfRule>
  </conditionalFormatting>
  <conditionalFormatting sqref="J234 J236">
    <cfRule type="expression" dxfId="15" priority="17">
      <formula>$J$19="BAJA"</formula>
    </cfRule>
    <cfRule type="expression" dxfId="14" priority="18">
      <formula>$J$19="MODERADA"</formula>
    </cfRule>
    <cfRule type="expression" dxfId="13" priority="19">
      <formula>$J$19="ALTA"</formula>
    </cfRule>
    <cfRule type="expression" dxfId="12" priority="20">
      <formula>$J$19="EXTREMA"</formula>
    </cfRule>
  </conditionalFormatting>
  <conditionalFormatting sqref="Z241:Z247">
    <cfRule type="expression" dxfId="11" priority="13">
      <formula>$Z$12="MODERADA"</formula>
    </cfRule>
    <cfRule type="expression" dxfId="10" priority="14">
      <formula>$Z$12="EXTREMA"</formula>
    </cfRule>
    <cfRule type="expression" dxfId="9" priority="15">
      <formula>$Z$12="ALTA"</formula>
    </cfRule>
    <cfRule type="expression" dxfId="8" priority="16">
      <formula>$Z$12="BAJA"</formula>
    </cfRule>
  </conditionalFormatting>
  <conditionalFormatting sqref="J241 J243">
    <cfRule type="expression" dxfId="7" priority="9">
      <formula>$J$26="BAJA"</formula>
    </cfRule>
    <cfRule type="expression" dxfId="6" priority="10">
      <formula>$J$26="MODERADA"</formula>
    </cfRule>
    <cfRule type="expression" dxfId="5" priority="11">
      <formula>$J$26="ALTA"</formula>
    </cfRule>
    <cfRule type="expression" dxfId="4" priority="12">
      <formula>$J$26="EXTREMA"</formula>
    </cfRule>
  </conditionalFormatting>
  <conditionalFormatting sqref="Z248:Z254">
    <cfRule type="expression" dxfId="3" priority="5">
      <formula>$Z$33="MODERADA"</formula>
    </cfRule>
    <cfRule type="expression" dxfId="2" priority="6">
      <formula>$Z$33="EXTREMA"</formula>
    </cfRule>
    <cfRule type="expression" dxfId="1" priority="7">
      <formula>$Z$33="ALTA"</formula>
    </cfRule>
    <cfRule type="expression" dxfId="0" priority="8">
      <formula>$Z$33="BAJA"</formula>
    </cfRule>
  </conditionalFormatting>
  <dataValidations count="8">
    <dataValidation type="list" allowBlank="1" showInputMessage="1" showErrorMessage="1" sqref="X17:X37 X45:X51 X59:X72 H10:H72 X87:X93 X136:X142 H80:H254">
      <formula1>$XET$7:$XEV$7</formula1>
    </dataValidation>
    <dataValidation type="list" allowBlank="1" showInputMessage="1" showErrorMessage="1" sqref="V17:V37 V45:V128 V136:V142 F10:F254">
      <formula1>$XET$2:$XET$4</formula1>
    </dataValidation>
    <dataValidation type="list" allowBlank="1" showInputMessage="1" showErrorMessage="1" sqref="M10:M30 M66:M72 M108:M110 M113:M128 M143:M254">
      <formula1>$XET$9:$XEU$9</formula1>
    </dataValidation>
    <dataValidation type="list" allowBlank="1" showInputMessage="1" showErrorMessage="1" sqref="M31:M58 M80:M107 M111:M112 M129:M135">
      <formula1>$XET$11:$XEU$11</formula1>
    </dataValidation>
    <dataValidation type="list" allowBlank="1" showInputMessage="1" showErrorMessage="1" sqref="M59:M65 M73:M79 M136:M142">
      <formula1>$XEV$11:$XEW$11</formula1>
    </dataValidation>
    <dataValidation type="list" allowBlank="1" showInputMessage="1" showErrorMessage="1" sqref="U10:U128 U143:U219 U234:U254">
      <formula1>$XEV$9:$XFD$9</formula1>
    </dataValidation>
    <dataValidation type="list" allowBlank="1" showInputMessage="1" showErrorMessage="1" sqref="U129:U142">
      <formula1>$XEX$11:$XFD$11</formula1>
    </dataValidation>
    <dataValidation type="list" allowBlank="1" showInputMessage="1" showErrorMessage="1" sqref="U220:U233">
      <formula1>$XEV$11:$XFD$11</formula1>
    </dataValidation>
  </dataValidations>
  <pageMargins left="0.7" right="0.7" top="0.75" bottom="0.75" header="0.3" footer="0.3"/>
  <pageSetup scale="1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5" zoomScale="80" zoomScaleNormal="80" workbookViewId="0">
      <selection activeCell="C18" sqref="C18"/>
    </sheetView>
  </sheetViews>
  <sheetFormatPr baseColWidth="10" defaultRowHeight="15.75" x14ac:dyDescent="0.25"/>
  <cols>
    <col min="1" max="1" width="32.42578125" style="72" customWidth="1"/>
    <col min="2" max="2" width="26.85546875" style="73" customWidth="1"/>
    <col min="3" max="3" width="179" style="74" customWidth="1"/>
    <col min="4" max="4" width="34.140625" style="59" customWidth="1"/>
    <col min="5" max="16384" width="11.42578125" style="59"/>
  </cols>
  <sheetData>
    <row r="1" spans="1:3" ht="23.25" x14ac:dyDescent="0.35">
      <c r="A1" s="617" t="s">
        <v>86</v>
      </c>
      <c r="B1" s="618"/>
      <c r="C1" s="619"/>
    </row>
    <row r="2" spans="1:3" ht="22.5" x14ac:dyDescent="0.25">
      <c r="A2" s="620" t="s">
        <v>87</v>
      </c>
      <c r="B2" s="621"/>
      <c r="C2" s="622"/>
    </row>
    <row r="3" spans="1:3" ht="28.5" x14ac:dyDescent="0.25">
      <c r="A3" s="60" t="s">
        <v>7</v>
      </c>
      <c r="B3" s="615" t="s">
        <v>88</v>
      </c>
      <c r="C3" s="616"/>
    </row>
    <row r="4" spans="1:3" x14ac:dyDescent="0.25">
      <c r="A4" s="61" t="s">
        <v>89</v>
      </c>
      <c r="B4" s="602" t="s">
        <v>90</v>
      </c>
      <c r="C4" s="623"/>
    </row>
    <row r="5" spans="1:3" ht="15" customHeight="1" x14ac:dyDescent="0.25">
      <c r="A5" s="609" t="s">
        <v>91</v>
      </c>
      <c r="B5" s="624" t="s">
        <v>92</v>
      </c>
      <c r="C5" s="625"/>
    </row>
    <row r="6" spans="1:3" ht="86.25" customHeight="1" x14ac:dyDescent="0.25">
      <c r="A6" s="611"/>
      <c r="B6" s="626"/>
      <c r="C6" s="627"/>
    </row>
    <row r="7" spans="1:3" s="63" customFormat="1" ht="33.75" customHeight="1" x14ac:dyDescent="0.25">
      <c r="A7" s="62" t="s">
        <v>21</v>
      </c>
      <c r="B7" s="607" t="s">
        <v>93</v>
      </c>
      <c r="C7" s="608"/>
    </row>
    <row r="8" spans="1:3" s="63" customFormat="1" ht="254.25" customHeight="1" x14ac:dyDescent="0.25">
      <c r="A8" s="62" t="s">
        <v>94</v>
      </c>
      <c r="B8" s="607" t="s">
        <v>95</v>
      </c>
      <c r="C8" s="608"/>
    </row>
    <row r="9" spans="1:3" ht="171.75" customHeight="1" x14ac:dyDescent="0.25">
      <c r="A9" s="62" t="s">
        <v>22</v>
      </c>
      <c r="B9" s="607" t="s">
        <v>96</v>
      </c>
      <c r="C9" s="608"/>
    </row>
    <row r="10" spans="1:3" ht="54" customHeight="1" x14ac:dyDescent="0.25">
      <c r="A10" s="62" t="s">
        <v>23</v>
      </c>
      <c r="B10" s="607" t="s">
        <v>97</v>
      </c>
      <c r="C10" s="608"/>
    </row>
    <row r="11" spans="1:3" ht="360" customHeight="1" x14ac:dyDescent="0.25">
      <c r="A11" s="612" t="s">
        <v>98</v>
      </c>
      <c r="B11" s="64" t="s">
        <v>35</v>
      </c>
      <c r="C11" s="65" t="s">
        <v>99</v>
      </c>
    </row>
    <row r="12" spans="1:3" ht="409.5" customHeight="1" x14ac:dyDescent="0.25">
      <c r="A12" s="613"/>
      <c r="B12" s="603" t="s">
        <v>46</v>
      </c>
      <c r="C12" s="605" t="s">
        <v>121</v>
      </c>
    </row>
    <row r="13" spans="1:3" ht="324.75" customHeight="1" x14ac:dyDescent="0.25">
      <c r="A13" s="613"/>
      <c r="B13" s="604"/>
      <c r="C13" s="606"/>
    </row>
    <row r="14" spans="1:3" ht="409.5" customHeight="1" x14ac:dyDescent="0.25">
      <c r="A14" s="613"/>
      <c r="B14" s="604"/>
      <c r="C14" s="606"/>
    </row>
    <row r="15" spans="1:3" ht="47.25" x14ac:dyDescent="0.25">
      <c r="A15" s="613"/>
      <c r="B15" s="64" t="s">
        <v>39</v>
      </c>
      <c r="C15" s="65" t="s">
        <v>100</v>
      </c>
    </row>
    <row r="16" spans="1:3" ht="39.75" customHeight="1" x14ac:dyDescent="0.25">
      <c r="A16" s="62" t="s">
        <v>101</v>
      </c>
      <c r="B16" s="607" t="s">
        <v>102</v>
      </c>
      <c r="C16" s="608"/>
    </row>
    <row r="17" spans="1:3" ht="45" x14ac:dyDescent="0.25">
      <c r="A17" s="62" t="s">
        <v>103</v>
      </c>
      <c r="B17" s="607" t="s">
        <v>104</v>
      </c>
      <c r="C17" s="608"/>
    </row>
    <row r="18" spans="1:3" ht="114.75" customHeight="1" x14ac:dyDescent="0.25">
      <c r="A18" s="66" t="s">
        <v>34</v>
      </c>
      <c r="B18" s="64" t="s">
        <v>33</v>
      </c>
      <c r="C18" s="65" t="s">
        <v>105</v>
      </c>
    </row>
    <row r="19" spans="1:3" ht="37.5" customHeight="1" x14ac:dyDescent="0.25">
      <c r="A19" s="62" t="s">
        <v>47</v>
      </c>
      <c r="B19" s="607" t="s">
        <v>106</v>
      </c>
      <c r="C19" s="608"/>
    </row>
    <row r="20" spans="1:3" ht="31.5" x14ac:dyDescent="0.25">
      <c r="A20" s="609" t="s">
        <v>107</v>
      </c>
      <c r="B20" s="64" t="s">
        <v>48</v>
      </c>
      <c r="C20" s="65" t="s">
        <v>108</v>
      </c>
    </row>
    <row r="21" spans="1:3" ht="31.5" x14ac:dyDescent="0.25">
      <c r="A21" s="610"/>
      <c r="B21" s="64" t="s">
        <v>49</v>
      </c>
      <c r="C21" s="65" t="s">
        <v>109</v>
      </c>
    </row>
    <row r="22" spans="1:3" x14ac:dyDescent="0.25">
      <c r="A22" s="611"/>
      <c r="B22" s="64" t="s">
        <v>50</v>
      </c>
      <c r="C22" s="65" t="s">
        <v>110</v>
      </c>
    </row>
    <row r="23" spans="1:3" x14ac:dyDescent="0.25">
      <c r="A23" s="612" t="s">
        <v>111</v>
      </c>
      <c r="B23" s="67" t="s">
        <v>112</v>
      </c>
      <c r="C23" s="68" t="s">
        <v>113</v>
      </c>
    </row>
    <row r="24" spans="1:3" ht="31.5" x14ac:dyDescent="0.25">
      <c r="A24" s="613"/>
      <c r="B24" s="64" t="s">
        <v>49</v>
      </c>
      <c r="C24" s="65" t="s">
        <v>114</v>
      </c>
    </row>
    <row r="25" spans="1:3" x14ac:dyDescent="0.25">
      <c r="A25" s="613"/>
      <c r="B25" s="64" t="s">
        <v>53</v>
      </c>
      <c r="C25" s="65" t="s">
        <v>115</v>
      </c>
    </row>
    <row r="26" spans="1:3" x14ac:dyDescent="0.25">
      <c r="A26" s="614"/>
      <c r="B26" s="64" t="s">
        <v>54</v>
      </c>
      <c r="C26" s="65" t="s">
        <v>116</v>
      </c>
    </row>
    <row r="27" spans="1:3" x14ac:dyDescent="0.25">
      <c r="A27" s="69" t="s">
        <v>66</v>
      </c>
      <c r="B27" s="615" t="s">
        <v>117</v>
      </c>
      <c r="C27" s="616"/>
    </row>
    <row r="28" spans="1:3" x14ac:dyDescent="0.25">
      <c r="A28" s="70" t="s">
        <v>69</v>
      </c>
      <c r="B28" s="602" t="s">
        <v>118</v>
      </c>
      <c r="C28" s="602"/>
    </row>
    <row r="29" spans="1:3" x14ac:dyDescent="0.25">
      <c r="A29" s="71" t="s">
        <v>119</v>
      </c>
      <c r="B29" s="602" t="s">
        <v>120</v>
      </c>
      <c r="C29" s="602"/>
    </row>
  </sheetData>
  <mergeCells count="21">
    <mergeCell ref="A1:C1"/>
    <mergeCell ref="A2:C2"/>
    <mergeCell ref="B3:C3"/>
    <mergeCell ref="B4:C4"/>
    <mergeCell ref="A5:A6"/>
    <mergeCell ref="B5:C6"/>
    <mergeCell ref="A20:A22"/>
    <mergeCell ref="A23:A26"/>
    <mergeCell ref="B27:C27"/>
    <mergeCell ref="B7:C7"/>
    <mergeCell ref="B8:C8"/>
    <mergeCell ref="B9:C9"/>
    <mergeCell ref="B10:C10"/>
    <mergeCell ref="A11:A15"/>
    <mergeCell ref="B28:C28"/>
    <mergeCell ref="B29:C29"/>
    <mergeCell ref="B12:B14"/>
    <mergeCell ref="C12:C14"/>
    <mergeCell ref="B16:C16"/>
    <mergeCell ref="B17:C17"/>
    <mergeCell ref="B19:C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sqref="A1:XFD1048576"/>
    </sheetView>
  </sheetViews>
  <sheetFormatPr baseColWidth="10" defaultRowHeight="15" x14ac:dyDescent="0.25"/>
  <cols>
    <col min="1" max="1" width="5" customWidth="1"/>
    <col min="2" max="2" width="62.140625" customWidth="1"/>
    <col min="3" max="3" width="8.140625" customWidth="1"/>
    <col min="4" max="4" width="7.85546875" customWidth="1"/>
  </cols>
  <sheetData>
    <row r="1" spans="1:4" ht="15.75" thickBot="1" x14ac:dyDescent="0.3">
      <c r="A1" s="635" t="s">
        <v>122</v>
      </c>
      <c r="B1" s="636"/>
      <c r="C1" s="636"/>
      <c r="D1" s="637"/>
    </row>
    <row r="2" spans="1:4" ht="15.75" thickBot="1" x14ac:dyDescent="0.3">
      <c r="A2" s="638" t="s">
        <v>123</v>
      </c>
      <c r="B2" s="75" t="s">
        <v>124</v>
      </c>
      <c r="C2" s="640" t="s">
        <v>125</v>
      </c>
      <c r="D2" s="641"/>
    </row>
    <row r="3" spans="1:4" ht="29.25" thickBot="1" x14ac:dyDescent="0.3">
      <c r="A3" s="639"/>
      <c r="B3" s="76" t="s">
        <v>126</v>
      </c>
      <c r="C3" s="77" t="s">
        <v>127</v>
      </c>
      <c r="D3" s="77" t="s">
        <v>56</v>
      </c>
    </row>
    <row r="4" spans="1:4" ht="15.75" thickBot="1" x14ac:dyDescent="0.3">
      <c r="A4" s="78">
        <v>1</v>
      </c>
      <c r="B4" s="79" t="s">
        <v>128</v>
      </c>
      <c r="C4" s="80"/>
      <c r="D4" s="80"/>
    </row>
    <row r="5" spans="1:4" ht="15.75" thickBot="1" x14ac:dyDescent="0.3">
      <c r="A5" s="78">
        <v>2</v>
      </c>
      <c r="B5" s="79" t="s">
        <v>129</v>
      </c>
      <c r="C5" s="80"/>
      <c r="D5" s="80"/>
    </row>
    <row r="6" spans="1:4" ht="15.75" thickBot="1" x14ac:dyDescent="0.3">
      <c r="A6" s="78">
        <v>3</v>
      </c>
      <c r="B6" s="79" t="s">
        <v>130</v>
      </c>
      <c r="C6" s="80"/>
      <c r="D6" s="80"/>
    </row>
    <row r="7" spans="1:4" ht="30.75" thickBot="1" x14ac:dyDescent="0.3">
      <c r="A7" s="78">
        <v>4</v>
      </c>
      <c r="B7" s="79" t="s">
        <v>131</v>
      </c>
      <c r="C7" s="80"/>
      <c r="D7" s="80"/>
    </row>
    <row r="8" spans="1:4" ht="15.75" thickBot="1" x14ac:dyDescent="0.3">
      <c r="A8" s="78">
        <v>5</v>
      </c>
      <c r="B8" s="79" t="s">
        <v>132</v>
      </c>
      <c r="C8" s="80"/>
      <c r="D8" s="80"/>
    </row>
    <row r="9" spans="1:4" ht="15.75" thickBot="1" x14ac:dyDescent="0.3">
      <c r="A9" s="78">
        <v>6</v>
      </c>
      <c r="B9" s="79" t="s">
        <v>133</v>
      </c>
      <c r="C9" s="80"/>
      <c r="D9" s="80"/>
    </row>
    <row r="10" spans="1:4" ht="15.75" thickBot="1" x14ac:dyDescent="0.3">
      <c r="A10" s="78">
        <v>7</v>
      </c>
      <c r="B10" s="79" t="s">
        <v>134</v>
      </c>
      <c r="C10" s="80"/>
      <c r="D10" s="80"/>
    </row>
    <row r="11" spans="1:4" ht="30.75" thickBot="1" x14ac:dyDescent="0.3">
      <c r="A11" s="78">
        <v>8</v>
      </c>
      <c r="B11" s="79" t="s">
        <v>135</v>
      </c>
      <c r="C11" s="80"/>
      <c r="D11" s="80"/>
    </row>
    <row r="12" spans="1:4" ht="15.75" thickBot="1" x14ac:dyDescent="0.3">
      <c r="A12" s="78">
        <v>9</v>
      </c>
      <c r="B12" s="79" t="s">
        <v>136</v>
      </c>
      <c r="C12" s="80"/>
      <c r="D12" s="80"/>
    </row>
    <row r="13" spans="1:4" ht="30.75" thickBot="1" x14ac:dyDescent="0.3">
      <c r="A13" s="78">
        <v>10</v>
      </c>
      <c r="B13" s="79" t="s">
        <v>137</v>
      </c>
      <c r="C13" s="80"/>
      <c r="D13" s="80"/>
    </row>
    <row r="14" spans="1:4" ht="15.75" thickBot="1" x14ac:dyDescent="0.3">
      <c r="A14" s="78">
        <v>11</v>
      </c>
      <c r="B14" s="79" t="s">
        <v>138</v>
      </c>
      <c r="C14" s="80"/>
      <c r="D14" s="80"/>
    </row>
    <row r="15" spans="1:4" ht="15.75" thickBot="1" x14ac:dyDescent="0.3">
      <c r="A15" s="78">
        <v>12</v>
      </c>
      <c r="B15" s="79" t="s">
        <v>139</v>
      </c>
      <c r="C15" s="80"/>
      <c r="D15" s="80"/>
    </row>
    <row r="16" spans="1:4" ht="15.75" thickBot="1" x14ac:dyDescent="0.3">
      <c r="A16" s="78">
        <v>13</v>
      </c>
      <c r="B16" s="79" t="s">
        <v>140</v>
      </c>
      <c r="C16" s="80"/>
      <c r="D16" s="80"/>
    </row>
    <row r="17" spans="1:4" ht="15.75" thickBot="1" x14ac:dyDescent="0.3">
      <c r="A17" s="78">
        <v>14</v>
      </c>
      <c r="B17" s="79" t="s">
        <v>141</v>
      </c>
      <c r="C17" s="80"/>
      <c r="D17" s="80"/>
    </row>
    <row r="18" spans="1:4" ht="15.75" thickBot="1" x14ac:dyDescent="0.3">
      <c r="A18" s="78">
        <v>15</v>
      </c>
      <c r="B18" s="79" t="s">
        <v>142</v>
      </c>
      <c r="C18" s="80"/>
      <c r="D18" s="80"/>
    </row>
    <row r="19" spans="1:4" ht="15.75" thickBot="1" x14ac:dyDescent="0.3">
      <c r="A19" s="78">
        <v>16</v>
      </c>
      <c r="B19" s="79" t="s">
        <v>143</v>
      </c>
      <c r="C19" s="80"/>
      <c r="D19" s="80"/>
    </row>
    <row r="20" spans="1:4" ht="15.75" thickBot="1" x14ac:dyDescent="0.3">
      <c r="A20" s="78">
        <v>17</v>
      </c>
      <c r="B20" s="79" t="s">
        <v>144</v>
      </c>
      <c r="C20" s="80"/>
      <c r="D20" s="80"/>
    </row>
    <row r="21" spans="1:4" ht="15.75" thickBot="1" x14ac:dyDescent="0.3">
      <c r="A21" s="78">
        <v>18</v>
      </c>
      <c r="B21" s="79" t="s">
        <v>145</v>
      </c>
      <c r="C21" s="80"/>
      <c r="D21" s="80"/>
    </row>
    <row r="22" spans="1:4" ht="15.75" thickBot="1" x14ac:dyDescent="0.3">
      <c r="A22" s="81">
        <v>19</v>
      </c>
      <c r="B22" s="79" t="s">
        <v>146</v>
      </c>
      <c r="C22" s="80"/>
      <c r="D22" s="80"/>
    </row>
    <row r="23" spans="1:4" ht="32.25" customHeight="1" x14ac:dyDescent="0.25">
      <c r="A23" s="642" t="s">
        <v>147</v>
      </c>
      <c r="B23" s="643"/>
      <c r="C23" s="643"/>
      <c r="D23" s="644"/>
    </row>
    <row r="24" spans="1:4" ht="20.25" customHeight="1" x14ac:dyDescent="0.25">
      <c r="A24" s="645" t="s">
        <v>148</v>
      </c>
      <c r="B24" s="645"/>
      <c r="C24" s="645"/>
      <c r="D24" s="645"/>
    </row>
    <row r="25" spans="1:4" ht="19.5" customHeight="1" x14ac:dyDescent="0.25">
      <c r="A25" s="646" t="s">
        <v>149</v>
      </c>
      <c r="B25" s="646"/>
      <c r="C25" s="646"/>
      <c r="D25" s="646"/>
    </row>
    <row r="26" spans="1:4" ht="15.75" thickBot="1" x14ac:dyDescent="0.3">
      <c r="A26" s="628" t="s">
        <v>150</v>
      </c>
      <c r="B26" s="628"/>
      <c r="C26" s="628"/>
      <c r="D26" s="628"/>
    </row>
    <row r="27" spans="1:4" ht="15.75" thickBot="1" x14ac:dyDescent="0.3">
      <c r="A27" s="629" t="s">
        <v>151</v>
      </c>
      <c r="B27" s="630"/>
      <c r="C27" s="631"/>
      <c r="D27" s="82"/>
    </row>
    <row r="28" spans="1:4" ht="15.75" thickBot="1" x14ac:dyDescent="0.3">
      <c r="A28" s="629" t="s">
        <v>152</v>
      </c>
      <c r="B28" s="630"/>
      <c r="C28" s="631"/>
      <c r="D28" s="82"/>
    </row>
    <row r="29" spans="1:4" ht="15.75" thickBot="1" x14ac:dyDescent="0.3">
      <c r="A29" s="632" t="s">
        <v>153</v>
      </c>
      <c r="B29" s="633"/>
      <c r="C29" s="634"/>
      <c r="D29" s="82"/>
    </row>
  </sheetData>
  <mergeCells count="10">
    <mergeCell ref="A26:D26"/>
    <mergeCell ref="A27:C27"/>
    <mergeCell ref="A28:C28"/>
    <mergeCell ref="A29:C29"/>
    <mergeCell ref="A1:D1"/>
    <mergeCell ref="A2:A3"/>
    <mergeCell ref="C2:D2"/>
    <mergeCell ref="A23:D23"/>
    <mergeCell ref="A24:D24"/>
    <mergeCell ref="A25:D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sqref="A1:XFD1048576"/>
    </sheetView>
  </sheetViews>
  <sheetFormatPr baseColWidth="10" defaultRowHeight="15" x14ac:dyDescent="0.25"/>
  <cols>
    <col min="1" max="1" width="5" customWidth="1"/>
    <col min="2" max="2" width="62.140625" customWidth="1"/>
    <col min="3" max="3" width="8.140625" customWidth="1"/>
    <col min="4" max="4" width="7.85546875" customWidth="1"/>
  </cols>
  <sheetData>
    <row r="1" spans="1:4" ht="15.75" thickBot="1" x14ac:dyDescent="0.3">
      <c r="A1" s="635" t="s">
        <v>122</v>
      </c>
      <c r="B1" s="636"/>
      <c r="C1" s="636"/>
      <c r="D1" s="637"/>
    </row>
    <row r="2" spans="1:4" ht="15.75" thickBot="1" x14ac:dyDescent="0.3">
      <c r="A2" s="638" t="s">
        <v>123</v>
      </c>
      <c r="B2" s="75" t="s">
        <v>124</v>
      </c>
      <c r="C2" s="640" t="s">
        <v>125</v>
      </c>
      <c r="D2" s="641"/>
    </row>
    <row r="3" spans="1:4" ht="29.25" thickBot="1" x14ac:dyDescent="0.3">
      <c r="A3" s="639"/>
      <c r="B3" s="76" t="s">
        <v>126</v>
      </c>
      <c r="C3" s="77" t="s">
        <v>127</v>
      </c>
      <c r="D3" s="77" t="s">
        <v>56</v>
      </c>
    </row>
    <row r="4" spans="1:4" ht="15.75" thickBot="1" x14ac:dyDescent="0.3">
      <c r="A4" s="78">
        <v>1</v>
      </c>
      <c r="B4" s="79" t="s">
        <v>128</v>
      </c>
      <c r="C4" s="80"/>
      <c r="D4" s="80"/>
    </row>
    <row r="5" spans="1:4" ht="15.75" thickBot="1" x14ac:dyDescent="0.3">
      <c r="A5" s="78">
        <v>2</v>
      </c>
      <c r="B5" s="79" t="s">
        <v>129</v>
      </c>
      <c r="C5" s="80"/>
      <c r="D5" s="80"/>
    </row>
    <row r="6" spans="1:4" ht="15.75" thickBot="1" x14ac:dyDescent="0.3">
      <c r="A6" s="78">
        <v>3</v>
      </c>
      <c r="B6" s="79" t="s">
        <v>130</v>
      </c>
      <c r="C6" s="80"/>
      <c r="D6" s="80"/>
    </row>
    <row r="7" spans="1:4" ht="30.75" thickBot="1" x14ac:dyDescent="0.3">
      <c r="A7" s="78">
        <v>4</v>
      </c>
      <c r="B7" s="79" t="s">
        <v>131</v>
      </c>
      <c r="C7" s="80"/>
      <c r="D7" s="80"/>
    </row>
    <row r="8" spans="1:4" ht="15.75" thickBot="1" x14ac:dyDescent="0.3">
      <c r="A8" s="78">
        <v>5</v>
      </c>
      <c r="B8" s="79" t="s">
        <v>132</v>
      </c>
      <c r="C8" s="80"/>
      <c r="D8" s="80"/>
    </row>
    <row r="9" spans="1:4" ht="15.75" thickBot="1" x14ac:dyDescent="0.3">
      <c r="A9" s="78">
        <v>6</v>
      </c>
      <c r="B9" s="79" t="s">
        <v>133</v>
      </c>
      <c r="C9" s="80"/>
      <c r="D9" s="80"/>
    </row>
    <row r="10" spans="1:4" ht="15.75" thickBot="1" x14ac:dyDescent="0.3">
      <c r="A10" s="78">
        <v>7</v>
      </c>
      <c r="B10" s="79" t="s">
        <v>134</v>
      </c>
      <c r="C10" s="80"/>
      <c r="D10" s="80"/>
    </row>
    <row r="11" spans="1:4" ht="30.75" thickBot="1" x14ac:dyDescent="0.3">
      <c r="A11" s="78">
        <v>8</v>
      </c>
      <c r="B11" s="79" t="s">
        <v>135</v>
      </c>
      <c r="C11" s="80"/>
      <c r="D11" s="80"/>
    </row>
    <row r="12" spans="1:4" ht="15.75" thickBot="1" x14ac:dyDescent="0.3">
      <c r="A12" s="78">
        <v>9</v>
      </c>
      <c r="B12" s="79" t="s">
        <v>136</v>
      </c>
      <c r="C12" s="80"/>
      <c r="D12" s="80"/>
    </row>
    <row r="13" spans="1:4" ht="30.75" thickBot="1" x14ac:dyDescent="0.3">
      <c r="A13" s="78">
        <v>10</v>
      </c>
      <c r="B13" s="79" t="s">
        <v>137</v>
      </c>
      <c r="C13" s="80"/>
      <c r="D13" s="80"/>
    </row>
    <row r="14" spans="1:4" ht="15.75" thickBot="1" x14ac:dyDescent="0.3">
      <c r="A14" s="78">
        <v>11</v>
      </c>
      <c r="B14" s="79" t="s">
        <v>138</v>
      </c>
      <c r="C14" s="80"/>
      <c r="D14" s="80"/>
    </row>
    <row r="15" spans="1:4" ht="15.75" thickBot="1" x14ac:dyDescent="0.3">
      <c r="A15" s="78">
        <v>12</v>
      </c>
      <c r="B15" s="79" t="s">
        <v>139</v>
      </c>
      <c r="C15" s="80"/>
      <c r="D15" s="80"/>
    </row>
    <row r="16" spans="1:4" ht="15.75" thickBot="1" x14ac:dyDescent="0.3">
      <c r="A16" s="78">
        <v>13</v>
      </c>
      <c r="B16" s="79" t="s">
        <v>140</v>
      </c>
      <c r="C16" s="80"/>
      <c r="D16" s="80"/>
    </row>
    <row r="17" spans="1:4" ht="15.75" thickBot="1" x14ac:dyDescent="0.3">
      <c r="A17" s="78">
        <v>14</v>
      </c>
      <c r="B17" s="79" t="s">
        <v>141</v>
      </c>
      <c r="C17" s="80"/>
      <c r="D17" s="80"/>
    </row>
    <row r="18" spans="1:4" ht="15.75" thickBot="1" x14ac:dyDescent="0.3">
      <c r="A18" s="78">
        <v>15</v>
      </c>
      <c r="B18" s="79" t="s">
        <v>142</v>
      </c>
      <c r="C18" s="80"/>
      <c r="D18" s="80"/>
    </row>
    <row r="19" spans="1:4" ht="15.75" thickBot="1" x14ac:dyDescent="0.3">
      <c r="A19" s="78">
        <v>16</v>
      </c>
      <c r="B19" s="79" t="s">
        <v>143</v>
      </c>
      <c r="C19" s="80"/>
      <c r="D19" s="80"/>
    </row>
    <row r="20" spans="1:4" ht="15.75" thickBot="1" x14ac:dyDescent="0.3">
      <c r="A20" s="78">
        <v>17</v>
      </c>
      <c r="B20" s="79" t="s">
        <v>144</v>
      </c>
      <c r="C20" s="80"/>
      <c r="D20" s="80"/>
    </row>
    <row r="21" spans="1:4" ht="15.75" thickBot="1" x14ac:dyDescent="0.3">
      <c r="A21" s="78">
        <v>18</v>
      </c>
      <c r="B21" s="79" t="s">
        <v>145</v>
      </c>
      <c r="C21" s="80"/>
      <c r="D21" s="80"/>
    </row>
    <row r="22" spans="1:4" ht="15.75" thickBot="1" x14ac:dyDescent="0.3">
      <c r="A22" s="81">
        <v>19</v>
      </c>
      <c r="B22" s="79" t="s">
        <v>146</v>
      </c>
      <c r="C22" s="80"/>
      <c r="D22" s="80"/>
    </row>
    <row r="23" spans="1:4" ht="32.25" customHeight="1" x14ac:dyDescent="0.25">
      <c r="A23" s="642" t="s">
        <v>147</v>
      </c>
      <c r="B23" s="643"/>
      <c r="C23" s="643"/>
      <c r="D23" s="644"/>
    </row>
    <row r="24" spans="1:4" ht="20.25" customHeight="1" x14ac:dyDescent="0.25">
      <c r="A24" s="645" t="s">
        <v>148</v>
      </c>
      <c r="B24" s="645"/>
      <c r="C24" s="645"/>
      <c r="D24" s="645"/>
    </row>
    <row r="25" spans="1:4" ht="19.5" customHeight="1" x14ac:dyDescent="0.25">
      <c r="A25" s="646" t="s">
        <v>149</v>
      </c>
      <c r="B25" s="646"/>
      <c r="C25" s="646"/>
      <c r="D25" s="646"/>
    </row>
    <row r="26" spans="1:4" ht="15.75" thickBot="1" x14ac:dyDescent="0.3">
      <c r="A26" s="628" t="s">
        <v>150</v>
      </c>
      <c r="B26" s="628"/>
      <c r="C26" s="628"/>
      <c r="D26" s="628"/>
    </row>
    <row r="27" spans="1:4" ht="15.75" thickBot="1" x14ac:dyDescent="0.3">
      <c r="A27" s="629" t="s">
        <v>151</v>
      </c>
      <c r="B27" s="630"/>
      <c r="C27" s="631"/>
      <c r="D27" s="82"/>
    </row>
    <row r="28" spans="1:4" ht="15.75" thickBot="1" x14ac:dyDescent="0.3">
      <c r="A28" s="629" t="s">
        <v>152</v>
      </c>
      <c r="B28" s="630"/>
      <c r="C28" s="631"/>
      <c r="D28" s="82"/>
    </row>
    <row r="29" spans="1:4" ht="15.75" thickBot="1" x14ac:dyDescent="0.3">
      <c r="A29" s="632" t="s">
        <v>153</v>
      </c>
      <c r="B29" s="633"/>
      <c r="C29" s="634"/>
      <c r="D29" s="82"/>
    </row>
  </sheetData>
  <mergeCells count="10">
    <mergeCell ref="A26:D26"/>
    <mergeCell ref="A27:C27"/>
    <mergeCell ref="A28:C28"/>
    <mergeCell ref="A29:C29"/>
    <mergeCell ref="A1:D1"/>
    <mergeCell ref="A2:A3"/>
    <mergeCell ref="C2:D2"/>
    <mergeCell ref="A23:D23"/>
    <mergeCell ref="A24:D24"/>
    <mergeCell ref="A25:D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F22" sqref="F22"/>
    </sheetView>
  </sheetViews>
  <sheetFormatPr baseColWidth="10" defaultRowHeight="15" x14ac:dyDescent="0.25"/>
  <cols>
    <col min="1" max="1" width="5" customWidth="1"/>
    <col min="2" max="2" width="62.140625" customWidth="1"/>
    <col min="3" max="3" width="8.140625" customWidth="1"/>
    <col min="4" max="4" width="7.85546875" customWidth="1"/>
  </cols>
  <sheetData>
    <row r="1" spans="1:4" ht="15.75" thickBot="1" x14ac:dyDescent="0.3">
      <c r="A1" s="635" t="s">
        <v>122</v>
      </c>
      <c r="B1" s="636"/>
      <c r="C1" s="636"/>
      <c r="D1" s="637"/>
    </row>
    <row r="2" spans="1:4" ht="15.75" thickBot="1" x14ac:dyDescent="0.3">
      <c r="A2" s="638" t="s">
        <v>123</v>
      </c>
      <c r="B2" s="75" t="s">
        <v>124</v>
      </c>
      <c r="C2" s="640" t="s">
        <v>125</v>
      </c>
      <c r="D2" s="641"/>
    </row>
    <row r="3" spans="1:4" ht="29.25" thickBot="1" x14ac:dyDescent="0.3">
      <c r="A3" s="639"/>
      <c r="B3" s="76" t="s">
        <v>126</v>
      </c>
      <c r="C3" s="77" t="s">
        <v>127</v>
      </c>
      <c r="D3" s="77" t="s">
        <v>56</v>
      </c>
    </row>
    <row r="4" spans="1:4" ht="15.75" thickBot="1" x14ac:dyDescent="0.3">
      <c r="A4" s="78">
        <v>1</v>
      </c>
      <c r="B4" s="79" t="s">
        <v>128</v>
      </c>
      <c r="C4" s="80"/>
      <c r="D4" s="80"/>
    </row>
    <row r="5" spans="1:4" ht="15.75" thickBot="1" x14ac:dyDescent="0.3">
      <c r="A5" s="78">
        <v>2</v>
      </c>
      <c r="B5" s="79" t="s">
        <v>129</v>
      </c>
      <c r="C5" s="80"/>
      <c r="D5" s="80"/>
    </row>
    <row r="6" spans="1:4" ht="15.75" thickBot="1" x14ac:dyDescent="0.3">
      <c r="A6" s="78">
        <v>3</v>
      </c>
      <c r="B6" s="79" t="s">
        <v>130</v>
      </c>
      <c r="C6" s="80"/>
      <c r="D6" s="80"/>
    </row>
    <row r="7" spans="1:4" ht="30.75" thickBot="1" x14ac:dyDescent="0.3">
      <c r="A7" s="78">
        <v>4</v>
      </c>
      <c r="B7" s="79" t="s">
        <v>131</v>
      </c>
      <c r="C7" s="80"/>
      <c r="D7" s="80"/>
    </row>
    <row r="8" spans="1:4" ht="15.75" thickBot="1" x14ac:dyDescent="0.3">
      <c r="A8" s="78">
        <v>5</v>
      </c>
      <c r="B8" s="79" t="s">
        <v>132</v>
      </c>
      <c r="C8" s="80"/>
      <c r="D8" s="80"/>
    </row>
    <row r="9" spans="1:4" ht="15.75" thickBot="1" x14ac:dyDescent="0.3">
      <c r="A9" s="78">
        <v>6</v>
      </c>
      <c r="B9" s="79" t="s">
        <v>133</v>
      </c>
      <c r="C9" s="80"/>
      <c r="D9" s="80"/>
    </row>
    <row r="10" spans="1:4" ht="15.75" thickBot="1" x14ac:dyDescent="0.3">
      <c r="A10" s="78">
        <v>7</v>
      </c>
      <c r="B10" s="79" t="s">
        <v>134</v>
      </c>
      <c r="C10" s="80"/>
      <c r="D10" s="80"/>
    </row>
    <row r="11" spans="1:4" ht="30.75" thickBot="1" x14ac:dyDescent="0.3">
      <c r="A11" s="78">
        <v>8</v>
      </c>
      <c r="B11" s="79" t="s">
        <v>135</v>
      </c>
      <c r="C11" s="80"/>
      <c r="D11" s="80"/>
    </row>
    <row r="12" spans="1:4" ht="15.75" thickBot="1" x14ac:dyDescent="0.3">
      <c r="A12" s="78">
        <v>9</v>
      </c>
      <c r="B12" s="79" t="s">
        <v>136</v>
      </c>
      <c r="C12" s="80"/>
      <c r="D12" s="80"/>
    </row>
    <row r="13" spans="1:4" ht="30.75" thickBot="1" x14ac:dyDescent="0.3">
      <c r="A13" s="78">
        <v>10</v>
      </c>
      <c r="B13" s="79" t="s">
        <v>137</v>
      </c>
      <c r="C13" s="80"/>
      <c r="D13" s="80"/>
    </row>
    <row r="14" spans="1:4" ht="15.75" thickBot="1" x14ac:dyDescent="0.3">
      <c r="A14" s="78">
        <v>11</v>
      </c>
      <c r="B14" s="79" t="s">
        <v>138</v>
      </c>
      <c r="C14" s="80"/>
      <c r="D14" s="80"/>
    </row>
    <row r="15" spans="1:4" ht="15.75" thickBot="1" x14ac:dyDescent="0.3">
      <c r="A15" s="78">
        <v>12</v>
      </c>
      <c r="B15" s="79" t="s">
        <v>139</v>
      </c>
      <c r="C15" s="80"/>
      <c r="D15" s="80"/>
    </row>
    <row r="16" spans="1:4" ht="15.75" thickBot="1" x14ac:dyDescent="0.3">
      <c r="A16" s="78">
        <v>13</v>
      </c>
      <c r="B16" s="79" t="s">
        <v>140</v>
      </c>
      <c r="C16" s="80"/>
      <c r="D16" s="80"/>
    </row>
    <row r="17" spans="1:4" ht="15.75" thickBot="1" x14ac:dyDescent="0.3">
      <c r="A17" s="78">
        <v>14</v>
      </c>
      <c r="B17" s="79" t="s">
        <v>141</v>
      </c>
      <c r="C17" s="80"/>
      <c r="D17" s="80"/>
    </row>
    <row r="18" spans="1:4" ht="15.75" thickBot="1" x14ac:dyDescent="0.3">
      <c r="A18" s="78">
        <v>15</v>
      </c>
      <c r="B18" s="79" t="s">
        <v>142</v>
      </c>
      <c r="C18" s="80"/>
      <c r="D18" s="80"/>
    </row>
    <row r="19" spans="1:4" ht="15.75" thickBot="1" x14ac:dyDescent="0.3">
      <c r="A19" s="78">
        <v>16</v>
      </c>
      <c r="B19" s="79" t="s">
        <v>143</v>
      </c>
      <c r="C19" s="80"/>
      <c r="D19" s="80"/>
    </row>
    <row r="20" spans="1:4" ht="15.75" thickBot="1" x14ac:dyDescent="0.3">
      <c r="A20" s="78">
        <v>17</v>
      </c>
      <c r="B20" s="79" t="s">
        <v>144</v>
      </c>
      <c r="C20" s="80"/>
      <c r="D20" s="80"/>
    </row>
    <row r="21" spans="1:4" ht="15.75" thickBot="1" x14ac:dyDescent="0.3">
      <c r="A21" s="78">
        <v>18</v>
      </c>
      <c r="B21" s="79" t="s">
        <v>145</v>
      </c>
      <c r="C21" s="80"/>
      <c r="D21" s="80"/>
    </row>
    <row r="22" spans="1:4" ht="15.75" thickBot="1" x14ac:dyDescent="0.3">
      <c r="A22" s="81">
        <v>19</v>
      </c>
      <c r="B22" s="79" t="s">
        <v>146</v>
      </c>
      <c r="C22" s="80"/>
      <c r="D22" s="80"/>
    </row>
    <row r="23" spans="1:4" ht="32.25" customHeight="1" x14ac:dyDescent="0.25">
      <c r="A23" s="642" t="s">
        <v>147</v>
      </c>
      <c r="B23" s="643"/>
      <c r="C23" s="643"/>
      <c r="D23" s="644"/>
    </row>
    <row r="24" spans="1:4" ht="20.25" customHeight="1" x14ac:dyDescent="0.25">
      <c r="A24" s="645" t="s">
        <v>148</v>
      </c>
      <c r="B24" s="645"/>
      <c r="C24" s="645"/>
      <c r="D24" s="645"/>
    </row>
    <row r="25" spans="1:4" ht="19.5" customHeight="1" x14ac:dyDescent="0.25">
      <c r="A25" s="646" t="s">
        <v>149</v>
      </c>
      <c r="B25" s="646"/>
      <c r="C25" s="646"/>
      <c r="D25" s="646"/>
    </row>
    <row r="26" spans="1:4" ht="15.75" thickBot="1" x14ac:dyDescent="0.3">
      <c r="A26" s="628" t="s">
        <v>150</v>
      </c>
      <c r="B26" s="628"/>
      <c r="C26" s="628"/>
      <c r="D26" s="628"/>
    </row>
    <row r="27" spans="1:4" ht="15.75" thickBot="1" x14ac:dyDescent="0.3">
      <c r="A27" s="629" t="s">
        <v>151</v>
      </c>
      <c r="B27" s="630"/>
      <c r="C27" s="631"/>
      <c r="D27" s="82"/>
    </row>
    <row r="28" spans="1:4" ht="15.75" thickBot="1" x14ac:dyDescent="0.3">
      <c r="A28" s="629" t="s">
        <v>152</v>
      </c>
      <c r="B28" s="630"/>
      <c r="C28" s="631"/>
      <c r="D28" s="82"/>
    </row>
    <row r="29" spans="1:4" ht="15.75" thickBot="1" x14ac:dyDescent="0.3">
      <c r="A29" s="632" t="s">
        <v>153</v>
      </c>
      <c r="B29" s="633"/>
      <c r="C29" s="634"/>
      <c r="D29" s="82"/>
    </row>
  </sheetData>
  <mergeCells count="10">
    <mergeCell ref="A26:D26"/>
    <mergeCell ref="A27:C27"/>
    <mergeCell ref="A28:C28"/>
    <mergeCell ref="A29:C29"/>
    <mergeCell ref="A1:D1"/>
    <mergeCell ref="A2:A3"/>
    <mergeCell ref="C2:D2"/>
    <mergeCell ref="A23:D23"/>
    <mergeCell ref="A24:D24"/>
    <mergeCell ref="A25: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FORMATO</vt:lpstr>
      <vt:lpstr>INSTRUCTIVO</vt:lpstr>
      <vt:lpstr>ENCUESTA IMPACTO 1</vt:lpstr>
      <vt:lpstr>ENCUESTA IMPACTO 2</vt:lpstr>
      <vt:lpstr>ENCUESTA IMPACTO 3</vt:lpstr>
      <vt:lpstr>FORMATO!Área_de_impresión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Betancour Garcia</dc:creator>
  <cp:lastModifiedBy>Andres Castillo Rincon</cp:lastModifiedBy>
  <dcterms:created xsi:type="dcterms:W3CDTF">2019-01-15T13:46:08Z</dcterms:created>
  <dcterms:modified xsi:type="dcterms:W3CDTF">2019-01-18T19:00:19Z</dcterms:modified>
</cp:coreProperties>
</file>