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CAPISAJU\Desktop\IDIPRON\Mapas De Riesgos\"/>
    </mc:Choice>
  </mc:AlternateContent>
  <xr:revisionPtr revIDLastSave="0" documentId="13_ncr:1_{9118282F-94CD-4E71-BE64-7A5BAA1B26DD}" xr6:coauthVersionLast="45" xr6:coauthVersionMax="45" xr10:uidLastSave="{00000000-0000-0000-0000-000000000000}"/>
  <bookViews>
    <workbookView xWindow="-120" yWindow="-120" windowWidth="19440" windowHeight="15000" xr2:uid="{1641E0C9-12FF-4B48-AD5C-2C90B657C2C9}"/>
  </bookViews>
  <sheets>
    <sheet name="CONTROL INTERNO" sheetId="2" r:id="rId1"/>
  </sheets>
  <definedNames>
    <definedName name="_xlnm._FilterDatabase" localSheetId="0" hidden="1">'CONTROL INTERNO'!$A$1:$AL$42</definedName>
    <definedName name="_xlnm.Print_Area" localSheetId="0">'CONTROL INTERNO'!$A$1:$AG$42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40" i="2" l="1"/>
  <c r="N32" i="2"/>
  <c r="N31" i="2"/>
  <c r="N30" i="2"/>
  <c r="N29" i="2"/>
  <c r="N28" i="2"/>
  <c r="N27" i="2"/>
  <c r="I27" i="2"/>
  <c r="I28" i="2" s="1"/>
  <c r="O26" i="2"/>
  <c r="O29" i="2" s="1"/>
  <c r="N26" i="2"/>
  <c r="J26" i="2"/>
  <c r="I26" i="2"/>
  <c r="N25" i="2"/>
  <c r="N24" i="2"/>
  <c r="N23" i="2"/>
  <c r="N22" i="2"/>
  <c r="N21" i="2"/>
  <c r="N20" i="2"/>
  <c r="I20" i="2"/>
  <c r="I21" i="2" s="1"/>
  <c r="O19" i="2"/>
  <c r="O22" i="2" s="1"/>
  <c r="N19" i="2"/>
  <c r="J19" i="2"/>
  <c r="I19" i="2"/>
  <c r="N18" i="2"/>
  <c r="N17" i="2"/>
  <c r="N16" i="2"/>
  <c r="N15" i="2"/>
  <c r="N14" i="2"/>
  <c r="N13" i="2"/>
  <c r="I13" i="2"/>
  <c r="I14" i="2" s="1"/>
  <c r="O12" i="2"/>
  <c r="O15" i="2" s="1"/>
  <c r="N12" i="2"/>
  <c r="J12" i="2"/>
  <c r="I12" i="2"/>
  <c r="R22" i="2" l="1"/>
  <c r="Q22" i="2"/>
  <c r="Q19" i="2" s="1"/>
  <c r="R15" i="2"/>
  <c r="Q15" i="2"/>
  <c r="R29" i="2"/>
  <c r="Q29" i="2"/>
  <c r="Q26" i="2" s="1"/>
  <c r="T29" i="2" l="1"/>
  <c r="T22" i="2"/>
  <c r="T15" i="2"/>
  <c r="Q12" i="2"/>
  <c r="S29" i="2"/>
  <c r="S22" i="2"/>
  <c r="S15" i="2"/>
</calcChain>
</file>

<file path=xl/sharedStrings.xml><?xml version="1.0" encoding="utf-8"?>
<sst xmlns="http://schemas.openxmlformats.org/spreadsheetml/2006/main" count="347" uniqueCount="196">
  <si>
    <t>IMPACTO</t>
  </si>
  <si>
    <t>PROBABILIDAD</t>
  </si>
  <si>
    <t>TIPO DE RIESGO</t>
  </si>
  <si>
    <t>ASIGNADO</t>
  </si>
  <si>
    <t>SÍ</t>
  </si>
  <si>
    <t>RARA VEZ</t>
  </si>
  <si>
    <t>ESTRATÉGICO</t>
  </si>
  <si>
    <t>NO ASIGNADO</t>
  </si>
  <si>
    <t>NO</t>
  </si>
  <si>
    <t>IMPROBABLE</t>
  </si>
  <si>
    <t>DE IMAGEN O REPUTACIONAL</t>
  </si>
  <si>
    <t>ADECUADO</t>
  </si>
  <si>
    <t>INADECUADO</t>
  </si>
  <si>
    <t>MODERADO</t>
  </si>
  <si>
    <t>POSIBLE</t>
  </si>
  <si>
    <t>OPERATIVO</t>
  </si>
  <si>
    <t>OPORTUNA</t>
  </si>
  <si>
    <t>INOPORTUNA</t>
  </si>
  <si>
    <t>MAYOR</t>
  </si>
  <si>
    <t>PROBABLE</t>
  </si>
  <si>
    <t>FINANCIERO</t>
  </si>
  <si>
    <t>DETECTAR</t>
  </si>
  <si>
    <t>NO ES UN CONTROL</t>
  </si>
  <si>
    <t>CUMPLIMIENTO</t>
  </si>
  <si>
    <t>CATASTRÓFICO</t>
  </si>
  <si>
    <t>CASI SEGURO</t>
  </si>
  <si>
    <t>GERENCIAL</t>
  </si>
  <si>
    <t>FECHA DE ACTUALIZACIÓN:</t>
  </si>
  <si>
    <r>
      <t xml:space="preserve">ACCIÓN: </t>
    </r>
    <r>
      <rPr>
        <sz val="10"/>
        <color theme="1"/>
        <rFont val="Times New Roman"/>
        <family val="1"/>
      </rPr>
      <t>(Marcar con "X")</t>
    </r>
  </si>
  <si>
    <t>FORMULACIÓN</t>
  </si>
  <si>
    <t>SEGUIMIENTO 1</t>
  </si>
  <si>
    <t>SEGUIMIENTO 2</t>
  </si>
  <si>
    <t>X</t>
  </si>
  <si>
    <t>SEGUIMIENTO 3</t>
  </si>
  <si>
    <t>CONFIABLE</t>
  </si>
  <si>
    <t>NO CONFIABLE</t>
  </si>
  <si>
    <t>TECNOLOGÍA</t>
  </si>
  <si>
    <t xml:space="preserve">DE CUMPLIMIENTO </t>
  </si>
  <si>
    <t>IDENTIFICACIÓN DEL RIESGO</t>
  </si>
  <si>
    <t>VALORACIÓN DEL RIESGO</t>
  </si>
  <si>
    <t>FECHA</t>
  </si>
  <si>
    <t>MONITOREO Y REVISIÓN</t>
  </si>
  <si>
    <t>SE INVESTIGAN Y SE RESUELVEN OPORTUNAMENTE</t>
  </si>
  <si>
    <t>NO SE INVESTIGAN Y SE RESUELVEN OPORTUNAMENTE</t>
  </si>
  <si>
    <t>TÉCNOLOGIA</t>
  </si>
  <si>
    <t>PROCESO/
OBJETIVO</t>
  </si>
  <si>
    <t>ÁREA*/ OBJETIVO</t>
  </si>
  <si>
    <t>CAUSA</t>
  </si>
  <si>
    <t>RIESGO</t>
  </si>
  <si>
    <t>CONSECUENCIAS</t>
  </si>
  <si>
    <t>ANÁLISIS DEL RIESGO</t>
  </si>
  <si>
    <t>EVALUACIÓN DEL RIESGO</t>
  </si>
  <si>
    <t>RIESGO RESIDUAL</t>
  </si>
  <si>
    <t>COMPLETA</t>
  </si>
  <si>
    <t>INCOMPLETA</t>
  </si>
  <si>
    <t>NO EXISTE</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</si>
  <si>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</si>
  <si>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</si>
  <si>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</si>
  <si>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</si>
  <si>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</si>
  <si>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</si>
  <si>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</si>
  <si>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</si>
  <si>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</si>
  <si>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</si>
  <si>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CONTROLES AYUDAN A DISMINUIR IMPACTO</t>
  </si>
  <si>
    <t>ZONA DE RIESGO RESIDUAL</t>
  </si>
  <si>
    <t>OPCIÓN DE MANEJO</t>
  </si>
  <si>
    <t>FECHA DE ÚLTIMA MATERIALIZACIÓN DEL RIESGO</t>
  </si>
  <si>
    <t>ACCIONES DE CONTINGENCIA EN CASO DE MATERIALIZACIÓN DEL RIESGO</t>
  </si>
  <si>
    <t>ACCIONES ASOCIADAS AL FORTALECIMIENTO DEL CONTROL O A LA CAUSA</t>
  </si>
  <si>
    <t>FUERTE (SIEMPRE SE EJECUTA)</t>
  </si>
  <si>
    <t>MODERADO (ALGUNAS VECES)</t>
  </si>
  <si>
    <t>DÉBIL (NO SE EJECUTA)</t>
  </si>
  <si>
    <t>INSIGNIFICANTE</t>
  </si>
  <si>
    <t>BAJO</t>
  </si>
  <si>
    <t>ZONA DE RIESGO INHERENTE</t>
  </si>
  <si>
    <t>ACCIONES A IMPLEMENTAR PARA EL FORTALECIMIENTO</t>
  </si>
  <si>
    <t>PERIODO DE EJECUCIÓN DE LAS ACCIONES A IMPLEMENTAR</t>
  </si>
  <si>
    <t>TIPO DE CONTROL</t>
  </si>
  <si>
    <t>REGISTRO</t>
  </si>
  <si>
    <t>ACCIONES IMPLEMENTADAS</t>
  </si>
  <si>
    <t>RESPONSABLE</t>
  </si>
  <si>
    <t>INDICADORES</t>
  </si>
  <si>
    <t>OBSERVACIONES DEL MONITOREO</t>
  </si>
  <si>
    <t>Sí</t>
  </si>
  <si>
    <t>MENOR</t>
  </si>
  <si>
    <t>1. BAJO</t>
  </si>
  <si>
    <t xml:space="preserve">SEGUIMIENTO Y EVALUACIÓN A LA GESTIÓN </t>
  </si>
  <si>
    <t>Proporcionar información sobre la efectividad del Sistema de Control Interno, la operación de la 1ª y 2ª Línea de defensa del Modelo Integrado de Planeación y Gestión -MIPG con un enfoque basado en riesgos</t>
  </si>
  <si>
    <t>Recursos limitados  (Tiempo, personal, etc)
Rotación en la contratación del personal contratistas de la OCI
Errores en la planeación o en las pruebas y revisiones aplicadas en la Auditoría</t>
  </si>
  <si>
    <t>Informes de Auditoría sin hallazgos y/o recomendaciones relevantes para la mejora de los procesos</t>
  </si>
  <si>
    <t>No contribuir con el logro de los objetivos institucionales y mejora de los procesos
Deterioro de imagen y credibilidad de la OCI</t>
  </si>
  <si>
    <t>1. Cada vez que se realiza una auditoría, el Auditor líder,  diligencia Formato de Programa de Auditoría
2. EL Jefe de la Oficina hace Seguimiento Interno permanente al cumplimiento del Plan Anual de Auditorías.
3. Cada vez que se emite un Infome Preiliminar de Auditoría, el Jefe de la OCI,  revisa, valida y aprueba dicho documento.
4. Socialización de todos los Informes Definitivos de Auditoría con el equipo de Auditoría de la OCI, como insumo para enfocar revisiones y verificaciones. 
5. Aplicación del Formato de Evaluación de Auditorías Internas, código S-SEG-FT-001, como retroalimentación de los procesos auditados.</t>
  </si>
  <si>
    <t>¿Existe un responsable asignado a la ejecución del control?</t>
  </si>
  <si>
    <t>DIRECTAMENTE</t>
  </si>
  <si>
    <t>2. BAJO</t>
  </si>
  <si>
    <t>ACEPTAR EL RIESGO</t>
  </si>
  <si>
    <t>Desconocida</t>
  </si>
  <si>
    <t>Ajustes al Informe de Auditoría
Recomendaciones y sugerencias del Jefe de la OCI y del Equipo Auditor de la OCI, al Auditor del caso</t>
  </si>
  <si>
    <t>PREVENTIVO</t>
  </si>
  <si>
    <t>Correos electrónicos a controlinterno@idipron.gov.co 
Formato de Evaluación de Auditorías Internas, 
Lista de verificación de accciones de control</t>
  </si>
  <si>
    <t>Segundo Cuatrimestre: Teniendo en cuenta que para esta vigencia No se implementaron acciones de control al riesgo, adicionales a las acciones ya implementadas desde la anterior vigencia, se monitorea la materialización del riesgo. Durante el primer trimestre no se observa materialización del riesgo. Los informes definitivos de Auditoría: (Auditoria de Seguimiento al proceso Atención al Ciudadano; Auditoria Seguimiento estándares mínimos del Sistema de gestión de seguridad y salud en el trabajo; Servicios Administrativos;Proceso Misional - Área de Derecho Educación) contienen hallazgos relevantes para el mejoramiento de los procesos. Adicionalmente, los Informes de seguimientos  (Seguimiento al cumplimiento Ley 1712 de 2014 ; Decreto 807 - Seguimiento de Metas; Seguimiento - Cajas menores No 1 y No 2;  Seguimiento Austeridad en el gasto)  contienen recomendaciones  tendientes a la mejora.</t>
  </si>
  <si>
    <t>Jefe de Oficina Control Interno</t>
  </si>
  <si>
    <r>
      <t xml:space="preserve">Indicador de Efectividad:  
</t>
    </r>
    <r>
      <rPr>
        <sz val="10"/>
        <color theme="1"/>
        <rFont val="Times New Roman"/>
        <family val="1"/>
      </rPr>
      <t># de Informes de Auditoría sin hallazgos y/o recomendaciones relevantes para la mejora de los procesos. (Meta: 0). 
Indicador de Efectividad segundo cuatrimestre: Cero (0).</t>
    </r>
  </si>
  <si>
    <t>Evidencias en carpeta digital, carpeta compartida: Z:\CARPETA COMPARTIDA CONTROL INTERNO\2020\MAPAS DE RIESGO\MAPA DE RIESGO GESTIÓN 2020 - OCI\SEGUNDO SEGUIMIENTO 2020</t>
  </si>
  <si>
    <t>EXTREMO</t>
  </si>
  <si>
    <t>ALTO</t>
  </si>
  <si>
    <t>¿El responsable tiene la autoridad y adecuada segregación de funciones en la ejecución del control?</t>
  </si>
  <si>
    <t>INDIRECTAMENTE</t>
  </si>
  <si>
    <t>DETECTIVO</t>
  </si>
  <si>
    <t>3. BAJO</t>
  </si>
  <si>
    <t>¿La oportunidad en que se ejecuta el control ayuda a prevenir la mitigación del riesgo o a detectar la materialización del riesgo de manera oportuna?</t>
  </si>
  <si>
    <t>No. De columnas en la matriz de riesgo que se desplaza en el eje de la probabilidad.</t>
  </si>
  <si>
    <t>No. De columnas en la matriz de riesgo que se desplaza en el eje de la impacto.</t>
  </si>
  <si>
    <t>REDUCIR EL RIESGO</t>
  </si>
  <si>
    <t>EVITAR EL RIESGO</t>
  </si>
  <si>
    <t>COMPARTIR EL RIESGO</t>
  </si>
  <si>
    <t>4. BAJO</t>
  </si>
  <si>
    <t>¿Las actividades que se desarrollan en el
control realmente buscan por si sola prevenir o detectar las causas que pueden dar origen al riesgo, Ej.: verificar, validar, cotejar, comparar, revisar, etc.?</t>
  </si>
  <si>
    <t>PREVENIR</t>
  </si>
  <si>
    <t>5. BAJO</t>
  </si>
  <si>
    <t>¿La fuente de información que se utiliza en el desarrollo del control es información confiable que permita mitigar el riesgo?</t>
  </si>
  <si>
    <t>NO DISMINUYE</t>
  </si>
  <si>
    <t>1. MODERADO</t>
  </si>
  <si>
    <t>¿Las observaciones, desviaciones o diferencias identificadas como resultados de la ejecución del control son investigadas y resueltas de manera oportuna?</t>
  </si>
  <si>
    <t>2. MODERADO</t>
  </si>
  <si>
    <t>¿Se deja evidencia o rastro de la ejecución del control que permita a cualquier tercero con la evidencia llegar a la misma conclusión?</t>
  </si>
  <si>
    <t>3. MODERADO</t>
  </si>
  <si>
    <t>Cambios en Leyes, Normas y/o Reglamentación
Modificaciones en procedimientos internos
Limitaciones y restricciones al personal, sobre recursos para capacitaciones
Entendimiento limitado del rol de la Oficina de Control Interno por parte de los Procesos y Dependencias
Solicitud no oportuna de acompañamiento o asesoría por parte de las áeras, procesos o dependencias</t>
  </si>
  <si>
    <t>Asesorías o acompañamientos no atendidos por la OCI</t>
  </si>
  <si>
    <t xml:space="preserve">No contribuir con el logro de los objetivos institucionales y mejora de los procesos
Deterioro de imagen y credibilidad de la OCI
</t>
  </si>
  <si>
    <t xml:space="preserve">1. Designación de los Auditores para las asesorías, por parte del Jefe de la OCI, según conocimientos y habilidades específicos.
2. Capacitaciones, según disponibilidad, en  temas de relevancia para el ejercicio de la función de Auditoría.
3.Compartir el material de capacitaciones a las cuales asiste cada miembro del eqiupo de Auditoría, al resto del equipo para transmitir los  conocimientos adquiridos, compartiendo las memorias y/o extractos de las capacitaciones.
4. Socialización de todos los documentos oficializados desde diciembre de  2018 a la fecha,  relacionados en el Sistema Integrado de Gestión, propios de la OCI. </t>
  </si>
  <si>
    <t>Revisión y estudio de información abierta al público general, sobre el tema específico por parte de miembros del equipo de la OCI, para atender posteriormente la solicitud de asesoría o acompañamiento.</t>
  </si>
  <si>
    <t xml:space="preserve">1. Participación de la Oficina la Oficina de Control Interno, durante las jornadas de inducción y reinducción programadas por la Subdirección de Desarrollo Humano socializando temas de Control Interno. </t>
  </si>
  <si>
    <t>1. La participación en Jornadas de acuerdo con invitaciones de Subdirección de Desarrollo Humano</t>
  </si>
  <si>
    <t xml:space="preserve">Actas, material de apoyo  y listas de asistencia
</t>
  </si>
  <si>
    <r>
      <rPr>
        <b/>
        <sz val="10"/>
        <color theme="1"/>
        <rFont val="Times New Roman"/>
        <family val="1"/>
      </rPr>
      <t xml:space="preserve">Segundo Cuatrimestre: </t>
    </r>
    <r>
      <rPr>
        <sz val="10"/>
        <color theme="1"/>
        <rFont val="Times New Roman"/>
        <family val="1"/>
      </rPr>
      <t>No se realizó socialización sobre temas de Control Interno en Jornadas de inducción y reinducción. No se incluyó dentro de jornadas de capaciación a la OCI. Se posterga la acción preventiva, respecto al conocimiento del rol de la Oficina de Control Interno por parte de los Procesos y Dependencias,  para el tercer cuatrimestre del año. 
La Oficina de Control Interno realizó asesorías y acompañamientos relacionados con:  (1) asesoría metodológica sobre Formulación Plan de Mejoramiento Gestión Logística; Una(5) retroalimentaciones con las observaciones sobre el segundo seguimiento a los Mapas de Riesgos a Contabilidad, Presupuesto, Tesoreria, Emprender y Gestión Ambiental, incluyendo una reunión virtual con Presupuesto; (1) Asistencia a comité de sostenibilidad Contable.</t>
    </r>
  </si>
  <si>
    <t>Profesionales de Auditoría</t>
  </si>
  <si>
    <r>
      <t xml:space="preserve">Indicador Efectividad: 
</t>
    </r>
    <r>
      <rPr>
        <sz val="10"/>
        <color theme="1"/>
        <rFont val="Times New Roman"/>
        <family val="1"/>
      </rPr>
      <t xml:space="preserve"># de acompañamientos de OCI del período/ # total de requerimientos de acompañamientos del Período.
Segundo Cuatrimestre: 
7/7  =100%
</t>
    </r>
    <r>
      <rPr>
        <b/>
        <sz val="10"/>
        <color theme="1"/>
        <rFont val="Times New Roman"/>
        <family val="1"/>
      </rPr>
      <t xml:space="preserve">
Indicador de Eficacia acción 1: 
</t>
    </r>
    <r>
      <rPr>
        <sz val="10"/>
        <color theme="1"/>
        <rFont val="Times New Roman"/>
        <family val="1"/>
      </rPr>
      <t xml:space="preserve"># de jornadas de induccción y reinducción en las cuales participe la OCI / # total de jornadas a las cuales se invite a OCI.
</t>
    </r>
    <r>
      <rPr>
        <b/>
        <sz val="10"/>
        <color theme="1"/>
        <rFont val="Times New Roman"/>
        <family val="1"/>
      </rPr>
      <t>Primer Cuatrimestre</t>
    </r>
    <r>
      <rPr>
        <sz val="10"/>
        <color theme="1"/>
        <rFont val="Times New Roman"/>
        <family val="1"/>
      </rPr>
      <t xml:space="preserve">: 0/0 =  No se invitó a OCI a Jornadas de Inducción ni reinducción por Subdirección de Desarrollo Humano.
</t>
    </r>
  </si>
  <si>
    <t>Evidencias en carpeta digital, carpeta compartida: Z:\CARPETA COMPARTIDA CONTROL INTERNO\2020\MAPAS DE RIESGO\MAPA DE RIESGO GESTIÓN 2020 - OCI\ SEGUNDO SEGUIMIENTO 2020</t>
  </si>
  <si>
    <t>Los responsables de las áreas o procesos auditados no suministran oportunamente la información. 
Entregas de Información parcial por parte de las áreas o procesos auditados.
El desarrollo de auditorias se extienden más de lo contemplado en la programación de las mismas.
Demoras en las observaciones soportadas a los informes preliminares, por parte del auditado.</t>
  </si>
  <si>
    <t>Incumplimiento del Plan Anual de Auditorias</t>
  </si>
  <si>
    <t>No aportar de manera oportuna información para la efectiva toma de decisiones estratégicas para el Instituto</t>
  </si>
  <si>
    <t>1. Seguimiento Interno a Plan Anual de Auditorías.
2. Carta de Representación firmada por el líder del proceso a auditar.
3. Específicar en las solicitudes escritas los plazos máximos para el suministro de información .
4. Comunicar al auditado, y hacer constar en el acta de cierre de las Auditorías, momento en que se socializan los informes preliminares, el tiempo máximo que se tendrá como plazo para aceptar observaciones debidamente soportadas sobre dicho Informe, con el fin de agilizar la emisión del Informe Definitivo.</t>
  </si>
  <si>
    <t>Año 2019</t>
  </si>
  <si>
    <t xml:space="preserve">Desplazamiento de la auditoria no ejecutada a meses posteriores o a la vigencia inmediatamente posterior. </t>
  </si>
  <si>
    <t>1. implementar una revisión trimestral del Plan Anual de Auditorías frente a su ejecución , a nivel interno en la OCI.</t>
  </si>
  <si>
    <t xml:space="preserve">1. Trimestral </t>
  </si>
  <si>
    <t>Solicitud de Información de Auditorías
Actas de cierre de Auditorías</t>
  </si>
  <si>
    <r>
      <rPr>
        <b/>
        <sz val="10"/>
        <color theme="1"/>
        <rFont val="Times New Roman"/>
        <family val="1"/>
      </rPr>
      <t>Segundo cuatrimestre:</t>
    </r>
    <r>
      <rPr>
        <sz val="10"/>
        <color theme="1"/>
        <rFont val="Times New Roman"/>
        <family val="1"/>
      </rPr>
      <t xml:space="preserve"> 
1. Seguimiento Interno a Plan Anual de Auditorías. En el período de Mayo a Agosto de 2020, de 26 actividades de Auditoría, entre: Informes de Auditorías obligatorias, Auditorías especiales, Informes y seguimientos de Ley, que según programación debían haberse finalizado dentro de dicho período se presentó retraso mayor a 4 semanas en 4 de ellas. Es decir, hubo un cumplimiento de 20 actividades, de 24 en el cronograma, lo cual representa un cumplimiento del 83,33%.
2. Carta de Representación firmada por el líder del proceso a auditar: Todas las auditorías iniciadas durante el cuatrimestre (Investigación, Mantenimiento de bienes y Convenios - Baños) cuentan con carta de representación donde se especidifca el compromiso de entregar la información solicitada con la calidad y oportunidad requeridas.
3. Específicar en las solicitudes escritas los plazos máximos para el suministro de información : En las solicitudes de información,  se observa la especificación de los plazos para el suministro de dicha información.
4. Comunicar al auditado, y hacer constar en el acta de cierre de las Auditorías, momento en que se socializan los informes preliminares, el tiempo máximo que se tendrá como plazo para aceptar observaciones debidamente soportadas sobre dicho Informe, con el fin de agilizar la emisión del Informe Definitivo: En las actas de cierre de las auditorías se observa la especificación de los plazos para observaciones al informe. </t>
    </r>
  </si>
  <si>
    <t>Jefe de OCI y Profesionales de Auditoría de OCI</t>
  </si>
  <si>
    <r>
      <t xml:space="preserve">Indicador de Efectividad: 
</t>
    </r>
    <r>
      <rPr>
        <sz val="10"/>
        <color theme="1"/>
        <rFont val="Times New Roman"/>
        <family val="1"/>
      </rPr>
      <t xml:space="preserve"># de casos de desfases en el programa anual de auditoría, superiores a un mes.
(Meta: 0)
</t>
    </r>
    <r>
      <rPr>
        <b/>
        <sz val="10"/>
        <color theme="1"/>
        <rFont val="Times New Roman"/>
        <family val="1"/>
      </rPr>
      <t xml:space="preserve">Segundo Cuatrimestre: 
Resultado inidicador: 4.
</t>
    </r>
    <r>
      <rPr>
        <sz val="10"/>
        <color theme="1"/>
        <rFont val="Times New Roman"/>
        <family val="1"/>
      </rPr>
      <t xml:space="preserve">(Nota: grado de desfase en tiempos de finalización (Cantidad de actividades con desfase mayor a 4 semanas, frente a Cantidad de actividades previstas para finalizar en el cuarmestre según Plan de Auditoría ) 4/24 = 16,66%; grado de efectividad en mitigación del riesgo= 83,33%)
 </t>
    </r>
    <r>
      <rPr>
        <b/>
        <sz val="10"/>
        <color theme="1"/>
        <rFont val="Times New Roman"/>
        <family val="1"/>
      </rPr>
      <t xml:space="preserve">
Indicador de Eficacia de la acción 1:
 </t>
    </r>
    <r>
      <rPr>
        <sz val="10"/>
        <color theme="1"/>
        <rFont val="Times New Roman"/>
        <family val="1"/>
      </rPr>
      <t xml:space="preserve"># Revisiones realizadas en el trimestre / 1.   
Indicador ideal: 1
</t>
    </r>
    <r>
      <rPr>
        <b/>
        <sz val="10"/>
        <color theme="1"/>
        <rFont val="Times New Roman"/>
        <family val="1"/>
      </rPr>
      <t>Segundo Cuatrimestre: 1/1 = 100%</t>
    </r>
  </si>
  <si>
    <t>Evidencias en carpeta digital, carpeta compartida: Z:\CARPETA COMPARTIDA CONTROL INTERNO\2020\MAPAS DE RIESGO\MAPA DE RIESGO GESTIÓN 2020 - OCI\SEGUNDO SEGUIMIENTO 2020 y Z:\CARPETA COMPARTIDA CONTROL INTERNO\2020\INFORMES DE AUDITORIA</t>
  </si>
  <si>
    <t>4. MODERADO</t>
  </si>
  <si>
    <t>CONTROL DE CAMBIOS</t>
  </si>
  <si>
    <t>5. MODERADO</t>
  </si>
  <si>
    <t>ACTUALIZACIÓN</t>
  </si>
  <si>
    <t>DESCRIPCIÓN DE CAMBIOS EN RIESGOS</t>
  </si>
  <si>
    <t>FECHA  (DD/MM/AAAA)</t>
  </si>
  <si>
    <t>ELABORÓ</t>
  </si>
  <si>
    <t>1. ALTO</t>
  </si>
  <si>
    <t>#1</t>
  </si>
  <si>
    <t>Formulación 2020</t>
  </si>
  <si>
    <t>ALEXA XIMENA LENES ROJAS</t>
  </si>
  <si>
    <t>2. ALTO</t>
  </si>
  <si>
    <t>#2</t>
  </si>
  <si>
    <t>Primer seguimiento con corte a 30 de abril de 2020</t>
  </si>
  <si>
    <t>3. ALTO</t>
  </si>
  <si>
    <t>#3</t>
  </si>
  <si>
    <t>Segundo seguimiento con corte a 31 de Agosto de 2020</t>
  </si>
  <si>
    <t>4. ALTO</t>
  </si>
  <si>
    <t>REVISION Y APROBACIÓN</t>
  </si>
  <si>
    <t>5. ALTO</t>
  </si>
  <si>
    <t>REVISÓ</t>
  </si>
  <si>
    <t>APROBACIÓN LÍDER DEL PROCESO</t>
  </si>
  <si>
    <t>APOYO OFICINA DE ASESORA DE PLANEACIÓN</t>
  </si>
  <si>
    <t>6. ALTO</t>
  </si>
  <si>
    <t>NOMBRE:</t>
  </si>
  <si>
    <t>LUIS ORLANDO BARRERA CEPEDA</t>
  </si>
  <si>
    <t>LIGIA STELLA ROZO REINA</t>
  </si>
  <si>
    <t>CARLOS ANDRÉS GUERRA JIMÉNEZ</t>
  </si>
  <si>
    <t>7. ALTO</t>
  </si>
  <si>
    <t>CARGO:</t>
  </si>
  <si>
    <t>PROFESIONAL DE AUDITORÌA OCI - CONTR.</t>
  </si>
  <si>
    <t>JEFE OFICINA DE CONTROL INTERNO</t>
  </si>
  <si>
    <t>PROFESIONAL UNIVERSITARIO</t>
  </si>
  <si>
    <t>PROFESIONAL CONTRATISTA OFICINA DE CONTROL INTERNO</t>
  </si>
  <si>
    <t>1. EXTREMO</t>
  </si>
  <si>
    <t>2. EXTREMO</t>
  </si>
  <si>
    <t>3. EXTREMO</t>
  </si>
  <si>
    <t>4. EXTREMO</t>
  </si>
  <si>
    <t>5. EXTREMO</t>
  </si>
  <si>
    <t>6. EXTREMO</t>
  </si>
  <si>
    <t>7. EXTREMO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</si>
</sst>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0"/>
      <color theme="1"/>
      <name val="Times New Roman"/>
      <family val="1"/>
    </font>
    <font>
      <sz val="10"/>
      <name val="Times New Roman"/>
      <family val="1"/>
    </font>
    <font>
      <b/>
      <sz val="10"/>
      <color theme="1"/>
      <name val="Times New Roman"/>
      <family val="1"/>
    </font>
    <font>
      <b/>
      <sz val="10"/>
      <name val="Times New Roman"/>
      <family val="1"/>
    </font>
    <font>
      <sz val="11"/>
      <name val="Calibri"/>
      <family val="2"/>
      <scheme val="minor"/>
    </font>
    <font>
      <b/>
      <sz val="12"/>
      <name val="Times New Roman"/>
      <family val="1"/>
    </font>
    <font>
      <b/>
      <sz val="14"/>
      <color theme="1"/>
      <name val="Times New Roman"/>
      <family val="1"/>
    </font>
    <font>
      <sz val="12"/>
      <color theme="1"/>
      <name val="Times New Roman"/>
      <family val="1"/>
    </font>
    <font>
      <b/>
      <sz val="16"/>
      <color theme="1"/>
      <name val="Times New Roman"/>
      <family val="1"/>
    </font>
    <font>
      <b/>
      <sz val="12"/>
      <color theme="1"/>
      <name val="Times New Roman"/>
      <family val="1"/>
    </font>
    <font>
      <b/>
      <sz val="11"/>
      <color theme="1"/>
      <name val="Times New Roman"/>
      <family val="1"/>
    </font>
    <font>
      <b/>
      <sz val="11"/>
      <name val="Times New Roman"/>
      <family val="1"/>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00B0F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156">
    <xf numFmtId="0" fontId="0" fillId="0" borderId="0" xfId="0"/>
    <xf numFmtId="0" fontId="2" fillId="2" borderId="0" xfId="0" applyFont="1" applyFill="1"/>
    <xf numFmtId="0" fontId="2" fillId="2" borderId="0" xfId="0" applyFont="1" applyFill="1" applyAlignment="1">
      <alignment vertical="center"/>
    </xf>
    <xf numFmtId="0" fontId="3" fillId="2" borderId="0" xfId="0" applyFont="1" applyFill="1"/>
    <xf numFmtId="0" fontId="2" fillId="0" borderId="0" xfId="0" applyFont="1"/>
    <xf numFmtId="0" fontId="4" fillId="3" borderId="1" xfId="0" applyFont="1" applyFill="1" applyBorder="1" applyAlignment="1" applyProtection="1">
      <alignment horizontal="left" vertical="center"/>
      <protection locked="0"/>
    </xf>
    <xf numFmtId="14" fontId="5" fillId="0" borderId="1"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4" fillId="2" borderId="2" xfId="0" applyFont="1" applyFill="1" applyBorder="1" applyAlignment="1">
      <alignment horizontal="right" vertical="center"/>
    </xf>
    <xf numFmtId="0" fontId="4" fillId="2" borderId="3" xfId="0" applyFont="1" applyFill="1" applyBorder="1" applyAlignment="1">
      <alignment horizontal="right" vertical="center"/>
    </xf>
    <xf numFmtId="0" fontId="4" fillId="2" borderId="4" xfId="0" applyFont="1" applyFill="1" applyBorder="1" applyAlignment="1">
      <alignment horizontal="right" vertical="center"/>
    </xf>
    <xf numFmtId="0" fontId="1"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1" fillId="3"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1" fillId="3" borderId="2" xfId="0" applyFont="1" applyFill="1" applyBorder="1" applyAlignment="1">
      <alignment horizontal="center" vertical="center"/>
    </xf>
    <xf numFmtId="0" fontId="6" fillId="2" borderId="1" xfId="0" applyFont="1" applyFill="1" applyBorder="1" applyAlignment="1">
      <alignment horizontal="center" vertical="center"/>
    </xf>
    <xf numFmtId="0" fontId="2" fillId="3" borderId="1" xfId="0" applyFont="1" applyFill="1" applyBorder="1" applyAlignment="1">
      <alignment horizontal="center"/>
    </xf>
    <xf numFmtId="0" fontId="4" fillId="3" borderId="1" xfId="0" applyFont="1" applyFill="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5" xfId="0" applyFont="1" applyFill="1" applyBorder="1" applyAlignment="1">
      <alignment horizontal="center"/>
    </xf>
    <xf numFmtId="0" fontId="4" fillId="3" borderId="4" xfId="0" applyFont="1" applyFill="1" applyBorder="1" applyAlignment="1">
      <alignment horizont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0" xfId="0" applyFont="1" applyFill="1" applyAlignment="1">
      <alignment horizontal="center" vertical="center"/>
    </xf>
    <xf numFmtId="0" fontId="4" fillId="3"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8" xfId="0" applyFont="1" applyFill="1" applyBorder="1" applyAlignment="1">
      <alignment horizontal="center" vertical="center"/>
    </xf>
    <xf numFmtId="0" fontId="4" fillId="0" borderId="0" xfId="0" applyFont="1"/>
    <xf numFmtId="0" fontId="4" fillId="3" borderId="8" xfId="0" applyFont="1" applyFill="1" applyBorder="1" applyAlignment="1">
      <alignment horizontal="center" vertical="center" wrapText="1"/>
    </xf>
    <xf numFmtId="0" fontId="4" fillId="3" borderId="9" xfId="0" applyFont="1" applyFill="1" applyBorder="1" applyAlignment="1">
      <alignment horizontal="center"/>
    </xf>
    <xf numFmtId="0" fontId="5" fillId="3" borderId="6"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4" fillId="3" borderId="1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9" xfId="0" applyFont="1" applyFill="1" applyBorder="1" applyAlignment="1">
      <alignment horizontal="center" vertical="center" wrapText="1"/>
    </xf>
    <xf numFmtId="0" fontId="5" fillId="3" borderId="8" xfId="0" applyFont="1" applyFill="1" applyBorder="1" applyAlignment="1">
      <alignment horizontal="center" vertical="center"/>
    </xf>
    <xf numFmtId="0" fontId="7" fillId="3" borderId="9" xfId="0" applyFont="1" applyFill="1" applyBorder="1" applyAlignment="1">
      <alignment horizontal="center" vertical="center" wrapText="1"/>
    </xf>
    <xf numFmtId="0" fontId="4" fillId="3" borderId="9" xfId="0" applyFont="1" applyFill="1" applyBorder="1" applyAlignment="1">
      <alignment horizontal="center" vertical="center"/>
    </xf>
    <xf numFmtId="0" fontId="5"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4" fillId="0" borderId="1"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2" fillId="0" borderId="1" xfId="0" applyFont="1" applyBorder="1" applyAlignment="1" applyProtection="1">
      <alignment horizontal="left" vertical="top" wrapText="1"/>
      <protection locked="0"/>
    </xf>
    <xf numFmtId="0" fontId="8" fillId="0" borderId="1" xfId="0" applyFont="1" applyBorder="1" applyAlignment="1" applyProtection="1">
      <alignment horizontal="center" vertical="center" wrapText="1"/>
      <protection locked="0"/>
    </xf>
    <xf numFmtId="0" fontId="4" fillId="4" borderId="6"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5" borderId="6" xfId="0" applyFont="1" applyFill="1" applyBorder="1" applyAlignment="1" applyProtection="1">
      <alignment horizontal="center" vertical="center" wrapText="1"/>
      <protection locked="0"/>
    </xf>
    <xf numFmtId="0" fontId="7" fillId="2" borderId="6" xfId="0" applyFont="1" applyFill="1" applyBorder="1" applyAlignment="1">
      <alignment horizontal="center" vertical="center"/>
    </xf>
    <xf numFmtId="0" fontId="3" fillId="0" borderId="1" xfId="0" applyFont="1" applyBorder="1" applyAlignment="1" applyProtection="1">
      <alignment horizontal="center" wrapText="1"/>
      <protection locked="0"/>
    </xf>
    <xf numFmtId="0" fontId="9" fillId="0" borderId="11" xfId="0" applyFont="1" applyBorder="1" applyAlignment="1">
      <alignment horizontal="justify" vertical="top" wrapText="1"/>
    </xf>
    <xf numFmtId="0" fontId="4" fillId="0" borderId="12" xfId="0" applyFont="1" applyBorder="1" applyAlignment="1" applyProtection="1">
      <alignment horizontal="center" vertical="center" wrapText="1"/>
      <protection locked="0"/>
    </xf>
    <xf numFmtId="1" fontId="9" fillId="0" borderId="12" xfId="0" applyNumberFormat="1" applyFont="1" applyBorder="1" applyAlignment="1">
      <alignment horizontal="center" vertical="center"/>
    </xf>
    <xf numFmtId="1" fontId="10" fillId="0" borderId="13" xfId="0" applyNumberFormat="1" applyFont="1" applyBorder="1" applyAlignment="1">
      <alignment horizontal="center" vertical="center" wrapText="1"/>
    </xf>
    <xf numFmtId="0" fontId="11" fillId="0" borderId="6" xfId="0" applyFont="1" applyBorder="1" applyAlignment="1">
      <alignment horizontal="center" vertical="center" wrapText="1"/>
    </xf>
    <xf numFmtId="0" fontId="10" fillId="6" borderId="1" xfId="0" applyFont="1" applyFill="1" applyBorder="1" applyAlignment="1">
      <alignment horizontal="center" vertical="center"/>
    </xf>
    <xf numFmtId="0" fontId="2" fillId="0" borderId="6" xfId="0" applyFont="1" applyBorder="1" applyAlignment="1">
      <alignment horizontal="center"/>
    </xf>
    <xf numFmtId="0" fontId="12" fillId="0" borderId="1" xfId="0" applyFont="1" applyBorder="1" applyAlignment="1">
      <alignment horizontal="center" vertical="center" wrapText="1"/>
    </xf>
    <xf numFmtId="0" fontId="8" fillId="0" borderId="1" xfId="0" applyFont="1" applyBorder="1" applyAlignment="1" applyProtection="1">
      <alignment horizontal="center" vertical="center"/>
      <protection locked="0"/>
    </xf>
    <xf numFmtId="0" fontId="5" fillId="0" borderId="6" xfId="0" applyFont="1" applyBorder="1" applyAlignment="1">
      <alignment horizontal="center" vertical="center" wrapText="1"/>
    </xf>
    <xf numFmtId="0" fontId="2" fillId="0" borderId="1" xfId="0" applyFont="1" applyBorder="1" applyAlignment="1" applyProtection="1">
      <alignment horizontal="center"/>
      <protection locked="0"/>
    </xf>
    <xf numFmtId="0" fontId="2" fillId="0" borderId="1" xfId="0" applyFont="1" applyBorder="1" applyAlignment="1" applyProtection="1">
      <alignment horizontal="center" wrapText="1"/>
      <protection locked="0"/>
    </xf>
    <xf numFmtId="0" fontId="2" fillId="0" borderId="6" xfId="0" applyFont="1" applyBorder="1" applyAlignment="1" applyProtection="1">
      <alignment horizontal="center" wrapText="1"/>
      <protection locked="0"/>
    </xf>
    <xf numFmtId="0" fontId="10" fillId="0" borderId="6" xfId="0" applyFont="1" applyBorder="1" applyAlignment="1" applyProtection="1">
      <alignment horizontal="center" vertical="center"/>
      <protection locked="0"/>
    </xf>
    <xf numFmtId="14" fontId="2" fillId="0" borderId="1" xfId="0" applyNumberFormat="1" applyFont="1" applyBorder="1" applyAlignment="1" applyProtection="1">
      <alignment horizontal="center"/>
      <protection locked="0"/>
    </xf>
    <xf numFmtId="0" fontId="4" fillId="0" borderId="1" xfId="0" applyFont="1" applyBorder="1" applyAlignment="1" applyProtection="1">
      <alignment horizontal="center"/>
      <protection locked="0"/>
    </xf>
    <xf numFmtId="0" fontId="3" fillId="0" borderId="1"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8" xfId="0" applyFont="1" applyBorder="1" applyAlignment="1" applyProtection="1">
      <alignment horizontal="center" vertical="top" wrapText="1"/>
      <protection locked="0"/>
    </xf>
    <xf numFmtId="0" fontId="2" fillId="0" borderId="1" xfId="0" applyFont="1" applyBorder="1" applyAlignment="1" applyProtection="1">
      <alignment horizontal="left" vertical="top"/>
      <protection locked="0"/>
    </xf>
    <xf numFmtId="0" fontId="4" fillId="4" borderId="8"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7" fillId="2" borderId="8" xfId="0" applyFont="1" applyFill="1" applyBorder="1" applyAlignment="1">
      <alignment horizontal="center" vertical="center"/>
    </xf>
    <xf numFmtId="0" fontId="3" fillId="0" borderId="1" xfId="0" applyFont="1" applyBorder="1" applyAlignment="1" applyProtection="1">
      <alignment horizontal="center"/>
      <protection locked="0"/>
    </xf>
    <xf numFmtId="0" fontId="9" fillId="0" borderId="14" xfId="0" applyFont="1" applyBorder="1" applyAlignment="1">
      <alignment horizontal="justify" vertical="top" wrapText="1"/>
    </xf>
    <xf numFmtId="0" fontId="4" fillId="0" borderId="15" xfId="0" applyFont="1" applyBorder="1" applyAlignment="1" applyProtection="1">
      <alignment horizontal="center" vertical="center" wrapText="1"/>
      <protection locked="0"/>
    </xf>
    <xf numFmtId="1" fontId="9" fillId="0" borderId="15" xfId="0" applyNumberFormat="1" applyFont="1" applyBorder="1" applyAlignment="1">
      <alignment horizontal="center" vertical="center"/>
    </xf>
    <xf numFmtId="1" fontId="10" fillId="0" borderId="16"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2" fillId="0" borderId="8" xfId="0" applyFont="1" applyBorder="1" applyAlignment="1">
      <alignment horizontal="center"/>
    </xf>
    <xf numFmtId="0" fontId="5" fillId="0" borderId="8" xfId="0" applyFont="1" applyBorder="1" applyAlignment="1">
      <alignment horizontal="center" vertical="center" wrapText="1"/>
    </xf>
    <xf numFmtId="0" fontId="2" fillId="0" borderId="8" xfId="0" applyFont="1" applyBorder="1" applyAlignment="1" applyProtection="1">
      <alignment horizontal="center"/>
      <protection locked="0"/>
    </xf>
    <xf numFmtId="0" fontId="10" fillId="0" borderId="8" xfId="0" applyFont="1" applyBorder="1" applyAlignment="1" applyProtection="1">
      <alignment horizontal="center" vertical="center"/>
      <protection locked="0"/>
    </xf>
    <xf numFmtId="0" fontId="4" fillId="0" borderId="8" xfId="0" applyFont="1" applyBorder="1" applyAlignment="1" applyProtection="1">
      <alignment horizontal="center" vertical="center" wrapText="1"/>
      <protection locked="0"/>
    </xf>
    <xf numFmtId="0" fontId="9" fillId="0" borderId="0" xfId="0" applyFont="1" applyAlignment="1">
      <alignment vertical="top" wrapText="1"/>
    </xf>
    <xf numFmtId="0" fontId="9" fillId="7" borderId="1" xfId="0" applyFont="1" applyFill="1" applyBorder="1" applyAlignment="1">
      <alignment horizontal="center" vertical="center" wrapText="1"/>
    </xf>
    <xf numFmtId="0" fontId="8" fillId="0" borderId="17" xfId="0" applyFont="1" applyBorder="1" applyAlignment="1">
      <alignment horizontal="center" vertical="center" wrapText="1"/>
    </xf>
    <xf numFmtId="0" fontId="8" fillId="6" borderId="1" xfId="0" applyFont="1" applyFill="1" applyBorder="1" applyAlignment="1">
      <alignment horizontal="center" vertical="center" wrapText="1"/>
    </xf>
    <xf numFmtId="0" fontId="10" fillId="0" borderId="8" xfId="0" applyFont="1" applyBorder="1" applyAlignment="1">
      <alignment horizontal="center" vertical="top" wrapText="1"/>
    </xf>
    <xf numFmtId="0" fontId="10" fillId="7" borderId="1"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8" fillId="0" borderId="16" xfId="0" applyFont="1" applyBorder="1" applyAlignment="1">
      <alignment horizontal="center" vertical="center" wrapText="1"/>
    </xf>
    <xf numFmtId="0" fontId="10" fillId="7" borderId="8" xfId="0" applyFont="1" applyFill="1" applyBorder="1" applyAlignment="1">
      <alignment horizontal="center" vertical="center" wrapText="1"/>
    </xf>
    <xf numFmtId="0" fontId="2" fillId="0" borderId="6" xfId="0" applyFont="1" applyBorder="1" applyAlignment="1" applyProtection="1">
      <alignment horizontal="left" vertical="top"/>
      <protection locked="0"/>
    </xf>
    <xf numFmtId="0" fontId="8" fillId="0" borderId="6" xfId="0" applyFont="1" applyBorder="1" applyAlignment="1" applyProtection="1">
      <alignment horizontal="center" vertical="center"/>
      <protection locked="0"/>
    </xf>
    <xf numFmtId="0" fontId="4" fillId="4" borderId="9"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5" fillId="0" borderId="6" xfId="0" applyFont="1" applyBorder="1" applyAlignment="1" applyProtection="1">
      <alignment horizontal="center" vertical="center" wrapText="1"/>
      <protection locked="0"/>
    </xf>
    <xf numFmtId="0" fontId="3" fillId="0" borderId="6" xfId="0" applyFont="1" applyBorder="1" applyAlignment="1" applyProtection="1">
      <alignment horizontal="center"/>
      <protection locked="0"/>
    </xf>
    <xf numFmtId="0" fontId="9" fillId="0" borderId="18" xfId="0" applyFont="1" applyBorder="1" applyAlignment="1">
      <alignment horizontal="justify" vertical="top" wrapText="1"/>
    </xf>
    <xf numFmtId="0" fontId="4" fillId="0" borderId="19" xfId="0" applyFont="1" applyBorder="1" applyAlignment="1" applyProtection="1">
      <alignment horizontal="center" vertical="center" wrapText="1"/>
      <protection locked="0"/>
    </xf>
    <xf numFmtId="1" fontId="9" fillId="0" borderId="19" xfId="0" applyNumberFormat="1" applyFont="1" applyBorder="1" applyAlignment="1">
      <alignment horizontal="center" vertical="center"/>
    </xf>
    <xf numFmtId="0" fontId="11" fillId="0" borderId="9" xfId="0" applyFont="1" applyBorder="1" applyAlignment="1">
      <alignment horizontal="center" vertical="center" wrapText="1"/>
    </xf>
    <xf numFmtId="0" fontId="8" fillId="6" borderId="6" xfId="0" applyFont="1" applyFill="1" applyBorder="1" applyAlignment="1">
      <alignment horizontal="center" vertical="center" wrapText="1"/>
    </xf>
    <xf numFmtId="0" fontId="10" fillId="0" borderId="9" xfId="0" applyFont="1" applyBorder="1" applyAlignment="1">
      <alignment horizontal="center" vertical="top" wrapText="1"/>
    </xf>
    <xf numFmtId="0" fontId="2" fillId="0" borderId="6"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10" fillId="0" borderId="9" xfId="0" applyFont="1" applyBorder="1" applyAlignment="1" applyProtection="1">
      <alignment horizontal="center" vertical="center"/>
      <protection locked="0"/>
    </xf>
    <xf numFmtId="0" fontId="3" fillId="0" borderId="6"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 xfId="0" applyFont="1" applyBorder="1" applyAlignment="1" applyProtection="1">
      <alignment horizontal="center" vertical="top" wrapText="1"/>
      <protection locked="0"/>
    </xf>
    <xf numFmtId="0" fontId="4" fillId="8" borderId="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2" xfId="0"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locked="0"/>
    </xf>
    <xf numFmtId="14" fontId="2" fillId="0" borderId="2" xfId="0" applyNumberFormat="1"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0" xfId="0" applyFont="1" applyProtection="1">
      <protection locked="0"/>
    </xf>
    <xf numFmtId="0" fontId="4" fillId="8" borderId="1" xfId="0" applyFont="1" applyFill="1" applyBorder="1" applyAlignment="1">
      <alignment horizontal="center" wrapText="1"/>
    </xf>
    <xf numFmtId="0" fontId="13" fillId="0" borderId="9"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5" fillId="0" borderId="1" xfId="0" applyFont="1" applyBorder="1" applyAlignment="1">
      <alignment horizontal="center" vertical="center" wrapText="1"/>
    </xf>
    <xf numFmtId="0" fontId="13" fillId="0" borderId="0" xfId="0" applyFont="1" applyAlignment="1">
      <alignment vertical="center" wrapText="1"/>
    </xf>
    <xf numFmtId="0" fontId="5" fillId="0" borderId="1" xfId="0" applyFont="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vertical="center"/>
    </xf>
    <xf numFmtId="0" fontId="5" fillId="0" borderId="20" xfId="0" applyFont="1" applyBorder="1" applyAlignment="1">
      <alignment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9" xfId="0" applyFont="1" applyBorder="1" applyAlignment="1">
      <alignment horizontal="left" vertical="center"/>
    </xf>
    <xf numFmtId="0" fontId="1" fillId="0" borderId="1" xfId="0" applyFont="1" applyBorder="1" applyAlignment="1" applyProtection="1">
      <alignment horizontal="center" vertical="center"/>
      <protection locked="0"/>
    </xf>
    <xf numFmtId="0" fontId="0" fillId="0" borderId="0" xfId="0" applyProtection="1">
      <protection locked="0"/>
    </xf>
    <xf numFmtId="0" fontId="5" fillId="0" borderId="1" xfId="0" applyFont="1" applyBorder="1" applyAlignment="1">
      <alignment horizontal="center" vertical="center"/>
    </xf>
    <xf numFmtId="0" fontId="5" fillId="0" borderId="0" xfId="0" applyFont="1" applyAlignment="1">
      <alignment vertical="center"/>
    </xf>
    <xf numFmtId="0" fontId="2" fillId="0" borderId="0" xfId="0" applyFont="1" applyAlignment="1">
      <alignment vertical="center"/>
    </xf>
    <xf numFmtId="0" fontId="3" fillId="0" borderId="0" xfId="0" applyFont="1" applyProtection="1">
      <protection locked="0"/>
    </xf>
    <xf numFmtId="0" fontId="3" fillId="0" borderId="0" xfId="0" applyFont="1"/>
  </cellXfs>
  <cellStyles count="1">
    <cellStyle name="Normal" xfId="0" builtinId="0"/>
  </cellStyles>
  <dxfs count="24">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40105</xdr:colOff>
      <xdr:row>0</xdr:row>
      <xdr:rowOff>41777</xdr:rowOff>
    </xdr:from>
    <xdr:to>
      <xdr:col>59</xdr:col>
      <xdr:colOff>688951</xdr:colOff>
      <xdr:row>6</xdr:row>
      <xdr:rowOff>10027</xdr:rowOff>
    </xdr:to>
    <xdr:grpSp>
      <xdr:nvGrpSpPr>
        <xdr:cNvPr id="2" name="Group 4">
          <a:extLst>
            <a:ext uri="{FF2B5EF4-FFF2-40B4-BE49-F238E27FC236}">
              <a16:creationId xmlns:a16="http://schemas.microsoft.com/office/drawing/2014/main" id="{4F8C7A86-F80B-4152-A22E-A8D5BC5976AC}"/>
            </a:ext>
          </a:extLst>
        </xdr:cNvPr>
        <xdr:cNvGrpSpPr>
          <a:grpSpLocks/>
        </xdr:cNvGrpSpPr>
      </xdr:nvGrpSpPr>
      <xdr:grpSpPr bwMode="auto">
        <a:xfrm>
          <a:off x="40105" y="41777"/>
          <a:ext cx="51559971" cy="1182688"/>
          <a:chOff x="-8" y="0"/>
          <a:chExt cx="1382" cy="136"/>
        </a:xfrm>
      </xdr:grpSpPr>
      <xdr:sp macro="" textlink="">
        <xdr:nvSpPr>
          <xdr:cNvPr id="3" name="1 CuadroTexto">
            <a:extLst>
              <a:ext uri="{FF2B5EF4-FFF2-40B4-BE49-F238E27FC236}">
                <a16:creationId xmlns:a16="http://schemas.microsoft.com/office/drawing/2014/main" id="{4E474262-51E6-4EA4-AAB8-704AA5741292}"/>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E03EB15E-7F47-49BC-B90F-23F4E5BE1557}"/>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BD3D95CC-A5BF-47F0-994E-43389E9DC93F}"/>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9735FD22-3427-4F38-B112-D82F287466F6}"/>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8AF9CFB4-533F-4420-8E5D-34E9C5FB5E64}"/>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6B15FC76-95D0-4C74-B87E-36F56FCD51D5}"/>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B4AEBAF9-6C89-4AC4-8B4D-E2ADB7279C7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FB2B6C9F-8FBD-49B6-9C6D-16CD62AAA02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C094C386-DFB4-4C93-9FAE-B0AE149B4793}"/>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4A60BE81-8A35-49DD-AB95-82F41FC5DB51}"/>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0DCB893F-FDBF-4157-8D8D-BA1AC327B178}"/>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2E488822-A48F-4C6D-AA5B-F27B52A57ECF}"/>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3C8161D4-4D57-413B-A022-44BE36D38DE5}"/>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892390</xdr:colOff>
      <xdr:row>5</xdr:row>
      <xdr:rowOff>323167</xdr:rowOff>
    </xdr:to>
    <xdr:pic>
      <xdr:nvPicPr>
        <xdr:cNvPr id="16" name="Imagen 16">
          <a:extLst>
            <a:ext uri="{FF2B5EF4-FFF2-40B4-BE49-F238E27FC236}">
              <a16:creationId xmlns:a16="http://schemas.microsoft.com/office/drawing/2014/main" id="{8A3757D9-B5D3-4BD4-8C51-8257551F1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5509" y="79375"/>
          <a:ext cx="894631" cy="105341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861BE-A5DA-4415-B9C6-15E67DC1BED0}">
  <sheetPr>
    <pageSetUpPr fitToPage="1"/>
  </sheetPr>
  <dimension ref="A1:AP48"/>
  <sheetViews>
    <sheetView tabSelected="1" view="pageBreakPreview" topLeftCell="H12" zoomScale="40" zoomScaleNormal="40" zoomScaleSheetLayoutView="40" workbookViewId="0">
      <selection activeCell="U19" sqref="U19:U25"/>
    </sheetView>
  </sheetViews>
  <sheetFormatPr baseColWidth="10" defaultRowHeight="12.75" x14ac:dyDescent="0.2"/>
  <cols>
    <col min="1" max="1" width="15.7109375" style="4" customWidth="1"/>
    <col min="2" max="2" width="13.85546875" style="4" customWidth="1"/>
    <col min="3" max="3" width="15.42578125" style="4" customWidth="1"/>
    <col min="4" max="4" width="12.140625" style="153" customWidth="1"/>
    <col min="5" max="5" width="15.140625" style="4" customWidth="1"/>
    <col min="6" max="6" width="17.85546875" style="4" customWidth="1"/>
    <col min="7" max="7" width="16.28515625" style="4" customWidth="1"/>
    <col min="8" max="8" width="12.7109375" style="4" customWidth="1"/>
    <col min="9" max="9" width="3.7109375" style="4" hidden="1" customWidth="1"/>
    <col min="10" max="10" width="19.42578125" style="4" customWidth="1"/>
    <col min="11" max="11" width="29.7109375" style="4" customWidth="1"/>
    <col min="12" max="12" width="48.7109375" style="4" customWidth="1"/>
    <col min="13" max="13" width="26" style="4" customWidth="1"/>
    <col min="14" max="14" width="7.7109375" style="4" hidden="1" customWidth="1"/>
    <col min="15" max="15" width="15.5703125" style="4" customWidth="1"/>
    <col min="16" max="16" width="16.28515625" style="4" customWidth="1"/>
    <col min="17" max="17" width="11.28515625" style="4" customWidth="1"/>
    <col min="18" max="18" width="17" style="4" customWidth="1"/>
    <col min="19" max="19" width="15.140625" style="4" customWidth="1"/>
    <col min="20" max="20" width="17.85546875" style="4" customWidth="1"/>
    <col min="21" max="21" width="11.28515625" style="4" customWidth="1"/>
    <col min="22" max="22" width="12" style="4" customWidth="1"/>
    <col min="23" max="23" width="15.140625" style="4" customWidth="1"/>
    <col min="24" max="24" width="17.28515625" style="4" customWidth="1"/>
    <col min="25" max="25" width="22.85546875" style="4" customWidth="1"/>
    <col min="26" max="26" width="18.7109375" style="4" customWidth="1"/>
    <col min="27" max="27" width="21.140625" style="4" customWidth="1"/>
    <col min="28" max="28" width="18.28515625" style="4" customWidth="1"/>
    <col min="29" max="29" width="12.5703125" style="4" customWidth="1"/>
    <col min="30" max="30" width="28.140625" style="4" customWidth="1"/>
    <col min="31" max="31" width="15.140625" style="155" customWidth="1"/>
    <col min="32" max="32" width="23.5703125" style="4" customWidth="1"/>
    <col min="33" max="33" width="17.28515625" style="4" customWidth="1"/>
    <col min="34" max="34" width="17.28515625" style="4" hidden="1" customWidth="1"/>
    <col min="35" max="42" width="11.42578125" style="4" hidden="1" customWidth="1"/>
    <col min="43" max="16384" width="11.42578125" style="4"/>
  </cols>
  <sheetData>
    <row r="1" spans="1:41" x14ac:dyDescent="0.2">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3"/>
      <c r="AF1" s="1"/>
      <c r="AG1" s="1"/>
      <c r="AK1" s="4" t="s">
        <v>0</v>
      </c>
      <c r="AL1" s="4" t="s">
        <v>1</v>
      </c>
      <c r="AN1" s="4" t="s">
        <v>2</v>
      </c>
    </row>
    <row r="2" spans="1:41" x14ac:dyDescent="0.2">
      <c r="A2" s="1"/>
      <c r="B2" s="1"/>
      <c r="C2" s="1"/>
      <c r="D2" s="2"/>
      <c r="E2" s="1"/>
      <c r="F2" s="1"/>
      <c r="G2" s="1"/>
      <c r="H2" s="1"/>
      <c r="I2" s="1"/>
      <c r="J2" s="1"/>
      <c r="K2" s="1"/>
      <c r="L2" s="1"/>
      <c r="M2" s="1"/>
      <c r="N2" s="1"/>
      <c r="O2" s="1"/>
      <c r="P2" s="1"/>
      <c r="Q2" s="1"/>
      <c r="R2" s="1"/>
      <c r="S2" s="1"/>
      <c r="T2" s="1"/>
      <c r="U2" s="1"/>
      <c r="V2" s="1"/>
      <c r="W2" s="1"/>
      <c r="X2" s="1"/>
      <c r="Y2" s="1"/>
      <c r="Z2" s="1"/>
      <c r="AA2" s="1"/>
      <c r="AB2" s="1"/>
      <c r="AC2" s="1"/>
      <c r="AD2" s="1"/>
      <c r="AE2" s="3"/>
      <c r="AF2" s="1"/>
      <c r="AG2" s="1"/>
      <c r="AH2" s="4" t="s">
        <v>3</v>
      </c>
      <c r="AI2" s="4" t="s">
        <v>4</v>
      </c>
      <c r="AL2" s="4" t="s">
        <v>5</v>
      </c>
      <c r="AN2" s="4" t="s">
        <v>6</v>
      </c>
    </row>
    <row r="3" spans="1:41" x14ac:dyDescent="0.2">
      <c r="A3" s="1"/>
      <c r="B3" s="1"/>
      <c r="C3" s="1"/>
      <c r="D3" s="2"/>
      <c r="E3" s="1"/>
      <c r="F3" s="1"/>
      <c r="G3" s="1"/>
      <c r="H3" s="1"/>
      <c r="I3" s="1"/>
      <c r="J3" s="1"/>
      <c r="K3" s="1"/>
      <c r="L3" s="1"/>
      <c r="M3" s="1"/>
      <c r="N3" s="1"/>
      <c r="O3" s="1"/>
      <c r="P3" s="1"/>
      <c r="Q3" s="1"/>
      <c r="R3" s="1"/>
      <c r="S3" s="1"/>
      <c r="T3" s="1"/>
      <c r="U3" s="1"/>
      <c r="V3" s="1"/>
      <c r="W3" s="1"/>
      <c r="X3" s="1"/>
      <c r="Y3" s="1"/>
      <c r="Z3" s="1"/>
      <c r="AA3" s="1"/>
      <c r="AB3" s="1"/>
      <c r="AC3" s="1"/>
      <c r="AD3" s="1"/>
      <c r="AE3" s="3"/>
      <c r="AF3" s="1"/>
      <c r="AG3" s="1"/>
      <c r="AH3" s="4" t="s">
        <v>7</v>
      </c>
      <c r="AI3" s="4" t="s">
        <v>8</v>
      </c>
      <c r="AL3" s="4" t="s">
        <v>9</v>
      </c>
      <c r="AN3" s="4" t="s">
        <v>10</v>
      </c>
    </row>
    <row r="4" spans="1:41" x14ac:dyDescent="0.2">
      <c r="A4" s="1"/>
      <c r="B4" s="1"/>
      <c r="C4" s="1"/>
      <c r="D4" s="2"/>
      <c r="E4" s="1"/>
      <c r="F4" s="1"/>
      <c r="G4" s="1"/>
      <c r="H4" s="1"/>
      <c r="I4" s="1"/>
      <c r="J4" s="1"/>
      <c r="K4" s="1"/>
      <c r="L4" s="1"/>
      <c r="M4" s="1"/>
      <c r="N4" s="1"/>
      <c r="O4" s="1"/>
      <c r="P4" s="1"/>
      <c r="Q4" s="1"/>
      <c r="R4" s="1"/>
      <c r="S4" s="1"/>
      <c r="T4" s="1"/>
      <c r="U4" s="1"/>
      <c r="V4" s="1"/>
      <c r="W4" s="1"/>
      <c r="X4" s="1"/>
      <c r="Y4" s="1"/>
      <c r="Z4" s="1"/>
      <c r="AA4" s="1"/>
      <c r="AB4" s="1"/>
      <c r="AC4" s="1"/>
      <c r="AD4" s="1"/>
      <c r="AE4" s="3"/>
      <c r="AF4" s="1"/>
      <c r="AG4" s="1"/>
      <c r="AH4" s="4" t="s">
        <v>11</v>
      </c>
      <c r="AI4" s="4" t="s">
        <v>12</v>
      </c>
      <c r="AK4" s="4" t="s">
        <v>13</v>
      </c>
      <c r="AL4" s="4" t="s">
        <v>14</v>
      </c>
      <c r="AN4" s="4" t="s">
        <v>15</v>
      </c>
    </row>
    <row r="5" spans="1:41" x14ac:dyDescent="0.2">
      <c r="A5" s="1"/>
      <c r="B5" s="1"/>
      <c r="C5" s="1"/>
      <c r="D5" s="2"/>
      <c r="E5" s="1"/>
      <c r="F5" s="1"/>
      <c r="G5" s="1"/>
      <c r="H5" s="1"/>
      <c r="I5" s="1"/>
      <c r="J5" s="1"/>
      <c r="K5" s="1"/>
      <c r="L5" s="1"/>
      <c r="M5" s="1"/>
      <c r="N5" s="1"/>
      <c r="O5" s="1"/>
      <c r="P5" s="1"/>
      <c r="Q5" s="1"/>
      <c r="R5" s="1"/>
      <c r="S5" s="1"/>
      <c r="T5" s="1"/>
      <c r="U5" s="1"/>
      <c r="V5" s="1"/>
      <c r="W5" s="1"/>
      <c r="X5" s="1"/>
      <c r="Y5" s="1"/>
      <c r="Z5" s="1"/>
      <c r="AA5" s="1"/>
      <c r="AB5" s="1"/>
      <c r="AC5" s="1"/>
      <c r="AD5" s="1"/>
      <c r="AE5" s="3"/>
      <c r="AF5" s="1"/>
      <c r="AG5" s="1"/>
      <c r="AH5" s="4" t="s">
        <v>16</v>
      </c>
      <c r="AI5" s="4" t="s">
        <v>17</v>
      </c>
      <c r="AK5" s="4" t="s">
        <v>18</v>
      </c>
      <c r="AL5" s="4" t="s">
        <v>19</v>
      </c>
      <c r="AN5" s="4" t="s">
        <v>20</v>
      </c>
    </row>
    <row r="6" spans="1:41" ht="29.25" customHeight="1" x14ac:dyDescent="0.2">
      <c r="A6" s="1"/>
      <c r="B6" s="1"/>
      <c r="C6" s="1"/>
      <c r="D6" s="2"/>
      <c r="E6" s="1"/>
      <c r="F6" s="1"/>
      <c r="G6" s="1"/>
      <c r="H6" s="1"/>
      <c r="I6" s="1"/>
      <c r="J6" s="1"/>
      <c r="K6" s="1"/>
      <c r="L6" s="1"/>
      <c r="M6" s="1"/>
      <c r="N6" s="1"/>
      <c r="O6" s="1"/>
      <c r="P6" s="1"/>
      <c r="Q6" s="1"/>
      <c r="R6" s="1"/>
      <c r="S6" s="1"/>
      <c r="T6" s="1"/>
      <c r="U6" s="1"/>
      <c r="V6" s="1"/>
      <c r="W6" s="1"/>
      <c r="X6" s="1"/>
      <c r="Y6" s="1"/>
      <c r="Z6" s="1"/>
      <c r="AA6" s="1"/>
      <c r="AB6" s="1"/>
      <c r="AC6" s="1"/>
      <c r="AD6" s="1"/>
      <c r="AE6" s="3"/>
      <c r="AF6" s="1"/>
      <c r="AG6" s="1"/>
      <c r="AH6" s="4" t="s">
        <v>21</v>
      </c>
      <c r="AI6" s="4" t="s">
        <v>22</v>
      </c>
      <c r="AJ6" s="4" t="s">
        <v>23</v>
      </c>
      <c r="AK6" s="4" t="s">
        <v>24</v>
      </c>
      <c r="AL6" s="4" t="s">
        <v>25</v>
      </c>
      <c r="AN6" s="4" t="s">
        <v>26</v>
      </c>
    </row>
    <row r="7" spans="1:41" ht="24.75" customHeight="1" x14ac:dyDescent="0.2">
      <c r="A7" s="5" t="s">
        <v>27</v>
      </c>
      <c r="B7" s="5"/>
      <c r="C7" s="6">
        <v>43851</v>
      </c>
      <c r="D7" s="7"/>
      <c r="E7" s="7"/>
      <c r="F7" s="7"/>
      <c r="G7" s="8"/>
      <c r="H7" s="9"/>
      <c r="I7" s="9"/>
      <c r="J7" s="9"/>
      <c r="K7" s="9"/>
      <c r="L7" s="10"/>
      <c r="M7" s="11" t="s">
        <v>28</v>
      </c>
      <c r="N7" s="12"/>
      <c r="O7" s="12"/>
      <c r="P7" s="12"/>
      <c r="Q7" s="12"/>
      <c r="R7" s="12"/>
      <c r="S7" s="12"/>
      <c r="T7" s="12"/>
      <c r="U7" s="12"/>
      <c r="V7" s="13"/>
      <c r="W7" s="14" t="s">
        <v>29</v>
      </c>
      <c r="X7" s="15"/>
      <c r="Y7" s="16" t="s">
        <v>30</v>
      </c>
      <c r="Z7" s="17"/>
      <c r="AA7" s="18"/>
      <c r="AB7" s="14" t="s">
        <v>31</v>
      </c>
      <c r="AC7" s="15" t="s">
        <v>32</v>
      </c>
      <c r="AD7" s="19" t="s">
        <v>33</v>
      </c>
      <c r="AE7" s="20"/>
      <c r="AF7" s="21"/>
      <c r="AG7" s="21"/>
      <c r="AH7" s="4" t="s">
        <v>34</v>
      </c>
      <c r="AI7" s="4" t="s">
        <v>35</v>
      </c>
      <c r="AJ7" s="4" t="s">
        <v>36</v>
      </c>
      <c r="AN7" s="4" t="s">
        <v>37</v>
      </c>
    </row>
    <row r="8" spans="1:41" x14ac:dyDescent="0.2">
      <c r="A8" s="22" t="s">
        <v>38</v>
      </c>
      <c r="B8" s="22"/>
      <c r="C8" s="22"/>
      <c r="D8" s="22"/>
      <c r="E8" s="22"/>
      <c r="F8" s="22"/>
      <c r="G8" s="23" t="s">
        <v>39</v>
      </c>
      <c r="H8" s="24"/>
      <c r="I8" s="24"/>
      <c r="J8" s="24"/>
      <c r="K8" s="24"/>
      <c r="L8" s="24"/>
      <c r="M8" s="24"/>
      <c r="N8" s="24"/>
      <c r="O8" s="24"/>
      <c r="P8" s="24"/>
      <c r="Q8" s="24"/>
      <c r="R8" s="24"/>
      <c r="S8" s="24"/>
      <c r="T8" s="24"/>
      <c r="U8" s="24"/>
      <c r="V8" s="24"/>
      <c r="W8" s="24"/>
      <c r="X8" s="25"/>
      <c r="Y8" s="24"/>
      <c r="Z8" s="24"/>
      <c r="AA8" s="24"/>
      <c r="AB8" s="26"/>
      <c r="AC8" s="27" t="s">
        <v>40</v>
      </c>
      <c r="AD8" s="28" t="s">
        <v>41</v>
      </c>
      <c r="AE8" s="29"/>
      <c r="AF8" s="29"/>
      <c r="AG8" s="29"/>
      <c r="AH8" s="4" t="s">
        <v>42</v>
      </c>
      <c r="AI8" s="4" t="s">
        <v>43</v>
      </c>
      <c r="AN8" s="4" t="s">
        <v>44</v>
      </c>
    </row>
    <row r="9" spans="1:41" s="34" customFormat="1" ht="14.25" customHeight="1" x14ac:dyDescent="0.2">
      <c r="A9" s="30" t="s">
        <v>45</v>
      </c>
      <c r="B9" s="31" t="s">
        <v>46</v>
      </c>
      <c r="C9" s="30" t="s">
        <v>47</v>
      </c>
      <c r="D9" s="30" t="s">
        <v>2</v>
      </c>
      <c r="E9" s="30" t="s">
        <v>48</v>
      </c>
      <c r="F9" s="32" t="s">
        <v>49</v>
      </c>
      <c r="G9" s="22" t="s">
        <v>50</v>
      </c>
      <c r="H9" s="22"/>
      <c r="I9" s="22"/>
      <c r="J9" s="22"/>
      <c r="K9" s="23" t="s">
        <v>51</v>
      </c>
      <c r="L9" s="24"/>
      <c r="M9" s="24"/>
      <c r="N9" s="24"/>
      <c r="O9" s="24"/>
      <c r="P9" s="24"/>
      <c r="Q9" s="24"/>
      <c r="R9" s="24"/>
      <c r="S9" s="24"/>
      <c r="T9" s="26"/>
      <c r="U9" s="23" t="s">
        <v>52</v>
      </c>
      <c r="V9" s="24"/>
      <c r="W9" s="24"/>
      <c r="X9" s="24"/>
      <c r="Y9" s="24"/>
      <c r="Z9" s="24"/>
      <c r="AA9" s="24"/>
      <c r="AB9" s="26"/>
      <c r="AC9" s="33"/>
      <c r="AD9" s="28"/>
      <c r="AE9" s="29"/>
      <c r="AF9" s="29"/>
      <c r="AG9" s="29"/>
      <c r="AH9" s="4" t="s">
        <v>53</v>
      </c>
      <c r="AI9" s="4" t="s">
        <v>54</v>
      </c>
      <c r="AJ9" s="4" t="s">
        <v>55</v>
      </c>
    </row>
    <row r="10" spans="1:41" s="34" customFormat="1" ht="20.25" customHeight="1" x14ac:dyDescent="0.2">
      <c r="A10" s="30"/>
      <c r="B10" s="35"/>
      <c r="C10" s="30"/>
      <c r="D10" s="30"/>
      <c r="E10" s="30"/>
      <c r="F10" s="32"/>
      <c r="G10" s="36" t="s">
        <v>56</v>
      </c>
      <c r="H10" s="36"/>
      <c r="I10" s="36"/>
      <c r="J10" s="36"/>
      <c r="K10" s="37" t="s">
        <v>57</v>
      </c>
      <c r="L10" s="32" t="s">
        <v>58</v>
      </c>
      <c r="M10" s="32" t="s">
        <v>59</v>
      </c>
      <c r="N10" s="27" t="s">
        <v>60</v>
      </c>
      <c r="O10" s="30" t="s">
        <v>61</v>
      </c>
      <c r="P10" s="35" t="s">
        <v>62</v>
      </c>
      <c r="Q10" s="31" t="s">
        <v>63</v>
      </c>
      <c r="R10" s="30" t="s">
        <v>64</v>
      </c>
      <c r="S10" s="31" t="s">
        <v>65</v>
      </c>
      <c r="T10" s="31" t="s">
        <v>66</v>
      </c>
      <c r="U10" s="38" t="s">
        <v>67</v>
      </c>
      <c r="V10" s="30" t="s">
        <v>68</v>
      </c>
      <c r="W10" s="37" t="s">
        <v>69</v>
      </c>
      <c r="X10" s="31" t="s">
        <v>70</v>
      </c>
      <c r="Y10" s="30" t="s">
        <v>71</v>
      </c>
      <c r="Z10" s="30"/>
      <c r="AA10" s="30"/>
      <c r="AB10" s="30"/>
      <c r="AC10" s="33"/>
      <c r="AD10" s="39"/>
      <c r="AE10" s="40"/>
      <c r="AF10" s="40"/>
      <c r="AG10" s="40"/>
      <c r="AH10" s="34" t="s">
        <v>72</v>
      </c>
      <c r="AI10" s="34" t="s">
        <v>73</v>
      </c>
      <c r="AJ10" s="34" t="s">
        <v>74</v>
      </c>
      <c r="AL10" s="34" t="s">
        <v>75</v>
      </c>
      <c r="AO10" s="4" t="s">
        <v>76</v>
      </c>
    </row>
    <row r="11" spans="1:41" s="34" customFormat="1" ht="57.75" customHeight="1" x14ac:dyDescent="0.2">
      <c r="A11" s="31"/>
      <c r="B11" s="41"/>
      <c r="C11" s="31"/>
      <c r="D11" s="31"/>
      <c r="E11" s="31"/>
      <c r="F11" s="27"/>
      <c r="G11" s="42" t="s">
        <v>1</v>
      </c>
      <c r="H11" s="42" t="s">
        <v>0</v>
      </c>
      <c r="I11" s="42"/>
      <c r="J11" s="43" t="s">
        <v>77</v>
      </c>
      <c r="K11" s="38"/>
      <c r="L11" s="32"/>
      <c r="M11" s="32"/>
      <c r="N11" s="44"/>
      <c r="O11" s="30"/>
      <c r="P11" s="41"/>
      <c r="Q11" s="41"/>
      <c r="R11" s="30"/>
      <c r="S11" s="41"/>
      <c r="T11" s="41"/>
      <c r="U11" s="45"/>
      <c r="V11" s="30"/>
      <c r="W11" s="38"/>
      <c r="X11" s="41"/>
      <c r="Y11" s="46" t="s">
        <v>78</v>
      </c>
      <c r="Z11" s="46" t="s">
        <v>79</v>
      </c>
      <c r="AA11" s="47" t="s">
        <v>80</v>
      </c>
      <c r="AB11" s="47" t="s">
        <v>81</v>
      </c>
      <c r="AC11" s="44"/>
      <c r="AD11" s="48" t="s">
        <v>82</v>
      </c>
      <c r="AE11" s="48" t="s">
        <v>83</v>
      </c>
      <c r="AF11" s="48" t="s">
        <v>84</v>
      </c>
      <c r="AG11" s="46" t="s">
        <v>85</v>
      </c>
      <c r="AH11" s="34" t="s">
        <v>86</v>
      </c>
      <c r="AI11" s="34" t="s">
        <v>8</v>
      </c>
      <c r="AL11" s="34" t="s">
        <v>87</v>
      </c>
      <c r="AO11" s="4" t="s">
        <v>88</v>
      </c>
    </row>
    <row r="12" spans="1:41" ht="37.5" customHeight="1" x14ac:dyDescent="0.2">
      <c r="A12" s="49" t="s">
        <v>89</v>
      </c>
      <c r="B12" s="50" t="s">
        <v>90</v>
      </c>
      <c r="C12" s="51" t="s">
        <v>91</v>
      </c>
      <c r="D12" s="52" t="s">
        <v>15</v>
      </c>
      <c r="E12" s="53" t="s">
        <v>92</v>
      </c>
      <c r="F12" s="54" t="s">
        <v>93</v>
      </c>
      <c r="G12" s="55" t="s">
        <v>5</v>
      </c>
      <c r="H12" s="55" t="s">
        <v>13</v>
      </c>
      <c r="I12" s="56" t="str">
        <f>CONCATENATE(G12,H12)</f>
        <v>RARA VEZMODERADO</v>
      </c>
      <c r="J12" s="57" t="str">
        <f>I13</f>
        <v>1. MODERADO</v>
      </c>
      <c r="K12" s="58" t="s">
        <v>94</v>
      </c>
      <c r="L12" s="59" t="s">
        <v>95</v>
      </c>
      <c r="M12" s="60" t="s">
        <v>3</v>
      </c>
      <c r="N12" s="61">
        <f>IF(M12="ASIGNADO",15,IF(M12="NO ASIGNADO",0,""))</f>
        <v>15</v>
      </c>
      <c r="O12" s="62">
        <f>SUM(N12:N18)</f>
        <v>95</v>
      </c>
      <c r="P12" s="63" t="s">
        <v>72</v>
      </c>
      <c r="Q12" s="64">
        <f>IF(Q15="DÉBIL",0,IF(Q15="MODERADO",50,IF(Q15="FUERTE",100,"")))</f>
        <v>50</v>
      </c>
      <c r="R12" s="65"/>
      <c r="S12" s="66" t="s">
        <v>96</v>
      </c>
      <c r="T12" s="66" t="s">
        <v>96</v>
      </c>
      <c r="U12" s="67" t="s">
        <v>97</v>
      </c>
      <c r="V12" s="68" t="s">
        <v>98</v>
      </c>
      <c r="W12" s="69" t="s">
        <v>99</v>
      </c>
      <c r="X12" s="70" t="s">
        <v>100</v>
      </c>
      <c r="Y12" s="71"/>
      <c r="Z12" s="53"/>
      <c r="AA12" s="72" t="s">
        <v>101</v>
      </c>
      <c r="AB12" s="70" t="s">
        <v>102</v>
      </c>
      <c r="AC12" s="73">
        <v>44074</v>
      </c>
      <c r="AD12" s="74" t="s">
        <v>103</v>
      </c>
      <c r="AE12" s="75" t="s">
        <v>104</v>
      </c>
      <c r="AF12" s="76" t="s">
        <v>105</v>
      </c>
      <c r="AG12" s="54" t="s">
        <v>106</v>
      </c>
      <c r="AH12" s="4" t="s">
        <v>107</v>
      </c>
      <c r="AI12" s="4" t="s">
        <v>108</v>
      </c>
      <c r="AJ12" s="4" t="s">
        <v>13</v>
      </c>
      <c r="AK12" s="4" t="s">
        <v>76</v>
      </c>
      <c r="AL12" s="4" t="s">
        <v>13</v>
      </c>
      <c r="AN12" s="4" t="s">
        <v>101</v>
      </c>
      <c r="AO12" s="4" t="s">
        <v>97</v>
      </c>
    </row>
    <row r="13" spans="1:41" ht="51.75" customHeight="1" x14ac:dyDescent="0.2">
      <c r="A13" s="49"/>
      <c r="B13" s="77"/>
      <c r="C13" s="78"/>
      <c r="D13" s="67"/>
      <c r="E13" s="79"/>
      <c r="F13" s="80"/>
      <c r="G13" s="55"/>
      <c r="H13" s="55"/>
      <c r="I13" s="56"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1. MODERADO</v>
      </c>
      <c r="J13" s="81"/>
      <c r="K13" s="82"/>
      <c r="L13" s="83" t="s">
        <v>109</v>
      </c>
      <c r="M13" s="84" t="s">
        <v>11</v>
      </c>
      <c r="N13" s="85">
        <f>IF(M13="ADECUADO",15,IF(M13="INADECUADO",0,""))</f>
        <v>15</v>
      </c>
      <c r="O13" s="86"/>
      <c r="P13" s="87"/>
      <c r="Q13" s="64"/>
      <c r="R13" s="88"/>
      <c r="S13" s="66"/>
      <c r="T13" s="66"/>
      <c r="U13" s="67"/>
      <c r="V13" s="89"/>
      <c r="W13" s="69"/>
      <c r="X13" s="69"/>
      <c r="Y13" s="90"/>
      <c r="Z13" s="79"/>
      <c r="AA13" s="91"/>
      <c r="AB13" s="69"/>
      <c r="AC13" s="69"/>
      <c r="AD13" s="69"/>
      <c r="AE13" s="75"/>
      <c r="AF13" s="92"/>
      <c r="AG13" s="54"/>
      <c r="AH13" s="4" t="s">
        <v>96</v>
      </c>
      <c r="AI13" s="4" t="s">
        <v>110</v>
      </c>
      <c r="AL13" s="4" t="s">
        <v>18</v>
      </c>
      <c r="AN13" s="4" t="s">
        <v>111</v>
      </c>
      <c r="AO13" s="4" t="s">
        <v>112</v>
      </c>
    </row>
    <row r="14" spans="1:41" ht="93" customHeight="1" x14ac:dyDescent="0.2">
      <c r="A14" s="49"/>
      <c r="B14" s="77"/>
      <c r="C14" s="78"/>
      <c r="D14" s="67"/>
      <c r="E14" s="79"/>
      <c r="F14" s="80"/>
      <c r="G14" s="55"/>
      <c r="H14" s="55"/>
      <c r="I14" s="56"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MODERADO</v>
      </c>
      <c r="J14" s="81"/>
      <c r="K14" s="82"/>
      <c r="L14" s="93" t="s">
        <v>113</v>
      </c>
      <c r="M14" s="84" t="s">
        <v>16</v>
      </c>
      <c r="N14" s="85">
        <f>IF(M14="OPORTUNA",15,IF(M14="INOPORTUNA",0,""))</f>
        <v>15</v>
      </c>
      <c r="O14" s="86"/>
      <c r="P14" s="87"/>
      <c r="Q14" s="64"/>
      <c r="R14" s="88"/>
      <c r="S14" s="94" t="s">
        <v>114</v>
      </c>
      <c r="T14" s="94" t="s">
        <v>115</v>
      </c>
      <c r="U14" s="67"/>
      <c r="V14" s="89"/>
      <c r="W14" s="69"/>
      <c r="X14" s="69"/>
      <c r="Y14" s="90"/>
      <c r="Z14" s="79"/>
      <c r="AA14" s="91"/>
      <c r="AB14" s="69"/>
      <c r="AC14" s="69"/>
      <c r="AD14" s="69"/>
      <c r="AE14" s="75"/>
      <c r="AF14" s="92"/>
      <c r="AG14" s="54"/>
      <c r="AH14" s="4" t="s">
        <v>98</v>
      </c>
      <c r="AI14" s="4" t="s">
        <v>116</v>
      </c>
      <c r="AJ14" s="4" t="s">
        <v>117</v>
      </c>
      <c r="AK14" s="4" t="s">
        <v>118</v>
      </c>
      <c r="AL14" s="4" t="s">
        <v>24</v>
      </c>
      <c r="AO14" s="4" t="s">
        <v>119</v>
      </c>
    </row>
    <row r="15" spans="1:41" ht="84" customHeight="1" x14ac:dyDescent="0.2">
      <c r="A15" s="49"/>
      <c r="B15" s="77"/>
      <c r="C15" s="78"/>
      <c r="D15" s="67"/>
      <c r="E15" s="79"/>
      <c r="F15" s="80"/>
      <c r="G15" s="55"/>
      <c r="H15" s="55"/>
      <c r="I15" s="56"/>
      <c r="J15" s="81"/>
      <c r="K15" s="82"/>
      <c r="L15" s="83" t="s">
        <v>120</v>
      </c>
      <c r="M15" s="84" t="s">
        <v>121</v>
      </c>
      <c r="N15" s="85">
        <f>IF(M15="PREVENIR",15,IF(M15="DETECTAR",10,IF(M15="NO ES UN CONTROL",0,"")))</f>
        <v>15</v>
      </c>
      <c r="O15" s="95" t="str">
        <f>IF(O12&lt;86,"DÉBIL",IF(O12&lt;96,"MODERADO",IF(O12&lt;101,"FUERTE","")))</f>
        <v>MODERADO</v>
      </c>
      <c r="P15" s="87"/>
      <c r="Q15" s="96" t="str">
        <f>IF(AND(O15="FUERTE",P12="FUERTE (SIEMPRE SE EJECUTA)"),"FUERTE",IF(OR(O15="DÉBIL",P12="DÉBIL (NO SE EJECUTA)"),"DÉBIL",IF(OR(O15="MODERADO",P12="MODERADO (ALGUNAS VECES)"),"MODERADO")))</f>
        <v>MODERADO</v>
      </c>
      <c r="R15" s="97" t="str">
        <f>IF(AND(O15="FUERTE",P12="FUERTE (SIEMPRE SE EJECUTA)"),"NO","SÍ")</f>
        <v>SÍ</v>
      </c>
      <c r="S15" s="98">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15" s="99">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15" s="67"/>
      <c r="V15" s="89"/>
      <c r="W15" s="69"/>
      <c r="X15" s="69"/>
      <c r="Y15" s="90"/>
      <c r="Z15" s="79"/>
      <c r="AA15" s="91"/>
      <c r="AB15" s="69"/>
      <c r="AC15" s="69"/>
      <c r="AD15" s="69"/>
      <c r="AE15" s="75"/>
      <c r="AF15" s="92"/>
      <c r="AG15" s="54"/>
      <c r="AH15" s="4" t="s">
        <v>96</v>
      </c>
      <c r="AO15" s="4" t="s">
        <v>122</v>
      </c>
    </row>
    <row r="16" spans="1:41" ht="94.5" customHeight="1" x14ac:dyDescent="0.2">
      <c r="A16" s="49"/>
      <c r="B16" s="77"/>
      <c r="C16" s="78"/>
      <c r="D16" s="67"/>
      <c r="E16" s="79"/>
      <c r="F16" s="80"/>
      <c r="G16" s="55"/>
      <c r="H16" s="55"/>
      <c r="I16" s="56"/>
      <c r="J16" s="81"/>
      <c r="K16" s="82"/>
      <c r="L16" s="83" t="s">
        <v>123</v>
      </c>
      <c r="M16" s="84" t="s">
        <v>34</v>
      </c>
      <c r="N16" s="85">
        <f>IF(M16="CONFIABLE",15,IF(M16="NO CONFIABLE",0,""))</f>
        <v>15</v>
      </c>
      <c r="O16" s="100"/>
      <c r="P16" s="87"/>
      <c r="Q16" s="96"/>
      <c r="R16" s="97"/>
      <c r="S16" s="98"/>
      <c r="T16" s="101"/>
      <c r="U16" s="67"/>
      <c r="V16" s="89"/>
      <c r="W16" s="69"/>
      <c r="X16" s="69"/>
      <c r="Y16" s="90"/>
      <c r="Z16" s="79"/>
      <c r="AA16" s="91"/>
      <c r="AB16" s="69"/>
      <c r="AC16" s="69"/>
      <c r="AD16" s="69"/>
      <c r="AE16" s="75"/>
      <c r="AF16" s="92"/>
      <c r="AG16" s="54"/>
      <c r="AH16" s="4" t="s">
        <v>124</v>
      </c>
      <c r="AJ16" s="4" t="s">
        <v>21</v>
      </c>
      <c r="AK16" s="4" t="s">
        <v>121</v>
      </c>
      <c r="AL16" s="4" t="s">
        <v>22</v>
      </c>
      <c r="AO16" s="4" t="s">
        <v>125</v>
      </c>
    </row>
    <row r="17" spans="1:41" ht="66.75" customHeight="1" x14ac:dyDescent="0.2">
      <c r="A17" s="49"/>
      <c r="B17" s="77"/>
      <c r="C17" s="78"/>
      <c r="D17" s="67"/>
      <c r="E17" s="79"/>
      <c r="F17" s="80"/>
      <c r="G17" s="55"/>
      <c r="H17" s="55"/>
      <c r="I17" s="56"/>
      <c r="J17" s="81"/>
      <c r="K17" s="82"/>
      <c r="L17" s="83" t="s">
        <v>126</v>
      </c>
      <c r="M17" s="84" t="s">
        <v>42</v>
      </c>
      <c r="N17" s="85">
        <f>IF(M17="SE INVESTIGAN Y SE RESUELVEN OPORTUNAMENTE",15,IF(M17="NO SE INVESTIGAN Y SE RESUELVEN OPORTUNAMENTE",0,""))</f>
        <v>15</v>
      </c>
      <c r="O17" s="100"/>
      <c r="P17" s="87"/>
      <c r="Q17" s="96"/>
      <c r="R17" s="97"/>
      <c r="S17" s="98"/>
      <c r="T17" s="101"/>
      <c r="U17" s="67"/>
      <c r="V17" s="89"/>
      <c r="W17" s="69"/>
      <c r="X17" s="69"/>
      <c r="Y17" s="90"/>
      <c r="Z17" s="79"/>
      <c r="AA17" s="91"/>
      <c r="AB17" s="69"/>
      <c r="AC17" s="69"/>
      <c r="AD17" s="69"/>
      <c r="AE17" s="75"/>
      <c r="AF17" s="92"/>
      <c r="AG17" s="54"/>
      <c r="AH17" s="4" t="s">
        <v>110</v>
      </c>
      <c r="AO17" s="4" t="s">
        <v>127</v>
      </c>
    </row>
    <row r="18" spans="1:41" ht="60.75" customHeight="1" x14ac:dyDescent="0.2">
      <c r="A18" s="50"/>
      <c r="B18" s="77"/>
      <c r="C18" s="102"/>
      <c r="D18" s="103"/>
      <c r="E18" s="104"/>
      <c r="F18" s="105"/>
      <c r="G18" s="106"/>
      <c r="H18" s="106"/>
      <c r="I18" s="56"/>
      <c r="J18" s="81"/>
      <c r="K18" s="107"/>
      <c r="L18" s="108" t="s">
        <v>128</v>
      </c>
      <c r="M18" s="109" t="s">
        <v>54</v>
      </c>
      <c r="N18" s="110">
        <f>IF(M18="COMPLETA",10,IF(M18="INCOMPLETA",5,IF(M18="NO EXISTE",0,"")))</f>
        <v>5</v>
      </c>
      <c r="O18" s="100"/>
      <c r="P18" s="111"/>
      <c r="Q18" s="112"/>
      <c r="R18" s="113"/>
      <c r="S18" s="99"/>
      <c r="T18" s="101"/>
      <c r="U18" s="103"/>
      <c r="V18" s="89"/>
      <c r="W18" s="114"/>
      <c r="X18" s="114"/>
      <c r="Y18" s="115"/>
      <c r="Z18" s="104"/>
      <c r="AA18" s="116"/>
      <c r="AB18" s="114"/>
      <c r="AC18" s="114"/>
      <c r="AD18" s="114"/>
      <c r="AE18" s="117"/>
      <c r="AF18" s="118"/>
      <c r="AG18" s="119"/>
      <c r="AO18" s="4" t="s">
        <v>129</v>
      </c>
    </row>
    <row r="19" spans="1:41" ht="37.5" customHeight="1" x14ac:dyDescent="0.2">
      <c r="A19" s="49" t="s">
        <v>89</v>
      </c>
      <c r="B19" s="50"/>
      <c r="C19" s="51" t="s">
        <v>130</v>
      </c>
      <c r="D19" s="52" t="s">
        <v>6</v>
      </c>
      <c r="E19" s="53" t="s">
        <v>131</v>
      </c>
      <c r="F19" s="54" t="s">
        <v>132</v>
      </c>
      <c r="G19" s="55" t="s">
        <v>14</v>
      </c>
      <c r="H19" s="55" t="s">
        <v>87</v>
      </c>
      <c r="I19" s="56" t="str">
        <f>CONCATENATE(G19,H19)</f>
        <v>POSIBLEMENOR</v>
      </c>
      <c r="J19" s="57" t="str">
        <f>I20</f>
        <v>3. MODERADO</v>
      </c>
      <c r="K19" s="58" t="s">
        <v>133</v>
      </c>
      <c r="L19" s="59" t="s">
        <v>95</v>
      </c>
      <c r="M19" s="60" t="s">
        <v>3</v>
      </c>
      <c r="N19" s="61">
        <f>IF(M19="ASIGNADO",15,IF(M19="NO ASIGNADO",0,""))</f>
        <v>15</v>
      </c>
      <c r="O19" s="62">
        <f>SUM(N19:N25)</f>
        <v>95</v>
      </c>
      <c r="P19" s="63" t="s">
        <v>72</v>
      </c>
      <c r="Q19" s="64">
        <f>IF(Q22="DÉBIL",0,IF(Q22="MODERADO",50,IF(Q22="FUERTE",100,"")))</f>
        <v>50</v>
      </c>
      <c r="R19" s="65"/>
      <c r="S19" s="66" t="s">
        <v>96</v>
      </c>
      <c r="T19" s="66" t="s">
        <v>96</v>
      </c>
      <c r="U19" s="67" t="s">
        <v>112</v>
      </c>
      <c r="V19" s="68" t="s">
        <v>116</v>
      </c>
      <c r="W19" s="69" t="s">
        <v>99</v>
      </c>
      <c r="X19" s="71" t="s">
        <v>134</v>
      </c>
      <c r="Y19" s="71" t="s">
        <v>135</v>
      </c>
      <c r="Z19" s="53" t="s">
        <v>136</v>
      </c>
      <c r="AA19" s="72" t="s">
        <v>101</v>
      </c>
      <c r="AB19" s="70" t="s">
        <v>137</v>
      </c>
      <c r="AC19" s="73">
        <v>44074</v>
      </c>
      <c r="AD19" s="70" t="s">
        <v>138</v>
      </c>
      <c r="AE19" s="75" t="s">
        <v>139</v>
      </c>
      <c r="AF19" s="76" t="s">
        <v>140</v>
      </c>
      <c r="AG19" s="54" t="s">
        <v>141</v>
      </c>
      <c r="AH19" s="4" t="s">
        <v>107</v>
      </c>
      <c r="AI19" s="4" t="s">
        <v>108</v>
      </c>
      <c r="AJ19" s="4" t="s">
        <v>13</v>
      </c>
      <c r="AK19" s="4" t="s">
        <v>76</v>
      </c>
      <c r="AL19" s="4" t="s">
        <v>13</v>
      </c>
      <c r="AN19" s="4" t="s">
        <v>101</v>
      </c>
      <c r="AO19" s="4" t="s">
        <v>97</v>
      </c>
    </row>
    <row r="20" spans="1:41" ht="51.75" customHeight="1" x14ac:dyDescent="0.2">
      <c r="A20" s="49"/>
      <c r="B20" s="77"/>
      <c r="C20" s="78"/>
      <c r="D20" s="67"/>
      <c r="E20" s="79"/>
      <c r="F20" s="80"/>
      <c r="G20" s="55"/>
      <c r="H20" s="55"/>
      <c r="I20" s="56"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MODERADO</v>
      </c>
      <c r="J20" s="81"/>
      <c r="K20" s="82"/>
      <c r="L20" s="83" t="s">
        <v>109</v>
      </c>
      <c r="M20" s="84" t="s">
        <v>11</v>
      </c>
      <c r="N20" s="85">
        <f>IF(M20="ADECUADO",15,IF(M20="INADECUADO",0,""))</f>
        <v>15</v>
      </c>
      <c r="O20" s="86"/>
      <c r="P20" s="87"/>
      <c r="Q20" s="64"/>
      <c r="R20" s="88"/>
      <c r="S20" s="66"/>
      <c r="T20" s="66"/>
      <c r="U20" s="67"/>
      <c r="V20" s="89"/>
      <c r="W20" s="69"/>
      <c r="X20" s="90"/>
      <c r="Y20" s="90"/>
      <c r="Z20" s="79"/>
      <c r="AA20" s="91"/>
      <c r="AB20" s="69"/>
      <c r="AC20" s="69"/>
      <c r="AD20" s="69"/>
      <c r="AE20" s="75"/>
      <c r="AF20" s="92"/>
      <c r="AG20" s="54"/>
      <c r="AH20" s="4" t="s">
        <v>96</v>
      </c>
      <c r="AI20" s="4" t="s">
        <v>110</v>
      </c>
      <c r="AL20" s="4" t="s">
        <v>18</v>
      </c>
      <c r="AN20" s="4" t="s">
        <v>111</v>
      </c>
      <c r="AO20" s="4" t="s">
        <v>112</v>
      </c>
    </row>
    <row r="21" spans="1:41" ht="97.5" customHeight="1" x14ac:dyDescent="0.2">
      <c r="A21" s="49"/>
      <c r="B21" s="77"/>
      <c r="C21" s="78"/>
      <c r="D21" s="67"/>
      <c r="E21" s="79"/>
      <c r="F21" s="80"/>
      <c r="G21" s="55"/>
      <c r="H21" s="55"/>
      <c r="I21" s="56"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MODERADO</v>
      </c>
      <c r="J21" s="81"/>
      <c r="K21" s="82"/>
      <c r="L21" s="93" t="s">
        <v>113</v>
      </c>
      <c r="M21" s="84" t="s">
        <v>16</v>
      </c>
      <c r="N21" s="85">
        <f>IF(M21="OPORTUNA",15,IF(M21="INOPORTUNA",0,""))</f>
        <v>15</v>
      </c>
      <c r="O21" s="86"/>
      <c r="P21" s="87"/>
      <c r="Q21" s="64"/>
      <c r="R21" s="88"/>
      <c r="S21" s="94" t="s">
        <v>114</v>
      </c>
      <c r="T21" s="94" t="s">
        <v>115</v>
      </c>
      <c r="U21" s="67"/>
      <c r="V21" s="89"/>
      <c r="W21" s="69"/>
      <c r="X21" s="90"/>
      <c r="Y21" s="90"/>
      <c r="Z21" s="79"/>
      <c r="AA21" s="91"/>
      <c r="AB21" s="69"/>
      <c r="AC21" s="69"/>
      <c r="AD21" s="69"/>
      <c r="AE21" s="75"/>
      <c r="AF21" s="92"/>
      <c r="AG21" s="54"/>
      <c r="AH21" s="4" t="s">
        <v>98</v>
      </c>
      <c r="AI21" s="4" t="s">
        <v>116</v>
      </c>
      <c r="AJ21" s="4" t="s">
        <v>117</v>
      </c>
      <c r="AK21" s="4" t="s">
        <v>118</v>
      </c>
      <c r="AL21" s="4" t="s">
        <v>24</v>
      </c>
      <c r="AO21" s="4" t="s">
        <v>119</v>
      </c>
    </row>
    <row r="22" spans="1:41" ht="84" customHeight="1" x14ac:dyDescent="0.2">
      <c r="A22" s="49"/>
      <c r="B22" s="77"/>
      <c r="C22" s="78"/>
      <c r="D22" s="67"/>
      <c r="E22" s="79"/>
      <c r="F22" s="80"/>
      <c r="G22" s="55"/>
      <c r="H22" s="55"/>
      <c r="I22" s="56"/>
      <c r="J22" s="81"/>
      <c r="K22" s="82"/>
      <c r="L22" s="83" t="s">
        <v>120</v>
      </c>
      <c r="M22" s="84" t="s">
        <v>121</v>
      </c>
      <c r="N22" s="85">
        <f>IF(M22="PREVENIR",15,IF(M22="DETECTAR",10,IF(M22="NO ES UN CONTROL",0,"")))</f>
        <v>15</v>
      </c>
      <c r="O22" s="95" t="str">
        <f>IF(O19&lt;86,"DÉBIL",IF(O19&lt;96,"MODERADO",IF(O19&lt;101,"FUERTE","")))</f>
        <v>MODERADO</v>
      </c>
      <c r="P22" s="87"/>
      <c r="Q22" s="96" t="str">
        <f>IF(AND(O22="FUERTE",P19="FUERTE (SIEMPRE SE EJECUTA)"),"FUERTE",IF(OR(O22="DÉBIL",P19="DÉBIL (NO SE EJECUTA)"),"DÉBIL",IF(OR(O22="MODERADO",P19="MODERADO (ALGUNAS VECES)"),"MODERADO")))</f>
        <v>MODERADO</v>
      </c>
      <c r="R22" s="97" t="str">
        <f>IF(AND(O22="FUERTE",P19="FUERTE (SIEMPRE SE EJECUTA)"),"NO","SÍ")</f>
        <v>SÍ</v>
      </c>
      <c r="S22" s="98">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22" s="99">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22" s="67"/>
      <c r="V22" s="89"/>
      <c r="W22" s="69"/>
      <c r="X22" s="90"/>
      <c r="Y22" s="90"/>
      <c r="Z22" s="79"/>
      <c r="AA22" s="91"/>
      <c r="AB22" s="69"/>
      <c r="AC22" s="69"/>
      <c r="AD22" s="69"/>
      <c r="AE22" s="75"/>
      <c r="AF22" s="92"/>
      <c r="AG22" s="54"/>
      <c r="AH22" s="4" t="s">
        <v>96</v>
      </c>
      <c r="AO22" s="4" t="s">
        <v>122</v>
      </c>
    </row>
    <row r="23" spans="1:41" ht="55.5" customHeight="1" x14ac:dyDescent="0.2">
      <c r="A23" s="49"/>
      <c r="B23" s="77"/>
      <c r="C23" s="78"/>
      <c r="D23" s="67"/>
      <c r="E23" s="79"/>
      <c r="F23" s="80"/>
      <c r="G23" s="55"/>
      <c r="H23" s="55"/>
      <c r="I23" s="56"/>
      <c r="J23" s="81"/>
      <c r="K23" s="82"/>
      <c r="L23" s="83" t="s">
        <v>123</v>
      </c>
      <c r="M23" s="84" t="s">
        <v>34</v>
      </c>
      <c r="N23" s="85">
        <f>IF(M23="CONFIABLE",15,IF(M23="NO CONFIABLE",0,""))</f>
        <v>15</v>
      </c>
      <c r="O23" s="100"/>
      <c r="P23" s="87"/>
      <c r="Q23" s="96"/>
      <c r="R23" s="97"/>
      <c r="S23" s="98"/>
      <c r="T23" s="101"/>
      <c r="U23" s="67"/>
      <c r="V23" s="89"/>
      <c r="W23" s="69"/>
      <c r="X23" s="90"/>
      <c r="Y23" s="90"/>
      <c r="Z23" s="79"/>
      <c r="AA23" s="91"/>
      <c r="AB23" s="69"/>
      <c r="AC23" s="69"/>
      <c r="AD23" s="69"/>
      <c r="AE23" s="75"/>
      <c r="AF23" s="92"/>
      <c r="AG23" s="54"/>
      <c r="AH23" s="4" t="s">
        <v>124</v>
      </c>
      <c r="AJ23" s="4" t="s">
        <v>21</v>
      </c>
      <c r="AK23" s="4" t="s">
        <v>121</v>
      </c>
      <c r="AL23" s="4" t="s">
        <v>22</v>
      </c>
      <c r="AO23" s="4" t="s">
        <v>125</v>
      </c>
    </row>
    <row r="24" spans="1:41" ht="66.75" customHeight="1" x14ac:dyDescent="0.2">
      <c r="A24" s="49"/>
      <c r="B24" s="77"/>
      <c r="C24" s="78"/>
      <c r="D24" s="67"/>
      <c r="E24" s="79"/>
      <c r="F24" s="80"/>
      <c r="G24" s="55"/>
      <c r="H24" s="55"/>
      <c r="I24" s="56"/>
      <c r="J24" s="81"/>
      <c r="K24" s="82"/>
      <c r="L24" s="83" t="s">
        <v>126</v>
      </c>
      <c r="M24" s="84" t="s">
        <v>42</v>
      </c>
      <c r="N24" s="85">
        <f>IF(M24="SE INVESTIGAN Y SE RESUELVEN OPORTUNAMENTE",15,IF(M24="NO SE INVESTIGAN Y SE RESUELVEN OPORTUNAMENTE",0,""))</f>
        <v>15</v>
      </c>
      <c r="O24" s="100"/>
      <c r="P24" s="87"/>
      <c r="Q24" s="96"/>
      <c r="R24" s="97"/>
      <c r="S24" s="98"/>
      <c r="T24" s="101"/>
      <c r="U24" s="67"/>
      <c r="V24" s="89"/>
      <c r="W24" s="69"/>
      <c r="X24" s="90"/>
      <c r="Y24" s="90"/>
      <c r="Z24" s="79"/>
      <c r="AA24" s="91"/>
      <c r="AB24" s="69"/>
      <c r="AC24" s="69"/>
      <c r="AD24" s="69"/>
      <c r="AE24" s="75"/>
      <c r="AF24" s="92"/>
      <c r="AG24" s="54"/>
      <c r="AH24" s="4" t="s">
        <v>110</v>
      </c>
      <c r="AO24" s="4" t="s">
        <v>127</v>
      </c>
    </row>
    <row r="25" spans="1:41" ht="60.75" customHeight="1" x14ac:dyDescent="0.2">
      <c r="A25" s="50"/>
      <c r="B25" s="77"/>
      <c r="C25" s="102"/>
      <c r="D25" s="103"/>
      <c r="E25" s="104"/>
      <c r="F25" s="105"/>
      <c r="G25" s="106"/>
      <c r="H25" s="106"/>
      <c r="I25" s="56"/>
      <c r="J25" s="81"/>
      <c r="K25" s="107"/>
      <c r="L25" s="108" t="s">
        <v>128</v>
      </c>
      <c r="M25" s="109" t="s">
        <v>54</v>
      </c>
      <c r="N25" s="110">
        <f>IF(M25="COMPLETA",10,IF(M25="INCOMPLETA",5,IF(M25="NO EXISTE",0,"")))</f>
        <v>5</v>
      </c>
      <c r="O25" s="100"/>
      <c r="P25" s="111"/>
      <c r="Q25" s="112"/>
      <c r="R25" s="113"/>
      <c r="S25" s="99"/>
      <c r="T25" s="101"/>
      <c r="U25" s="103"/>
      <c r="V25" s="89"/>
      <c r="W25" s="114"/>
      <c r="X25" s="115"/>
      <c r="Y25" s="115"/>
      <c r="Z25" s="104"/>
      <c r="AA25" s="116"/>
      <c r="AB25" s="114"/>
      <c r="AC25" s="114"/>
      <c r="AD25" s="114"/>
      <c r="AE25" s="117"/>
      <c r="AF25" s="118"/>
      <c r="AG25" s="119"/>
      <c r="AO25" s="4" t="s">
        <v>129</v>
      </c>
    </row>
    <row r="26" spans="1:41" ht="37.5" customHeight="1" x14ac:dyDescent="0.2">
      <c r="A26" s="49"/>
      <c r="B26" s="50"/>
      <c r="C26" s="51" t="s">
        <v>142</v>
      </c>
      <c r="D26" s="52" t="s">
        <v>37</v>
      </c>
      <c r="E26" s="53" t="s">
        <v>143</v>
      </c>
      <c r="F26" s="54" t="s">
        <v>144</v>
      </c>
      <c r="G26" s="55" t="s">
        <v>19</v>
      </c>
      <c r="H26" s="55" t="s">
        <v>87</v>
      </c>
      <c r="I26" s="56" t="str">
        <f>CONCATENATE(G26,H26)</f>
        <v>PROBABLEMENOR</v>
      </c>
      <c r="J26" s="57" t="str">
        <f>I27</f>
        <v>4. ALTO</v>
      </c>
      <c r="K26" s="58" t="s">
        <v>145</v>
      </c>
      <c r="L26" s="59" t="s">
        <v>95</v>
      </c>
      <c r="M26" s="60" t="s">
        <v>3</v>
      </c>
      <c r="N26" s="61">
        <f>IF(M26="ASIGNADO",15,IF(M26="NO ASIGNADO",0,""))</f>
        <v>15</v>
      </c>
      <c r="O26" s="62">
        <f>SUM(N26:N32)</f>
        <v>95</v>
      </c>
      <c r="P26" s="63" t="s">
        <v>72</v>
      </c>
      <c r="Q26" s="64">
        <f>IF(Q29="DÉBIL",0,IF(Q29="MODERADO",50,IF(Q29="FUERTE",100,"")))</f>
        <v>50</v>
      </c>
      <c r="R26" s="65"/>
      <c r="S26" s="66" t="s">
        <v>96</v>
      </c>
      <c r="T26" s="66" t="s">
        <v>96</v>
      </c>
      <c r="U26" s="67" t="s">
        <v>122</v>
      </c>
      <c r="V26" s="68" t="s">
        <v>116</v>
      </c>
      <c r="W26" s="69" t="s">
        <v>146</v>
      </c>
      <c r="X26" s="71" t="s">
        <v>147</v>
      </c>
      <c r="Y26" s="71" t="s">
        <v>148</v>
      </c>
      <c r="Z26" s="53" t="s">
        <v>149</v>
      </c>
      <c r="AA26" s="72" t="s">
        <v>111</v>
      </c>
      <c r="AB26" s="70" t="s">
        <v>150</v>
      </c>
      <c r="AC26" s="73">
        <v>44074</v>
      </c>
      <c r="AD26" s="70" t="s">
        <v>151</v>
      </c>
      <c r="AE26" s="75" t="s">
        <v>152</v>
      </c>
      <c r="AF26" s="76" t="s">
        <v>153</v>
      </c>
      <c r="AG26" s="54" t="s">
        <v>154</v>
      </c>
      <c r="AH26" s="4" t="s">
        <v>107</v>
      </c>
      <c r="AI26" s="4" t="s">
        <v>108</v>
      </c>
      <c r="AJ26" s="4" t="s">
        <v>13</v>
      </c>
      <c r="AK26" s="4" t="s">
        <v>76</v>
      </c>
      <c r="AL26" s="4" t="s">
        <v>13</v>
      </c>
      <c r="AN26" s="4" t="s">
        <v>101</v>
      </c>
      <c r="AO26" s="4" t="s">
        <v>97</v>
      </c>
    </row>
    <row r="27" spans="1:41" ht="51.75" customHeight="1" x14ac:dyDescent="0.2">
      <c r="A27" s="49"/>
      <c r="B27" s="77"/>
      <c r="C27" s="78"/>
      <c r="D27" s="67"/>
      <c r="E27" s="79"/>
      <c r="F27" s="80"/>
      <c r="G27" s="55"/>
      <c r="H27" s="55"/>
      <c r="I27" s="56"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4. ALTO</v>
      </c>
      <c r="J27" s="81"/>
      <c r="K27" s="82"/>
      <c r="L27" s="83" t="s">
        <v>109</v>
      </c>
      <c r="M27" s="84" t="s">
        <v>11</v>
      </c>
      <c r="N27" s="85">
        <f>IF(M27="ADECUADO",15,IF(M27="INADECUADO",0,""))</f>
        <v>15</v>
      </c>
      <c r="O27" s="86"/>
      <c r="P27" s="87"/>
      <c r="Q27" s="64"/>
      <c r="R27" s="88"/>
      <c r="S27" s="66"/>
      <c r="T27" s="66"/>
      <c r="U27" s="67"/>
      <c r="V27" s="89"/>
      <c r="W27" s="69"/>
      <c r="X27" s="90"/>
      <c r="Y27" s="90"/>
      <c r="Z27" s="79"/>
      <c r="AA27" s="91"/>
      <c r="AB27" s="69"/>
      <c r="AC27" s="69"/>
      <c r="AD27" s="69"/>
      <c r="AE27" s="75"/>
      <c r="AF27" s="92"/>
      <c r="AG27" s="54"/>
      <c r="AH27" s="4" t="s">
        <v>96</v>
      </c>
      <c r="AI27" s="4" t="s">
        <v>110</v>
      </c>
      <c r="AL27" s="4" t="s">
        <v>18</v>
      </c>
      <c r="AN27" s="4" t="s">
        <v>111</v>
      </c>
      <c r="AO27" s="4" t="s">
        <v>112</v>
      </c>
    </row>
    <row r="28" spans="1:41" ht="69.75" customHeight="1" x14ac:dyDescent="0.2">
      <c r="A28" s="49"/>
      <c r="B28" s="77"/>
      <c r="C28" s="78"/>
      <c r="D28" s="67"/>
      <c r="E28" s="79"/>
      <c r="F28" s="80"/>
      <c r="G28" s="55"/>
      <c r="H28" s="55"/>
      <c r="I28" s="56"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ALTO</v>
      </c>
      <c r="J28" s="81"/>
      <c r="K28" s="82"/>
      <c r="L28" s="93" t="s">
        <v>113</v>
      </c>
      <c r="M28" s="84" t="s">
        <v>16</v>
      </c>
      <c r="N28" s="85">
        <f>IF(M28="OPORTUNA",15,IF(M28="INOPORTUNA",0,""))</f>
        <v>15</v>
      </c>
      <c r="O28" s="86"/>
      <c r="P28" s="87"/>
      <c r="Q28" s="64"/>
      <c r="R28" s="88"/>
      <c r="S28" s="94" t="s">
        <v>114</v>
      </c>
      <c r="T28" s="94" t="s">
        <v>115</v>
      </c>
      <c r="U28" s="67"/>
      <c r="V28" s="89"/>
      <c r="W28" s="69"/>
      <c r="X28" s="90"/>
      <c r="Y28" s="90"/>
      <c r="Z28" s="79"/>
      <c r="AA28" s="91"/>
      <c r="AB28" s="69"/>
      <c r="AC28" s="69"/>
      <c r="AD28" s="69"/>
      <c r="AE28" s="75"/>
      <c r="AF28" s="92"/>
      <c r="AG28" s="54"/>
      <c r="AH28" s="4" t="s">
        <v>98</v>
      </c>
      <c r="AI28" s="4" t="s">
        <v>116</v>
      </c>
      <c r="AJ28" s="4" t="s">
        <v>117</v>
      </c>
      <c r="AK28" s="4" t="s">
        <v>118</v>
      </c>
      <c r="AL28" s="4" t="s">
        <v>24</v>
      </c>
      <c r="AO28" s="4" t="s">
        <v>119</v>
      </c>
    </row>
    <row r="29" spans="1:41" ht="84" customHeight="1" x14ac:dyDescent="0.2">
      <c r="A29" s="49"/>
      <c r="B29" s="77"/>
      <c r="C29" s="78"/>
      <c r="D29" s="67"/>
      <c r="E29" s="79"/>
      <c r="F29" s="80"/>
      <c r="G29" s="55"/>
      <c r="H29" s="55"/>
      <c r="I29" s="56"/>
      <c r="J29" s="81"/>
      <c r="K29" s="82"/>
      <c r="L29" s="83" t="s">
        <v>120</v>
      </c>
      <c r="M29" s="84" t="s">
        <v>121</v>
      </c>
      <c r="N29" s="85">
        <f>IF(M29="PREVENIR",15,IF(M29="DETECTAR",10,IF(M29="NO ES UN CONTROL",0,"")))</f>
        <v>15</v>
      </c>
      <c r="O29" s="95" t="str">
        <f>IF(O26&lt;86,"DÉBIL",IF(O26&lt;96,"MODERADO",IF(O26&lt;101,"FUERTE","")))</f>
        <v>MODERADO</v>
      </c>
      <c r="P29" s="87"/>
      <c r="Q29" s="96" t="str">
        <f>IF(AND(O29="FUERTE",P26="FUERTE (SIEMPRE SE EJECUTA)"),"FUERTE",IF(OR(O29="DÉBIL",P26="DÉBIL (NO SE EJECUTA)"),"DÉBIL",IF(OR(O29="MODERADO",P26="MODERADO (ALGUNAS VECES)"),"MODERADO")))</f>
        <v>MODERADO</v>
      </c>
      <c r="R29" s="97" t="str">
        <f>IF(AND(O29="FUERTE",P26="FUERTE (SIEMPRE SE EJECUTA)"),"NO","SÍ")</f>
        <v>SÍ</v>
      </c>
      <c r="S29" s="98">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29" s="99">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29" s="67"/>
      <c r="V29" s="89"/>
      <c r="W29" s="69"/>
      <c r="X29" s="90"/>
      <c r="Y29" s="90"/>
      <c r="Z29" s="79"/>
      <c r="AA29" s="91"/>
      <c r="AB29" s="69"/>
      <c r="AC29" s="69"/>
      <c r="AD29" s="69"/>
      <c r="AE29" s="75"/>
      <c r="AF29" s="92"/>
      <c r="AG29" s="54"/>
      <c r="AH29" s="4" t="s">
        <v>96</v>
      </c>
      <c r="AO29" s="4" t="s">
        <v>122</v>
      </c>
    </row>
    <row r="30" spans="1:41" ht="55.5" customHeight="1" x14ac:dyDescent="0.2">
      <c r="A30" s="49"/>
      <c r="B30" s="77"/>
      <c r="C30" s="78"/>
      <c r="D30" s="67"/>
      <c r="E30" s="79"/>
      <c r="F30" s="80"/>
      <c r="G30" s="55"/>
      <c r="H30" s="55"/>
      <c r="I30" s="56"/>
      <c r="J30" s="81"/>
      <c r="K30" s="82"/>
      <c r="L30" s="83" t="s">
        <v>123</v>
      </c>
      <c r="M30" s="84" t="s">
        <v>34</v>
      </c>
      <c r="N30" s="85">
        <f>IF(M30="CONFIABLE",15,IF(M30="NO CONFIABLE",0,""))</f>
        <v>15</v>
      </c>
      <c r="O30" s="100"/>
      <c r="P30" s="87"/>
      <c r="Q30" s="96"/>
      <c r="R30" s="97"/>
      <c r="S30" s="98"/>
      <c r="T30" s="101"/>
      <c r="U30" s="67"/>
      <c r="V30" s="89"/>
      <c r="W30" s="69"/>
      <c r="X30" s="90"/>
      <c r="Y30" s="90"/>
      <c r="Z30" s="79"/>
      <c r="AA30" s="91"/>
      <c r="AB30" s="69"/>
      <c r="AC30" s="69"/>
      <c r="AD30" s="69"/>
      <c r="AE30" s="75"/>
      <c r="AF30" s="92"/>
      <c r="AG30" s="54"/>
      <c r="AH30" s="4" t="s">
        <v>124</v>
      </c>
      <c r="AJ30" s="4" t="s">
        <v>21</v>
      </c>
      <c r="AK30" s="4" t="s">
        <v>121</v>
      </c>
      <c r="AL30" s="4" t="s">
        <v>22</v>
      </c>
      <c r="AO30" s="4" t="s">
        <v>125</v>
      </c>
    </row>
    <row r="31" spans="1:41" ht="66.75" customHeight="1" x14ac:dyDescent="0.2">
      <c r="A31" s="49"/>
      <c r="B31" s="77"/>
      <c r="C31" s="78"/>
      <c r="D31" s="67"/>
      <c r="E31" s="79"/>
      <c r="F31" s="80"/>
      <c r="G31" s="55"/>
      <c r="H31" s="55"/>
      <c r="I31" s="56"/>
      <c r="J31" s="81"/>
      <c r="K31" s="82"/>
      <c r="L31" s="83" t="s">
        <v>126</v>
      </c>
      <c r="M31" s="84" t="s">
        <v>42</v>
      </c>
      <c r="N31" s="85">
        <f>IF(M31="SE INVESTIGAN Y SE RESUELVEN OPORTUNAMENTE",15,IF(M31="NO SE INVESTIGAN Y SE RESUELVEN OPORTUNAMENTE",0,""))</f>
        <v>15</v>
      </c>
      <c r="O31" s="100"/>
      <c r="P31" s="87"/>
      <c r="Q31" s="96"/>
      <c r="R31" s="97"/>
      <c r="S31" s="98"/>
      <c r="T31" s="101"/>
      <c r="U31" s="67"/>
      <c r="V31" s="89"/>
      <c r="W31" s="69"/>
      <c r="X31" s="90"/>
      <c r="Y31" s="90"/>
      <c r="Z31" s="79"/>
      <c r="AA31" s="91"/>
      <c r="AB31" s="69"/>
      <c r="AC31" s="69"/>
      <c r="AD31" s="69"/>
      <c r="AE31" s="75"/>
      <c r="AF31" s="92"/>
      <c r="AG31" s="54"/>
      <c r="AH31" s="4" t="s">
        <v>110</v>
      </c>
      <c r="AO31" s="4" t="s">
        <v>127</v>
      </c>
    </row>
    <row r="32" spans="1:41" ht="60.75" customHeight="1" x14ac:dyDescent="0.2">
      <c r="A32" s="50"/>
      <c r="B32" s="77"/>
      <c r="C32" s="102"/>
      <c r="D32" s="103"/>
      <c r="E32" s="104"/>
      <c r="F32" s="105"/>
      <c r="G32" s="106"/>
      <c r="H32" s="106"/>
      <c r="I32" s="56"/>
      <c r="J32" s="81"/>
      <c r="K32" s="107"/>
      <c r="L32" s="108" t="s">
        <v>128</v>
      </c>
      <c r="M32" s="109" t="s">
        <v>54</v>
      </c>
      <c r="N32" s="110">
        <f>IF(M32="COMPLETA",10,IF(M32="INCOMPLETA",5,IF(M32="NO EXISTE",0,"")))</f>
        <v>5</v>
      </c>
      <c r="O32" s="100"/>
      <c r="P32" s="111"/>
      <c r="Q32" s="112"/>
      <c r="R32" s="113"/>
      <c r="S32" s="99"/>
      <c r="T32" s="101"/>
      <c r="U32" s="103"/>
      <c r="V32" s="89"/>
      <c r="W32" s="114"/>
      <c r="X32" s="115"/>
      <c r="Y32" s="115"/>
      <c r="Z32" s="104"/>
      <c r="AA32" s="116"/>
      <c r="AB32" s="114"/>
      <c r="AC32" s="114"/>
      <c r="AD32" s="114"/>
      <c r="AE32" s="117"/>
      <c r="AF32" s="118"/>
      <c r="AG32" s="119"/>
      <c r="AO32" s="4" t="s">
        <v>129</v>
      </c>
    </row>
    <row r="33" spans="1:41" ht="27.75" customHeight="1" x14ac:dyDescent="0.2">
      <c r="A33" s="120"/>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O33" s="4" t="s">
        <v>155</v>
      </c>
    </row>
    <row r="34" spans="1:41" ht="21.75" customHeight="1" x14ac:dyDescent="0.2">
      <c r="A34" s="121" t="s">
        <v>156</v>
      </c>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O34" s="4" t="s">
        <v>157</v>
      </c>
    </row>
    <row r="35" spans="1:41" ht="27.75" customHeight="1" x14ac:dyDescent="0.2">
      <c r="A35" s="122" t="s">
        <v>158</v>
      </c>
      <c r="B35" s="122"/>
      <c r="C35" s="122" t="s">
        <v>159</v>
      </c>
      <c r="D35" s="122"/>
      <c r="E35" s="122"/>
      <c r="F35" s="122"/>
      <c r="G35" s="122"/>
      <c r="H35" s="122"/>
      <c r="I35" s="122"/>
      <c r="J35" s="122"/>
      <c r="K35" s="122"/>
      <c r="L35" s="122"/>
      <c r="M35" s="122"/>
      <c r="N35" s="122"/>
      <c r="O35" s="122"/>
      <c r="P35" s="122"/>
      <c r="Q35" s="122"/>
      <c r="R35" s="122"/>
      <c r="S35" s="122"/>
      <c r="T35" s="122"/>
      <c r="U35" s="122"/>
      <c r="V35" s="122"/>
      <c r="W35" s="122"/>
      <c r="X35" s="122"/>
      <c r="Y35" s="122"/>
      <c r="Z35" s="123" t="s">
        <v>160</v>
      </c>
      <c r="AA35" s="123"/>
      <c r="AB35" s="123"/>
      <c r="AC35" s="123"/>
      <c r="AD35" s="124" t="s">
        <v>161</v>
      </c>
      <c r="AE35" s="124"/>
      <c r="AF35" s="124"/>
      <c r="AG35" s="124"/>
      <c r="AO35" s="4" t="s">
        <v>162</v>
      </c>
    </row>
    <row r="36" spans="1:41" s="132" customFormat="1" ht="27.75" customHeight="1" x14ac:dyDescent="0.2">
      <c r="A36" s="125" t="s">
        <v>163</v>
      </c>
      <c r="B36" s="126"/>
      <c r="C36" s="49" t="s">
        <v>164</v>
      </c>
      <c r="D36" s="49"/>
      <c r="E36" s="49"/>
      <c r="F36" s="49"/>
      <c r="G36" s="49"/>
      <c r="H36" s="49"/>
      <c r="I36" s="49"/>
      <c r="J36" s="49"/>
      <c r="K36" s="49"/>
      <c r="L36" s="49"/>
      <c r="M36" s="49"/>
      <c r="N36" s="49"/>
      <c r="O36" s="49"/>
      <c r="P36" s="49"/>
      <c r="Q36" s="49"/>
      <c r="R36" s="49"/>
      <c r="S36" s="49"/>
      <c r="T36" s="49"/>
      <c r="U36" s="49"/>
      <c r="V36" s="49"/>
      <c r="W36" s="49"/>
      <c r="X36" s="49"/>
      <c r="Y36" s="49"/>
      <c r="Z36" s="127">
        <v>43851</v>
      </c>
      <c r="AA36" s="128"/>
      <c r="AB36" s="128"/>
      <c r="AC36" s="129"/>
      <c r="AD36" s="130" t="s">
        <v>165</v>
      </c>
      <c r="AE36" s="131"/>
      <c r="AF36" s="131"/>
      <c r="AG36" s="131"/>
      <c r="AO36" s="4" t="s">
        <v>166</v>
      </c>
    </row>
    <row r="37" spans="1:41" s="132" customFormat="1" ht="27.75" customHeight="1" x14ac:dyDescent="0.2">
      <c r="A37" s="125" t="s">
        <v>167</v>
      </c>
      <c r="B37" s="126"/>
      <c r="C37" s="49" t="s">
        <v>168</v>
      </c>
      <c r="D37" s="49"/>
      <c r="E37" s="49"/>
      <c r="F37" s="49"/>
      <c r="G37" s="49"/>
      <c r="H37" s="49"/>
      <c r="I37" s="49"/>
      <c r="J37" s="49"/>
      <c r="K37" s="49"/>
      <c r="L37" s="49"/>
      <c r="M37" s="49"/>
      <c r="N37" s="49"/>
      <c r="O37" s="49"/>
      <c r="P37" s="49"/>
      <c r="Q37" s="49"/>
      <c r="R37" s="49"/>
      <c r="S37" s="49"/>
      <c r="T37" s="49"/>
      <c r="U37" s="49"/>
      <c r="V37" s="49"/>
      <c r="W37" s="49"/>
      <c r="X37" s="49"/>
      <c r="Y37" s="49"/>
      <c r="Z37" s="127">
        <v>43956</v>
      </c>
      <c r="AA37" s="128"/>
      <c r="AB37" s="128"/>
      <c r="AC37" s="129"/>
      <c r="AD37" s="130" t="s">
        <v>165</v>
      </c>
      <c r="AE37" s="131"/>
      <c r="AF37" s="131"/>
      <c r="AG37" s="131"/>
      <c r="AO37" s="4" t="s">
        <v>169</v>
      </c>
    </row>
    <row r="38" spans="1:41" s="132" customFormat="1" ht="27.75" customHeight="1" x14ac:dyDescent="0.2">
      <c r="A38" s="125" t="s">
        <v>170</v>
      </c>
      <c r="B38" s="126"/>
      <c r="C38" s="49" t="s">
        <v>171</v>
      </c>
      <c r="D38" s="49"/>
      <c r="E38" s="49"/>
      <c r="F38" s="49"/>
      <c r="G38" s="49"/>
      <c r="H38" s="49"/>
      <c r="I38" s="49"/>
      <c r="J38" s="49"/>
      <c r="K38" s="49"/>
      <c r="L38" s="49"/>
      <c r="M38" s="49"/>
      <c r="N38" s="49"/>
      <c r="O38" s="49"/>
      <c r="P38" s="49"/>
      <c r="Q38" s="49"/>
      <c r="R38" s="49"/>
      <c r="S38" s="49"/>
      <c r="T38" s="49"/>
      <c r="U38" s="49"/>
      <c r="V38" s="49"/>
      <c r="W38" s="49"/>
      <c r="X38" s="49"/>
      <c r="Y38" s="49"/>
      <c r="Z38" s="127">
        <v>44078</v>
      </c>
      <c r="AA38" s="128"/>
      <c r="AB38" s="128"/>
      <c r="AC38" s="129"/>
      <c r="AD38" s="130" t="s">
        <v>165</v>
      </c>
      <c r="AE38" s="131"/>
      <c r="AF38" s="131"/>
      <c r="AG38" s="131"/>
      <c r="AO38" s="4" t="s">
        <v>172</v>
      </c>
    </row>
    <row r="39" spans="1:41" ht="15" customHeight="1" x14ac:dyDescent="0.2">
      <c r="A39" s="133" t="s">
        <v>173</v>
      </c>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O39" s="4" t="s">
        <v>174</v>
      </c>
    </row>
    <row r="40" spans="1:41" customFormat="1" ht="30.75" customHeight="1" x14ac:dyDescent="0.25">
      <c r="A40" s="134" t="s">
        <v>161</v>
      </c>
      <c r="B40" s="134"/>
      <c r="C40" s="134"/>
      <c r="D40" s="134"/>
      <c r="E40" s="134"/>
      <c r="F40" s="134"/>
      <c r="G40" s="134" t="s">
        <v>175</v>
      </c>
      <c r="H40" s="134"/>
      <c r="I40" s="134"/>
      <c r="J40" s="134"/>
      <c r="K40" s="134"/>
      <c r="L40" s="134"/>
      <c r="M40" s="135" t="s">
        <v>176</v>
      </c>
      <c r="N40" s="136"/>
      <c r="O40" s="136"/>
      <c r="P40" s="136"/>
      <c r="Q40" s="136"/>
      <c r="R40" s="136"/>
      <c r="S40" s="136"/>
      <c r="T40" s="136"/>
      <c r="U40" s="136"/>
      <c r="V40" s="137"/>
      <c r="W40" s="135" t="s">
        <v>177</v>
      </c>
      <c r="X40" s="136"/>
      <c r="Y40" s="136"/>
      <c r="Z40" s="136"/>
      <c r="AA40" s="137"/>
      <c r="AB40" s="138" t="str">
        <f>IF(X7="X","APOYO OFICINA ASESORA DE PLANEACIÓN","APOYO OFICINA DE CONTROL INTERNO")</f>
        <v>APOYO OFICINA DE CONTROL INTERNO</v>
      </c>
      <c r="AC40" s="138"/>
      <c r="AD40" s="138"/>
      <c r="AE40" s="138"/>
      <c r="AF40" s="138"/>
      <c r="AG40" s="138"/>
      <c r="AH40" s="139"/>
      <c r="AO40" s="4" t="s">
        <v>178</v>
      </c>
    </row>
    <row r="41" spans="1:41" s="150" customFormat="1" ht="33.75" customHeight="1" x14ac:dyDescent="0.25">
      <c r="A41" s="140" t="s">
        <v>179</v>
      </c>
      <c r="B41" s="141" t="s">
        <v>165</v>
      </c>
      <c r="C41" s="142"/>
      <c r="D41" s="142"/>
      <c r="E41" s="142"/>
      <c r="F41" s="143"/>
      <c r="G41" s="144" t="s">
        <v>179</v>
      </c>
      <c r="H41" s="141" t="s">
        <v>180</v>
      </c>
      <c r="I41" s="142"/>
      <c r="J41" s="142"/>
      <c r="K41" s="142"/>
      <c r="L41" s="143"/>
      <c r="M41" s="144" t="s">
        <v>179</v>
      </c>
      <c r="N41" s="145"/>
      <c r="O41" s="146" t="s">
        <v>180</v>
      </c>
      <c r="P41" s="146"/>
      <c r="Q41" s="146"/>
      <c r="R41" s="146"/>
      <c r="S41" s="146"/>
      <c r="T41" s="146"/>
      <c r="U41" s="146"/>
      <c r="V41" s="147"/>
      <c r="W41" s="148" t="s">
        <v>179</v>
      </c>
      <c r="X41" s="141" t="s">
        <v>181</v>
      </c>
      <c r="Y41" s="142"/>
      <c r="Z41" s="142"/>
      <c r="AA41" s="143"/>
      <c r="AB41" s="148" t="s">
        <v>179</v>
      </c>
      <c r="AC41" s="149" t="s">
        <v>182</v>
      </c>
      <c r="AD41" s="149"/>
      <c r="AE41" s="149"/>
      <c r="AF41" s="149"/>
      <c r="AG41" s="149"/>
      <c r="AO41" s="4" t="s">
        <v>183</v>
      </c>
    </row>
    <row r="42" spans="1:41" s="150" customFormat="1" ht="32.25" customHeight="1" x14ac:dyDescent="0.25">
      <c r="A42" s="140" t="s">
        <v>184</v>
      </c>
      <c r="B42" s="141" t="s">
        <v>185</v>
      </c>
      <c r="C42" s="142"/>
      <c r="D42" s="142"/>
      <c r="E42" s="142"/>
      <c r="F42" s="143"/>
      <c r="G42" s="140" t="s">
        <v>184</v>
      </c>
      <c r="H42" s="151" t="s">
        <v>186</v>
      </c>
      <c r="I42" s="151"/>
      <c r="J42" s="151"/>
      <c r="K42" s="151"/>
      <c r="L42" s="151"/>
      <c r="M42" s="144" t="s">
        <v>184</v>
      </c>
      <c r="N42" s="152"/>
      <c r="O42" s="151" t="s">
        <v>186</v>
      </c>
      <c r="P42" s="151"/>
      <c r="Q42" s="151"/>
      <c r="R42" s="151"/>
      <c r="S42" s="151"/>
      <c r="T42" s="151"/>
      <c r="U42" s="151"/>
      <c r="V42" s="151"/>
      <c r="W42" s="140" t="s">
        <v>184</v>
      </c>
      <c r="X42" s="141" t="s">
        <v>187</v>
      </c>
      <c r="Y42" s="142"/>
      <c r="Z42" s="142"/>
      <c r="AA42" s="143"/>
      <c r="AB42" s="140" t="s">
        <v>184</v>
      </c>
      <c r="AC42" s="149" t="s">
        <v>188</v>
      </c>
      <c r="AD42" s="149"/>
      <c r="AE42" s="149"/>
      <c r="AF42" s="149"/>
      <c r="AG42" s="149"/>
      <c r="AO42" s="4" t="s">
        <v>189</v>
      </c>
    </row>
    <row r="43" spans="1:41" s="132" customFormat="1" x14ac:dyDescent="0.2">
      <c r="D43" s="153"/>
      <c r="AE43" s="154"/>
      <c r="AO43" s="4" t="s">
        <v>190</v>
      </c>
    </row>
    <row r="44" spans="1:41" x14ac:dyDescent="0.2">
      <c r="AO44" s="4" t="s">
        <v>191</v>
      </c>
    </row>
    <row r="45" spans="1:41" x14ac:dyDescent="0.2">
      <c r="AO45" s="4" t="s">
        <v>192</v>
      </c>
    </row>
    <row r="46" spans="1:41" x14ac:dyDescent="0.2">
      <c r="AO46" s="4" t="s">
        <v>193</v>
      </c>
    </row>
    <row r="47" spans="1:41" x14ac:dyDescent="0.2">
      <c r="AO47" s="4" t="s">
        <v>194</v>
      </c>
    </row>
    <row r="48" spans="1:41" x14ac:dyDescent="0.2">
      <c r="AO48" s="4" t="s">
        <v>195</v>
      </c>
    </row>
  </sheetData>
  <sheetProtection selectLockedCells="1"/>
  <dataConsolidate/>
  <mergeCells count="171">
    <mergeCell ref="B41:F41"/>
    <mergeCell ref="H41:L41"/>
    <mergeCell ref="O41:V41"/>
    <mergeCell ref="X41:AA41"/>
    <mergeCell ref="AC41:AG41"/>
    <mergeCell ref="B42:F42"/>
    <mergeCell ref="H42:L42"/>
    <mergeCell ref="O42:V42"/>
    <mergeCell ref="X42:AA42"/>
    <mergeCell ref="AC42:AG42"/>
    <mergeCell ref="A38:B38"/>
    <mergeCell ref="C38:Y38"/>
    <mergeCell ref="Z38:AC38"/>
    <mergeCell ref="AD38:AG38"/>
    <mergeCell ref="A39:AG39"/>
    <mergeCell ref="A40:F40"/>
    <mergeCell ref="G40:L40"/>
    <mergeCell ref="M40:V40"/>
    <mergeCell ref="W40:AA40"/>
    <mergeCell ref="AB40:AG40"/>
    <mergeCell ref="A36:B36"/>
    <mergeCell ref="C36:Y36"/>
    <mergeCell ref="Z36:AC36"/>
    <mergeCell ref="AD36:AG36"/>
    <mergeCell ref="A37:B37"/>
    <mergeCell ref="C37:Y37"/>
    <mergeCell ref="Z37:AC37"/>
    <mergeCell ref="AD37:AG37"/>
    <mergeCell ref="A33:AG33"/>
    <mergeCell ref="A34:AG34"/>
    <mergeCell ref="A35:B35"/>
    <mergeCell ref="C35:Y35"/>
    <mergeCell ref="Z35:AC35"/>
    <mergeCell ref="AD35:AG35"/>
    <mergeCell ref="AC26:AC32"/>
    <mergeCell ref="AD26:AD32"/>
    <mergeCell ref="AE26:AE32"/>
    <mergeCell ref="AF26:AF32"/>
    <mergeCell ref="AG26:AG32"/>
    <mergeCell ref="O29:O32"/>
    <mergeCell ref="Q29:Q32"/>
    <mergeCell ref="R29:R32"/>
    <mergeCell ref="S29:S32"/>
    <mergeCell ref="T29:T32"/>
    <mergeCell ref="W26:W32"/>
    <mergeCell ref="X26:X32"/>
    <mergeCell ref="Y26:Y32"/>
    <mergeCell ref="Z26:Z32"/>
    <mergeCell ref="AA26:AA32"/>
    <mergeCell ref="AB26:AB32"/>
    <mergeCell ref="Q26:Q28"/>
    <mergeCell ref="R26:R28"/>
    <mergeCell ref="S26:S27"/>
    <mergeCell ref="T26:T27"/>
    <mergeCell ref="U26:U32"/>
    <mergeCell ref="V26:V32"/>
    <mergeCell ref="G26:G32"/>
    <mergeCell ref="H26:H32"/>
    <mergeCell ref="J26:J32"/>
    <mergeCell ref="K26:K32"/>
    <mergeCell ref="O26:O28"/>
    <mergeCell ref="P26:P32"/>
    <mergeCell ref="A26:A32"/>
    <mergeCell ref="B26:B32"/>
    <mergeCell ref="C26:C32"/>
    <mergeCell ref="D26:D32"/>
    <mergeCell ref="E26:E32"/>
    <mergeCell ref="F26:F32"/>
    <mergeCell ref="AC19:AC25"/>
    <mergeCell ref="AD19:AD25"/>
    <mergeCell ref="AE19:AE25"/>
    <mergeCell ref="AF19:AF25"/>
    <mergeCell ref="AG19:AG25"/>
    <mergeCell ref="O22:O25"/>
    <mergeCell ref="Q22:Q25"/>
    <mergeCell ref="R22:R25"/>
    <mergeCell ref="S22:S25"/>
    <mergeCell ref="T22:T25"/>
    <mergeCell ref="W19:W25"/>
    <mergeCell ref="X19:X25"/>
    <mergeCell ref="Y19:Y25"/>
    <mergeCell ref="Z19:Z25"/>
    <mergeCell ref="AA19:AA25"/>
    <mergeCell ref="AB19:AB25"/>
    <mergeCell ref="Q19:Q21"/>
    <mergeCell ref="R19:R21"/>
    <mergeCell ref="S19:S20"/>
    <mergeCell ref="T19:T20"/>
    <mergeCell ref="U19:U25"/>
    <mergeCell ref="V19:V25"/>
    <mergeCell ref="G19:G25"/>
    <mergeCell ref="H19:H25"/>
    <mergeCell ref="J19:J25"/>
    <mergeCell ref="K19:K25"/>
    <mergeCell ref="O19:O21"/>
    <mergeCell ref="P19:P25"/>
    <mergeCell ref="A19:A25"/>
    <mergeCell ref="B19:B25"/>
    <mergeCell ref="C19:C25"/>
    <mergeCell ref="D19:D25"/>
    <mergeCell ref="E19:E25"/>
    <mergeCell ref="F19:F25"/>
    <mergeCell ref="AD12:AD18"/>
    <mergeCell ref="AE12:AE18"/>
    <mergeCell ref="AF12:AF18"/>
    <mergeCell ref="AG12:AG18"/>
    <mergeCell ref="O15:O18"/>
    <mergeCell ref="Q15:Q18"/>
    <mergeCell ref="R15:R18"/>
    <mergeCell ref="S15:S18"/>
    <mergeCell ref="T15:T18"/>
    <mergeCell ref="X12:X18"/>
    <mergeCell ref="Y12:Y18"/>
    <mergeCell ref="Z12:Z18"/>
    <mergeCell ref="AA12:AA18"/>
    <mergeCell ref="AB12:AB18"/>
    <mergeCell ref="AC12:AC18"/>
    <mergeCell ref="R12:R14"/>
    <mergeCell ref="S12:S13"/>
    <mergeCell ref="T12:T13"/>
    <mergeCell ref="U12:U18"/>
    <mergeCell ref="V12:V18"/>
    <mergeCell ref="W12:W18"/>
    <mergeCell ref="H12:H18"/>
    <mergeCell ref="J12:J18"/>
    <mergeCell ref="K12:K18"/>
    <mergeCell ref="O12:O14"/>
    <mergeCell ref="P12:P18"/>
    <mergeCell ref="Q12:Q14"/>
    <mergeCell ref="W10:W11"/>
    <mergeCell ref="X10:X11"/>
    <mergeCell ref="Y10:AB10"/>
    <mergeCell ref="A12:A18"/>
    <mergeCell ref="B12:B18"/>
    <mergeCell ref="C12:C18"/>
    <mergeCell ref="D12:D18"/>
    <mergeCell ref="E12:E18"/>
    <mergeCell ref="F12:F18"/>
    <mergeCell ref="G12:G18"/>
    <mergeCell ref="Q10:Q11"/>
    <mergeCell ref="R10:R11"/>
    <mergeCell ref="S10:S11"/>
    <mergeCell ref="T10:T11"/>
    <mergeCell ref="U10:U11"/>
    <mergeCell ref="V10:V11"/>
    <mergeCell ref="G9:J9"/>
    <mergeCell ref="K9:T9"/>
    <mergeCell ref="U9:AB9"/>
    <mergeCell ref="G10:J10"/>
    <mergeCell ref="K10:K11"/>
    <mergeCell ref="L10:L11"/>
    <mergeCell ref="M10:M11"/>
    <mergeCell ref="N10:N11"/>
    <mergeCell ref="O10:O11"/>
    <mergeCell ref="P10:P11"/>
    <mergeCell ref="A8:F8"/>
    <mergeCell ref="G8:AB8"/>
    <mergeCell ref="AC8:AC11"/>
    <mergeCell ref="AD8:AG10"/>
    <mergeCell ref="A9:A11"/>
    <mergeCell ref="B9:B11"/>
    <mergeCell ref="C9:C11"/>
    <mergeCell ref="D9:D11"/>
    <mergeCell ref="E9:E11"/>
    <mergeCell ref="F9:F11"/>
    <mergeCell ref="A7:B7"/>
    <mergeCell ref="C7:F7"/>
    <mergeCell ref="G7:L7"/>
    <mergeCell ref="M7:V7"/>
    <mergeCell ref="Z7:AA7"/>
    <mergeCell ref="AF7:AG7"/>
  </mergeCells>
  <conditionalFormatting sqref="J12:J18">
    <cfRule type="containsText" dxfId="23" priority="21" operator="containsText" text="EXTREMO">
      <formula>NOT(ISERROR(SEARCH("EXTREMO",J12)))</formula>
    </cfRule>
    <cfRule type="containsText" dxfId="22" priority="22" operator="containsText" text="ALTO">
      <formula>NOT(ISERROR(SEARCH("ALTO",J12)))</formula>
    </cfRule>
    <cfRule type="containsText" dxfId="21" priority="23" operator="containsText" text="MODERADO">
      <formula>NOT(ISERROR(SEARCH("MODERADO",J12)))</formula>
    </cfRule>
    <cfRule type="containsText" dxfId="20" priority="24" operator="containsText" text="BAJO">
      <formula>NOT(ISERROR(SEARCH("BAJO",J12)))</formula>
    </cfRule>
  </conditionalFormatting>
  <conditionalFormatting sqref="U12:U18">
    <cfRule type="containsText" dxfId="19" priority="17" operator="containsText" text="EXTREMO">
      <formula>NOT(ISERROR(SEARCH("EXTREMO",U12)))</formula>
    </cfRule>
    <cfRule type="containsText" dxfId="18" priority="18" operator="containsText" text="MODERADO">
      <formula>NOT(ISERROR(SEARCH("MODERADO",U12)))</formula>
    </cfRule>
    <cfRule type="containsText" dxfId="17" priority="19" operator="containsText" text="ALTO">
      <formula>NOT(ISERROR(SEARCH("ALTO",U12)))</formula>
    </cfRule>
    <cfRule type="containsText" dxfId="16" priority="20" operator="containsText" text="BAJO">
      <formula>NOT(ISERROR(SEARCH("BAJO",U12)))</formula>
    </cfRule>
  </conditionalFormatting>
  <conditionalFormatting sqref="J19:J25">
    <cfRule type="containsText" dxfId="15" priority="13" operator="containsText" text="EXTREMO">
      <formula>NOT(ISERROR(SEARCH("EXTREMO",J19)))</formula>
    </cfRule>
    <cfRule type="containsText" dxfId="14" priority="14" operator="containsText" text="ALTO">
      <formula>NOT(ISERROR(SEARCH("ALTO",J19)))</formula>
    </cfRule>
    <cfRule type="containsText" dxfId="13" priority="15" operator="containsText" text="MODERADO">
      <formula>NOT(ISERROR(SEARCH("MODERADO",J19)))</formula>
    </cfRule>
    <cfRule type="containsText" dxfId="12" priority="16" operator="containsText" text="BAJO">
      <formula>NOT(ISERROR(SEARCH("BAJO",J19)))</formula>
    </cfRule>
  </conditionalFormatting>
  <conditionalFormatting sqref="U19:U25">
    <cfRule type="containsText" dxfId="11" priority="9" operator="containsText" text="EXTREMO">
      <formula>NOT(ISERROR(SEARCH("EXTREMO",U19)))</formula>
    </cfRule>
    <cfRule type="containsText" dxfId="10" priority="10" operator="containsText" text="MODERADO">
      <formula>NOT(ISERROR(SEARCH("MODERADO",U19)))</formula>
    </cfRule>
    <cfRule type="containsText" dxfId="9" priority="11" operator="containsText" text="ALTO">
      <formula>NOT(ISERROR(SEARCH("ALTO",U19)))</formula>
    </cfRule>
    <cfRule type="containsText" dxfId="8" priority="12" operator="containsText" text="BAJO">
      <formula>NOT(ISERROR(SEARCH("BAJO",U19)))</formula>
    </cfRule>
  </conditionalFormatting>
  <conditionalFormatting sqref="J26:J32">
    <cfRule type="containsText" dxfId="7" priority="5" operator="containsText" text="EXTREMO">
      <formula>NOT(ISERROR(SEARCH("EXTREMO",J26)))</formula>
    </cfRule>
    <cfRule type="containsText" dxfId="6" priority="6" operator="containsText" text="ALTO">
      <formula>NOT(ISERROR(SEARCH("ALTO",J26)))</formula>
    </cfRule>
    <cfRule type="containsText" dxfId="5" priority="7" operator="containsText" text="MODERADO">
      <formula>NOT(ISERROR(SEARCH("MODERADO",J26)))</formula>
    </cfRule>
    <cfRule type="containsText" dxfId="4" priority="8" operator="containsText" text="BAJO">
      <formula>NOT(ISERROR(SEARCH("BAJO",J26)))</formula>
    </cfRule>
  </conditionalFormatting>
  <conditionalFormatting sqref="U26:U32">
    <cfRule type="containsText" dxfId="3" priority="1" operator="containsText" text="EXTREMO">
      <formula>NOT(ISERROR(SEARCH("EXTREMO",U26)))</formula>
    </cfRule>
    <cfRule type="containsText" dxfId="2" priority="2" operator="containsText" text="MODERADO">
      <formula>NOT(ISERROR(SEARCH("MODERADO",U26)))</formula>
    </cfRule>
    <cfRule type="containsText" dxfId="1" priority="3" operator="containsText" text="ALTO">
      <formula>NOT(ISERROR(SEARCH("ALTO",U26)))</formula>
    </cfRule>
    <cfRule type="containsText" dxfId="0" priority="4" operator="containsText" text="BAJO">
      <formula>NOT(ISERROR(SEARCH("BAJO",U26)))</formula>
    </cfRule>
  </conditionalFormatting>
  <dataValidations count="15">
    <dataValidation type="list" allowBlank="1" showInputMessage="1" showErrorMessage="1" sqref="M15 M22 M29" xr:uid="{D9DCAB7E-2D20-4A3E-A9FB-35ABCFDA7E9B}">
      <formula1>$AJ$16:$AL$16</formula1>
    </dataValidation>
    <dataValidation type="list" allowBlank="1" showInputMessage="1" showErrorMessage="1" sqref="AA12:AA32" xr:uid="{DF426D64-18DA-48D6-A015-6CD4FF72A09A}">
      <formula1>$AN$12:$AN$13</formula1>
    </dataValidation>
    <dataValidation type="list" allowBlank="1" showInputMessage="1" showErrorMessage="1" sqref="T12 S12:S13 T19 S19:S20 T26 S26:S27" xr:uid="{88C49ED7-5BED-48FB-AA19-01883B07005E}">
      <formula1>$AH$15:$AH$17</formula1>
    </dataValidation>
    <dataValidation type="list" allowBlank="1" showInputMessage="1" showErrorMessage="1" sqref="D12:D32" xr:uid="{7695CBBB-BD75-4C29-9F1C-2486C2AD8E46}">
      <formula1>$AN$2:$AN$8</formula1>
    </dataValidation>
    <dataValidation type="list" allowBlank="1" showInputMessage="1" showErrorMessage="1" sqref="V12:V32" xr:uid="{DD57716A-8C60-4957-96B3-8A9976E9796A}">
      <formula1>$AH$14:$AK$14</formula1>
    </dataValidation>
    <dataValidation type="list" allowBlank="1" showInputMessage="1" showErrorMessage="1" sqref="P12 P19 P26" xr:uid="{E92BED2B-0B06-48BD-AFAD-BC049A5CD191}">
      <formula1>$AH$10:$AJ$10</formula1>
    </dataValidation>
    <dataValidation type="list" allowBlank="1" showInputMessage="1" showErrorMessage="1" sqref="M17 M24 M31" xr:uid="{64B68867-32F6-4711-BD12-2D4EE0A6258C}">
      <formula1>$AH$8:$AI$8</formula1>
    </dataValidation>
    <dataValidation type="list" allowBlank="1" showInputMessage="1" showErrorMessage="1" sqref="M16 M23 M30" xr:uid="{024B41BD-1ABB-4354-B046-A6C17C146FC9}">
      <formula1>$AH$7:$AI$7</formula1>
    </dataValidation>
    <dataValidation type="list" allowBlank="1" showInputMessage="1" showErrorMessage="1" sqref="M14 M21 M28" xr:uid="{3DB37CAE-46AB-4A10-95DF-47DB191FA588}">
      <formula1>$AH$5:$AI$5</formula1>
    </dataValidation>
    <dataValidation type="list" allowBlank="1" showInputMessage="1" showErrorMessage="1" sqref="M13 M20 M27" xr:uid="{58DCA6A2-3826-497F-844E-9C4D2AB98D06}">
      <formula1>$AH$4:$AI$4</formula1>
    </dataValidation>
    <dataValidation type="list" allowBlank="1" showInputMessage="1" showErrorMessage="1" sqref="M12 M19 M26" xr:uid="{5EE7045E-8D3E-4F19-A67A-578CFAAE31B3}">
      <formula1>$AH$2:$AH$3</formula1>
    </dataValidation>
    <dataValidation type="list" allowBlank="1" showInputMessage="1" showErrorMessage="1" sqref="U12:U32" xr:uid="{7098C101-A721-4D3A-BA1F-50A33CD6C423}">
      <formula1>$AO$10:$AO$48</formula1>
    </dataValidation>
    <dataValidation type="list" allowBlank="1" showInputMessage="1" showErrorMessage="1" sqref="G12:G32" xr:uid="{20977AA9-47F5-4CCE-BEC1-1377A690BADA}">
      <formula1>$AL$2:$AL$6</formula1>
    </dataValidation>
    <dataValidation type="list" allowBlank="1" showInputMessage="1" showErrorMessage="1" sqref="M18 M25 M32" xr:uid="{6CBEB682-AE0E-4363-8940-478B40F67525}">
      <formula1>$AH$9:$AJ$9</formula1>
    </dataValidation>
    <dataValidation type="list" allowBlank="1" showInputMessage="1" showErrorMessage="1" sqref="H12:H32" xr:uid="{91BFAF8C-7384-4E4C-8619-9F2B97ABAC0B}">
      <formula1>$AL$10:$AL$14</formula1>
    </dataValidation>
  </dataValidations>
  <printOptions horizontalCentered="1"/>
  <pageMargins left="0" right="0" top="0.39370078740157483" bottom="0.51181102362204722" header="0.31496062992125984" footer="0.31496062992125984"/>
  <pageSetup paperSize="41" scale="54" fitToWidth="2"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CONTROL INTERNO</vt:lpstr>
      <vt:lpstr>'CONTROL INTERNO'!Área_de_impresión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CAPISAJU</dc:creator>
  <cp:lastModifiedBy>CAPISAJU</cp:lastModifiedBy>
  <dcterms:created xsi:type="dcterms:W3CDTF">2020-09-28T17:22:29Z</dcterms:created>
  <dcterms:modified xsi:type="dcterms:W3CDTF">2020-09-28T17:23:54Z</dcterms:modified>
</cp:coreProperties>
</file>