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CAPISAJU\Desktop\IDIPRON\Mapas De Riesgos\"/>
    </mc:Choice>
  </mc:AlternateContent>
  <xr:revisionPtr revIDLastSave="0" documentId="13_ncr:1_{A2313849-6E20-4837-9118-09A74F9F4007}" xr6:coauthVersionLast="45" xr6:coauthVersionMax="45" xr10:uidLastSave="{00000000-0000-0000-0000-000000000000}"/>
  <bookViews>
    <workbookView xWindow="-120" yWindow="-120" windowWidth="19440" windowHeight="15000" activeTab="1" xr2:uid="{8F29EB37-006D-4108-8224-33A09D2BAFF5}"/>
  </bookViews>
  <sheets>
    <sheet name="COMUNICACIONES" sheetId="3" r:id="rId1"/>
    <sheet name="PLANEACION" sheetId="2" r:id="rId2"/>
  </sheets>
  <definedNames>
    <definedName name="_xlnm._FilterDatabase" localSheetId="0" hidden="1">COMUNICACIONES!$A$1:$AL$53</definedName>
    <definedName name="_xlnm._FilterDatabase" localSheetId="1" hidden="1">PLANEACION!$A$1:$AL$56</definedName>
    <definedName name="_xlnm.Print_Area" localSheetId="0">COMUNICACIONES!$A$1:$AG$53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1" i="3" l="1"/>
  <c r="N40" i="3"/>
  <c r="N39" i="3"/>
  <c r="N38" i="3"/>
  <c r="N37" i="3"/>
  <c r="N36" i="3"/>
  <c r="N35" i="3"/>
  <c r="I35" i="3"/>
  <c r="I36" i="3" s="1"/>
  <c r="O34" i="3"/>
  <c r="O37" i="3" s="1"/>
  <c r="N34" i="3"/>
  <c r="J34" i="3"/>
  <c r="I34" i="3"/>
  <c r="N29" i="3"/>
  <c r="N27" i="3"/>
  <c r="N26" i="3"/>
  <c r="N25" i="3"/>
  <c r="N24" i="3"/>
  <c r="N23" i="3"/>
  <c r="O23" i="3" s="1"/>
  <c r="O26" i="3" s="1"/>
  <c r="I23" i="3"/>
  <c r="I24" i="3" s="1"/>
  <c r="N18" i="3"/>
  <c r="N17" i="3"/>
  <c r="N16" i="3"/>
  <c r="N15" i="3"/>
  <c r="N14" i="3"/>
  <c r="N13" i="3"/>
  <c r="I13" i="3"/>
  <c r="I14" i="3" s="1"/>
  <c r="O12" i="3"/>
  <c r="O15" i="3" s="1"/>
  <c r="Q15" i="3" s="1"/>
  <c r="N12" i="3"/>
  <c r="J12" i="3"/>
  <c r="I12" i="3"/>
  <c r="Q26" i="3" l="1"/>
  <c r="R26" i="3"/>
  <c r="T37" i="3"/>
  <c r="S15" i="3"/>
  <c r="Q12" i="3"/>
  <c r="S37" i="3"/>
  <c r="T15" i="3"/>
  <c r="I25" i="3"/>
  <c r="J23" i="3"/>
  <c r="R37" i="3"/>
  <c r="Q37" i="3"/>
  <c r="Q34" i="3" s="1"/>
  <c r="S26" i="3" l="1"/>
  <c r="T26" i="3"/>
  <c r="Q23" i="3"/>
  <c r="N46" i="2" l="1"/>
  <c r="N45" i="2"/>
  <c r="N44" i="2"/>
  <c r="N43" i="2"/>
  <c r="N42" i="2"/>
  <c r="N41" i="2"/>
  <c r="N40" i="2"/>
  <c r="O40" i="2" s="1"/>
  <c r="O43" i="2" s="1"/>
  <c r="I40" i="2"/>
  <c r="I41" i="2" s="1"/>
  <c r="N39" i="2"/>
  <c r="N38" i="2"/>
  <c r="N37" i="2"/>
  <c r="N36" i="2"/>
  <c r="N35" i="2"/>
  <c r="N34" i="2"/>
  <c r="N33" i="2"/>
  <c r="O33" i="2" s="1"/>
  <c r="O36" i="2" s="1"/>
  <c r="I33" i="2"/>
  <c r="I34" i="2" s="1"/>
  <c r="N32" i="2"/>
  <c r="N31" i="2"/>
  <c r="N30" i="2"/>
  <c r="N29" i="2"/>
  <c r="N28" i="2"/>
  <c r="N27" i="2"/>
  <c r="N26" i="2"/>
  <c r="O26" i="2" s="1"/>
  <c r="O29" i="2" s="1"/>
  <c r="I26" i="2"/>
  <c r="I27" i="2" s="1"/>
  <c r="N25" i="2"/>
  <c r="N24" i="2"/>
  <c r="N23" i="2"/>
  <c r="N22" i="2"/>
  <c r="N21" i="2"/>
  <c r="N20" i="2"/>
  <c r="N19" i="2"/>
  <c r="O19" i="2" s="1"/>
  <c r="O22" i="2" s="1"/>
  <c r="I19" i="2"/>
  <c r="I20" i="2" s="1"/>
  <c r="N18" i="2"/>
  <c r="N17" i="2"/>
  <c r="N16" i="2"/>
  <c r="N15" i="2"/>
  <c r="N14" i="2"/>
  <c r="N13" i="2"/>
  <c r="N12" i="2"/>
  <c r="O12" i="2" s="1"/>
  <c r="O15" i="2" s="1"/>
  <c r="I12" i="2"/>
  <c r="I13" i="2" s="1"/>
  <c r="I21" i="2" l="1"/>
  <c r="J19" i="2"/>
  <c r="I35" i="2"/>
  <c r="J33" i="2"/>
  <c r="I42" i="2"/>
  <c r="J40" i="2"/>
  <c r="I14" i="2"/>
  <c r="J12" i="2"/>
  <c r="I28" i="2"/>
  <c r="J26" i="2"/>
  <c r="Q15" i="2"/>
  <c r="R15" i="2"/>
  <c r="Q22" i="2"/>
  <c r="Q19" i="2" s="1"/>
  <c r="R22" i="2"/>
  <c r="Q29" i="2"/>
  <c r="Q26" i="2" s="1"/>
  <c r="R29" i="2"/>
  <c r="Q36" i="2"/>
  <c r="Q33" i="2" s="1"/>
  <c r="R36" i="2"/>
  <c r="Q43" i="2"/>
  <c r="Q40" i="2" s="1"/>
  <c r="R43" i="2"/>
  <c r="S43" i="2" l="1"/>
  <c r="S36" i="2"/>
  <c r="S29" i="2"/>
  <c r="S22" i="2"/>
  <c r="S15" i="2"/>
  <c r="T43" i="2"/>
  <c r="T36" i="2"/>
  <c r="T29" i="2"/>
  <c r="T22" i="2"/>
  <c r="T15" i="2"/>
  <c r="Q12" i="2"/>
</calcChain>
</file>

<file path=xl/sharedStrings.xml><?xml version="1.0" encoding="utf-8"?>
<sst xmlns="http://schemas.openxmlformats.org/spreadsheetml/2006/main" count="896" uniqueCount="294">
  <si>
    <t>PROCESO</t>
  </si>
  <si>
    <t>GESTIÓN DE MEJORAMIENTO</t>
  </si>
  <si>
    <t>CÓDIGO</t>
  </si>
  <si>
    <t>E-MEJ-FT-009</t>
  </si>
  <si>
    <t>IMPACTO</t>
  </si>
  <si>
    <t>PROBABILIDAD</t>
  </si>
  <si>
    <t>TIPO DE RIESGO</t>
  </si>
  <si>
    <t>ASIGNADO</t>
  </si>
  <si>
    <t>SÍ</t>
  </si>
  <si>
    <t>RARA VEZ</t>
  </si>
  <si>
    <t>ESTRATÉGICO</t>
  </si>
  <si>
    <t>VERSIÓN</t>
  </si>
  <si>
    <t>NO ASIGNADO</t>
  </si>
  <si>
    <t>NO</t>
  </si>
  <si>
    <t>IMPROBABLE</t>
  </si>
  <si>
    <t>DE IMAGEN O REPUTACIONAL</t>
  </si>
  <si>
    <t>FORMATO</t>
  </si>
  <si>
    <t>MAPA DE RIESGOS DE GESTIÓN</t>
  </si>
  <si>
    <t>PÁGINA</t>
  </si>
  <si>
    <t>1 de 1</t>
  </si>
  <si>
    <t>ADECUADO</t>
  </si>
  <si>
    <t>INADECUADO</t>
  </si>
  <si>
    <t>MODERADO</t>
  </si>
  <si>
    <t>POSIBLE</t>
  </si>
  <si>
    <t>OPERATIVO</t>
  </si>
  <si>
    <t>VIGENTE DESDE</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</si>
  <si>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</si>
  <si>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</si>
  <si>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</si>
  <si>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</si>
  <si>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</si>
  <si>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</si>
  <si>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</si>
  <si>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</si>
  <si>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</si>
  <si>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</si>
  <si>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</si>
  <si>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</si>
  <si>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</si>
  <si>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</si>
  <si>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X</t>
  </si>
  <si>
    <t>SEGUIMIENTO 1</t>
  </si>
  <si>
    <t>SEGUIMIENTO 2</t>
  </si>
  <si>
    <t>x</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</si>
  <si>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</si>
  <si>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</si>
  <si>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</si>
  <si>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</si>
  <si>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</si>
  <si>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</si>
  <si>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</si>
  <si>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</si>
  <si>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</si>
  <si>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</si>
  <si>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</si>
  <si>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</si>
  <si>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</si>
  <si>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</si>
  <si>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</si>
  <si>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</si>
  <si>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</si>
  <si>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</si>
  <si>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</si>
  <si>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</si>
  <si>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</si>
  <si>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</si>
  <si>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</si>
  <si>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</si>
  <si>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CARACTERÍSTICAS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</si>
  <si>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</si>
  <si>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</si>
  <si>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</si>
  <si>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</si>
  <si>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</si>
  <si>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</si>
  <si>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</si>
  <si>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</si>
  <si>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</si>
  <si>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</si>
  <si>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</si>
  <si>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</si>
  <si>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</si>
  <si>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</si>
  <si>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</si>
  <si>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</si>
  <si>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</si>
  <si>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</si>
  <si>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</si>
  <si>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</si>
  <si>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</si>
  <si>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</si>
  <si>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</si>
  <si>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</si>
  <si>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</si>
  <si>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</si>
  <si>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</si>
  <si>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</si>
  <si>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</si>
  <si>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</si>
  <si>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Planeación 
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 proyectos.</t>
  </si>
  <si>
    <t>Planeación - Planeación</t>
  </si>
  <si>
    <t xml:space="preserve">Entrega de información inexacta o desactualizada errónea que incida en la formulación de los proyectos de inversión
</t>
  </si>
  <si>
    <t>Formulación de proyectos de inversión que no respondan a las necesidades reales del Instituto y sus beneficiarios.</t>
  </si>
  <si>
    <t>Errores en la planeación de acciones especificas
Incumplimiento del plan de desarrollo institucional
Desvió de recursos y esfuerzos a proyectos no pertinentes para el IDIPRON</t>
  </si>
  <si>
    <t>La formulación de los proyectos de inversión de IDIPRON es realizada de manera  conjunta entre los subdirectores (Gerentes de Proyecto) y la Oficina Asesora de Planeación, de acuerdo con las necesidades manifiestas de sus áreas usando como herramienta el documento "PLANIFICACIÓN DE FINES,
MEDIOS, RECURSOS, TOMA DE
DECISIONES Y SEGUIMIENTO DE
LA GESTIÓN DEL IDIPRON E-PLA-PR-001" y complementarios.
Es revisada interna y externamente por:
Interna: Jefe Oficina de Planeación
Externa: Secretaría de Hacienda y Planeación Distrital-SEGPLAN
Se revisan los estatutos internos y reglamentaria del IDIPRON</t>
  </si>
  <si>
    <t>¿Existe un responsable asignado a la ejecución del control?</t>
  </si>
  <si>
    <t>DIRECTAMENTE</t>
  </si>
  <si>
    <t>ACEPTAR EL RIESGO</t>
  </si>
  <si>
    <t>En caso de presentarse errores en la planeación de los proyectos de inversión se debe realizar la priorización de gasto</t>
  </si>
  <si>
    <t xml:space="preserve">Este riesgo esta en zona de riesgo baja lo que indica que los controles creados para su manejo son efectivos para prevenir su materialización. </t>
  </si>
  <si>
    <t>ANUAL
POR DEMANDA</t>
  </si>
  <si>
    <t>PREVENTIVO</t>
  </si>
  <si>
    <t>Reformulaciones de Proyectos de Inversión e informe de seguimiento SEGPLAN</t>
  </si>
  <si>
    <r>
      <rPr>
        <b/>
        <sz val="10"/>
        <color theme="1"/>
        <rFont val="Times New Roman"/>
        <family val="1"/>
      </rPr>
      <t xml:space="preserve">PRIMER SEGUIMIENTO: </t>
    </r>
    <r>
      <rPr>
        <sz val="10"/>
        <color theme="1"/>
        <rFont val="Times New Roman"/>
        <family val="1"/>
      </rPr>
      <t>Se actualizaron las formulaciones de los 3 proyectos de Inversión año 2020</t>
    </r>
    <r>
      <rPr>
        <b/>
        <sz val="10"/>
        <color theme="1"/>
        <rFont val="Times New Roman"/>
        <family val="1"/>
      </rPr>
      <t xml:space="preserve">
SEGUNDO SEGUIMIENTO</t>
    </r>
    <r>
      <rPr>
        <sz val="10"/>
        <color theme="1"/>
        <rFont val="Times New Roman"/>
        <family val="1"/>
      </rPr>
      <t>: En este periodo y atendiendo al proceso de armonización en el IDIPRON, se realizaron las formulaciones de proyectos de inversión tanto en el formato establecido en el IDIPRON como de acuerdo a la Metodología  General Aplicada MGA de la Nación y por indicaciones de la Secretaría Distrital de Planeación. Adicionalmente se publico el seguimiento con corte a 31 de mayo de 2019, SEGPLAN, así como la información relacionada con los nuevos proyectos de inversión y respectivas fichas EBI Distrital en la Página web del IDIPRON</t>
    </r>
  </si>
  <si>
    <t>Profesional Universitario Oficina Asesora de Planeación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</si>
  <si>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No.de documentos de información sobre proyectos de inversión
</t>
    </r>
  </si>
  <si>
    <t xml:space="preserve">Se realizaron las formulaciones de  los nuevos proyectos de Inversión en cumplimiento del Plan desarrollo actual, lo que permite tener la información actualizada y conforme a la misionalidad del Instituto, acción que contribuye a mitigar el riesgo identificado, se recomienda continuar implementando acciones prevetivas que facilite la operación de los proyectos de inversión.
</t>
  </si>
  <si>
    <t>EXTREMO</t>
  </si>
  <si>
    <t>ALTO</t>
  </si>
  <si>
    <t>2. BAJO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</si>
  <si>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</si>
  <si>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</si>
  <si>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</si>
  <si>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</si>
  <si>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</si>
  <si>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</si>
  <si>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</si>
  <si>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t>REDUCIR EL RIESGO</t>
  </si>
  <si>
    <t>EVITAR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</si>
  <si>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</si>
  <si>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</si>
  <si>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</si>
  <si>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</si>
  <si>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t>PREVENIR</t>
  </si>
  <si>
    <r>
      <rPr>
        <b/>
        <sz val="10"/>
        <color theme="1"/>
        <rFont val="Times New Roman"/>
        <family val="1"/>
      </rPr>
      <t xml:space="preserve">EFECTIVIDAD:
 RESULTADO DE 
</t>
    </r>
    <r>
      <rPr>
        <sz val="10"/>
        <color theme="1"/>
        <rFont val="Times New Roman"/>
        <family val="1"/>
      </rPr>
      <t xml:space="preserve">Efectividad del
plan de manejo
de riesgos=
No.Reformulaciones de reformulaciones por error de formulación)/
No.de Reformulaciones del proyectos 100
</t>
    </r>
  </si>
  <si>
    <t>5. BAJO</t>
  </si>
  <si>
    <t>En caso de materializarse el riesgo, lo descrito en la formulación de proyectos de inversión, se aleja de las necesidades reales y por tanto no impactan la atención de los NNAJ</t>
  </si>
  <si>
    <t>¿La fuente de información que se utiliza en el desarrollo del control es información confiable que permita mitigar el riesgo?</t>
  </si>
  <si>
    <t>FRECUENCIA DE EJECUCIÓN DE LAS ACCIONES DE CONTROL PLANTEADAS</t>
  </si>
  <si>
    <t>NO DISMINUYE</t>
  </si>
  <si>
    <t>1. MODERADO</t>
  </si>
  <si>
    <t>¿Las observaciones, desviaciones o diferencias identificadas como resultados de la ejecución del control son investigadas y resueltas de manera oportuna?</t>
  </si>
  <si>
    <t>MENSUALES
POR DEMANDA</t>
  </si>
  <si>
    <t>2. MODERADO</t>
  </si>
  <si>
    <t>¿Se deja evidencia o rastro de la ejecución del control que permita a cualquier tercero con la evidencia llegar a la misma conclusión?</t>
  </si>
  <si>
    <t>3. MODERADO</t>
  </si>
  <si>
    <t>Planeación - Participación ciudadana</t>
  </si>
  <si>
    <t>Debilidades en la comunicación de los equipos de participación y la coordinación 
No contar con el personal cualificado y suficiente para cumplir con los requerimientos establecidos en las instancias locales y distritales
No se cuenta con una herramienta o metodología que permita recopilar la información de participación
Falta de organización y consolidación en la información del área
Alta rotación de personal</t>
  </si>
  <si>
    <t>No dar cumplimiento a los compromisos adquiridos en las diferentes instancias de participación.</t>
  </si>
  <si>
    <t>Debilidad en el seguimiento y análisis a los compromisos adquiridos en los diferentes escenarios de participación
Afectación negativa en la imagen y credibilidad institucional
Hallazgos de auditorías internas y externas (Entes de control)
Incumplimiento de acuerdos locales y distritales que afectan directa e indirectamente la atención de los NNAJ en los territorios.</t>
  </si>
  <si>
    <t>La Oficina Asesora de Planeación cuenta con equipo de participación ciudadana para la coordinación, seguimiento y cualificación de los servidores que representan al Instituto en los diferentes escenarios.
Formulación de la Estrategia de Participación Institucional.
Matriz de seguimiento a las acciones de participación</t>
  </si>
  <si>
    <t>Fortalecer el equipo de participación con delegados de cada UPI
Reunión con la Subdirección de Métodos para definir metodológicamente la asignación de espacios de participación y la cualificación de los equipos.
Socialización de instrumentos efectivos para la retroalimentación de la información y comunicación permanente con los diferentes responsables de la participación a las instancias institucionales. 
Seguimiento a la herramienta implementada</t>
  </si>
  <si>
    <t xml:space="preserve">Se crea la herramienta de Matriz de diligenciamiento, la cual permite la recopilación y seguimiento de la información generada en las instancias locales y distritales por parte de los delegados y/o referentes. 
En dicha matriz, se deja constancia de 6 compromisos adquiridos y cumplidos, (Distritales: 1 - mesa distrital habitabilidad en calle/movilización ciudadana; documento preguntas orientadoras, 2 - mesa distrital habitabilidad en calle/seguridad; matriz puntos críticos, 3 - Ruta de Oportunidades Juveniles; Plan distrital ROJ . Locales: 1 - UAT Mártires; feria de servicios, 2 - CLG Santa Fé; feria de servicios, 3 - CLG Mártires; jornada NO violencia.) </t>
  </si>
  <si>
    <t>ANUAL 
POR DEMANDA</t>
  </si>
  <si>
    <t>Matriz de distribución de instancias locales y distritales y Matrices de diligenciamiento</t>
  </si>
  <si>
    <r>
      <rPr>
        <b/>
        <sz val="10"/>
        <color theme="1"/>
        <rFont val="Times New Roman"/>
        <family val="1"/>
      </rPr>
      <t xml:space="preserve">
 PRIMER SEGUIMIENTO:</t>
    </r>
    <r>
      <rPr>
        <sz val="10"/>
        <color theme="1"/>
        <rFont val="Times New Roman"/>
        <family val="1"/>
      </rPr>
      <t xml:space="preserve">
Reunión llevada a cabo el 4 de febrero con dirección, Oficina Asesora de Planeación y los delegados de las instancias de coordinación distrital y local, con el objetivo de plantear mejoras en la asistencia y cumplimiento de compromisos.
Diligenciamiento mensual del formato Matriz de diligenciamiento - instancias de coordinación y participación locales y distritales E-PLA-FT-019 
Envió mensual de seguimiento a la Matriz de diligenciamiento - instancias de coordinación y participación locales y distritales E-PLA-FT-019 
Implementación formato borrador - piloto para recolección de compromisos.  
Implementación estrategia gerencias de zonas, delegado del equipo de participación por zonas, para el acompañamiento a la participación en las instancias locales.
</t>
    </r>
    <r>
      <rPr>
        <b/>
        <sz val="10"/>
        <color theme="1"/>
        <rFont val="Times New Roman"/>
        <family val="1"/>
      </rPr>
      <t xml:space="preserve">SEGUNDO SEGUIMIENTO: 
</t>
    </r>
    <r>
      <rPr>
        <sz val="10"/>
        <color theme="1"/>
        <rFont val="Times New Roman"/>
        <family val="1"/>
      </rPr>
      <t xml:space="preserve">Reunión de indicaciones con los equipos de territorio, responsables de UPI como referentes a las instancias. (11  y 20 de agosto)
Entrega informe con compromisos estipulados a planeación de manera semanal por cada gerente de zona. 
Diligenciamiento mensual del formato Matriz de diligenciamiento - instancias de coordinación y participación locales y distritales E-PLA-FT-019 (compromisos adquiridos resaltados verde- rojo, cumplidos color verde, incumplidos rojo)
Envió mensual de seguimiento a la Matriz de diligenciamiento - instancias de coordinación y participación locales y distritales E-PLA-FT-019 
</t>
    </r>
  </si>
  <si>
    <t>EDWIN ÁLVARO HERRERA GONZÁLEZ</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</si>
  <si>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compromisos cumplidos / No de compromisos adquiridos</t>
    </r>
  </si>
  <si>
    <t xml:space="preserve">Se evidencia el cumplimiento de las acciones de control formuladas para mitigar este riesgo de gestón por parte del proceso. El seguimiento de cumplimiento de compromisos  se realiza sobre instancias locales y distritales. Se recomienda continuar con actividades en el marco de la participación ciudadana y transparencia.  
</t>
  </si>
  <si>
    <r>
      <rPr>
        <b/>
        <sz val="10"/>
        <color theme="1"/>
        <rFont val="Times New Roman"/>
        <family val="1"/>
      </rPr>
      <t xml:space="preserve">EFECTIVIDAD:
 RESULTADO DE 
</t>
    </r>
    <r>
      <rPr>
        <sz val="10"/>
        <color theme="1"/>
        <rFont val="Times New Roman"/>
        <family val="1"/>
      </rPr>
      <t xml:space="preserve">No de compromisos adquiridos/ No de instancias convocadas </t>
    </r>
  </si>
  <si>
    <t xml:space="preserve">En caso de materializarse el riesgo, impacta en la imagen institucional ya que no se cumpliría con las acciones pactadas cuando se desarrollen acciones en el marco de los Planes de Acción de las instancias y/0 articulaciones interinstitucionales. </t>
  </si>
  <si>
    <t>MENSUAL</t>
  </si>
  <si>
    <t>Planeación - Administración del Sistema de Información Misional (SIMI)</t>
  </si>
  <si>
    <t>Debilidades en el Sistema de Información Misional que contenga toda la información de la población objeto
Falta de controles en la información cargada en el SIMI y en los seguimientos
Obsolescencia de la herramienta para generar desarrollos acorde a las necesidades
Falta de articulación entre la herramienta y el Manual de procesos y procedimientos  - Proceso Misional
Error humano</t>
  </si>
  <si>
    <t>Carencia de controles suficientes en el ingreso de la información misional</t>
  </si>
  <si>
    <t xml:space="preserve">Información de los  Niños, Niñas, adolescente y Jóvenes incompleta y desactualizada en el sistema que induzca a errores en la planeación institucional. </t>
  </si>
  <si>
    <t>La Oficina Asesora de Planeación cuenta con un equipo para la Administración del SIMI quienes se articulan con los  profesionales de apoyo a los procesos misionales para conocer los requerimientos frente a la herramienta y gestión con el Área de Sistemas para el desarrollo del  mejoramiento del aplicativo
Capacitaciones al personal que manipula el SIMI
Visitas de seguimiento a las UPI, Áreas y dependencias
Video tutoriales
Manual del SIMI</t>
  </si>
  <si>
    <t>1. ALTO</t>
  </si>
  <si>
    <t>Verificar los desarrollo por parte del área de sistemas frente a la implementación del nuevo sistema de información que contienen los controles de tiempo, calidad y oportunidad de la información</t>
  </si>
  <si>
    <t>Avances en el Desarrollo e Implementación del mejoramiento del aplicativo Sistema de Información Misional SIMI</t>
  </si>
  <si>
    <t>Correos del área de sistemas que evidencian los desarrollo de los diferentes módulos que posee el sistema de información. A su vez la administración SIMI realiza las pruebas al desarrollo enviando correos y archivos adjuntos pertinentes que reflejan la aprobación o los posibles cambios que se deben tener en cuenta</t>
  </si>
  <si>
    <r>
      <rPr>
        <b/>
        <sz val="10"/>
        <color theme="1"/>
        <rFont val="Times New Roman"/>
        <family val="1"/>
      </rPr>
      <t xml:space="preserve"> PRIMER SEGUIMIENTO:</t>
    </r>
    <r>
      <rPr>
        <sz val="10"/>
        <color theme="1"/>
        <rFont val="Times New Roman"/>
        <family val="1"/>
      </rPr>
      <t xml:space="preserve">
Se avanza en el desarrollo del Sistema de Información Misional realizando, los formularios  desarrollos en el sistema y las pruebas necesarias para garantizar su buen funcionamiento.  En este año se ha realizado la revisión de dos formularios ,con su respectiva retroalimentación del caso al área de sistemas
Se realiza retroalimentación con las áreas dependiendo del resultado de la prueba   
</t>
    </r>
    <r>
      <rPr>
        <b/>
        <sz val="10"/>
        <color theme="1"/>
        <rFont val="Times New Roman"/>
        <family val="1"/>
      </rPr>
      <t xml:space="preserve">SEGUNDO SEGUIMIENTO: 
</t>
    </r>
    <r>
      <rPr>
        <sz val="10"/>
        <color theme="1"/>
        <rFont val="Times New Roman"/>
        <family val="1"/>
      </rPr>
      <t xml:space="preserve">Se avanza en el desarrollo del Sistema de Información Misional realizando, los formularios  desarrollos en el sistema y las pruebas necesarias para garantizar su buen funcionamiento.  En este año se ha realizado la revisión de cuatro formularios, con su respectiva retroalimentación del caso al Área de Sistemas
Se realiza retroalimentación con las áreas dependiendo del resultado de la prueba  </t>
    </r>
    <r>
      <rPr>
        <b/>
        <sz val="10"/>
        <color theme="1"/>
        <rFont val="Times New Roman"/>
        <family val="1"/>
      </rPr>
      <t xml:space="preserve"> </t>
    </r>
  </si>
  <si>
    <t>REALIZAR IDENTIFICACIÓN EN LA FORMULACIÓN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</si>
  <si>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revisiones realizadas /No. De desarrollos realizados x
100
</t>
    </r>
  </si>
  <si>
    <t>Si bien existen controles en cuanto a la gestiòn de usuarios para el ingreso y administración del Sistema de Información Misional SIMI, los soportes que se anexan al presente seguimiento no evidencia un desarrollo por parte del área de sistemas frente a la implementación del nuevo sistema de información como controles de tiempo, calidad y oportunidad de la información, asi mismo, como resultado de los seguimientos realizados por la Oficina de Control Interno persiste la debilidad en los controles del SIMI y su capacidad para dar a conocer de manera oportuna las intervenciones que se desarrollan con los NNAJ del Indipron.
Se recomienda continuar con acciones preventivas y fortalecer los controles tendientes a garantizar que la información que se alimente en el SIMI sea oportuna y veraz, asi como desarrollos que mejoren continuamente el sistema y acorde a las necesiades operativas realizadas en el marco de la misioonalidad de la Entidad.</t>
  </si>
  <si>
    <r>
      <rPr>
        <b/>
        <sz val="10"/>
        <color theme="1"/>
        <rFont val="Times New Roman"/>
        <family val="1"/>
      </rPr>
      <t xml:space="preserve">EFECTIVIDAD:
 RESULTADO DE 
</t>
    </r>
    <r>
      <rPr>
        <sz val="10"/>
        <color theme="1"/>
        <rFont val="Times New Roman"/>
        <family val="1"/>
      </rPr>
      <t xml:space="preserve">Efectividad del
plan de manejo
de riesgos=
((No. Formularios vigencia actual- No. Formularios vigencia anterior )/ No. Formularios vigencia anterior x 100
</t>
    </r>
  </si>
  <si>
    <t>En caso de materializarse el riesgo, se pueden producir informes no confiables aula ciudadanía, directivas y partes interesadas en general</t>
  </si>
  <si>
    <t>El hardware que contiene la información histórica del IDIPRON, presenta debilidades
El back up de la información que se hace es solo de ciertas carpetas.
El hardware puede presentar riesgos en la seguridad de la información</t>
  </si>
  <si>
    <t>Pérdida de la información de histórica del Instituto -  Planeación</t>
  </si>
  <si>
    <t>Pérdida de información histórica del IDIPRON</t>
  </si>
  <si>
    <t>La Oficina Asesora de Planeación cuenta con DISCO DURO alterno que permite hace backup de toda la información contenida en el hardware</t>
  </si>
  <si>
    <t>7. ALTO</t>
  </si>
  <si>
    <t>Hacer backup completa de la información contenida en el hardware, y posteriormente realizarla regularmente</t>
  </si>
  <si>
    <t>Realizar backup permanente del Hardware</t>
  </si>
  <si>
    <t>POR NECESIDAD</t>
  </si>
  <si>
    <t>Disco duro con backup Planeación02</t>
  </si>
  <si>
    <r>
      <rPr>
        <b/>
        <sz val="10"/>
        <color theme="1"/>
        <rFont val="Times New Roman"/>
        <family val="1"/>
      </rPr>
      <t>PRIMER SEGUIMIENTO:</t>
    </r>
    <r>
      <rPr>
        <sz val="10"/>
        <color theme="1"/>
        <rFont val="Times New Roman"/>
        <family val="1"/>
      </rPr>
      <t xml:space="preserve">  No fue posible en elI cuatrimestre realizar Backup en Disco duro de planeación
</t>
    </r>
    <r>
      <rPr>
        <b/>
        <sz val="10"/>
        <color theme="1"/>
        <rFont val="Times New Roman"/>
        <family val="1"/>
      </rPr>
      <t>SEGUNDO SEGUIMIENTO:</t>
    </r>
    <r>
      <rPr>
        <sz val="10"/>
        <color theme="1"/>
        <rFont val="Times New Roman"/>
        <family val="1"/>
      </rPr>
      <t xml:space="preserve">  
En el periodo de seguimiento se realizaron dos actualizaciones de la información del equipo Planeacion02 en el disco duro de la Oficina: el 27 de julio y el 28 de agosto de 2020, tal y como se evidencia en los pantallazos respectivos</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</si>
  <si>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Backup de Información del equipo de Planeación02 realizada
Uno por cada acción</t>
    </r>
  </si>
  <si>
    <t>Se evidencia la aplicación de la actividad de control para la mitigación del riesgo identificado, toda vez que se realiza la actualización y aseguramiento de la informaciòn de la OAP. Se recomienda continuar fortaleciendo estos controles que garanticen el debido cuidado de la información historica del Idipron.</t>
  </si>
  <si>
    <r>
      <rPr>
        <b/>
        <sz val="10"/>
        <color theme="1"/>
        <rFont val="Times New Roman"/>
        <family val="1"/>
      </rPr>
      <t xml:space="preserve">EFECTIVIDAD:
 RESULTADO DE 
</t>
    </r>
    <r>
      <rPr>
        <sz val="10"/>
        <color theme="1"/>
        <rFont val="Times New Roman"/>
        <family val="1"/>
      </rPr>
      <t xml:space="preserve">Efectividad del
plan de manejo
de riesgos=
((No. Casos de pérdidas de información presentadas en periodo actual-No. Casos de pérdidas de información presentadas en periodo anterior)/ No. Casos de pérdidas de información presentadas en periodo anterior x 100
</t>
    </r>
  </si>
  <si>
    <t>En caso de materializarse el riesgo, el IDIPRON, no podría informar sobre la planeación en el IDIPRON de 1995 a la fecha</t>
  </si>
  <si>
    <t xml:space="preserve">Debilidades en la compilación y salvaguarda de información relacionada con Participación Ciudadana
Debilidades en la consolidación de la información que contenga toda la información histórica completa, ordenada y actualizada de Participación Ciudadana.
No contar con un archivo histórico completo, ordenado y actualizado tanto digital como físico.
Falta de controles en el proceso de archivo de documentación histórica del equipo de Participación Ciudadana  
Error humano </t>
  </si>
  <si>
    <t>Carencia de la información histórica y ordenada que no permite dar cumplimiento y respuestas oportunas a los compromisos y solicitudes requeridas en relación a los temas de Participación Ciudadana.</t>
  </si>
  <si>
    <t>Información histórica incompleta, desordenada y desactualizada en los archivos digitales que induzca a errores y demoras en la planeación y toma de decisiones institucional. 
Debilidad en el seguimiento, comprensión y análisis de la información histórica con referencia a Participación Ciudadana.</t>
  </si>
  <si>
    <t>La Oficina Asesora de Planeación cuenta con Equipo de Participación Ciudadana quienes llevan un seguimiento y control de la documentación digital y física generada en cumplimiento de sus actividades.
Consolidación de los archivos digitales en el DRIVE enlazado al correo de Participación Ciudadana.
Matriz de seguimiento a las acciones de participación</t>
  </si>
  <si>
    <t>Recopilar y consolidar información relacionada con Participación Ciudadana</t>
  </si>
  <si>
    <t>Carpeta digital con información recopilada y consolidada de Participación Ciudadana (Carpeta compartida Oficina Asesora de Planeación - 2019 / 2020 Participación Ciudadana)</t>
  </si>
  <si>
    <t>Se crea carpeta digitalizada de Participación Ciudadana, la cual se consolida con la información del 2019. Se sigue alimentado la carpeta con información recopilada de años anteriores (Carpeta compartida OAP/2019/Participación Ciudadana)</t>
  </si>
  <si>
    <r>
      <rPr>
        <b/>
        <sz val="10"/>
        <color theme="1"/>
        <rFont val="Times New Roman"/>
        <family val="1"/>
      </rPr>
      <t xml:space="preserve"> PRIMER SEGUIMIENTO:</t>
    </r>
    <r>
      <rPr>
        <sz val="10"/>
        <color theme="1"/>
        <rFont val="Times New Roman"/>
        <family val="1"/>
      </rPr>
      <t xml:space="preserve">
No fue posible en elI cuatrimestre realizar Backup en Disco duro de planeación
</t>
    </r>
    <r>
      <rPr>
        <b/>
        <sz val="10"/>
        <color theme="1"/>
        <rFont val="Times New Roman"/>
        <family val="1"/>
      </rPr>
      <t xml:space="preserve">SEGUNDO SEGUIMIENTO:
</t>
    </r>
    <r>
      <rPr>
        <sz val="10"/>
        <color theme="1"/>
        <rFont val="Times New Roman"/>
        <family val="1"/>
      </rPr>
      <t xml:space="preserve">Carpeta en Drive del correo de participación , donde se encuentra la documentación ordenada  y oportuna a corte 31 de agosto del año 2020, el siguiente link los llevará a la carpeta  https://drive.google.com/drive/u/0/folders/13zcm3Ve0bEVwRe2SxjfBBeQygVRBHNAC
También se adjunta matriz en Excel con la relación del contenido de las carpetas </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</si>
  <si>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carpetas a digitalizar en carpeta compartida OAP</t>
    </r>
  </si>
  <si>
    <t xml:space="preserve">De acuerdo con los soportes remitidos por el proceso para el presente seguimiento, no es posible evidenciar el cumplimiento y/o aplicaciòn de la actividad de control. Se recomienda para pròximos seguimientos adjuntar informaciòn clara y precisa que de cuenta de la creaciòn  de la carpeta  en Participación Ciudadana que  consolida con la información no solo de la vigencia 2019, si no tambien de la videncia actual como seguimiento permanente al riesgo identificado. </t>
  </si>
  <si>
    <r>
      <rPr>
        <b/>
        <sz val="10"/>
        <color theme="1"/>
        <rFont val="Times New Roman"/>
        <family val="1"/>
      </rPr>
      <t xml:space="preserve">EFECTIVIDAD:
 RESULTADO DE 
</t>
    </r>
    <r>
      <rPr>
        <sz val="10"/>
        <color theme="1"/>
        <rFont val="Times New Roman"/>
        <family val="1"/>
      </rPr>
      <t xml:space="preserve">No de carpetas digitalizadas/ No de líneas de trabajo equipo participación
</t>
    </r>
  </si>
  <si>
    <t xml:space="preserve">
Incumplimientos o atrasos en las respuestas dadas a solicitudes de información, como consecuencia de la consolidación de la información del Participación Ciudadana</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</si>
  <si>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</si>
  <si>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</si>
  <si>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</si>
  <si>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</si>
  <si>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</si>
  <si>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</si>
  <si>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(DD/MM/AAAA)</t>
  </si>
  <si>
    <t>ELABORÓ</t>
  </si>
  <si>
    <t>Teniendo en cuenta que  ya se avanzó en la recopilación de la información  de pasa en probabilidad e impacto de extremo a alto</t>
  </si>
  <si>
    <t>2. ALTO</t>
  </si>
  <si>
    <t>#</t>
  </si>
  <si>
    <t>3. ALTO</t>
  </si>
  <si>
    <t>4. ALTO</t>
  </si>
  <si>
    <t>REVISIÓN Y APROBACIÓN</t>
  </si>
  <si>
    <t>5. ALTO</t>
  </si>
  <si>
    <t>REVISÓ</t>
  </si>
  <si>
    <t>APROBACIÓN LÍDER DEL PROCESO</t>
  </si>
  <si>
    <t>APOYO OFICINA DE ASESORA DE PLANEACIÓN</t>
  </si>
  <si>
    <t>APOYO OFICINA DE CONTROL INTERNO</t>
  </si>
  <si>
    <t>6. ALTO</t>
  </si>
  <si>
    <t>NOMBRE:</t>
  </si>
  <si>
    <t>Consolidó: LIGIA STELLA ROZO REINA</t>
  </si>
  <si>
    <t>FABIÁN ANDRÉS CORREA ÁLVAREZ</t>
  </si>
  <si>
    <t>LIGIA STELLA ROZO REINA</t>
  </si>
  <si>
    <t>ANDRES RICARDO CASTILLO</t>
  </si>
  <si>
    <t>CARGO:</t>
  </si>
  <si>
    <t>PROFESIONAL UNIVERSITARIO</t>
  </si>
  <si>
    <t>PROFESIONAL CONTRATISTA</t>
  </si>
  <si>
    <t>JEFE DE OFICINA ASESORA DE PLANEACIÓN</t>
  </si>
  <si>
    <t>PROFESIONAL UNIVERSITARIO OCI</t>
  </si>
  <si>
    <t>1. EXTREMO</t>
  </si>
  <si>
    <t>2. EXTREMO</t>
  </si>
  <si>
    <t>3. EXTREMO</t>
  </si>
  <si>
    <t>4. EXTREMO</t>
  </si>
  <si>
    <t>5. EXTREMO</t>
  </si>
  <si>
    <t>6. EXTREMO</t>
  </si>
  <si>
    <t>7. EXTREMO</t>
  </si>
  <si>
    <t>DD/MM/AAAA</t>
  </si>
  <si>
    <t>TÉCNOLOGIA</t>
  </si>
  <si>
    <t xml:space="preserve">CARACTERISTICAS DEL CONTROL </t>
  </si>
  <si>
    <t>El proceso de comunicaciones en el IDIPRON se fundamenta en una estrategia de comunicaciones cuyo objetivo propende por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garantizando un adecuado flujo de comunicación con el público interno y externo.</t>
  </si>
  <si>
    <t>Comunicaciones</t>
  </si>
  <si>
    <t xml:space="preserve">Desconocimiento de los  liniamientos para el correcto uso del logo del IDIPRON por parte de las diferentes áreas del instituto </t>
  </si>
  <si>
    <t xml:space="preserve">Probabilidad de hacer  un uso indebido del la imagen  Institucional por parte de las áreas u oficinas del IDIPRON.   </t>
  </si>
  <si>
    <t xml:space="preserve">• Confusión en lo que respecta a la imagen de la Institución. 
• Creación de piezas gráficas, piezas digitales  y prendas de vestir del Instituto que no cumplen con el lineamiento oficial. </t>
  </si>
  <si>
    <r>
      <t xml:space="preserve">
</t>
    </r>
    <r>
      <rPr>
        <sz val="10"/>
        <rFont val="Times New Roman"/>
        <family val="1"/>
      </rPr>
      <t xml:space="preserve">Aplicar el procedimiento interno realización de pieza comunicacional E-COM-PR-001 y el formato solicitud de pieza comunicacional y / o publicación el portal web E-COM-FT-001 como parámetros para la realización de todas las piezas gráficas y audiovisuales de la entidad. 
Socializar a  todas las áreas y oficinas de la entidad los parámetros establecidos por el área de comunicaciones para la solicitud y diseño de piezas comunicacionales. </t>
    </r>
  </si>
  <si>
    <t xml:space="preserve">Comunicarse inmediatamente con el líder del área de comunicaciones 
Realizar los ajustes pertinentes a las piezas gráficas, de vestuario o documentación que se realizaron utilizando mal el logo institucional 
</t>
  </si>
  <si>
    <t xml:space="preserve">Diseñar el manual de imagen y uso del logo institucional 
Realizar la socialización con las áreas, oficinas y dependencias del IDIPRON para correcto uso de imagen institucional </t>
  </si>
  <si>
    <t xml:space="preserve">Durante la vigencia </t>
  </si>
  <si>
    <t xml:space="preserve">Manual de imagen y uso del logo institucional diseñado
Listas de  asistencia o evidendia de socialización vía correo electrónico. </t>
  </si>
  <si>
    <t>31 de agosto</t>
  </si>
  <si>
    <r>
      <t xml:space="preserve">Durante el segundo cuatrimestre atendiendo a las observaciones realizadas por la Oficina de Control Interno al primer seguimiento, se realizaron algunos ajustes al mapa de riesgos de gestión con la asesoría de la Oficina Asesora de Planeación. 
Al riesgo 1 se les realizaron ajustes a los controles quedando establecido los controles de la siguiente manera: 
</t>
    </r>
    <r>
      <rPr>
        <b/>
        <sz val="10"/>
        <color theme="1"/>
        <rFont val="Times New Roman"/>
        <family val="1"/>
      </rPr>
      <t>Aplicar el procedimiento interno realización de pieza comunicacional E-COM-PR-001 y el formato solicitud de pieza comunicacional y / o publicación el portal web E-COM-FT-001 como parámetros para la realización de todas las piezas gráficas y audiovisuales de la entidad. 
Socializar a todas las áreas y oficinas de la entidad los parámetros establecidos por el área de comunicaciones para la solicitud y diseño de piezas comunicacionales.</t>
    </r>
    <r>
      <rPr>
        <sz val="10"/>
        <color theme="1"/>
        <rFont val="Times New Roman"/>
        <family val="1"/>
      </rPr>
      <t xml:space="preserve">
Igualmente se ajustaron los indicadores para el riesgo., la medicón de los nuevos inodcadores iniciara para el tercer seguimiento de mapas de riesgos de gestión. 
</t>
    </r>
  </si>
  <si>
    <t xml:space="preserve">Profesional contratista área de comunicaciones </t>
  </si>
  <si>
    <r>
      <rPr>
        <b/>
        <sz val="10"/>
        <rFont val="Times New Roman"/>
        <family val="1"/>
      </rPr>
      <t xml:space="preserve">EFICACIA:
</t>
    </r>
    <r>
      <rPr>
        <sz val="10"/>
        <rFont val="Times New Roman"/>
        <family val="1"/>
      </rPr>
      <t xml:space="preserve">
</t>
    </r>
    <r>
      <rPr>
        <i/>
        <sz val="10"/>
        <rFont val="Times New Roman"/>
        <family val="1"/>
      </rPr>
      <t xml:space="preserve"># de </t>
    </r>
    <r>
      <rPr>
        <sz val="10"/>
        <rFont val="Times New Roman"/>
        <family val="1"/>
      </rPr>
      <t xml:space="preserve">piezas comunicativas elaboradas usando la imagen institucional vigente. /# de solicitudes de piezas comunicativas recibidas= 100%
# De socializaciones de los lineamientos para el correcto uso de la imagen institucional 
 </t>
    </r>
  </si>
  <si>
    <t>No se evidencia el cumplimiento de esta actividad de control por parte del proceso, debido a que no se remite el formato de solicitud de pieza comunicacional y/o publicaciòn al portal web de los respectivos meses. Cabe mencionar, que el Manual de imagen Institucional que se menciona en la descripción del riesgo, continua sin formalizarse, lo que expone a la entidad a la materialización del riesgo durante la presente vigencia. Se recomienda para próximos seguimientos adjuntar soportes que evidencien el cumplimiento de la actividad de control y continuar con la ejecuciòn de acciones que mitiguen el riesgo  de hacer  un uso indebido del la imagen  Institucional por parte de las áreas u oficinas del IDIPRON</t>
  </si>
  <si>
    <r>
      <rPr>
        <b/>
        <sz val="10"/>
        <rFont val="Times New Roman"/>
        <family val="1"/>
      </rPr>
      <t>EFECTIVIDAD:
 (</t>
    </r>
    <r>
      <rPr>
        <sz val="10"/>
        <rFont val="Times New Roman"/>
        <family val="1"/>
      </rPr>
      <t>No. de casos de uso idebido de la imagen institucional en el periodo actual - No. de casos de uso idebido de la imagen institucional en el periodo anterior) / (No. de casos de uso idebido de la imagen institucional en el periodo anterior)</t>
    </r>
  </si>
  <si>
    <t xml:space="preserve">El manual de imagen institucional es un documento que brinda los lineamientos para el correcto uso del logo institucional y las aplicaciones que se pueden realizar de este, al no tener claro su implementación por parte de las áreas se puede afectar la imagen institucional y tener dificultades a la hora de realizar piezas comunicativas, documentación interna y demás lo que afectaría la consolidación de imagen </t>
  </si>
  <si>
    <t xml:space="preserve">Cuatrimestral </t>
  </si>
  <si>
    <t xml:space="preserve"> -	Inoportunidad en la implementación de los procedimientos para la realización de los Backup o respaldo de la información 
-	Desconocimiento de las políticas o procedimientos para salvaguardar la información institucional 
 </t>
  </si>
  <si>
    <t xml:space="preserve">Posibilidad de que se presente la perdida de inofrmación audiovisual institucional producidad en el área </t>
  </si>
  <si>
    <t>Perdida de la información institucional
Retraso en los procesos internos del área
Incumplimiento en la entrega de productos a las demás áreas u oficinas
Pérdida de memoria audiovisual y fotográfica  de la institución</t>
  </si>
  <si>
    <t xml:space="preserve"> implementar  el procedimiento del área de sistemas Copia y resguardo de la información 
 A-TIC-PR-005 el cual define los lineamientos para la protección de la información generada y de propiedad del Instituto, con el fin de conservar, respaldar y custodiar la información institucional.
</t>
  </si>
  <si>
    <t xml:space="preserve">Si </t>
  </si>
  <si>
    <t>Mayo de 2019</t>
  </si>
  <si>
    <t xml:space="preserve">Comunicar inmediatamente al líder del área de comunicaciones 
Informar inmediatamente al área de sistemas
Verificar si se puede establecer un mecanismo de recuperación de información </t>
  </si>
  <si>
    <t xml:space="preserve">Se seguirá implementando las directrices contempladas en el procedimiento A-TIC-PR-005 del área de sistemas para realizar los Backup de la información producida por el área de comunicaciones y almacenada en discos duros externos 
Se realizaran Backups cuatrimestralmente ( tres backups al año )  para asegurar la protección de la información que se va produciendo durante la vigencia. 
</t>
  </si>
  <si>
    <t xml:space="preserve">Bitácora entregada por el área de sistemas donde se especifica la información que se respaldo 
Solicitudes de realización de backup hechas por el área de comunicaciones 
</t>
  </si>
  <si>
    <t xml:space="preserve">Durante el segundo cuatrimestre no se solicitaron al área de sistemas la  realización de Backups de información. Se tiene establecido hacer 2 backups entre los mese de octubre y diciembre 
Teniendo en cuenta las recomendaciones realizadas por la Oficina de Control Interno al primer seguimiento, se realizaron ajustes al indicador de efectividad de este riesgo. 
</t>
  </si>
  <si>
    <r>
      <rPr>
        <b/>
        <sz val="14"/>
        <color theme="1"/>
        <rFont val="Times New Roman"/>
        <family val="1"/>
      </rPr>
      <t xml:space="preserve">EFICACIA:
</t>
    </r>
    <r>
      <rPr>
        <sz val="14"/>
        <color theme="1"/>
        <rFont val="Times New Roman"/>
        <family val="1"/>
      </rPr>
      <t xml:space="preserve">
# de Backup realizado /  3 Backup propuestos 
</t>
    </r>
  </si>
  <si>
    <t>Teniendo en cuenta lo expresado por el proceso, el seguimiento se limita a recomendar se realicen los Backup de la información de manera oportuna, con el fin de mitigar el riesgo de pérdida de información del Instituto.</t>
  </si>
  <si>
    <r>
      <rPr>
        <b/>
        <sz val="10"/>
        <rFont val="Times New Roman"/>
        <family val="1"/>
      </rPr>
      <t xml:space="preserve">EFECTIVIDAD:
 RESULTADO DE 
</t>
    </r>
    <r>
      <rPr>
        <sz val="10"/>
        <rFont val="Times New Roman"/>
        <family val="1"/>
      </rPr>
      <t xml:space="preserve">Efectividad del
plan de manejo
de riesgos=
((# de casos
de pérdida de información presentados
periodo actual
- # de casos de
pérdida de información  presentados periodo
anterior) / # de
casos de pérdida de información presentados
periodo
anterior) x 100
</t>
    </r>
  </si>
  <si>
    <t xml:space="preserve">Al no realizar un backup de la inofrmación producida en el área y alojada en discos duros externos se puede perder la inofrmación afectando gravemente la gestión del áreay la memoria historica institucional  </t>
  </si>
  <si>
    <t xml:space="preserve">Inoportunidad en a la entrega de la información a publicar por parte de las áreas u oficinas 
Desconocimiento de los procesos y procedimientos requeridos para la publicación de información 
Carencia de acciones para realizar un seguimiento de las información a publicar y sus responsables 
</t>
  </si>
  <si>
    <t xml:space="preserve">Posibilidad de que se presente la desactualización de la inofrmación publicada en la pagina web institucional </t>
  </si>
  <si>
    <t>• Falta de transparencia de la información ante la comunidad 
• Sanciones por parte de los entes de control</t>
  </si>
  <si>
    <r>
      <t>Realizar  el diseño y envió de alertas de publicación de información a las áreas y oficinas que consiste en enviar mensualmente una alerta con la fecha límite de publicación, el área que la debe publicar y la información que debe publicar.</t>
    </r>
    <r>
      <rPr>
        <strike/>
        <sz val="10"/>
        <color rgb="FFFF0000"/>
        <rFont val="Times New Roman"/>
        <family val="1"/>
      </rPr>
      <t xml:space="preserve"> </t>
    </r>
  </si>
  <si>
    <t xml:space="preserve">Durante la ultima vigencia no se ha registrado la materialización del riesgo </t>
  </si>
  <si>
    <t xml:space="preserve">Dar aviso al área u oficina responsable de la información a publicar y solicitar la información que se debe publicar 
Proceder a publicar la información que no se ha publicado de forma inmediata 
Alertar al área de comunicaciones sobre los motivos de la no publicación de la información </t>
  </si>
  <si>
    <t xml:space="preserve">Aumentar el número de áreas y oficinas a las que se les realizara las alertas de publicación de información  
Realizar de forma oportuna 10 alertas de publicación de información ( una alerta mensual durante la vigencia ) a las áreas priorizadas 
</t>
  </si>
  <si>
    <t xml:space="preserve">Diseño de las alertas de publicación de información 
Pantallazos del envío de la alerta de publicación vía correo electrónico </t>
  </si>
  <si>
    <t xml:space="preserve">Durante el segundo cuatrimestre desde el área de comunicaciones se realizo el diseño y envió de las alertas de publicación de información correspondientes a los meses de mayo, junio, julio y agosto, al seguimiento se adjunta las evidencias de los diseños y los envíos vía correo electrónico. 
Teniendo en cuenta las recomendaciones de la Oficina Asesora de Planeación se realizo ajuste a l indicador de efectividad, el cual se empezara a medir en el tercer seguimiento. </t>
  </si>
  <si>
    <r>
      <rPr>
        <b/>
        <sz val="10"/>
        <rFont val="Times New Roman"/>
        <family val="1"/>
      </rPr>
      <t>EFICACIA:</t>
    </r>
    <r>
      <rPr>
        <b/>
        <sz val="10"/>
        <color rgb="FFFF0000"/>
        <rFont val="Times New Roman"/>
        <family val="1"/>
      </rPr>
      <t xml:space="preserve">
</t>
    </r>
    <r>
      <rPr>
        <sz val="10"/>
        <color rgb="FFFF0000"/>
        <rFont val="Times New Roman"/>
        <family val="1"/>
      </rPr>
      <t xml:space="preserve">
</t>
    </r>
    <r>
      <rPr>
        <sz val="10"/>
        <rFont val="Times New Roman"/>
        <family val="1"/>
      </rPr>
      <t xml:space="preserve"># De alertas realizadas / # de alertas propuestas 10 
</t>
    </r>
  </si>
  <si>
    <t xml:space="preserve">Verificadas las evidencias remitidas con el presente seguimiento, se observa  aplicación de la actividad de control para la mitigación del riesgo identificado. Se realiza el monitoreo y la generación de alertas relacionadas con planes de acción, mapas de riesgos que abarcan las áreas del instituto, lo que contribuye al cumplimiento de la ley de transparencia. Se recomienda continuar fortaleciendo esta estrategia por parte del proceso para la publicación de la información de manera oportuna a toda la Entidad.  </t>
  </si>
  <si>
    <r>
      <t xml:space="preserve">EFECTIVIDAD:
</t>
    </r>
    <r>
      <rPr>
        <b/>
        <sz val="10"/>
        <color rgb="FFFF0000"/>
        <rFont val="Times New Roman"/>
        <family val="1"/>
      </rPr>
      <t xml:space="preserve">
</t>
    </r>
    <r>
      <rPr>
        <sz val="10"/>
        <rFont val="Times New Roman"/>
        <family val="1"/>
      </rPr>
      <t>((# de casos
de desactualización de la información presentados
periodo actual
- # de casos de
desactualización de la información presentados periodo
anterior) / # de
desactualización de la información presentados
periodo
anterior) x 100</t>
    </r>
  </si>
  <si>
    <t xml:space="preserve">La  inofrmación institucional alojada en la pagina web debe estar actualizada constantemente bajo los parametros que establece la ley, en caso de que esta información no se actulice de forma oportuna puede traer consecuencias graves para al entidad. </t>
  </si>
  <si>
    <t xml:space="preserve">Formulación, cambios en los riesgos o acciones, </t>
  </si>
  <si>
    <t>REVISION Y APROBACIÓN</t>
  </si>
  <si>
    <t xml:space="preserve">Gerson Ramiro Carreño Toloza </t>
  </si>
  <si>
    <t xml:space="preserve">Walter Barbosa Rodríguez </t>
  </si>
  <si>
    <t xml:space="preserve">Profesional contratista </t>
  </si>
  <si>
    <t xml:space="preserve">Pofesional univeristario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</si>
</sst>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0"/>
      <color theme="1"/>
      <name val="Times New Roman"/>
      <family val="1"/>
    </font>
    <font>
      <b/>
      <sz val="14"/>
      <color theme="1"/>
      <name val="Times New Roman"/>
      <family val="1"/>
    </font>
    <font>
      <b/>
      <sz val="20"/>
      <color rgb="FF000000"/>
      <name val="Times New Roman"/>
      <family val="1"/>
    </font>
    <font>
      <b/>
      <sz val="12"/>
      <color theme="1"/>
      <name val="Times New Roman"/>
      <family val="1"/>
    </font>
    <font>
      <b/>
      <sz val="16"/>
      <color rgb="FF000000"/>
      <name val="Times New Roman"/>
      <family val="1"/>
    </font>
    <font>
      <b/>
      <sz val="10"/>
      <color theme="1"/>
      <name val="Times New Roman"/>
      <family val="1"/>
    </font>
    <font>
      <b/>
      <sz val="10"/>
      <name val="Times New Roman"/>
      <family val="1"/>
    </font>
    <font>
      <b/>
      <sz val="12"/>
      <name val="Times New Roman"/>
      <family val="1"/>
    </font>
    <font>
      <sz val="10"/>
      <name val="Times New Roman"/>
      <family val="1"/>
    </font>
    <font>
      <sz val="12"/>
      <color theme="1"/>
      <name val="Times New Roman"/>
      <family val="1"/>
    </font>
    <font>
      <b/>
      <sz val="16"/>
      <color theme="1"/>
      <name val="Times New Roman"/>
      <family val="1"/>
    </font>
    <font>
      <b/>
      <sz val="11"/>
      <color theme="1"/>
      <name val="Times New Roman"/>
      <family val="1"/>
    </font>
    <font>
      <sz val="10"/>
      <color theme="0" tint="-0.34998626667073579"/>
      <name val="Times New Roman"/>
      <family val="1"/>
    </font>
    <font>
      <b/>
      <sz val="11"/>
      <name val="Times New Roman"/>
      <family val="1"/>
    </font>
    <font>
      <sz val="10"/>
      <color rgb="FFFF0000"/>
      <name val="Times New Roman"/>
      <family val="1"/>
    </font>
    <font>
      <i/>
      <sz val="10"/>
      <name val="Times New Roman"/>
      <family val="1"/>
    </font>
    <font>
      <sz val="14"/>
      <color theme="1"/>
      <name val="Times New Roman"/>
      <family val="1"/>
    </font>
    <font>
      <strike/>
      <sz val="10"/>
      <color rgb="FFFF0000"/>
      <name val="Times New Roman"/>
      <family val="1"/>
    </font>
    <font>
      <sz val="11"/>
      <color theme="1"/>
      <name val="Times New Roman"/>
      <family val="1"/>
    </font>
    <font>
      <b/>
      <sz val="10"/>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s>
  <borders count="2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s>
  <cellStyleXfs count="1">
    <xf numFmtId="0" fontId="0" fillId="0" borderId="0"/>
  </cellStyleXfs>
  <cellXfs count="244">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2" borderId="3" xfId="0" applyFont="1" applyFill="1" applyBorder="1" applyAlignment="1">
      <alignment horizontal="center" vertical="center"/>
    </xf>
    <xf numFmtId="0" fontId="2" fillId="2" borderId="3" xfId="0" applyFont="1" applyFill="1" applyBorder="1"/>
    <xf numFmtId="0" fontId="4" fillId="0" borderId="3" xfId="0" applyFont="1" applyBorder="1" applyAlignment="1">
      <alignment horizontal="center" vertical="center" readingOrder="1"/>
    </xf>
    <xf numFmtId="0" fontId="5" fillId="2" borderId="3" xfId="0" applyFont="1" applyFill="1" applyBorder="1" applyAlignment="1">
      <alignment horizontal="center" vertical="center"/>
    </xf>
    <xf numFmtId="0" fontId="6" fillId="0" borderId="3" xfId="0" applyFont="1" applyBorder="1" applyAlignment="1">
      <alignment horizontal="center" vertical="center" readingOrder="1"/>
    </xf>
    <xf numFmtId="0" fontId="2" fillId="0" borderId="0" xfId="0" applyFont="1"/>
    <xf numFmtId="0" fontId="2" fillId="2" borderId="4" xfId="0" applyFont="1" applyFill="1" applyBorder="1" applyAlignment="1">
      <alignment horizontal="center"/>
    </xf>
    <xf numFmtId="0" fontId="2" fillId="2" borderId="5" xfId="0" applyFont="1" applyFill="1" applyBorder="1" applyAlignment="1">
      <alignment horizontal="center"/>
    </xf>
    <xf numFmtId="0" fontId="5" fillId="2" borderId="3" xfId="0" applyFont="1" applyFill="1" applyBorder="1" applyAlignment="1">
      <alignment horizont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14" fontId="5" fillId="2" borderId="3" xfId="0" applyNumberFormat="1" applyFont="1" applyFill="1" applyBorder="1" applyAlignment="1">
      <alignment horizontal="center" vertic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7" fillId="3" borderId="3" xfId="0" applyFont="1" applyFill="1" applyBorder="1" applyAlignment="1" applyProtection="1">
      <alignment horizontal="left" vertical="center"/>
      <protection locked="0"/>
    </xf>
    <xf numFmtId="14" fontId="8" fillId="0" borderId="3" xfId="0" applyNumberFormat="1"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7" fillId="2" borderId="10" xfId="0" applyFont="1" applyFill="1" applyBorder="1" applyAlignment="1">
      <alignment horizontal="right" vertical="center"/>
    </xf>
    <xf numFmtId="0" fontId="7" fillId="2" borderId="11" xfId="0" applyFont="1" applyFill="1" applyBorder="1" applyAlignment="1">
      <alignment horizontal="right" vertical="center"/>
    </xf>
    <xf numFmtId="0" fontId="7" fillId="2" borderId="12" xfId="0" applyFont="1" applyFill="1" applyBorder="1" applyAlignment="1">
      <alignment horizontal="right" vertical="center"/>
    </xf>
    <xf numFmtId="0" fontId="1" fillId="3" borderId="3" xfId="0" applyFont="1" applyFill="1" applyBorder="1" applyAlignment="1">
      <alignment horizontal="center" vertical="center"/>
    </xf>
    <xf numFmtId="0" fontId="2" fillId="2" borderId="3" xfId="0" applyFont="1" applyFill="1" applyBorder="1" applyAlignment="1">
      <alignment horizontal="center" vertical="center"/>
    </xf>
    <xf numFmtId="0" fontId="1" fillId="3"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1" fillId="3" borderId="10" xfId="0" applyFont="1" applyFill="1" applyBorder="1" applyAlignment="1">
      <alignment horizontal="center" vertical="center"/>
    </xf>
    <xf numFmtId="0" fontId="0" fillId="2" borderId="3" xfId="0" applyFill="1" applyBorder="1" applyAlignment="1">
      <alignment horizontal="center" vertical="center"/>
    </xf>
    <xf numFmtId="0" fontId="2" fillId="3" borderId="3" xfId="0" applyFont="1" applyFill="1" applyBorder="1" applyAlignment="1">
      <alignment horizontal="center"/>
    </xf>
    <xf numFmtId="0" fontId="7" fillId="3" borderId="3" xfId="0" applyFont="1" applyFill="1" applyBorder="1" applyAlignment="1">
      <alignment horizontal="center"/>
    </xf>
    <xf numFmtId="0" fontId="7" fillId="3" borderId="10" xfId="0" applyFont="1" applyFill="1" applyBorder="1" applyAlignment="1">
      <alignment horizontal="center"/>
    </xf>
    <xf numFmtId="0" fontId="7" fillId="3" borderId="11" xfId="0" applyFont="1" applyFill="1" applyBorder="1" applyAlignment="1">
      <alignment horizontal="center"/>
    </xf>
    <xf numFmtId="0" fontId="7" fillId="3" borderId="9" xfId="0" applyFont="1" applyFill="1" applyBorder="1" applyAlignment="1">
      <alignment horizontal="center"/>
    </xf>
    <xf numFmtId="0" fontId="7" fillId="3" borderId="12" xfId="0" applyFont="1" applyFill="1" applyBorder="1" applyAlignment="1">
      <alignment horizontal="center"/>
    </xf>
    <xf numFmtId="0" fontId="7" fillId="3" borderId="1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Alignment="1">
      <alignment horizontal="center" vertical="center"/>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14" xfId="0" applyFont="1" applyFill="1" applyBorder="1" applyAlignment="1">
      <alignment horizontal="center" vertical="center"/>
    </xf>
    <xf numFmtId="0" fontId="7" fillId="0" borderId="0" xfId="0" applyFont="1"/>
    <xf numFmtId="0" fontId="7" fillId="3" borderId="14" xfId="0" applyFont="1" applyFill="1" applyBorder="1" applyAlignment="1">
      <alignment horizontal="center" vertical="center" wrapText="1"/>
    </xf>
    <xf numFmtId="0" fontId="7" fillId="3" borderId="15" xfId="0" applyFont="1" applyFill="1" applyBorder="1" applyAlignment="1">
      <alignment horizontal="center"/>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5" xfId="0" applyFont="1" applyFill="1" applyBorder="1" applyAlignment="1">
      <alignment horizontal="center" vertical="center" wrapText="1"/>
    </xf>
    <xf numFmtId="0" fontId="8" fillId="3" borderId="14" xfId="0" applyFont="1" applyFill="1" applyBorder="1" applyAlignment="1">
      <alignment horizontal="center" vertical="center"/>
    </xf>
    <xf numFmtId="0" fontId="9" fillId="3" borderId="15" xfId="0" applyFont="1" applyFill="1" applyBorder="1" applyAlignment="1">
      <alignment horizontal="center" vertical="center" wrapText="1"/>
    </xf>
    <xf numFmtId="0" fontId="7" fillId="3" borderId="15" xfId="0" applyFont="1" applyFill="1" applyBorder="1" applyAlignment="1">
      <alignment horizontal="center" vertical="center"/>
    </xf>
    <xf numFmtId="0" fontId="8"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8" fillId="3" borderId="3" xfId="0" applyFont="1" applyFill="1" applyBorder="1" applyAlignment="1">
      <alignment horizontal="center" vertical="center"/>
    </xf>
    <xf numFmtId="0" fontId="7" fillId="0" borderId="13"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9" fillId="2" borderId="13" xfId="0" applyFont="1" applyFill="1" applyBorder="1" applyAlignment="1">
      <alignment horizontal="center" vertical="center"/>
    </xf>
    <xf numFmtId="0" fontId="10" fillId="0" borderId="3" xfId="0" applyFont="1" applyBorder="1" applyAlignment="1" applyProtection="1">
      <alignment horizontal="center" vertical="center" wrapText="1"/>
      <protection locked="0"/>
    </xf>
    <xf numFmtId="0" fontId="11" fillId="0" borderId="16" xfId="0" applyFont="1" applyBorder="1" applyAlignment="1">
      <alignment horizontal="justify" vertical="top" wrapText="1"/>
    </xf>
    <xf numFmtId="0" fontId="7" fillId="0" borderId="17" xfId="0" applyFont="1" applyBorder="1" applyAlignment="1" applyProtection="1">
      <alignment horizontal="center" vertical="center" wrapText="1"/>
      <protection locked="0"/>
    </xf>
    <xf numFmtId="1" fontId="11" fillId="0" borderId="17" xfId="0" applyNumberFormat="1" applyFont="1" applyBorder="1" applyAlignment="1">
      <alignment horizontal="center" vertical="center"/>
    </xf>
    <xf numFmtId="1" fontId="12" fillId="0" borderId="18"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12" fillId="5" borderId="3" xfId="0" applyFont="1" applyFill="1" applyBorder="1" applyAlignment="1">
      <alignment horizontal="center" vertical="center"/>
    </xf>
    <xf numFmtId="0" fontId="2" fillId="0" borderId="13" xfId="0" applyFont="1" applyBorder="1" applyAlignment="1">
      <alignment horizontal="center"/>
    </xf>
    <xf numFmtId="0" fontId="13" fillId="0" borderId="3" xfId="0" applyFont="1" applyBorder="1" applyAlignment="1">
      <alignment horizontal="center" vertical="center" wrapText="1"/>
    </xf>
    <xf numFmtId="0" fontId="3" fillId="0" borderId="3" xfId="0"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2" fillId="0" borderId="3" xfId="0" applyFont="1" applyBorder="1" applyAlignment="1" applyProtection="1">
      <alignment horizontal="center"/>
      <protection locked="0"/>
    </xf>
    <xf numFmtId="0" fontId="12" fillId="0" borderId="13" xfId="0" applyFont="1" applyBorder="1" applyAlignment="1" applyProtection="1">
      <alignment horizontal="center" vertical="center"/>
      <protection locked="0"/>
    </xf>
    <xf numFmtId="14" fontId="2" fillId="0" borderId="3" xfId="0" applyNumberFormat="1" applyFont="1" applyBorder="1" applyAlignment="1" applyProtection="1">
      <alignment horizontal="center"/>
      <protection locked="0"/>
    </xf>
    <xf numFmtId="0" fontId="2" fillId="0" borderId="3" xfId="0" applyFont="1" applyBorder="1" applyAlignment="1" applyProtection="1">
      <alignment horizontal="justify" vertical="center" wrapText="1"/>
      <protection locked="0"/>
    </xf>
    <xf numFmtId="0" fontId="7" fillId="0" borderId="1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9" fillId="2" borderId="14"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11" fillId="0" borderId="19" xfId="0" applyFont="1" applyBorder="1" applyAlignment="1">
      <alignment horizontal="justify" vertical="top" wrapText="1"/>
    </xf>
    <xf numFmtId="0" fontId="7" fillId="0" borderId="20" xfId="0" applyFont="1" applyBorder="1" applyAlignment="1" applyProtection="1">
      <alignment horizontal="center" vertical="center" wrapText="1"/>
      <protection locked="0"/>
    </xf>
    <xf numFmtId="1" fontId="11" fillId="0" borderId="20" xfId="0" applyNumberFormat="1" applyFont="1" applyBorder="1" applyAlignment="1">
      <alignment horizontal="center" vertical="center"/>
    </xf>
    <xf numFmtId="1" fontId="12" fillId="0" borderId="21"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2" fillId="0" borderId="14" xfId="0" applyFont="1" applyBorder="1" applyAlignment="1">
      <alignment horizontal="center"/>
    </xf>
    <xf numFmtId="0" fontId="8" fillId="0" borderId="14"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1" fillId="0" borderId="0" xfId="0" applyFont="1" applyAlignment="1">
      <alignment vertical="top" wrapText="1"/>
    </xf>
    <xf numFmtId="0" fontId="11" fillId="6" borderId="3" xfId="0" applyFont="1" applyFill="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3" fillId="0" borderId="22" xfId="0" applyFont="1" applyBorder="1" applyAlignment="1">
      <alignment horizontal="center" vertical="center" wrapText="1"/>
    </xf>
    <xf numFmtId="0" fontId="3" fillId="5" borderId="3" xfId="0" applyFont="1" applyFill="1" applyBorder="1" applyAlignment="1">
      <alignment horizontal="center" vertical="center" wrapText="1"/>
    </xf>
    <xf numFmtId="0" fontId="12" fillId="0" borderId="14" xfId="0" applyFont="1" applyBorder="1" applyAlignment="1">
      <alignment horizontal="center" vertical="top" wrapText="1"/>
    </xf>
    <xf numFmtId="0" fontId="12" fillId="6" borderId="3"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2" fillId="0" borderId="15" xfId="0" applyFont="1" applyBorder="1" applyAlignment="1" applyProtection="1">
      <alignment horizontal="center" vertical="center"/>
      <protection locked="0"/>
    </xf>
    <xf numFmtId="0" fontId="3" fillId="0" borderId="21" xfId="0" applyFont="1" applyBorder="1" applyAlignment="1">
      <alignment horizontal="center" vertical="center" wrapText="1"/>
    </xf>
    <xf numFmtId="0" fontId="12" fillId="6" borderId="14" xfId="0" applyFont="1" applyFill="1" applyBorder="1" applyAlignment="1">
      <alignment horizontal="center" vertical="center" wrapText="1"/>
    </xf>
    <xf numFmtId="0" fontId="2" fillId="0" borderId="13" xfId="0" applyFont="1" applyBorder="1" applyAlignment="1" applyProtection="1">
      <alignment horizontal="left" vertical="center"/>
      <protection locked="0"/>
    </xf>
    <xf numFmtId="0" fontId="3" fillId="0" borderId="13" xfId="0" applyFont="1" applyBorder="1" applyAlignment="1" applyProtection="1">
      <alignment horizontal="center" vertical="center"/>
      <protection locked="0"/>
    </xf>
    <xf numFmtId="0" fontId="2" fillId="0" borderId="15"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8" fillId="0" borderId="13"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protection locked="0"/>
    </xf>
    <xf numFmtId="0" fontId="11" fillId="0" borderId="23" xfId="0" applyFont="1" applyBorder="1" applyAlignment="1">
      <alignment horizontal="justify" vertical="top" wrapText="1"/>
    </xf>
    <xf numFmtId="0" fontId="7" fillId="0" borderId="24" xfId="0" applyFont="1" applyBorder="1" applyAlignment="1" applyProtection="1">
      <alignment horizontal="center" vertical="center" wrapText="1"/>
      <protection locked="0"/>
    </xf>
    <xf numFmtId="1" fontId="11" fillId="0" borderId="24" xfId="0" applyNumberFormat="1" applyFont="1" applyBorder="1" applyAlignment="1">
      <alignment horizontal="center" vertical="center"/>
    </xf>
    <xf numFmtId="0" fontId="5" fillId="0" borderId="15" xfId="0" applyFont="1" applyBorder="1" applyAlignment="1">
      <alignment horizontal="center" vertical="center" wrapText="1"/>
    </xf>
    <xf numFmtId="0" fontId="3" fillId="5" borderId="13" xfId="0" applyFont="1" applyFill="1" applyBorder="1" applyAlignment="1">
      <alignment horizontal="center" vertical="center" wrapText="1"/>
    </xf>
    <xf numFmtId="0" fontId="12" fillId="0" borderId="15" xfId="0" applyFont="1" applyBorder="1" applyAlignment="1">
      <alignment horizontal="center" vertical="top" wrapText="1"/>
    </xf>
    <xf numFmtId="0" fontId="2" fillId="0" borderId="13" xfId="0" applyFont="1" applyBorder="1" applyAlignment="1" applyProtection="1">
      <alignment horizontal="center"/>
      <protection locked="0"/>
    </xf>
    <xf numFmtId="0" fontId="12" fillId="0" borderId="15" xfId="0" applyFont="1" applyBorder="1" applyAlignment="1" applyProtection="1">
      <alignment horizontal="center" vertical="center"/>
      <protection locked="0"/>
    </xf>
    <xf numFmtId="0" fontId="2" fillId="0" borderId="13" xfId="0" applyFont="1" applyBorder="1" applyAlignment="1" applyProtection="1">
      <alignment horizontal="justify" vertical="center" wrapText="1"/>
      <protection locked="0"/>
    </xf>
    <xf numFmtId="0" fontId="2" fillId="0" borderId="13" xfId="0" applyFont="1" applyBorder="1" applyAlignment="1" applyProtection="1">
      <alignment horizontal="center" wrapText="1"/>
      <protection locked="0"/>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14" fillId="0" borderId="3" xfId="0" applyFont="1" applyBorder="1" applyAlignment="1" applyProtection="1">
      <alignment horizontal="center" vertical="center" wrapText="1"/>
      <protection locked="0"/>
    </xf>
    <xf numFmtId="0" fontId="10" fillId="0" borderId="3" xfId="0" applyFont="1" applyBorder="1" applyAlignment="1" applyProtection="1">
      <alignment horizontal="justify" vertical="center" wrapText="1"/>
      <protection locked="0"/>
    </xf>
    <xf numFmtId="0" fontId="14" fillId="0" borderId="13" xfId="0" applyFont="1" applyBorder="1" applyAlignment="1" applyProtection="1">
      <alignment horizontal="center" vertical="center" wrapText="1"/>
      <protection locked="0"/>
    </xf>
    <xf numFmtId="0" fontId="10" fillId="0" borderId="13" xfId="0" applyFont="1" applyBorder="1" applyAlignment="1" applyProtection="1">
      <alignment horizontal="justify" vertical="center" wrapText="1"/>
      <protection locked="0"/>
    </xf>
    <xf numFmtId="0" fontId="2" fillId="0" borderId="3" xfId="0" applyFont="1" applyBorder="1" applyAlignment="1" applyProtection="1">
      <alignment vertical="center" wrapText="1"/>
      <protection locked="0"/>
    </xf>
    <xf numFmtId="0" fontId="2" fillId="0" borderId="3"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10" fillId="0" borderId="13"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2" fillId="0" borderId="3" xfId="0" applyFont="1" applyBorder="1" applyAlignment="1" applyProtection="1">
      <alignment horizontal="center" vertical="top" wrapText="1"/>
      <protection locked="0"/>
    </xf>
    <xf numFmtId="0" fontId="7" fillId="8" borderId="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10"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Protection="1">
      <protection locked="0"/>
    </xf>
    <xf numFmtId="0" fontId="7" fillId="0" borderId="3" xfId="0" applyFont="1" applyBorder="1" applyAlignment="1" applyProtection="1">
      <alignment horizontal="center" vertical="top" wrapText="1"/>
      <protection locked="0"/>
    </xf>
    <xf numFmtId="0" fontId="7" fillId="8" borderId="3" xfId="0" applyFont="1" applyFill="1" applyBorder="1" applyAlignment="1">
      <alignment horizontal="center" wrapText="1"/>
    </xf>
    <xf numFmtId="0" fontId="15" fillId="0" borderId="15"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3" xfId="0" applyFont="1" applyBorder="1" applyAlignment="1">
      <alignment horizontal="center" vertical="center" wrapText="1"/>
    </xf>
    <xf numFmtId="0" fontId="15" fillId="0" borderId="0" xfId="0" applyFont="1" applyAlignment="1">
      <alignment vertical="center" wrapText="1"/>
    </xf>
    <xf numFmtId="0" fontId="8" fillId="0" borderId="3" xfId="0" applyFont="1" applyBorder="1" applyAlignment="1">
      <alignment horizontal="left" vertical="center"/>
    </xf>
    <xf numFmtId="0" fontId="8" fillId="0" borderId="3" xfId="0" applyFont="1" applyBorder="1" applyAlignment="1">
      <alignment horizontal="center" vertical="center"/>
    </xf>
    <xf numFmtId="0" fontId="8" fillId="0" borderId="3" xfId="0" applyFont="1" applyBorder="1" applyAlignment="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15" xfId="0" applyFont="1" applyBorder="1" applyAlignment="1">
      <alignment horizontal="left" vertical="center"/>
    </xf>
    <xf numFmtId="0" fontId="0" fillId="0" borderId="3" xfId="0" applyBorder="1" applyAlignment="1" applyProtection="1">
      <alignment horizontal="center" vertical="center"/>
      <protection locked="0"/>
    </xf>
    <xf numFmtId="0" fontId="0" fillId="0" borderId="0" xfId="0" applyProtection="1">
      <protection locked="0"/>
    </xf>
    <xf numFmtId="0" fontId="8" fillId="0" borderId="0" xfId="0" applyFont="1" applyAlignment="1">
      <alignment vertical="center"/>
    </xf>
    <xf numFmtId="0" fontId="2" fillId="0" borderId="0" xfId="0" applyFont="1" applyAlignment="1">
      <alignment vertical="center"/>
    </xf>
    <xf numFmtId="0" fontId="2" fillId="2" borderId="0" xfId="0" applyFont="1" applyFill="1"/>
    <xf numFmtId="0" fontId="2" fillId="2" borderId="0" xfId="0" applyFont="1" applyFill="1" applyAlignment="1">
      <alignment vertical="center"/>
    </xf>
    <xf numFmtId="0" fontId="7" fillId="2" borderId="3" xfId="0" applyFont="1" applyFill="1" applyBorder="1" applyAlignment="1">
      <alignment horizontal="center" vertical="center"/>
    </xf>
    <xf numFmtId="0" fontId="16" fillId="0" borderId="3" xfId="0" applyFont="1" applyBorder="1" applyAlignment="1" applyProtection="1">
      <alignment horizontal="center" vertical="center" wrapText="1"/>
      <protection locked="0"/>
    </xf>
    <xf numFmtId="17" fontId="2" fillId="0" borderId="3" xfId="0" applyNumberFormat="1" applyFont="1" applyBorder="1" applyAlignment="1" applyProtection="1">
      <alignment horizontal="center" vertical="center"/>
      <protection locked="0"/>
    </xf>
    <xf numFmtId="14" fontId="2" fillId="0" borderId="13" xfId="0" applyNumberFormat="1" applyFont="1" applyBorder="1" applyAlignment="1" applyProtection="1">
      <alignment horizontal="center" vertical="center"/>
      <protection locked="0"/>
    </xf>
    <xf numFmtId="0" fontId="7" fillId="0" borderId="3"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protection locked="0"/>
    </xf>
    <xf numFmtId="0" fontId="2" fillId="0" borderId="14" xfId="0" applyFont="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2" fillId="0" borderId="13" xfId="0" applyFont="1" applyBorder="1" applyAlignment="1" applyProtection="1">
      <alignment horizontal="justify" vertical="center"/>
      <protection locked="0"/>
    </xf>
    <xf numFmtId="0" fontId="16" fillId="0" borderId="13" xfId="0" applyFont="1" applyBorder="1" applyAlignment="1" applyProtection="1">
      <alignment horizontal="center" vertical="center" wrapText="1"/>
      <protection locked="0"/>
    </xf>
    <xf numFmtId="0" fontId="11" fillId="0" borderId="13" xfId="0" applyFont="1" applyBorder="1" applyAlignment="1">
      <alignment horizontal="center" vertical="center"/>
    </xf>
    <xf numFmtId="0" fontId="18" fillId="0" borderId="3" xfId="0" applyFont="1" applyBorder="1" applyAlignment="1" applyProtection="1">
      <alignment horizontal="center" vertical="center" wrapText="1"/>
      <protection locked="0"/>
    </xf>
    <xf numFmtId="0" fontId="2" fillId="0" borderId="14" xfId="0" applyFont="1" applyBorder="1" applyAlignment="1">
      <alignment horizontal="center" vertical="center"/>
    </xf>
    <xf numFmtId="0" fontId="20" fillId="0" borderId="13" xfId="0" applyFont="1" applyBorder="1" applyAlignment="1" applyProtection="1">
      <alignment horizontal="justify" vertical="center" wrapText="1"/>
      <protection locked="0"/>
    </xf>
    <xf numFmtId="0" fontId="7" fillId="0" borderId="3" xfId="0" applyFont="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0" borderId="15" xfId="0" applyFont="1" applyBorder="1" applyAlignment="1" applyProtection="1">
      <alignment horizontal="justify" vertical="center" wrapText="1"/>
      <protection locked="0"/>
    </xf>
    <xf numFmtId="0" fontId="7" fillId="0" borderId="1"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2" fillId="0" borderId="6" xfId="0" applyFont="1" applyBorder="1" applyAlignment="1" applyProtection="1">
      <alignment horizontal="left" vertical="top"/>
      <protection locked="0"/>
    </xf>
    <xf numFmtId="0" fontId="3" fillId="0" borderId="6"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9" fillId="2" borderId="0" xfId="0" applyFont="1" applyFill="1" applyAlignment="1">
      <alignment horizontal="center" vertical="center"/>
    </xf>
    <xf numFmtId="0" fontId="10" fillId="0" borderId="6" xfId="0" applyFont="1" applyBorder="1" applyAlignment="1" applyProtection="1">
      <alignment horizontal="center"/>
      <protection locked="0"/>
    </xf>
    <xf numFmtId="0" fontId="11" fillId="0" borderId="0" xfId="0" applyFont="1" applyAlignment="1">
      <alignment horizontal="justify" vertical="top" wrapText="1"/>
    </xf>
    <xf numFmtId="0" fontId="7" fillId="0" borderId="0" xfId="0" applyFont="1" applyAlignment="1" applyProtection="1">
      <alignment horizontal="center" vertical="center" wrapText="1"/>
      <protection locked="0"/>
    </xf>
    <xf numFmtId="1" fontId="11" fillId="0" borderId="0" xfId="0" applyNumberFormat="1" applyFont="1" applyAlignment="1">
      <alignment horizontal="center" vertical="center"/>
    </xf>
    <xf numFmtId="0" fontId="3" fillId="0" borderId="0" xfId="0" applyFont="1" applyAlignment="1">
      <alignment horizontal="center" vertical="center" wrapText="1"/>
    </xf>
    <xf numFmtId="0" fontId="5" fillId="0" borderId="9" xfId="0" applyFont="1" applyBorder="1" applyAlignment="1">
      <alignment horizontal="center" vertical="center" wrapText="1"/>
    </xf>
    <xf numFmtId="0" fontId="3" fillId="5" borderId="6" xfId="0" applyFont="1" applyFill="1" applyBorder="1" applyAlignment="1">
      <alignment horizontal="center" vertical="center" wrapText="1"/>
    </xf>
    <xf numFmtId="0" fontId="12" fillId="0" borderId="9" xfId="0" applyFont="1" applyBorder="1" applyAlignment="1">
      <alignment horizontal="center" vertical="top" wrapText="1"/>
    </xf>
    <xf numFmtId="0" fontId="12" fillId="6" borderId="6" xfId="0" applyFont="1" applyFill="1" applyBorder="1" applyAlignment="1">
      <alignment horizontal="center" vertical="center" wrapText="1"/>
    </xf>
    <xf numFmtId="0" fontId="12" fillId="6" borderId="0" xfId="0" applyFont="1" applyFill="1" applyAlignment="1">
      <alignment horizontal="center" vertical="center" wrapText="1"/>
    </xf>
    <xf numFmtId="0" fontId="8" fillId="0" borderId="0" xfId="0" applyFont="1" applyAlignment="1">
      <alignment horizontal="center" vertical="center" wrapText="1"/>
    </xf>
    <xf numFmtId="0" fontId="2" fillId="0" borderId="6"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12" fillId="0" borderId="9"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1" xfId="0" applyFont="1" applyBorder="1" applyAlignment="1" applyProtection="1">
      <alignment horizontal="center" vertical="top" wrapText="1"/>
      <protection locked="0"/>
    </xf>
    <xf numFmtId="0" fontId="7" fillId="8" borderId="10" xfId="0" applyFont="1" applyFill="1" applyBorder="1" applyAlignment="1">
      <alignment horizontal="center" wrapText="1"/>
    </xf>
    <xf numFmtId="0" fontId="7" fillId="8" borderId="11" xfId="0" applyFont="1" applyFill="1" applyBorder="1" applyAlignment="1">
      <alignment horizontal="center" wrapText="1"/>
    </xf>
    <xf numFmtId="0" fontId="7" fillId="8" borderId="12" xfId="0" applyFont="1" applyFill="1" applyBorder="1" applyAlignment="1">
      <alignment horizont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cellXfs>
  <cellStyles count="1">
    <cellStyle name="Normal" xfId="0" builtinId="0"/>
  </cellStyles>
  <dxfs count="64">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31</xdr:col>
      <xdr:colOff>11906</xdr:colOff>
      <xdr:row>6</xdr:row>
      <xdr:rowOff>0</xdr:rowOff>
    </xdr:to>
    <xdr:grpSp>
      <xdr:nvGrpSpPr>
        <xdr:cNvPr id="2" name="Group 4">
          <a:extLst>
            <a:ext uri="{FF2B5EF4-FFF2-40B4-BE49-F238E27FC236}">
              <a16:creationId xmlns:a16="http://schemas.microsoft.com/office/drawing/2014/main" id="{2D8D6704-8EAF-4E6B-8E42-215968684A48}"/>
            </a:ext>
          </a:extLst>
        </xdr:cNvPr>
        <xdr:cNvGrpSpPr>
          <a:grpSpLocks/>
        </xdr:cNvGrpSpPr>
      </xdr:nvGrpSpPr>
      <xdr:grpSpPr bwMode="auto">
        <a:xfrm>
          <a:off x="0" y="31750"/>
          <a:ext cx="51595073" cy="1132417"/>
          <a:chOff x="-8" y="0"/>
          <a:chExt cx="1382" cy="136"/>
        </a:xfrm>
      </xdr:grpSpPr>
      <xdr:sp macro="" textlink="">
        <xdr:nvSpPr>
          <xdr:cNvPr id="3" name="1 CuadroTexto">
            <a:extLst>
              <a:ext uri="{FF2B5EF4-FFF2-40B4-BE49-F238E27FC236}">
                <a16:creationId xmlns:a16="http://schemas.microsoft.com/office/drawing/2014/main" id="{CE281666-F446-4545-AD70-61539FAFD4CD}"/>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88347D1C-BA4E-45E7-BF57-AB9C5246DADF}"/>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A62C70CF-D35C-489E-8C04-3610886BE7A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2A913339-20D7-471A-A1B4-3B0901AC4948}"/>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D7F4D05D-1F9D-4327-A3AA-63E17FA7BE24}"/>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9924F633-CDE3-4FAB-8768-F55D47536FC2}"/>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1E24ECBE-7A1E-479F-8F2F-3A29FA754E4F}"/>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776B68A4-2921-46A9-8A90-A5F25FF2E39B}"/>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C28A3743-5D73-4393-8A44-4EF631DF9AE3}"/>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8F448765-A0AD-41A2-A90B-CFACB5F85E4A}"/>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58D98F28-41EA-48C8-8CBE-51A066E2304A}"/>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73E02348-FA0A-4917-94D3-2D5BF12E69BF}"/>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EB3995B2-2B3E-4C7D-B551-20771A219133}"/>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145931</xdr:colOff>
      <xdr:row>5</xdr:row>
      <xdr:rowOff>323167</xdr:rowOff>
    </xdr:to>
    <xdr:pic>
      <xdr:nvPicPr>
        <xdr:cNvPr id="16" name="Imagen 16">
          <a:extLst>
            <a:ext uri="{FF2B5EF4-FFF2-40B4-BE49-F238E27FC236}">
              <a16:creationId xmlns:a16="http://schemas.microsoft.com/office/drawing/2014/main" id="{EBFFCD44-AABF-4719-AAE4-E250BE94F8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940734</xdr:colOff>
      <xdr:row>0</xdr:row>
      <xdr:rowOff>174625</xdr:rowOff>
    </xdr:from>
    <xdr:to>
      <xdr:col>1</xdr:col>
      <xdr:colOff>336431</xdr:colOff>
      <xdr:row>5</xdr:row>
      <xdr:rowOff>148542</xdr:rowOff>
    </xdr:to>
    <xdr:pic>
      <xdr:nvPicPr>
        <xdr:cNvPr id="2" name="Imagen 16">
          <a:extLst>
            <a:ext uri="{FF2B5EF4-FFF2-40B4-BE49-F238E27FC236}">
              <a16:creationId xmlns:a16="http://schemas.microsoft.com/office/drawing/2014/main" id="{C292BDB1-D866-4952-A6D6-8E97F7A7FB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734" y="174625"/>
          <a:ext cx="900647" cy="10407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B148A-BDC7-42D6-9DD1-AA8FBC7E56AF}">
  <dimension ref="A1:AP59"/>
  <sheetViews>
    <sheetView zoomScale="90" zoomScaleNormal="90" zoomScaleSheetLayoutView="70" workbookViewId="0">
      <selection activeCell="C12" sqref="C12:C18"/>
    </sheetView>
  </sheetViews>
  <sheetFormatPr baseColWidth="10" defaultRowHeight="12.75" x14ac:dyDescent="0.2"/>
  <cols>
    <col min="1" max="1" width="29.7109375" style="8" customWidth="1"/>
    <col min="2" max="2" width="22.5703125" style="8" customWidth="1"/>
    <col min="3" max="3" width="29.140625" style="8" customWidth="1"/>
    <col min="4" max="4" width="27.42578125" style="175" customWidth="1"/>
    <col min="5" max="5" width="24" style="8" customWidth="1"/>
    <col min="6" max="6" width="27.42578125" style="8" customWidth="1"/>
    <col min="7" max="7" width="19.140625" style="8" customWidth="1"/>
    <col min="8" max="8" width="22.5703125" style="8" customWidth="1"/>
    <col min="9" max="9" width="25.28515625" style="8" hidden="1" customWidth="1"/>
    <col min="10" max="10" width="22.85546875" style="8" customWidth="1"/>
    <col min="11" max="11" width="47.140625" style="8" customWidth="1"/>
    <col min="12" max="12" width="48.7109375" style="8" customWidth="1"/>
    <col min="13" max="13" width="26" style="8" customWidth="1"/>
    <col min="14" max="14" width="7.7109375" style="8" hidden="1" customWidth="1"/>
    <col min="15" max="15" width="21.140625" style="8" customWidth="1"/>
    <col min="16" max="16" width="16.7109375" style="8" customWidth="1"/>
    <col min="17" max="17" width="16.5703125" style="8" customWidth="1"/>
    <col min="18" max="18" width="22.140625" style="8" customWidth="1"/>
    <col min="19" max="19" width="24.140625" style="8" customWidth="1"/>
    <col min="20" max="20" width="26.85546875" style="8" customWidth="1"/>
    <col min="21" max="21" width="23.42578125" style="8" customWidth="1"/>
    <col min="22" max="22" width="21" style="8" customWidth="1"/>
    <col min="23" max="23" width="27.7109375" style="8" customWidth="1"/>
    <col min="24" max="24" width="28.140625" style="8" customWidth="1"/>
    <col min="25" max="25" width="38.5703125" style="8" customWidth="1"/>
    <col min="26" max="26" width="30.85546875" style="8" customWidth="1"/>
    <col min="27" max="27" width="26.85546875" style="8" customWidth="1"/>
    <col min="28" max="28" width="28.7109375" style="8" customWidth="1"/>
    <col min="29" max="29" width="18" style="8" customWidth="1"/>
    <col min="30" max="30" width="37" style="8" customWidth="1"/>
    <col min="31" max="31" width="19.140625" style="8" customWidth="1"/>
    <col min="32" max="33" width="23.5703125" style="8" customWidth="1"/>
    <col min="34" max="34" width="17.28515625" style="8" hidden="1" customWidth="1"/>
    <col min="35" max="42" width="11.42578125" style="8" hidden="1" customWidth="1"/>
    <col min="43" max="16384" width="11.42578125" style="8"/>
  </cols>
  <sheetData>
    <row r="1" spans="1:41" x14ac:dyDescent="0.2">
      <c r="A1" s="176"/>
      <c r="B1" s="176"/>
      <c r="C1" s="176"/>
      <c r="D1" s="177"/>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K1" s="8" t="s">
        <v>4</v>
      </c>
      <c r="AL1" s="8" t="s">
        <v>5</v>
      </c>
      <c r="AN1" s="8" t="s">
        <v>6</v>
      </c>
    </row>
    <row r="2" spans="1:41" x14ac:dyDescent="0.2">
      <c r="A2" s="176"/>
      <c r="B2" s="176"/>
      <c r="C2" s="176"/>
      <c r="D2" s="177"/>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8" t="s">
        <v>7</v>
      </c>
      <c r="AI2" s="8" t="s">
        <v>8</v>
      </c>
      <c r="AL2" s="8" t="s">
        <v>9</v>
      </c>
      <c r="AN2" s="8" t="s">
        <v>10</v>
      </c>
    </row>
    <row r="3" spans="1:41" x14ac:dyDescent="0.2">
      <c r="A3" s="176"/>
      <c r="B3" s="176"/>
      <c r="C3" s="176"/>
      <c r="D3" s="177"/>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8" t="s">
        <v>12</v>
      </c>
      <c r="AI3" s="8" t="s">
        <v>13</v>
      </c>
      <c r="AL3" s="8" t="s">
        <v>14</v>
      </c>
      <c r="AN3" s="8" t="s">
        <v>15</v>
      </c>
    </row>
    <row r="4" spans="1:41" x14ac:dyDescent="0.2">
      <c r="A4" s="176"/>
      <c r="B4" s="176"/>
      <c r="C4" s="176"/>
      <c r="D4" s="177"/>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8" t="s">
        <v>20</v>
      </c>
      <c r="AI4" s="8" t="s">
        <v>21</v>
      </c>
      <c r="AK4" s="8" t="s">
        <v>22</v>
      </c>
      <c r="AL4" s="8" t="s">
        <v>23</v>
      </c>
      <c r="AN4" s="8" t="s">
        <v>24</v>
      </c>
    </row>
    <row r="5" spans="1:41" x14ac:dyDescent="0.2">
      <c r="A5" s="176"/>
      <c r="B5" s="176"/>
      <c r="C5" s="176"/>
      <c r="D5" s="177"/>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8" t="s">
        <v>26</v>
      </c>
      <c r="AI5" s="8" t="s">
        <v>27</v>
      </c>
      <c r="AK5" s="8" t="s">
        <v>28</v>
      </c>
      <c r="AL5" s="8" t="s">
        <v>29</v>
      </c>
      <c r="AN5" s="8" t="s">
        <v>30</v>
      </c>
    </row>
    <row r="6" spans="1:41" ht="29.25" customHeight="1" x14ac:dyDescent="0.2">
      <c r="A6" s="176"/>
      <c r="B6" s="176"/>
      <c r="C6" s="176"/>
      <c r="D6" s="177"/>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8" t="s">
        <v>31</v>
      </c>
      <c r="AI6" s="8" t="s">
        <v>32</v>
      </c>
      <c r="AJ6" s="8" t="s">
        <v>33</v>
      </c>
      <c r="AK6" s="8" t="s">
        <v>34</v>
      </c>
      <c r="AL6" s="8" t="s">
        <v>35</v>
      </c>
      <c r="AN6" s="8" t="s">
        <v>36</v>
      </c>
    </row>
    <row r="7" spans="1:41" ht="24.75" customHeight="1" x14ac:dyDescent="0.2">
      <c r="A7" s="21" t="s">
        <v>37</v>
      </c>
      <c r="B7" s="21"/>
      <c r="C7" s="23" t="s">
        <v>240</v>
      </c>
      <c r="D7" s="23"/>
      <c r="E7" s="23"/>
      <c r="F7" s="23"/>
      <c r="G7" s="24"/>
      <c r="H7" s="25"/>
      <c r="I7" s="25"/>
      <c r="J7" s="25"/>
      <c r="K7" s="25"/>
      <c r="L7" s="26"/>
      <c r="M7" s="27" t="s">
        <v>38</v>
      </c>
      <c r="N7" s="28"/>
      <c r="O7" s="28"/>
      <c r="P7" s="28"/>
      <c r="Q7" s="28"/>
      <c r="R7" s="28"/>
      <c r="S7" s="28"/>
      <c r="T7" s="28"/>
      <c r="U7" s="28"/>
      <c r="V7" s="29"/>
      <c r="W7" s="30" t="s">
        <v>39</v>
      </c>
      <c r="X7" s="31"/>
      <c r="Y7" s="32" t="s">
        <v>41</v>
      </c>
      <c r="Z7" s="33"/>
      <c r="AA7" s="34"/>
      <c r="AB7" s="30" t="s">
        <v>42</v>
      </c>
      <c r="AC7" s="178" t="s">
        <v>40</v>
      </c>
      <c r="AD7" s="35" t="s">
        <v>44</v>
      </c>
      <c r="AE7" s="36"/>
      <c r="AF7" s="37"/>
      <c r="AG7" s="37"/>
      <c r="AH7" s="8" t="s">
        <v>45</v>
      </c>
      <c r="AI7" s="8" t="s">
        <v>46</v>
      </c>
      <c r="AJ7" s="8" t="s">
        <v>47</v>
      </c>
      <c r="AN7" s="8" t="s">
        <v>48</v>
      </c>
    </row>
    <row r="8" spans="1:41" x14ac:dyDescent="0.2">
      <c r="A8" s="38" t="s">
        <v>49</v>
      </c>
      <c r="B8" s="38"/>
      <c r="C8" s="38"/>
      <c r="D8" s="38"/>
      <c r="E8" s="38"/>
      <c r="F8" s="38"/>
      <c r="G8" s="39" t="s">
        <v>50</v>
      </c>
      <c r="H8" s="40"/>
      <c r="I8" s="40"/>
      <c r="J8" s="40"/>
      <c r="K8" s="40"/>
      <c r="L8" s="40"/>
      <c r="M8" s="40"/>
      <c r="N8" s="40"/>
      <c r="O8" s="40"/>
      <c r="P8" s="40"/>
      <c r="Q8" s="40"/>
      <c r="R8" s="40"/>
      <c r="S8" s="40"/>
      <c r="T8" s="40"/>
      <c r="U8" s="40"/>
      <c r="V8" s="40"/>
      <c r="W8" s="40"/>
      <c r="X8" s="41"/>
      <c r="Y8" s="40"/>
      <c r="Z8" s="40"/>
      <c r="AA8" s="40"/>
      <c r="AB8" s="42"/>
      <c r="AC8" s="43" t="s">
        <v>51</v>
      </c>
      <c r="AD8" s="44" t="s">
        <v>52</v>
      </c>
      <c r="AE8" s="45"/>
      <c r="AF8" s="45"/>
      <c r="AG8" s="45"/>
      <c r="AH8" s="8" t="s">
        <v>53</v>
      </c>
      <c r="AI8" s="8" t="s">
        <v>54</v>
      </c>
      <c r="AN8" s="8" t="s">
        <v>241</v>
      </c>
    </row>
    <row r="9" spans="1:41" s="50" customFormat="1" ht="14.25" customHeight="1" x14ac:dyDescent="0.2">
      <c r="A9" s="46" t="s">
        <v>55</v>
      </c>
      <c r="B9" s="47" t="s">
        <v>56</v>
      </c>
      <c r="C9" s="46" t="s">
        <v>57</v>
      </c>
      <c r="D9" s="46" t="s">
        <v>6</v>
      </c>
      <c r="E9" s="46" t="s">
        <v>58</v>
      </c>
      <c r="F9" s="48" t="s">
        <v>59</v>
      </c>
      <c r="G9" s="38" t="s">
        <v>60</v>
      </c>
      <c r="H9" s="38"/>
      <c r="I9" s="38"/>
      <c r="J9" s="38"/>
      <c r="K9" s="39" t="s">
        <v>61</v>
      </c>
      <c r="L9" s="40"/>
      <c r="M9" s="40"/>
      <c r="N9" s="40"/>
      <c r="O9" s="40"/>
      <c r="P9" s="40"/>
      <c r="Q9" s="40"/>
      <c r="R9" s="40"/>
      <c r="S9" s="40"/>
      <c r="T9" s="42"/>
      <c r="U9" s="39" t="s">
        <v>62</v>
      </c>
      <c r="V9" s="40"/>
      <c r="W9" s="40"/>
      <c r="X9" s="40"/>
      <c r="Y9" s="40"/>
      <c r="Z9" s="40"/>
      <c r="AA9" s="40"/>
      <c r="AB9" s="42"/>
      <c r="AC9" s="49"/>
      <c r="AD9" s="44"/>
      <c r="AE9" s="45"/>
      <c r="AF9" s="45"/>
      <c r="AG9" s="45"/>
      <c r="AH9" s="8" t="s">
        <v>63</v>
      </c>
      <c r="AI9" s="8" t="s">
        <v>64</v>
      </c>
      <c r="AJ9" s="8" t="s">
        <v>65</v>
      </c>
    </row>
    <row r="10" spans="1:41" s="50" customFormat="1" ht="20.25" customHeight="1" x14ac:dyDescent="0.2">
      <c r="A10" s="46"/>
      <c r="B10" s="51"/>
      <c r="C10" s="46"/>
      <c r="D10" s="46"/>
      <c r="E10" s="46"/>
      <c r="F10" s="48"/>
      <c r="G10" s="52" t="s">
        <v>66</v>
      </c>
      <c r="H10" s="52"/>
      <c r="I10" s="52"/>
      <c r="J10" s="52"/>
      <c r="K10" s="53" t="s">
        <v>67</v>
      </c>
      <c r="L10" s="48" t="s">
        <v>242</v>
      </c>
      <c r="M10" s="48" t="s">
        <v>69</v>
      </c>
      <c r="N10" s="43" t="s">
        <v>70</v>
      </c>
      <c r="O10" s="46" t="s">
        <v>71</v>
      </c>
      <c r="P10" s="51" t="s">
        <v>72</v>
      </c>
      <c r="Q10" s="47" t="s">
        <v>73</v>
      </c>
      <c r="R10" s="46" t="s">
        <v>74</v>
      </c>
      <c r="S10" s="47" t="s">
        <v>75</v>
      </c>
      <c r="T10" s="47" t="s">
        <v>76</v>
      </c>
      <c r="U10" s="54" t="s">
        <v>77</v>
      </c>
      <c r="V10" s="46" t="s">
        <v>78</v>
      </c>
      <c r="W10" s="53" t="s">
        <v>79</v>
      </c>
      <c r="X10" s="47" t="s">
        <v>80</v>
      </c>
      <c r="Y10" s="46" t="s">
        <v>81</v>
      </c>
      <c r="Z10" s="46"/>
      <c r="AA10" s="46"/>
      <c r="AB10" s="46"/>
      <c r="AC10" s="49"/>
      <c r="AD10" s="55"/>
      <c r="AE10" s="56"/>
      <c r="AF10" s="56"/>
      <c r="AG10" s="56"/>
      <c r="AH10" s="50" t="s">
        <v>82</v>
      </c>
      <c r="AI10" s="50" t="s">
        <v>83</v>
      </c>
      <c r="AJ10" s="50" t="s">
        <v>84</v>
      </c>
      <c r="AL10" s="50" t="s">
        <v>85</v>
      </c>
      <c r="AO10" s="8" t="s">
        <v>86</v>
      </c>
    </row>
    <row r="11" spans="1:41" s="50" customFormat="1" ht="35.25" customHeight="1" x14ac:dyDescent="0.2">
      <c r="A11" s="47"/>
      <c r="B11" s="57"/>
      <c r="C11" s="47"/>
      <c r="D11" s="47"/>
      <c r="E11" s="47"/>
      <c r="F11" s="43"/>
      <c r="G11" s="58" t="s">
        <v>5</v>
      </c>
      <c r="H11" s="58" t="s">
        <v>4</v>
      </c>
      <c r="I11" s="58"/>
      <c r="J11" s="59" t="s">
        <v>87</v>
      </c>
      <c r="K11" s="54"/>
      <c r="L11" s="48"/>
      <c r="M11" s="48"/>
      <c r="N11" s="60"/>
      <c r="O11" s="46"/>
      <c r="P11" s="57"/>
      <c r="Q11" s="57"/>
      <c r="R11" s="46"/>
      <c r="S11" s="57"/>
      <c r="T11" s="57"/>
      <c r="U11" s="61"/>
      <c r="V11" s="46"/>
      <c r="W11" s="54"/>
      <c r="X11" s="57"/>
      <c r="Y11" s="62" t="s">
        <v>88</v>
      </c>
      <c r="Z11" s="62" t="s">
        <v>89</v>
      </c>
      <c r="AA11" s="63" t="s">
        <v>90</v>
      </c>
      <c r="AB11" s="63" t="s">
        <v>91</v>
      </c>
      <c r="AC11" s="60"/>
      <c r="AD11" s="64" t="s">
        <v>92</v>
      </c>
      <c r="AE11" s="64" t="s">
        <v>93</v>
      </c>
      <c r="AF11" s="64" t="s">
        <v>94</v>
      </c>
      <c r="AG11" s="62" t="s">
        <v>95</v>
      </c>
      <c r="AH11" s="50" t="s">
        <v>96</v>
      </c>
      <c r="AI11" s="50" t="s">
        <v>13</v>
      </c>
      <c r="AL11" s="50" t="s">
        <v>97</v>
      </c>
      <c r="AO11" s="8" t="s">
        <v>98</v>
      </c>
    </row>
    <row r="12" spans="1:41" ht="37.5" customHeight="1" x14ac:dyDescent="0.2">
      <c r="A12" s="87" t="s">
        <v>243</v>
      </c>
      <c r="B12" s="65" t="s">
        <v>244</v>
      </c>
      <c r="C12" s="87" t="s">
        <v>245</v>
      </c>
      <c r="D12" s="67" t="s">
        <v>15</v>
      </c>
      <c r="E12" s="68" t="s">
        <v>246</v>
      </c>
      <c r="F12" s="69" t="s">
        <v>247</v>
      </c>
      <c r="G12" s="70" t="s">
        <v>29</v>
      </c>
      <c r="H12" s="70" t="s">
        <v>97</v>
      </c>
      <c r="I12" s="71" t="str">
        <f>CONCATENATE(G12,H12)</f>
        <v>PROBABLEMENOR</v>
      </c>
      <c r="J12" s="72" t="str">
        <f>I13</f>
        <v>4. ALTO</v>
      </c>
      <c r="K12" s="179" t="s">
        <v>248</v>
      </c>
      <c r="L12" s="74" t="s">
        <v>105</v>
      </c>
      <c r="M12" s="75" t="s">
        <v>7</v>
      </c>
      <c r="N12" s="76">
        <f>IF(M12="ASIGNADO",15,IF(M12="NO ASIGNADO",0,""))</f>
        <v>15</v>
      </c>
      <c r="O12" s="77">
        <f>SUM(N12:N18)</f>
        <v>60</v>
      </c>
      <c r="P12" s="78" t="s">
        <v>83</v>
      </c>
      <c r="Q12" s="79">
        <f>IF(Q15="DÉBIL",0,IF(Q15="MODERADO",50,IF(Q15="FUERTE",100,"")))</f>
        <v>0</v>
      </c>
      <c r="R12" s="80"/>
      <c r="S12" s="81" t="s">
        <v>139</v>
      </c>
      <c r="T12" s="81" t="s">
        <v>139</v>
      </c>
      <c r="U12" s="82" t="s">
        <v>215</v>
      </c>
      <c r="V12" s="83" t="s">
        <v>128</v>
      </c>
      <c r="W12" s="180">
        <v>43831</v>
      </c>
      <c r="X12" s="69" t="s">
        <v>249</v>
      </c>
      <c r="Y12" s="68" t="s">
        <v>250</v>
      </c>
      <c r="Z12" s="117" t="s">
        <v>251</v>
      </c>
      <c r="AA12" s="85" t="s">
        <v>111</v>
      </c>
      <c r="AB12" s="69" t="s">
        <v>252</v>
      </c>
      <c r="AC12" s="181" t="s">
        <v>253</v>
      </c>
      <c r="AD12" s="128" t="s">
        <v>254</v>
      </c>
      <c r="AE12" s="73" t="s">
        <v>255</v>
      </c>
      <c r="AF12" s="73" t="s">
        <v>256</v>
      </c>
      <c r="AG12" s="133" t="s">
        <v>257</v>
      </c>
      <c r="AH12" s="8" t="s">
        <v>117</v>
      </c>
      <c r="AI12" s="8" t="s">
        <v>118</v>
      </c>
      <c r="AJ12" s="8" t="s">
        <v>22</v>
      </c>
      <c r="AK12" s="8" t="s">
        <v>86</v>
      </c>
      <c r="AL12" s="8" t="s">
        <v>22</v>
      </c>
      <c r="AN12" s="8" t="s">
        <v>111</v>
      </c>
      <c r="AO12" s="8" t="s">
        <v>119</v>
      </c>
    </row>
    <row r="13" spans="1:41" ht="51.75" customHeight="1" x14ac:dyDescent="0.2">
      <c r="A13" s="182"/>
      <c r="B13" s="88"/>
      <c r="C13" s="183"/>
      <c r="D13" s="82"/>
      <c r="E13" s="90"/>
      <c r="F13" s="91"/>
      <c r="G13" s="70"/>
      <c r="H13" s="70"/>
      <c r="I13" s="71"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ALTO</v>
      </c>
      <c r="J13" s="92"/>
      <c r="K13" s="73"/>
      <c r="L13" s="94" t="s">
        <v>120</v>
      </c>
      <c r="M13" s="95" t="s">
        <v>20</v>
      </c>
      <c r="N13" s="96">
        <f>IF(M13="ADECUADO",15,IF(M13="INADECUADO",0,""))</f>
        <v>15</v>
      </c>
      <c r="O13" s="97"/>
      <c r="P13" s="98"/>
      <c r="Q13" s="79"/>
      <c r="R13" s="99"/>
      <c r="S13" s="81"/>
      <c r="T13" s="81"/>
      <c r="U13" s="82"/>
      <c r="V13" s="100"/>
      <c r="W13" s="91"/>
      <c r="X13" s="91"/>
      <c r="Y13" s="101"/>
      <c r="Z13" s="101"/>
      <c r="AA13" s="102"/>
      <c r="AB13" s="69"/>
      <c r="AC13" s="101"/>
      <c r="AD13" s="184"/>
      <c r="AE13" s="132"/>
      <c r="AF13" s="179"/>
      <c r="AG13" s="133"/>
      <c r="AH13" s="8" t="s">
        <v>106</v>
      </c>
      <c r="AI13" s="8" t="s">
        <v>121</v>
      </c>
      <c r="AL13" s="8" t="s">
        <v>28</v>
      </c>
      <c r="AN13" s="8" t="s">
        <v>122</v>
      </c>
      <c r="AO13" s="8" t="s">
        <v>123</v>
      </c>
    </row>
    <row r="14" spans="1:41" ht="112.5" customHeight="1" x14ac:dyDescent="0.2">
      <c r="A14" s="182"/>
      <c r="B14" s="88"/>
      <c r="C14" s="183"/>
      <c r="D14" s="82"/>
      <c r="E14" s="90"/>
      <c r="F14" s="91"/>
      <c r="G14" s="70"/>
      <c r="H14" s="70"/>
      <c r="I14" s="71"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92"/>
      <c r="K14" s="73"/>
      <c r="L14" s="103" t="s">
        <v>124</v>
      </c>
      <c r="M14" s="95" t="s">
        <v>27</v>
      </c>
      <c r="N14" s="96">
        <f>IF(M14="OPORTUNA",15,IF(M14="INOPORTUNA",0,""))</f>
        <v>0</v>
      </c>
      <c r="O14" s="97"/>
      <c r="P14" s="98"/>
      <c r="Q14" s="79"/>
      <c r="R14" s="99"/>
      <c r="S14" s="104" t="s">
        <v>125</v>
      </c>
      <c r="T14" s="104" t="s">
        <v>126</v>
      </c>
      <c r="U14" s="82"/>
      <c r="V14" s="100"/>
      <c r="W14" s="91"/>
      <c r="X14" s="91"/>
      <c r="Y14" s="101"/>
      <c r="Z14" s="101"/>
      <c r="AA14" s="102"/>
      <c r="AB14" s="69"/>
      <c r="AC14" s="101"/>
      <c r="AD14" s="184"/>
      <c r="AE14" s="132"/>
      <c r="AF14" s="179"/>
      <c r="AG14" s="133"/>
      <c r="AH14" s="8" t="s">
        <v>107</v>
      </c>
      <c r="AI14" s="8" t="s">
        <v>127</v>
      </c>
      <c r="AJ14" s="8" t="s">
        <v>128</v>
      </c>
      <c r="AK14" s="8" t="s">
        <v>129</v>
      </c>
      <c r="AL14" s="8" t="s">
        <v>34</v>
      </c>
      <c r="AO14" s="8" t="s">
        <v>130</v>
      </c>
    </row>
    <row r="15" spans="1:41" ht="69.75" customHeight="1" x14ac:dyDescent="0.2">
      <c r="A15" s="182"/>
      <c r="B15" s="88"/>
      <c r="C15" s="183"/>
      <c r="D15" s="82"/>
      <c r="E15" s="105" t="s">
        <v>131</v>
      </c>
      <c r="F15" s="91"/>
      <c r="G15" s="70"/>
      <c r="H15" s="70"/>
      <c r="I15" s="71"/>
      <c r="J15" s="92"/>
      <c r="K15" s="73"/>
      <c r="L15" s="94" t="s">
        <v>132</v>
      </c>
      <c r="M15" s="95" t="s">
        <v>31</v>
      </c>
      <c r="N15" s="96">
        <f>IF(M15="PREVENIR",15,IF(M15="DETECTAR",10,IF(M15="NO ES UN CONTROL",0,"")))</f>
        <v>10</v>
      </c>
      <c r="O15" s="106" t="str">
        <f>IF(O12&lt;86,"DÉBIL",IF(O12&lt;96,"MODERADO",IF(O12&lt;101,"FUERTE","")))</f>
        <v>DÉBIL</v>
      </c>
      <c r="P15" s="98"/>
      <c r="Q15" s="107" t="str">
        <f>IF(AND(O15="FUERTE",P12="FUERTE (SIEMPRE SE EJECUTA)"),"FUERTE",IF(OR(O15="DÉBIL",P12="DÉBIL (NO SE EJECUTA)"),"DÉBIL",IF(OR(O15="MODERADO",P12="MODERADO (ALGUNAS VECES)"),"MODERADO")))</f>
        <v>DÉBIL</v>
      </c>
      <c r="R15" s="108"/>
      <c r="S15" s="109"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110"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82"/>
      <c r="V15" s="100"/>
      <c r="W15" s="91"/>
      <c r="X15" s="91"/>
      <c r="Y15" s="101"/>
      <c r="Z15" s="111"/>
      <c r="AA15" s="102"/>
      <c r="AB15" s="69"/>
      <c r="AC15" s="101"/>
      <c r="AD15" s="184"/>
      <c r="AE15" s="132"/>
      <c r="AF15" s="73" t="s">
        <v>258</v>
      </c>
      <c r="AG15" s="133"/>
      <c r="AH15" s="8" t="s">
        <v>106</v>
      </c>
      <c r="AO15" s="8" t="s">
        <v>135</v>
      </c>
    </row>
    <row r="16" spans="1:41" ht="55.5" customHeight="1" x14ac:dyDescent="0.2">
      <c r="A16" s="182"/>
      <c r="B16" s="88"/>
      <c r="C16" s="183"/>
      <c r="D16" s="82"/>
      <c r="E16" s="90" t="s">
        <v>259</v>
      </c>
      <c r="F16" s="91"/>
      <c r="G16" s="70"/>
      <c r="H16" s="70"/>
      <c r="I16" s="71"/>
      <c r="J16" s="92"/>
      <c r="K16" s="73"/>
      <c r="L16" s="94" t="s">
        <v>137</v>
      </c>
      <c r="M16" s="95" t="s">
        <v>46</v>
      </c>
      <c r="N16" s="96">
        <f>IF(M16="CONFIABLE",15,IF(M16="NO CONFIABLE",0,""))</f>
        <v>0</v>
      </c>
      <c r="O16" s="112"/>
      <c r="P16" s="98"/>
      <c r="Q16" s="107"/>
      <c r="R16" s="108"/>
      <c r="S16" s="109"/>
      <c r="T16" s="113"/>
      <c r="U16" s="82"/>
      <c r="V16" s="100"/>
      <c r="W16" s="91"/>
      <c r="X16" s="91"/>
      <c r="Y16" s="101"/>
      <c r="Z16" s="105" t="s">
        <v>138</v>
      </c>
      <c r="AA16" s="102"/>
      <c r="AB16" s="69"/>
      <c r="AC16" s="101"/>
      <c r="AD16" s="184"/>
      <c r="AE16" s="132"/>
      <c r="AF16" s="179"/>
      <c r="AG16" s="133"/>
      <c r="AH16" s="8" t="s">
        <v>139</v>
      </c>
      <c r="AJ16" s="8" t="s">
        <v>31</v>
      </c>
      <c r="AK16" s="8" t="s">
        <v>133</v>
      </c>
      <c r="AL16" s="8" t="s">
        <v>32</v>
      </c>
      <c r="AO16" s="8" t="s">
        <v>140</v>
      </c>
    </row>
    <row r="17" spans="1:41" ht="66.75" customHeight="1" x14ac:dyDescent="0.2">
      <c r="A17" s="182"/>
      <c r="B17" s="88"/>
      <c r="C17" s="183"/>
      <c r="D17" s="82"/>
      <c r="E17" s="90"/>
      <c r="F17" s="91"/>
      <c r="G17" s="70"/>
      <c r="H17" s="70"/>
      <c r="I17" s="71"/>
      <c r="J17" s="92"/>
      <c r="K17" s="73"/>
      <c r="L17" s="94" t="s">
        <v>141</v>
      </c>
      <c r="M17" s="95" t="s">
        <v>53</v>
      </c>
      <c r="N17" s="96">
        <f>IF(M17="SE INVESTIGAN Y SE RESUELVEN OPORTUNAMENTE",15,IF(M17="NO SE INVESTIGAN Y SE RESUELVEN OPORTUNAMENTE",0,""))</f>
        <v>15</v>
      </c>
      <c r="O17" s="112"/>
      <c r="P17" s="98"/>
      <c r="Q17" s="107"/>
      <c r="R17" s="108"/>
      <c r="S17" s="109"/>
      <c r="T17" s="113"/>
      <c r="U17" s="82"/>
      <c r="V17" s="100"/>
      <c r="W17" s="91"/>
      <c r="X17" s="91"/>
      <c r="Y17" s="101"/>
      <c r="Z17" s="117" t="s">
        <v>260</v>
      </c>
      <c r="AA17" s="102"/>
      <c r="AB17" s="69"/>
      <c r="AC17" s="101"/>
      <c r="AD17" s="184"/>
      <c r="AE17" s="132"/>
      <c r="AF17" s="179"/>
      <c r="AG17" s="133"/>
      <c r="AH17" s="8" t="s">
        <v>121</v>
      </c>
      <c r="AO17" s="8" t="s">
        <v>143</v>
      </c>
    </row>
    <row r="18" spans="1:41" ht="167.25" customHeight="1" x14ac:dyDescent="0.2">
      <c r="A18" s="185"/>
      <c r="B18" s="88"/>
      <c r="C18" s="186"/>
      <c r="D18" s="115"/>
      <c r="E18" s="116"/>
      <c r="F18" s="117"/>
      <c r="G18" s="118"/>
      <c r="H18" s="118"/>
      <c r="I18" s="71"/>
      <c r="J18" s="92"/>
      <c r="K18" s="139"/>
      <c r="L18" s="120" t="s">
        <v>144</v>
      </c>
      <c r="M18" s="121" t="s">
        <v>64</v>
      </c>
      <c r="N18" s="122">
        <f>IF(M18="COMPLETA",10,IF(M18="INCOMPLETA",5,IF(M18="NO EXISTE",0,"")))</f>
        <v>5</v>
      </c>
      <c r="O18" s="112"/>
      <c r="P18" s="123"/>
      <c r="Q18" s="124"/>
      <c r="R18" s="125"/>
      <c r="S18" s="110"/>
      <c r="T18" s="113"/>
      <c r="U18" s="115"/>
      <c r="V18" s="100"/>
      <c r="W18" s="117"/>
      <c r="X18" s="117"/>
      <c r="Y18" s="111"/>
      <c r="Z18" s="111"/>
      <c r="AA18" s="127"/>
      <c r="AB18" s="68"/>
      <c r="AC18" s="111"/>
      <c r="AD18" s="184"/>
      <c r="AE18" s="134"/>
      <c r="AF18" s="187"/>
      <c r="AG18" s="135"/>
      <c r="AO18" s="8" t="s">
        <v>145</v>
      </c>
    </row>
    <row r="19" spans="1:41" ht="44.25" customHeight="1" x14ac:dyDescent="0.2">
      <c r="A19" s="38" t="s">
        <v>49</v>
      </c>
      <c r="B19" s="38"/>
      <c r="C19" s="38"/>
      <c r="D19" s="38"/>
      <c r="E19" s="38"/>
      <c r="F19" s="38"/>
      <c r="G19" s="39" t="s">
        <v>50</v>
      </c>
      <c r="H19" s="40"/>
      <c r="I19" s="40"/>
      <c r="J19" s="40"/>
      <c r="K19" s="40"/>
      <c r="L19" s="40"/>
      <c r="M19" s="40"/>
      <c r="N19" s="40"/>
      <c r="O19" s="40"/>
      <c r="P19" s="40"/>
      <c r="Q19" s="40"/>
      <c r="R19" s="40"/>
      <c r="S19" s="40"/>
      <c r="T19" s="40"/>
      <c r="U19" s="40"/>
      <c r="V19" s="40"/>
      <c r="W19" s="40"/>
      <c r="X19" s="41"/>
      <c r="Y19" s="40"/>
      <c r="Z19" s="40"/>
      <c r="AA19" s="40"/>
      <c r="AB19" s="42"/>
      <c r="AC19" s="43" t="s">
        <v>51</v>
      </c>
      <c r="AD19" s="44" t="s">
        <v>52</v>
      </c>
      <c r="AE19" s="45"/>
      <c r="AF19" s="45"/>
      <c r="AG19" s="45"/>
    </row>
    <row r="20" spans="1:41" ht="41.25" customHeight="1" x14ac:dyDescent="0.2">
      <c r="A20" s="46" t="s">
        <v>55</v>
      </c>
      <c r="B20" s="47" t="s">
        <v>56</v>
      </c>
      <c r="C20" s="46" t="s">
        <v>57</v>
      </c>
      <c r="D20" s="46" t="s">
        <v>6</v>
      </c>
      <c r="E20" s="46" t="s">
        <v>58</v>
      </c>
      <c r="F20" s="48" t="s">
        <v>59</v>
      </c>
      <c r="G20" s="38" t="s">
        <v>60</v>
      </c>
      <c r="H20" s="38"/>
      <c r="I20" s="38"/>
      <c r="J20" s="38"/>
      <c r="K20" s="39" t="s">
        <v>61</v>
      </c>
      <c r="L20" s="40"/>
      <c r="M20" s="40"/>
      <c r="N20" s="40"/>
      <c r="O20" s="40"/>
      <c r="P20" s="40"/>
      <c r="Q20" s="40"/>
      <c r="R20" s="40"/>
      <c r="S20" s="40"/>
      <c r="T20" s="42"/>
      <c r="U20" s="39" t="s">
        <v>62</v>
      </c>
      <c r="V20" s="40"/>
      <c r="W20" s="40"/>
      <c r="X20" s="40"/>
      <c r="Y20" s="40"/>
      <c r="Z20" s="40"/>
      <c r="AA20" s="40"/>
      <c r="AB20" s="42"/>
      <c r="AC20" s="49"/>
      <c r="AD20" s="44"/>
      <c r="AE20" s="45"/>
      <c r="AF20" s="45"/>
      <c r="AG20" s="45"/>
    </row>
    <row r="21" spans="1:41" ht="28.5" hidden="1" customHeight="1" x14ac:dyDescent="0.2">
      <c r="A21" s="46"/>
      <c r="B21" s="51"/>
      <c r="C21" s="46"/>
      <c r="D21" s="46"/>
      <c r="E21" s="46"/>
      <c r="F21" s="48"/>
      <c r="G21" s="52" t="s">
        <v>66</v>
      </c>
      <c r="H21" s="52"/>
      <c r="I21" s="52"/>
      <c r="J21" s="52"/>
      <c r="K21" s="53" t="s">
        <v>67</v>
      </c>
      <c r="L21" s="48" t="s">
        <v>242</v>
      </c>
      <c r="M21" s="48" t="s">
        <v>69</v>
      </c>
      <c r="N21" s="43" t="s">
        <v>70</v>
      </c>
      <c r="O21" s="46" t="s">
        <v>71</v>
      </c>
      <c r="P21" s="51" t="s">
        <v>72</v>
      </c>
      <c r="Q21" s="47" t="s">
        <v>73</v>
      </c>
      <c r="R21" s="46" t="s">
        <v>74</v>
      </c>
      <c r="S21" s="47" t="s">
        <v>75</v>
      </c>
      <c r="T21" s="47" t="s">
        <v>76</v>
      </c>
      <c r="U21" s="54" t="s">
        <v>77</v>
      </c>
      <c r="V21" s="46" t="s">
        <v>78</v>
      </c>
      <c r="W21" s="53" t="s">
        <v>79</v>
      </c>
      <c r="X21" s="47" t="s">
        <v>80</v>
      </c>
      <c r="Y21" s="46" t="s">
        <v>81</v>
      </c>
      <c r="Z21" s="46"/>
      <c r="AA21" s="46"/>
      <c r="AB21" s="46"/>
      <c r="AC21" s="49"/>
      <c r="AD21" s="55"/>
      <c r="AE21" s="56"/>
      <c r="AF21" s="56"/>
      <c r="AG21" s="56"/>
    </row>
    <row r="22" spans="1:41" ht="60.75" hidden="1" customHeight="1" x14ac:dyDescent="0.2">
      <c r="A22" s="47"/>
      <c r="B22" s="57"/>
      <c r="C22" s="47"/>
      <c r="D22" s="47"/>
      <c r="E22" s="47"/>
      <c r="F22" s="43"/>
      <c r="G22" s="58" t="s">
        <v>5</v>
      </c>
      <c r="H22" s="58" t="s">
        <v>4</v>
      </c>
      <c r="I22" s="58"/>
      <c r="J22" s="59" t="s">
        <v>87</v>
      </c>
      <c r="K22" s="54"/>
      <c r="L22" s="48"/>
      <c r="M22" s="48"/>
      <c r="N22" s="60"/>
      <c r="O22" s="46"/>
      <c r="P22" s="57"/>
      <c r="Q22" s="57"/>
      <c r="R22" s="46"/>
      <c r="S22" s="57"/>
      <c r="T22" s="57"/>
      <c r="U22" s="61"/>
      <c r="V22" s="46"/>
      <c r="W22" s="54"/>
      <c r="X22" s="57"/>
      <c r="Y22" s="62" t="s">
        <v>88</v>
      </c>
      <c r="Z22" s="62" t="s">
        <v>89</v>
      </c>
      <c r="AA22" s="63" t="s">
        <v>90</v>
      </c>
      <c r="AB22" s="63" t="s">
        <v>91</v>
      </c>
      <c r="AC22" s="60"/>
      <c r="AD22" s="64" t="s">
        <v>92</v>
      </c>
      <c r="AE22" s="64" t="s">
        <v>93</v>
      </c>
      <c r="AF22" s="64" t="s">
        <v>94</v>
      </c>
      <c r="AG22" s="62" t="s">
        <v>95</v>
      </c>
    </row>
    <row r="23" spans="1:41" ht="60.75" customHeight="1" x14ac:dyDescent="0.2">
      <c r="A23" s="87" t="s">
        <v>243</v>
      </c>
      <c r="B23" s="65" t="s">
        <v>244</v>
      </c>
      <c r="C23" s="87" t="s">
        <v>261</v>
      </c>
      <c r="D23" s="67" t="s">
        <v>241</v>
      </c>
      <c r="E23" s="68" t="s">
        <v>262</v>
      </c>
      <c r="F23" s="69" t="s">
        <v>263</v>
      </c>
      <c r="G23" s="70" t="s">
        <v>9</v>
      </c>
      <c r="H23" s="70" t="s">
        <v>28</v>
      </c>
      <c r="I23" s="71" t="str">
        <f>CONCATENATE(G23,H23)</f>
        <v>RARA VEZMAYOR</v>
      </c>
      <c r="J23" s="72" t="str">
        <f>I24</f>
        <v>1. ALTO</v>
      </c>
      <c r="K23" s="73" t="s">
        <v>264</v>
      </c>
      <c r="L23" s="74" t="s">
        <v>105</v>
      </c>
      <c r="M23" s="75" t="s">
        <v>7</v>
      </c>
      <c r="N23" s="76">
        <f>IF(M23="ASIGNADO",15,IF(M23="NO ASIGNADO",0,""))</f>
        <v>15</v>
      </c>
      <c r="O23" s="77">
        <f>SUM(N23:N29)</f>
        <v>100</v>
      </c>
      <c r="P23" s="78" t="s">
        <v>83</v>
      </c>
      <c r="Q23" s="79">
        <f>IF(Q26="DÉBIL",0,IF(Q26="MODERADO",50,IF(Q26="FUERTE",100,"")))</f>
        <v>50</v>
      </c>
      <c r="R23" s="188" t="s">
        <v>265</v>
      </c>
      <c r="S23" s="81" t="s">
        <v>106</v>
      </c>
      <c r="T23" s="81" t="s">
        <v>106</v>
      </c>
      <c r="U23" s="82" t="s">
        <v>204</v>
      </c>
      <c r="V23" s="83" t="s">
        <v>128</v>
      </c>
      <c r="W23" s="91" t="s">
        <v>266</v>
      </c>
      <c r="X23" s="69" t="s">
        <v>267</v>
      </c>
      <c r="Y23" s="68" t="s">
        <v>268</v>
      </c>
      <c r="Z23" s="117" t="s">
        <v>251</v>
      </c>
      <c r="AA23" s="85" t="s">
        <v>111</v>
      </c>
      <c r="AB23" s="69" t="s">
        <v>269</v>
      </c>
      <c r="AC23" s="181" t="s">
        <v>253</v>
      </c>
      <c r="AD23" s="68" t="s">
        <v>270</v>
      </c>
      <c r="AE23" s="73" t="s">
        <v>255</v>
      </c>
      <c r="AF23" s="189" t="s">
        <v>271</v>
      </c>
      <c r="AG23" s="87" t="s">
        <v>272</v>
      </c>
    </row>
    <row r="24" spans="1:41" ht="60.75" customHeight="1" x14ac:dyDescent="0.2">
      <c r="A24" s="87"/>
      <c r="B24" s="88"/>
      <c r="C24" s="183"/>
      <c r="D24" s="82"/>
      <c r="E24" s="90"/>
      <c r="F24" s="91"/>
      <c r="G24" s="70"/>
      <c r="H24" s="70"/>
      <c r="I24" s="71" t="str">
        <f>IF(I23="RARA VEZINSIGNIFICANTE","1. BAJO",IF(I23="RARA VEZMENOR","2. BAJO",IF(I23="IMPROBABLEINSIGNIFICANTE","3. BAJO",IF(I23="IMPROBABLEMENOR","4. BAJO",IF(I23="POSIBLEINSIGNIFICANTE","5. BAJO",IF(I23="RARA VEZMODERADO","1. MODERADO",IF(I23="IMPROBABLEMODERADO","2. MODERADO",IF(I23="POSIBLEMENOR","3. MODERADO",IF(I23="PROBABLEINSIGNIFICANTE","4. MODERADO",IF(I23="RARA VEZMAYOR","1. ALTO",IF(I23="IMPROBABLEMAYOR","2. ALTO",IF(I23="POSIBLEMODERADO","3. ALTO",IF(I23="PROBABLEMENOR","4. ALTO",IF(I23="PROBABLEMODERADO","5. ALTO",IF(I23="CASI SEGUROINSIGNIFICANTE","6. ALTO",IF(I23="CASI SEGUROMENOR","7. ALTO",IF(I23="RARA VEZCATASTRÓFICO","1. EXTREMO",IF(I23="IMPROBABLECATASTRÓFICO","2. EXTREMO",IF(I23="POSIBLEMAYOR","3. EXTREMO",IF(I23="POSIBLECATASTRÓFICO","4. EXTREMO",IF(I23="PROBABLEMAYOR","5. EXTREMO",IF(I23="PROBABLECATASTRÓFICO","6. EXTREMO",IF(I23="CASI SEGUROMODERADO","7. EXTREMO",IF(I23="CASI SEGUROMAYOR","8. EXTREMO",IF(I23="CASI SEGUROCATASTRÓFICO","9. EXTREMO","")))))))))))))))))))))))))</f>
        <v>1. ALTO</v>
      </c>
      <c r="J24" s="92"/>
      <c r="K24" s="93"/>
      <c r="L24" s="94" t="s">
        <v>120</v>
      </c>
      <c r="M24" s="95" t="s">
        <v>20</v>
      </c>
      <c r="N24" s="96">
        <f>IF(M24="ADECUADO",15,IF(M24="INADECUADO",0,""))</f>
        <v>15</v>
      </c>
      <c r="O24" s="97"/>
      <c r="P24" s="98"/>
      <c r="Q24" s="79"/>
      <c r="R24" s="190"/>
      <c r="S24" s="81"/>
      <c r="T24" s="81"/>
      <c r="U24" s="82"/>
      <c r="V24" s="100"/>
      <c r="W24" s="91"/>
      <c r="X24" s="91"/>
      <c r="Y24" s="101"/>
      <c r="Z24" s="101"/>
      <c r="AA24" s="102"/>
      <c r="AB24" s="91"/>
      <c r="AC24" s="101"/>
      <c r="AD24" s="90"/>
      <c r="AE24" s="132"/>
      <c r="AF24" s="189"/>
      <c r="AG24" s="87"/>
    </row>
    <row r="25" spans="1:41" ht="60.75" customHeight="1" x14ac:dyDescent="0.2">
      <c r="A25" s="87"/>
      <c r="B25" s="88"/>
      <c r="C25" s="183"/>
      <c r="D25" s="82"/>
      <c r="E25" s="90"/>
      <c r="F25" s="91"/>
      <c r="G25" s="70"/>
      <c r="H25" s="70"/>
      <c r="I25" s="71" t="str">
        <f>IF(OR(I24="1. BAJO",I24="2. BAJO",I24="3. BAJO",I24="4. BAJO",I24="5. BAJO"),"BAJO",IF(OR(I24="1. MODERADO",I24="2. MODERADO",I24="3. MODERADO",I24="4. MODERADO"),"MODERADO",IF(OR(I24="1. ALTO",I24="2. ALTO",I24="3. ALTO",I24="4. ALTO",I24="5. ALTO",I24="6. ALTO",I24="7. ALTO"),"ALTO",IF(OR(I24="1. EXTREMO",I24="2. EXTREMO",I24="3. EXTREMO",I24="4. EXTREMO",I24="5. EXTREMO",I24="6. EXTREMO",I24="7. EXTREMO",I24="8. EXTREMO",I24="9. EXTREMO"),"EXTREMO",""))))</f>
        <v>ALTO</v>
      </c>
      <c r="J25" s="92"/>
      <c r="K25" s="93"/>
      <c r="L25" s="103" t="s">
        <v>124</v>
      </c>
      <c r="M25" s="95" t="s">
        <v>26</v>
      </c>
      <c r="N25" s="96">
        <f>IF(M25="OPORTUNA",15,IF(M25="INOPORTUNA",0,""))</f>
        <v>15</v>
      </c>
      <c r="O25" s="97"/>
      <c r="P25" s="98"/>
      <c r="Q25" s="79"/>
      <c r="R25" s="190"/>
      <c r="S25" s="104" t="s">
        <v>125</v>
      </c>
      <c r="T25" s="104" t="s">
        <v>126</v>
      </c>
      <c r="U25" s="82"/>
      <c r="V25" s="100"/>
      <c r="W25" s="91"/>
      <c r="X25" s="91"/>
      <c r="Y25" s="101"/>
      <c r="Z25" s="101"/>
      <c r="AA25" s="102"/>
      <c r="AB25" s="91"/>
      <c r="AC25" s="101"/>
      <c r="AD25" s="90"/>
      <c r="AE25" s="132"/>
      <c r="AF25" s="189"/>
      <c r="AG25" s="87"/>
    </row>
    <row r="26" spans="1:41" ht="60.75" customHeight="1" x14ac:dyDescent="0.2">
      <c r="A26" s="87"/>
      <c r="B26" s="88"/>
      <c r="C26" s="183"/>
      <c r="D26" s="82"/>
      <c r="E26" s="105" t="s">
        <v>131</v>
      </c>
      <c r="F26" s="91"/>
      <c r="G26" s="70"/>
      <c r="H26" s="70"/>
      <c r="I26" s="71"/>
      <c r="J26" s="92"/>
      <c r="K26" s="93"/>
      <c r="L26" s="94" t="s">
        <v>132</v>
      </c>
      <c r="M26" s="95" t="s">
        <v>133</v>
      </c>
      <c r="N26" s="96">
        <f>IF(M26="PREVENIR",15,IF(M26="DETECTAR",10,IF(M26="NO ES UN CONTROL",0,"")))</f>
        <v>15</v>
      </c>
      <c r="O26" s="106" t="str">
        <f>IF(O23&lt;86,"DÉBIL",IF(O23&lt;96,"MODERADO",IF(O23&lt;101,"FUERTE","")))</f>
        <v>FUERTE</v>
      </c>
      <c r="P26" s="98"/>
      <c r="Q26" s="107" t="str">
        <f>IF(AND(O26="FUERTE",P23="FUERTE (SIEMPRE SE EJECUTA)"),"FUERTE",IF(OR(O26="DÉBIL",P23="DÉBIL (NO SE EJECUTA)"),"DÉBIL",IF(OR(O26="MODERADO",P23="MODERADO (ALGUNAS VECES)"),"MODERADO")))</f>
        <v>MODERADO</v>
      </c>
      <c r="R26" s="108" t="str">
        <f>IF(AND(O26="FUERTE",P23="FUERTE (SIEMPRE SE EJECUTA)"),"NO","SÍ")</f>
        <v>SÍ</v>
      </c>
      <c r="S26" s="109">
        <f>IF(AND($Q$26="FUERTE",$S$23="DIRECTAMENTE",$T$23="DIRECTAMENTE"),2,IF(AND($Q$26="FUERTE",$S$23="DIRECTAMENTE",$T$23="INDIRECTAMENTE"),2,IF(AND($Q$26="FUERTE",$S$23="DIRECTAMENTE",$T$23="NO DISMINUYE"),2,IF(AND($Q$26="FUERTE",$S$23="NO DISMINUYE",$T$23="DIRECTAMENTE"),0,IF(AND($Q$26="MODERADO",$S$23="DIRECTAMENTE",$T$23="DIRECTAMENTE"),1,IF(AND($Q$26="MODERADO",$S$23="DIRECTAMENTE",$T$23="INDIRECTAMENTE"),1,IF(AND($Q$26="MODERADO",$S$23="DIRECTAMENTE",$T$23="NO DISMINUYE"),1,IF(AND($Q$26="MODERADO",$S$23="NO DISMINUYE",$T$23="DIRECTAMENTE"),0,"N/A"))))))))</f>
        <v>1</v>
      </c>
      <c r="T26" s="110">
        <f>IF(AND($Q$26="FUERTE",$S$23="DIRECTAMENTE",$T$23="DIRECTAMENTE"),2,IF(AND($Q$26="FUERTE",$S$23="DIRECTAMENTE",$T$23="INDIRECTAMENTE"),1,IF(AND($Q$26="FUERTE",$S$23="DIRECTAMENTE",$T$23="NO DISMINUYE"),0,IF(AND($Q$26="FUERTE",$S$23="NO DISMINUYE",$T$23="DIRECTAMENTE"),2,IF(AND($Q$26="MODERADO",$S$23="DIRECTAMENTE",$T$23="DIRECTAMENTE"),1,IF(AND($Q$26="MODERADO",$S$23="DIRECTAMENTE",$T$23="INDIRECTAMENTE"),0,IF(AND($Q$26="MODERADO",$S$23="DIRECTAMENTE",$T$23="NO DISMINUYE"),0,IF(AND($Q$26="MODERADO",$S$23="NO DISMINUYE",$T$23="DIRECTAMENTE"),1,"N/A"))))))))</f>
        <v>1</v>
      </c>
      <c r="U26" s="82"/>
      <c r="V26" s="100"/>
      <c r="W26" s="91"/>
      <c r="X26" s="91"/>
      <c r="Y26" s="101"/>
      <c r="Z26" s="111"/>
      <c r="AA26" s="102"/>
      <c r="AB26" s="91"/>
      <c r="AC26" s="101"/>
      <c r="AD26" s="90"/>
      <c r="AE26" s="132"/>
      <c r="AF26" s="73" t="s">
        <v>273</v>
      </c>
      <c r="AG26" s="87"/>
    </row>
    <row r="27" spans="1:41" ht="60.75" customHeight="1" x14ac:dyDescent="0.2">
      <c r="A27" s="87"/>
      <c r="B27" s="88"/>
      <c r="C27" s="183"/>
      <c r="D27" s="82"/>
      <c r="E27" s="90" t="s">
        <v>274</v>
      </c>
      <c r="F27" s="91"/>
      <c r="G27" s="70"/>
      <c r="H27" s="70"/>
      <c r="I27" s="71"/>
      <c r="J27" s="92"/>
      <c r="K27" s="93"/>
      <c r="L27" s="94" t="s">
        <v>137</v>
      </c>
      <c r="M27" s="95" t="s">
        <v>45</v>
      </c>
      <c r="N27" s="96">
        <f>IF(M27="CONFIABLE",15,IF(M27="NO CONFIABLE",0,""))</f>
        <v>15</v>
      </c>
      <c r="O27" s="112"/>
      <c r="P27" s="98"/>
      <c r="Q27" s="107"/>
      <c r="R27" s="108"/>
      <c r="S27" s="109"/>
      <c r="T27" s="113"/>
      <c r="U27" s="82"/>
      <c r="V27" s="100"/>
      <c r="W27" s="91"/>
      <c r="X27" s="91"/>
      <c r="Y27" s="101"/>
      <c r="Z27" s="105" t="s">
        <v>138</v>
      </c>
      <c r="AA27" s="102"/>
      <c r="AB27" s="91"/>
      <c r="AC27" s="101"/>
      <c r="AD27" s="90"/>
      <c r="AE27" s="132"/>
      <c r="AF27" s="179"/>
      <c r="AG27" s="87"/>
    </row>
    <row r="28" spans="1:41" ht="73.5" customHeight="1" x14ac:dyDescent="0.2">
      <c r="A28" s="87"/>
      <c r="B28" s="88"/>
      <c r="C28" s="183"/>
      <c r="D28" s="82"/>
      <c r="E28" s="90"/>
      <c r="F28" s="91"/>
      <c r="G28" s="70"/>
      <c r="H28" s="70"/>
      <c r="I28" s="71"/>
      <c r="J28" s="92"/>
      <c r="K28" s="93"/>
      <c r="L28" s="94" t="s">
        <v>141</v>
      </c>
      <c r="M28" s="95" t="s">
        <v>54</v>
      </c>
      <c r="N28" s="96">
        <v>15</v>
      </c>
      <c r="O28" s="112"/>
      <c r="P28" s="98"/>
      <c r="Q28" s="107"/>
      <c r="R28" s="108"/>
      <c r="S28" s="109"/>
      <c r="T28" s="113"/>
      <c r="U28" s="82"/>
      <c r="V28" s="100"/>
      <c r="W28" s="91"/>
      <c r="X28" s="91"/>
      <c r="Y28" s="101"/>
      <c r="Z28" s="117" t="s">
        <v>260</v>
      </c>
      <c r="AA28" s="102"/>
      <c r="AB28" s="91"/>
      <c r="AC28" s="101"/>
      <c r="AD28" s="90"/>
      <c r="AE28" s="132"/>
      <c r="AF28" s="179"/>
      <c r="AG28" s="87"/>
    </row>
    <row r="29" spans="1:41" ht="60.75" customHeight="1" x14ac:dyDescent="0.2">
      <c r="A29" s="128"/>
      <c r="B29" s="88"/>
      <c r="C29" s="186"/>
      <c r="D29" s="115"/>
      <c r="E29" s="116"/>
      <c r="F29" s="117"/>
      <c r="G29" s="118"/>
      <c r="H29" s="118"/>
      <c r="I29" s="71"/>
      <c r="J29" s="92"/>
      <c r="K29" s="119"/>
      <c r="L29" s="120" t="s">
        <v>144</v>
      </c>
      <c r="M29" s="121" t="s">
        <v>63</v>
      </c>
      <c r="N29" s="122">
        <f>IF(M29="COMPLETA",10,IF(M29="INCOMPLETA",5,IF(M29="NO EXISTE",0,"")))</f>
        <v>10</v>
      </c>
      <c r="O29" s="112"/>
      <c r="P29" s="123"/>
      <c r="Q29" s="124"/>
      <c r="R29" s="125"/>
      <c r="S29" s="110"/>
      <c r="T29" s="113"/>
      <c r="U29" s="115"/>
      <c r="V29" s="100"/>
      <c r="W29" s="117"/>
      <c r="X29" s="117"/>
      <c r="Y29" s="111"/>
      <c r="Z29" s="111"/>
      <c r="AA29" s="127"/>
      <c r="AB29" s="117"/>
      <c r="AC29" s="111"/>
      <c r="AD29" s="90"/>
      <c r="AE29" s="134"/>
      <c r="AF29" s="187"/>
      <c r="AG29" s="128"/>
    </row>
    <row r="30" spans="1:41" ht="24.75" customHeight="1" x14ac:dyDescent="0.2">
      <c r="A30" s="38" t="s">
        <v>49</v>
      </c>
      <c r="B30" s="38"/>
      <c r="C30" s="38"/>
      <c r="D30" s="38"/>
      <c r="E30" s="38"/>
      <c r="F30" s="38"/>
      <c r="G30" s="39" t="s">
        <v>50</v>
      </c>
      <c r="H30" s="40"/>
      <c r="I30" s="40"/>
      <c r="J30" s="40"/>
      <c r="K30" s="40"/>
      <c r="L30" s="40"/>
      <c r="M30" s="40"/>
      <c r="N30" s="40"/>
      <c r="O30" s="40"/>
      <c r="P30" s="40"/>
      <c r="Q30" s="40"/>
      <c r="R30" s="40"/>
      <c r="S30" s="40"/>
      <c r="T30" s="40"/>
      <c r="U30" s="40"/>
      <c r="V30" s="40"/>
      <c r="W30" s="40"/>
      <c r="X30" s="41"/>
      <c r="Y30" s="40"/>
      <c r="Z30" s="40"/>
      <c r="AA30" s="40"/>
      <c r="AB30" s="42"/>
      <c r="AC30" s="43" t="s">
        <v>51</v>
      </c>
      <c r="AD30" s="44" t="s">
        <v>52</v>
      </c>
      <c r="AE30" s="45"/>
      <c r="AF30" s="45"/>
      <c r="AG30" s="45"/>
    </row>
    <row r="31" spans="1:41" ht="44.25" customHeight="1" x14ac:dyDescent="0.2">
      <c r="A31" s="46" t="s">
        <v>55</v>
      </c>
      <c r="B31" s="47" t="s">
        <v>56</v>
      </c>
      <c r="C31" s="46" t="s">
        <v>57</v>
      </c>
      <c r="D31" s="46" t="s">
        <v>6</v>
      </c>
      <c r="E31" s="46" t="s">
        <v>58</v>
      </c>
      <c r="F31" s="48" t="s">
        <v>59</v>
      </c>
      <c r="G31" s="38" t="s">
        <v>60</v>
      </c>
      <c r="H31" s="38"/>
      <c r="I31" s="38"/>
      <c r="J31" s="38"/>
      <c r="K31" s="39" t="s">
        <v>61</v>
      </c>
      <c r="L31" s="40"/>
      <c r="M31" s="40"/>
      <c r="N31" s="40"/>
      <c r="O31" s="40"/>
      <c r="P31" s="40"/>
      <c r="Q31" s="40"/>
      <c r="R31" s="40"/>
      <c r="S31" s="40"/>
      <c r="T31" s="42"/>
      <c r="U31" s="39" t="s">
        <v>62</v>
      </c>
      <c r="V31" s="40"/>
      <c r="W31" s="40"/>
      <c r="X31" s="40"/>
      <c r="Y31" s="40"/>
      <c r="Z31" s="40"/>
      <c r="AA31" s="40"/>
      <c r="AB31" s="42"/>
      <c r="AC31" s="49"/>
      <c r="AD31" s="44"/>
      <c r="AE31" s="45"/>
      <c r="AF31" s="45"/>
      <c r="AG31" s="45"/>
    </row>
    <row r="32" spans="1:41" ht="51" hidden="1" customHeight="1" x14ac:dyDescent="0.2">
      <c r="A32" s="46"/>
      <c r="B32" s="51"/>
      <c r="C32" s="46"/>
      <c r="D32" s="46"/>
      <c r="E32" s="46"/>
      <c r="F32" s="48"/>
      <c r="G32" s="52" t="s">
        <v>66</v>
      </c>
      <c r="H32" s="52"/>
      <c r="I32" s="52"/>
      <c r="J32" s="52"/>
      <c r="K32" s="53" t="s">
        <v>67</v>
      </c>
      <c r="L32" s="48" t="s">
        <v>242</v>
      </c>
      <c r="M32" s="48" t="s">
        <v>69</v>
      </c>
      <c r="N32" s="43" t="s">
        <v>70</v>
      </c>
      <c r="O32" s="46" t="s">
        <v>71</v>
      </c>
      <c r="P32" s="51" t="s">
        <v>72</v>
      </c>
      <c r="Q32" s="47" t="s">
        <v>73</v>
      </c>
      <c r="R32" s="46" t="s">
        <v>74</v>
      </c>
      <c r="S32" s="47" t="s">
        <v>75</v>
      </c>
      <c r="T32" s="47" t="s">
        <v>76</v>
      </c>
      <c r="U32" s="54" t="s">
        <v>77</v>
      </c>
      <c r="V32" s="46" t="s">
        <v>78</v>
      </c>
      <c r="W32" s="53" t="s">
        <v>79</v>
      </c>
      <c r="X32" s="47" t="s">
        <v>80</v>
      </c>
      <c r="Y32" s="46" t="s">
        <v>81</v>
      </c>
      <c r="Z32" s="46"/>
      <c r="AA32" s="46"/>
      <c r="AB32" s="46"/>
      <c r="AC32" s="49"/>
      <c r="AD32" s="55"/>
      <c r="AE32" s="56"/>
      <c r="AF32" s="56"/>
      <c r="AG32" s="56"/>
    </row>
    <row r="33" spans="1:41" ht="60.75" hidden="1" customHeight="1" x14ac:dyDescent="0.2">
      <c r="A33" s="47"/>
      <c r="B33" s="57"/>
      <c r="C33" s="47"/>
      <c r="D33" s="47"/>
      <c r="E33" s="47"/>
      <c r="F33" s="43"/>
      <c r="G33" s="58" t="s">
        <v>5</v>
      </c>
      <c r="H33" s="58" t="s">
        <v>4</v>
      </c>
      <c r="I33" s="58"/>
      <c r="J33" s="59" t="s">
        <v>87</v>
      </c>
      <c r="K33" s="54"/>
      <c r="L33" s="48"/>
      <c r="M33" s="48"/>
      <c r="N33" s="60"/>
      <c r="O33" s="46"/>
      <c r="P33" s="57"/>
      <c r="Q33" s="57"/>
      <c r="R33" s="46"/>
      <c r="S33" s="57"/>
      <c r="T33" s="57"/>
      <c r="U33" s="61"/>
      <c r="V33" s="46"/>
      <c r="W33" s="54"/>
      <c r="X33" s="57"/>
      <c r="Y33" s="62" t="s">
        <v>88</v>
      </c>
      <c r="Z33" s="62" t="s">
        <v>89</v>
      </c>
      <c r="AA33" s="63" t="s">
        <v>90</v>
      </c>
      <c r="AB33" s="63" t="s">
        <v>91</v>
      </c>
      <c r="AC33" s="60"/>
      <c r="AD33" s="64" t="s">
        <v>92</v>
      </c>
      <c r="AE33" s="64" t="s">
        <v>93</v>
      </c>
      <c r="AF33" s="64" t="s">
        <v>94</v>
      </c>
      <c r="AG33" s="62" t="s">
        <v>95</v>
      </c>
    </row>
    <row r="34" spans="1:41" ht="60.75" customHeight="1" x14ac:dyDescent="0.2">
      <c r="A34" s="87" t="s">
        <v>243</v>
      </c>
      <c r="B34" s="65" t="s">
        <v>244</v>
      </c>
      <c r="C34" s="69" t="s">
        <v>275</v>
      </c>
      <c r="D34" s="67" t="s">
        <v>24</v>
      </c>
      <c r="E34" s="68" t="s">
        <v>276</v>
      </c>
      <c r="F34" s="69" t="s">
        <v>277</v>
      </c>
      <c r="G34" s="70" t="s">
        <v>23</v>
      </c>
      <c r="H34" s="70" t="s">
        <v>28</v>
      </c>
      <c r="I34" s="71" t="str">
        <f>CONCATENATE(G34,H34)</f>
        <v>POSIBLEMAYOR</v>
      </c>
      <c r="J34" s="72" t="str">
        <f>I35</f>
        <v>3. EXTREMO</v>
      </c>
      <c r="K34" s="73" t="s">
        <v>278</v>
      </c>
      <c r="L34" s="74" t="s">
        <v>105</v>
      </c>
      <c r="M34" s="75" t="s">
        <v>7</v>
      </c>
      <c r="N34" s="76">
        <f>IF(M34="ASIGNADO",15,IF(M34="NO ASIGNADO",0,""))</f>
        <v>15</v>
      </c>
      <c r="O34" s="77">
        <f>SUM(N34:N40)</f>
        <v>70</v>
      </c>
      <c r="P34" s="78" t="s">
        <v>82</v>
      </c>
      <c r="Q34" s="79">
        <f>IF(Q37="DÉBIL",0,IF(Q37="MODERADO",50,IF(Q37="FUERTE",100,"")))</f>
        <v>0</v>
      </c>
      <c r="R34" s="80"/>
      <c r="S34" s="81" t="s">
        <v>106</v>
      </c>
      <c r="T34" s="81" t="s">
        <v>106</v>
      </c>
      <c r="U34" s="82" t="s">
        <v>235</v>
      </c>
      <c r="V34" s="83" t="s">
        <v>128</v>
      </c>
      <c r="W34" s="69" t="s">
        <v>279</v>
      </c>
      <c r="X34" s="69" t="s">
        <v>280</v>
      </c>
      <c r="Y34" s="68" t="s">
        <v>281</v>
      </c>
      <c r="Z34" s="117" t="s">
        <v>251</v>
      </c>
      <c r="AA34" s="85" t="s">
        <v>111</v>
      </c>
      <c r="AB34" s="69" t="s">
        <v>282</v>
      </c>
      <c r="AC34" s="181" t="s">
        <v>253</v>
      </c>
      <c r="AD34" s="191" t="s">
        <v>283</v>
      </c>
      <c r="AE34" s="73" t="s">
        <v>255</v>
      </c>
      <c r="AF34" s="179" t="s">
        <v>284</v>
      </c>
      <c r="AG34" s="69" t="s">
        <v>285</v>
      </c>
    </row>
    <row r="35" spans="1:41" ht="60.75" customHeight="1" x14ac:dyDescent="0.2">
      <c r="A35" s="87"/>
      <c r="B35" s="88"/>
      <c r="C35" s="91"/>
      <c r="D35" s="82"/>
      <c r="E35" s="90"/>
      <c r="F35" s="91"/>
      <c r="G35" s="70"/>
      <c r="H35" s="70"/>
      <c r="I35" s="71" t="str">
        <f>IF(I34="RARA VEZINSIGNIFICANTE","1. BAJO",IF(I34="RARA VEZMENOR","2. BAJO",IF(I34="IMPROBABLEINSIGNIFICANTE","3. BAJO",IF(I34="IMPROBABLEMENOR","4. BAJO",IF(I34="POSIBLEINSIGNIFICANTE","5. BAJO",IF(I34="RARA VEZMODERADO","1. MODERADO",IF(I34="IMPROBABLEMODERADO","2. MODERADO",IF(I34="POSIBLEMENOR","3. MODERADO",IF(I34="PROBABLEINSIGNIFICANTE","4. MODERADO",IF(I34="RARA VEZMAYOR","1. ALTO",IF(I34="IMPROBABLEMAYOR","2. ALTO",IF(I34="POSIBLEMODERADO","3. ALTO",IF(I34="PROBABLEMENOR","4. ALTO",IF(I34="PROBABLEMODERADO","5. ALTO",IF(I34="CASI SEGUROINSIGNIFICANTE","6. ALTO",IF(I34="CASI SEGUROMENOR","7. ALTO",IF(I34="RARA VEZCATASTRÓFICO","1. EXTREMO",IF(I34="IMPROBABLECATASTRÓFICO","2. EXTREMO",IF(I34="POSIBLEMAYOR","3. EXTREMO",IF(I34="POSIBLECATASTRÓFICO","4. EXTREMO",IF(I34="PROBABLEMAYOR","5. EXTREMO",IF(I34="PROBABLECATASTRÓFICO","6. EXTREMO",IF(I34="CASI SEGUROMODERADO","7. EXTREMO",IF(I34="CASI SEGUROMAYOR","8. EXTREMO",IF(I34="CASI SEGUROCATASTRÓFICO","9. EXTREMO","")))))))))))))))))))))))))</f>
        <v>3. EXTREMO</v>
      </c>
      <c r="J35" s="92"/>
      <c r="K35" s="93"/>
      <c r="L35" s="94" t="s">
        <v>120</v>
      </c>
      <c r="M35" s="95" t="s">
        <v>20</v>
      </c>
      <c r="N35" s="96">
        <f>IF(M35="ADECUADO",15,IF(M35="INADECUADO",0,""))</f>
        <v>15</v>
      </c>
      <c r="O35" s="97"/>
      <c r="P35" s="98"/>
      <c r="Q35" s="79"/>
      <c r="R35" s="99"/>
      <c r="S35" s="81"/>
      <c r="T35" s="81"/>
      <c r="U35" s="82"/>
      <c r="V35" s="100"/>
      <c r="W35" s="69"/>
      <c r="X35" s="91"/>
      <c r="Y35" s="101"/>
      <c r="Z35" s="101"/>
      <c r="AA35" s="102"/>
      <c r="AB35" s="91"/>
      <c r="AC35" s="101"/>
      <c r="AD35" s="184"/>
      <c r="AE35" s="132"/>
      <c r="AF35" s="179"/>
      <c r="AG35" s="69"/>
    </row>
    <row r="36" spans="1:41" ht="56.25" customHeight="1" x14ac:dyDescent="0.2">
      <c r="A36" s="87"/>
      <c r="B36" s="88"/>
      <c r="C36" s="91"/>
      <c r="D36" s="82"/>
      <c r="E36" s="90"/>
      <c r="F36" s="91"/>
      <c r="G36" s="70"/>
      <c r="H36" s="70"/>
      <c r="I36" s="71" t="str">
        <f>IF(OR(I35="1. BAJO",I35="2. BAJO",I35="3. BAJO",I35="4. BAJO",I35="5. BAJO"),"BAJO",IF(OR(I35="1. MODERADO",I35="2. MODERADO",I35="3. MODERADO",I35="4. MODERADO"),"MODERADO",IF(OR(I35="1. ALTO",I35="2. ALTO",I35="3. ALTO",I35="4. ALTO",I35="5. ALTO",I35="6. ALTO",I35="7. ALTO"),"ALTO",IF(OR(I35="1. EXTREMO",I35="2. EXTREMO",I35="3. EXTREMO",I35="4. EXTREMO",I35="5. EXTREMO",I35="6. EXTREMO",I35="7. EXTREMO",I35="8. EXTREMO",I35="9. EXTREMO"),"EXTREMO",""))))</f>
        <v>EXTREMO</v>
      </c>
      <c r="J36" s="92"/>
      <c r="K36" s="93"/>
      <c r="L36" s="103" t="s">
        <v>124</v>
      </c>
      <c r="M36" s="95" t="s">
        <v>27</v>
      </c>
      <c r="N36" s="96">
        <f>IF(M36="OPORTUNA",15,IF(M36="INOPORTUNA",0,""))</f>
        <v>0</v>
      </c>
      <c r="O36" s="97"/>
      <c r="P36" s="98"/>
      <c r="Q36" s="79"/>
      <c r="R36" s="99"/>
      <c r="S36" s="104" t="s">
        <v>125</v>
      </c>
      <c r="T36" s="104" t="s">
        <v>126</v>
      </c>
      <c r="U36" s="82"/>
      <c r="V36" s="100"/>
      <c r="W36" s="69"/>
      <c r="X36" s="91"/>
      <c r="Y36" s="101"/>
      <c r="Z36" s="101"/>
      <c r="AA36" s="102"/>
      <c r="AB36" s="91"/>
      <c r="AC36" s="101"/>
      <c r="AD36" s="184"/>
      <c r="AE36" s="132"/>
      <c r="AF36" s="179"/>
      <c r="AG36" s="69"/>
    </row>
    <row r="37" spans="1:41" ht="60.75" customHeight="1" x14ac:dyDescent="0.2">
      <c r="A37" s="87"/>
      <c r="B37" s="88"/>
      <c r="C37" s="91"/>
      <c r="D37" s="82"/>
      <c r="E37" s="105" t="s">
        <v>131</v>
      </c>
      <c r="F37" s="91"/>
      <c r="G37" s="70"/>
      <c r="H37" s="70"/>
      <c r="I37" s="71"/>
      <c r="J37" s="92"/>
      <c r="K37" s="93"/>
      <c r="L37" s="94" t="s">
        <v>132</v>
      </c>
      <c r="M37" s="95" t="s">
        <v>133</v>
      </c>
      <c r="N37" s="96">
        <f>IF(M37="PREVENIR",15,IF(M37="DETECTAR",10,IF(M37="NO ES UN CONTROL",0,"")))</f>
        <v>15</v>
      </c>
      <c r="O37" s="106" t="str">
        <f>IF(O34&lt;86,"DÉBIL",IF(O34&lt;96,"MODERADO",IF(O34&lt;101,"FUERTE","")))</f>
        <v>DÉBIL</v>
      </c>
      <c r="P37" s="98"/>
      <c r="Q37" s="107" t="str">
        <f>IF(AND(O37="FUERTE",P34="FUERTE (SIEMPRE SE EJECUTA)"),"FUERTE",IF(OR(O37="DÉBIL",P34="DÉBIL (NO SE EJECUTA)"),"DÉBIL",IF(OR(O37="MODERADO",P34="MODERADO (ALGUNAS VECES)"),"MODERADO")))</f>
        <v>DÉBIL</v>
      </c>
      <c r="R37" s="108" t="str">
        <f>IF(AND(O37="FUERTE",P34="FUERTE (SIEMPRE SE EJECUTA)"),"NO","SÍ")</f>
        <v>SÍ</v>
      </c>
      <c r="S37" s="109"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37" s="110"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37" s="82"/>
      <c r="V37" s="100"/>
      <c r="W37" s="69"/>
      <c r="X37" s="91"/>
      <c r="Y37" s="101"/>
      <c r="Z37" s="111"/>
      <c r="AA37" s="102"/>
      <c r="AB37" s="91"/>
      <c r="AC37" s="101"/>
      <c r="AD37" s="184"/>
      <c r="AE37" s="132"/>
      <c r="AF37" s="192" t="s">
        <v>286</v>
      </c>
      <c r="AG37" s="69"/>
    </row>
    <row r="38" spans="1:41" ht="60.75" customHeight="1" x14ac:dyDescent="0.2">
      <c r="A38" s="87"/>
      <c r="B38" s="88"/>
      <c r="C38" s="91"/>
      <c r="D38" s="82"/>
      <c r="E38" s="193" t="s">
        <v>287</v>
      </c>
      <c r="F38" s="91"/>
      <c r="G38" s="70"/>
      <c r="H38" s="70"/>
      <c r="I38" s="71"/>
      <c r="J38" s="92"/>
      <c r="K38" s="93"/>
      <c r="L38" s="94" t="s">
        <v>137</v>
      </c>
      <c r="M38" s="95" t="s">
        <v>45</v>
      </c>
      <c r="N38" s="96">
        <f>IF(M38="CONFIABLE",15,IF(M38="NO CONFIABLE",0,""))</f>
        <v>15</v>
      </c>
      <c r="O38" s="112"/>
      <c r="P38" s="98"/>
      <c r="Q38" s="107"/>
      <c r="R38" s="108"/>
      <c r="S38" s="109"/>
      <c r="T38" s="113"/>
      <c r="U38" s="82"/>
      <c r="V38" s="100"/>
      <c r="W38" s="69"/>
      <c r="X38" s="91"/>
      <c r="Y38" s="101"/>
      <c r="Z38" s="105" t="s">
        <v>138</v>
      </c>
      <c r="AA38" s="102"/>
      <c r="AB38" s="91"/>
      <c r="AC38" s="101"/>
      <c r="AD38" s="184"/>
      <c r="AE38" s="132"/>
      <c r="AF38" s="69"/>
      <c r="AG38" s="69"/>
    </row>
    <row r="39" spans="1:41" ht="60.75" customHeight="1" x14ac:dyDescent="0.2">
      <c r="A39" s="87"/>
      <c r="B39" s="88"/>
      <c r="C39" s="91"/>
      <c r="D39" s="82"/>
      <c r="E39" s="193"/>
      <c r="F39" s="91"/>
      <c r="G39" s="70"/>
      <c r="H39" s="70"/>
      <c r="I39" s="71"/>
      <c r="J39" s="92"/>
      <c r="K39" s="93"/>
      <c r="L39" s="94" t="s">
        <v>141</v>
      </c>
      <c r="M39" s="95" t="s">
        <v>54</v>
      </c>
      <c r="N39" s="96">
        <f>IF(M39="SE INVESTIGAN Y SE RESUELVEN OPORTUNAMENTE",15,IF(M39="NO SE INVESTIGAN Y SE RESUELVEN OPORTUNAMENTE",0,""))</f>
        <v>0</v>
      </c>
      <c r="O39" s="112"/>
      <c r="P39" s="98"/>
      <c r="Q39" s="107"/>
      <c r="R39" s="108"/>
      <c r="S39" s="109"/>
      <c r="T39" s="113"/>
      <c r="U39" s="82"/>
      <c r="V39" s="100"/>
      <c r="W39" s="69"/>
      <c r="X39" s="91"/>
      <c r="Y39" s="101"/>
      <c r="Z39" s="117" t="s">
        <v>260</v>
      </c>
      <c r="AA39" s="102"/>
      <c r="AB39" s="91"/>
      <c r="AC39" s="101"/>
      <c r="AD39" s="184"/>
      <c r="AE39" s="132"/>
      <c r="AF39" s="69"/>
      <c r="AG39" s="69"/>
    </row>
    <row r="40" spans="1:41" ht="79.5" customHeight="1" x14ac:dyDescent="0.2">
      <c r="A40" s="128"/>
      <c r="B40" s="88"/>
      <c r="C40" s="117"/>
      <c r="D40" s="115"/>
      <c r="E40" s="194"/>
      <c r="F40" s="117"/>
      <c r="G40" s="118"/>
      <c r="H40" s="118"/>
      <c r="I40" s="71"/>
      <c r="J40" s="92"/>
      <c r="K40" s="119"/>
      <c r="L40" s="120" t="s">
        <v>144</v>
      </c>
      <c r="M40" s="121" t="s">
        <v>63</v>
      </c>
      <c r="N40" s="122">
        <f>IF(M40="COMPLETA",10,IF(M40="INCOMPLETA",5,IF(M40="NO EXISTE",0,"")))</f>
        <v>10</v>
      </c>
      <c r="O40" s="112"/>
      <c r="P40" s="123"/>
      <c r="Q40" s="124"/>
      <c r="R40" s="125"/>
      <c r="S40" s="110"/>
      <c r="T40" s="113"/>
      <c r="U40" s="115"/>
      <c r="V40" s="100"/>
      <c r="W40" s="68"/>
      <c r="X40" s="117"/>
      <c r="Y40" s="111"/>
      <c r="Z40" s="111"/>
      <c r="AA40" s="127"/>
      <c r="AB40" s="117"/>
      <c r="AC40" s="111"/>
      <c r="AD40" s="195"/>
      <c r="AE40" s="134"/>
      <c r="AF40" s="68"/>
      <c r="AG40" s="68"/>
    </row>
    <row r="41" spans="1:41" ht="60.75" hidden="1" customHeight="1" x14ac:dyDescent="0.2">
      <c r="A41" s="196"/>
      <c r="B41" s="197"/>
      <c r="C41" s="198"/>
      <c r="D41" s="199"/>
      <c r="E41" s="200"/>
      <c r="F41" s="201"/>
      <c r="G41" s="202"/>
      <c r="H41" s="202"/>
      <c r="I41" s="203"/>
      <c r="J41" s="204"/>
      <c r="K41" s="205"/>
      <c r="L41" s="206"/>
      <c r="M41" s="207"/>
      <c r="N41" s="208"/>
      <c r="O41" s="209"/>
      <c r="P41" s="210"/>
      <c r="Q41" s="211"/>
      <c r="R41" s="212"/>
      <c r="S41" s="213"/>
      <c r="T41" s="214"/>
      <c r="U41" s="199"/>
      <c r="V41" s="215"/>
      <c r="W41" s="216"/>
      <c r="X41" s="216"/>
      <c r="Y41" s="217"/>
      <c r="Z41" s="217"/>
      <c r="AA41" s="218"/>
      <c r="AB41" s="216"/>
      <c r="AC41" s="216"/>
      <c r="AD41" s="216"/>
      <c r="AE41" s="219"/>
      <c r="AF41" s="220"/>
      <c r="AG41" s="221"/>
    </row>
    <row r="42" spans="1:41" ht="60.75" hidden="1" customHeight="1" x14ac:dyDescent="0.2">
      <c r="A42" s="196"/>
      <c r="B42" s="197"/>
      <c r="C42" s="198"/>
      <c r="D42" s="199"/>
      <c r="E42" s="200"/>
      <c r="F42" s="201"/>
      <c r="G42" s="202"/>
      <c r="H42" s="202"/>
      <c r="I42" s="203"/>
      <c r="J42" s="204"/>
      <c r="K42" s="205"/>
      <c r="L42" s="206"/>
      <c r="M42" s="207"/>
      <c r="N42" s="208"/>
      <c r="O42" s="209"/>
      <c r="P42" s="210"/>
      <c r="Q42" s="211"/>
      <c r="R42" s="212"/>
      <c r="S42" s="213"/>
      <c r="T42" s="214"/>
      <c r="U42" s="199"/>
      <c r="V42" s="215"/>
      <c r="W42" s="216"/>
      <c r="X42" s="216"/>
      <c r="Y42" s="217"/>
      <c r="Z42" s="217"/>
      <c r="AA42" s="218"/>
      <c r="AB42" s="216"/>
      <c r="AC42" s="216"/>
      <c r="AD42" s="216"/>
      <c r="AE42" s="219"/>
      <c r="AF42" s="220"/>
      <c r="AG42" s="221"/>
    </row>
    <row r="43" spans="1:41" ht="60.75" hidden="1" customHeight="1" x14ac:dyDescent="0.2">
      <c r="A43" s="196"/>
      <c r="B43" s="197"/>
      <c r="C43" s="198"/>
      <c r="D43" s="199"/>
      <c r="E43" s="200"/>
      <c r="F43" s="201"/>
      <c r="G43" s="202"/>
      <c r="H43" s="202"/>
      <c r="I43" s="203"/>
      <c r="J43" s="204"/>
      <c r="K43" s="205"/>
      <c r="L43" s="206"/>
      <c r="M43" s="207"/>
      <c r="N43" s="208"/>
      <c r="O43" s="209"/>
      <c r="P43" s="210"/>
      <c r="Q43" s="211"/>
      <c r="R43" s="212"/>
      <c r="S43" s="213"/>
      <c r="T43" s="214"/>
      <c r="U43" s="199"/>
      <c r="V43" s="215"/>
      <c r="W43" s="216"/>
      <c r="X43" s="216"/>
      <c r="Y43" s="217"/>
      <c r="Z43" s="217"/>
      <c r="AA43" s="218"/>
      <c r="AB43" s="216"/>
      <c r="AC43" s="216"/>
      <c r="AD43" s="216"/>
      <c r="AE43" s="219"/>
      <c r="AF43" s="220"/>
      <c r="AG43" s="221"/>
    </row>
    <row r="44" spans="1:41" ht="48.75" hidden="1" customHeight="1" x14ac:dyDescent="0.2">
      <c r="A44" s="222"/>
      <c r="B44" s="223"/>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4"/>
      <c r="AO44" s="8" t="s">
        <v>204</v>
      </c>
    </row>
    <row r="45" spans="1:41" ht="21.75" customHeight="1" x14ac:dyDescent="0.2">
      <c r="A45" s="225" t="s">
        <v>205</v>
      </c>
      <c r="B45" s="226"/>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7"/>
      <c r="AO45" s="8" t="s">
        <v>206</v>
      </c>
    </row>
    <row r="46" spans="1:41" ht="27.75" customHeight="1" x14ac:dyDescent="0.2">
      <c r="A46" s="228" t="s">
        <v>207</v>
      </c>
      <c r="B46" s="229"/>
      <c r="C46" s="228" t="s">
        <v>208</v>
      </c>
      <c r="D46" s="230"/>
      <c r="E46" s="230"/>
      <c r="F46" s="230"/>
      <c r="G46" s="230"/>
      <c r="H46" s="230"/>
      <c r="I46" s="230"/>
      <c r="J46" s="230"/>
      <c r="K46" s="230"/>
      <c r="L46" s="230"/>
      <c r="M46" s="230"/>
      <c r="N46" s="230"/>
      <c r="O46" s="230"/>
      <c r="P46" s="230"/>
      <c r="Q46" s="230"/>
      <c r="R46" s="230"/>
      <c r="S46" s="230"/>
      <c r="T46" s="230"/>
      <c r="U46" s="230"/>
      <c r="V46" s="230"/>
      <c r="W46" s="230"/>
      <c r="X46" s="230"/>
      <c r="Y46" s="229"/>
      <c r="Z46" s="231" t="s">
        <v>209</v>
      </c>
      <c r="AA46" s="232"/>
      <c r="AB46" s="232"/>
      <c r="AC46" s="233"/>
      <c r="AD46" s="231" t="s">
        <v>210</v>
      </c>
      <c r="AE46" s="232"/>
      <c r="AF46" s="232"/>
      <c r="AG46" s="233"/>
      <c r="AO46" s="8" t="s">
        <v>167</v>
      </c>
    </row>
    <row r="47" spans="1:41" s="153" customFormat="1" ht="27.75" customHeight="1" x14ac:dyDescent="0.2">
      <c r="A47" s="146" t="s">
        <v>213</v>
      </c>
      <c r="B47" s="147"/>
      <c r="C47" s="146" t="s">
        <v>288</v>
      </c>
      <c r="D47" s="234"/>
      <c r="E47" s="234"/>
      <c r="F47" s="234"/>
      <c r="G47" s="234"/>
      <c r="H47" s="234"/>
      <c r="I47" s="234"/>
      <c r="J47" s="234"/>
      <c r="K47" s="234"/>
      <c r="L47" s="234"/>
      <c r="M47" s="234"/>
      <c r="N47" s="234"/>
      <c r="O47" s="234"/>
      <c r="P47" s="234"/>
      <c r="Q47" s="234"/>
      <c r="R47" s="234"/>
      <c r="S47" s="234"/>
      <c r="T47" s="234"/>
      <c r="U47" s="234"/>
      <c r="V47" s="234"/>
      <c r="W47" s="234"/>
      <c r="X47" s="234"/>
      <c r="Y47" s="147"/>
      <c r="Z47" s="148"/>
      <c r="AA47" s="149"/>
      <c r="AB47" s="149"/>
      <c r="AC47" s="150"/>
      <c r="AD47" s="148"/>
      <c r="AE47" s="149"/>
      <c r="AF47" s="149"/>
      <c r="AG47" s="149"/>
      <c r="AO47" s="8" t="s">
        <v>212</v>
      </c>
    </row>
    <row r="48" spans="1:41" s="153" customFormat="1" ht="27.75" customHeight="1" x14ac:dyDescent="0.2">
      <c r="A48" s="146" t="s">
        <v>213</v>
      </c>
      <c r="B48" s="147"/>
      <c r="C48" s="146"/>
      <c r="D48" s="234"/>
      <c r="E48" s="234"/>
      <c r="F48" s="234"/>
      <c r="G48" s="234"/>
      <c r="H48" s="234"/>
      <c r="I48" s="234"/>
      <c r="J48" s="234"/>
      <c r="K48" s="234"/>
      <c r="L48" s="234"/>
      <c r="M48" s="234"/>
      <c r="N48" s="234"/>
      <c r="O48" s="234"/>
      <c r="P48" s="234"/>
      <c r="Q48" s="234"/>
      <c r="R48" s="234"/>
      <c r="S48" s="234"/>
      <c r="T48" s="234"/>
      <c r="U48" s="234"/>
      <c r="V48" s="234"/>
      <c r="W48" s="234"/>
      <c r="X48" s="234"/>
      <c r="Y48" s="147"/>
      <c r="Z48" s="148"/>
      <c r="AA48" s="149"/>
      <c r="AB48" s="149"/>
      <c r="AC48" s="150"/>
      <c r="AD48" s="148"/>
      <c r="AE48" s="149"/>
      <c r="AF48" s="149"/>
      <c r="AG48" s="150"/>
      <c r="AO48" s="8" t="s">
        <v>214</v>
      </c>
    </row>
    <row r="49" spans="1:41" s="153" customFormat="1" ht="27.75" customHeight="1" x14ac:dyDescent="0.2">
      <c r="A49" s="146" t="s">
        <v>213</v>
      </c>
      <c r="B49" s="147"/>
      <c r="C49" s="146"/>
      <c r="D49" s="234"/>
      <c r="E49" s="234"/>
      <c r="F49" s="234"/>
      <c r="G49" s="234"/>
      <c r="H49" s="234"/>
      <c r="I49" s="234"/>
      <c r="J49" s="234"/>
      <c r="K49" s="234"/>
      <c r="L49" s="234"/>
      <c r="M49" s="234"/>
      <c r="N49" s="234"/>
      <c r="O49" s="234"/>
      <c r="P49" s="234"/>
      <c r="Q49" s="234"/>
      <c r="R49" s="234"/>
      <c r="S49" s="234"/>
      <c r="T49" s="234"/>
      <c r="U49" s="234"/>
      <c r="V49" s="234"/>
      <c r="W49" s="234"/>
      <c r="X49" s="234"/>
      <c r="Y49" s="147"/>
      <c r="Z49" s="148"/>
      <c r="AA49" s="149"/>
      <c r="AB49" s="149"/>
      <c r="AC49" s="150"/>
      <c r="AD49" s="148"/>
      <c r="AE49" s="149"/>
      <c r="AF49" s="149"/>
      <c r="AG49" s="150"/>
      <c r="AO49" s="8" t="s">
        <v>215</v>
      </c>
    </row>
    <row r="50" spans="1:41" ht="15" customHeight="1" x14ac:dyDescent="0.2">
      <c r="A50" s="235" t="s">
        <v>289</v>
      </c>
      <c r="B50" s="236"/>
      <c r="C50" s="236"/>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7"/>
      <c r="AO50" s="8" t="s">
        <v>217</v>
      </c>
    </row>
    <row r="51" spans="1:41" customFormat="1" ht="30.75" customHeight="1" x14ac:dyDescent="0.25">
      <c r="A51" s="157" t="s">
        <v>210</v>
      </c>
      <c r="B51" s="158"/>
      <c r="C51" s="158"/>
      <c r="D51" s="158"/>
      <c r="E51" s="158"/>
      <c r="F51" s="159"/>
      <c r="G51" s="157" t="s">
        <v>218</v>
      </c>
      <c r="H51" s="158"/>
      <c r="I51" s="158"/>
      <c r="J51" s="158"/>
      <c r="K51" s="158"/>
      <c r="L51" s="159"/>
      <c r="M51" s="157" t="s">
        <v>219</v>
      </c>
      <c r="N51" s="158"/>
      <c r="O51" s="158"/>
      <c r="P51" s="158"/>
      <c r="Q51" s="158"/>
      <c r="R51" s="158"/>
      <c r="S51" s="158"/>
      <c r="T51" s="158"/>
      <c r="U51" s="158"/>
      <c r="V51" s="159"/>
      <c r="W51" s="157" t="s">
        <v>220</v>
      </c>
      <c r="X51" s="158"/>
      <c r="Y51" s="158"/>
      <c r="Z51" s="158"/>
      <c r="AA51" s="159"/>
      <c r="AB51" s="238" t="str">
        <f>IF(X7="X","APOYO OFICINA ASESORA DE PLANEACIÓN","APOYO OFICINA DE CONTROL INTERNO")</f>
        <v>APOYO OFICINA DE CONTROL INTERNO</v>
      </c>
      <c r="AC51" s="239"/>
      <c r="AD51" s="239"/>
      <c r="AE51" s="239"/>
      <c r="AF51" s="239"/>
      <c r="AG51" s="240"/>
      <c r="AH51" s="161"/>
      <c r="AO51" s="8" t="s">
        <v>222</v>
      </c>
    </row>
    <row r="52" spans="1:41" s="173" customFormat="1" ht="33.75" customHeight="1" x14ac:dyDescent="0.25">
      <c r="A52" s="162" t="s">
        <v>223</v>
      </c>
      <c r="B52" s="165" t="s">
        <v>290</v>
      </c>
      <c r="C52" s="166"/>
      <c r="D52" s="166"/>
      <c r="E52" s="166"/>
      <c r="F52" s="167"/>
      <c r="G52" s="164" t="s">
        <v>223</v>
      </c>
      <c r="H52" s="165" t="s">
        <v>291</v>
      </c>
      <c r="I52" s="166"/>
      <c r="J52" s="166"/>
      <c r="K52" s="166"/>
      <c r="L52" s="167"/>
      <c r="M52" s="164" t="s">
        <v>223</v>
      </c>
      <c r="N52" s="168"/>
      <c r="O52" s="166"/>
      <c r="P52" s="166"/>
      <c r="Q52" s="166"/>
      <c r="R52" s="166"/>
      <c r="S52" s="166"/>
      <c r="T52" s="166"/>
      <c r="U52" s="166"/>
      <c r="V52" s="167"/>
      <c r="W52" s="171" t="s">
        <v>223</v>
      </c>
      <c r="X52" s="165"/>
      <c r="Y52" s="166"/>
      <c r="Z52" s="166"/>
      <c r="AA52" s="167"/>
      <c r="AB52" s="171" t="s">
        <v>223</v>
      </c>
      <c r="AC52" s="241" t="s">
        <v>227</v>
      </c>
      <c r="AD52" s="242"/>
      <c r="AE52" s="242"/>
      <c r="AF52" s="242"/>
      <c r="AG52" s="243"/>
      <c r="AO52" s="8" t="s">
        <v>181</v>
      </c>
    </row>
    <row r="53" spans="1:41" s="173" customFormat="1" ht="32.25" customHeight="1" x14ac:dyDescent="0.25">
      <c r="A53" s="162" t="s">
        <v>228</v>
      </c>
      <c r="B53" s="165" t="s">
        <v>292</v>
      </c>
      <c r="C53" s="166"/>
      <c r="D53" s="166"/>
      <c r="E53" s="166"/>
      <c r="F53" s="167"/>
      <c r="G53" s="162" t="s">
        <v>228</v>
      </c>
      <c r="H53" s="165" t="s">
        <v>293</v>
      </c>
      <c r="I53" s="166"/>
      <c r="J53" s="166"/>
      <c r="K53" s="166"/>
      <c r="L53" s="167"/>
      <c r="M53" s="164" t="s">
        <v>228</v>
      </c>
      <c r="N53" s="174"/>
      <c r="O53" s="165"/>
      <c r="P53" s="166"/>
      <c r="Q53" s="166"/>
      <c r="R53" s="166"/>
      <c r="S53" s="166"/>
      <c r="T53" s="166"/>
      <c r="U53" s="166"/>
      <c r="V53" s="167"/>
      <c r="W53" s="162" t="s">
        <v>228</v>
      </c>
      <c r="X53" s="165"/>
      <c r="Y53" s="166"/>
      <c r="Z53" s="166"/>
      <c r="AA53" s="167"/>
      <c r="AB53" s="162" t="s">
        <v>228</v>
      </c>
      <c r="AC53" s="241" t="s">
        <v>229</v>
      </c>
      <c r="AD53" s="242"/>
      <c r="AE53" s="242"/>
      <c r="AF53" s="242"/>
      <c r="AG53" s="243"/>
      <c r="AO53" s="8" t="s">
        <v>233</v>
      </c>
    </row>
    <row r="54" spans="1:41" s="153" customFormat="1" x14ac:dyDescent="0.2">
      <c r="D54" s="175"/>
      <c r="AO54" s="8" t="s">
        <v>234</v>
      </c>
    </row>
    <row r="55" spans="1:41" x14ac:dyDescent="0.2">
      <c r="AO55" s="8" t="s">
        <v>235</v>
      </c>
    </row>
    <row r="56" spans="1:41" x14ac:dyDescent="0.2">
      <c r="AO56" s="8" t="s">
        <v>236</v>
      </c>
    </row>
    <row r="57" spans="1:41" x14ac:dyDescent="0.2">
      <c r="AO57" s="8" t="s">
        <v>237</v>
      </c>
    </row>
    <row r="58" spans="1:41" x14ac:dyDescent="0.2">
      <c r="AO58" s="8" t="s">
        <v>238</v>
      </c>
    </row>
    <row r="59" spans="1:41" x14ac:dyDescent="0.2">
      <c r="AO59" s="8" t="s">
        <v>239</v>
      </c>
    </row>
  </sheetData>
  <sheetProtection selectLockedCells="1"/>
  <dataConsolidate/>
  <mergeCells count="238">
    <mergeCell ref="B52:F52"/>
    <mergeCell ref="H52:L52"/>
    <mergeCell ref="O52:V52"/>
    <mergeCell ref="X52:AA52"/>
    <mergeCell ref="AC52:AG52"/>
    <mergeCell ref="B53:F53"/>
    <mergeCell ref="H53:L53"/>
    <mergeCell ref="O53:V53"/>
    <mergeCell ref="X53:AA53"/>
    <mergeCell ref="AC53:AG53"/>
    <mergeCell ref="A49:B49"/>
    <mergeCell ref="C49:Y49"/>
    <mergeCell ref="Z49:AC49"/>
    <mergeCell ref="AD49:AG49"/>
    <mergeCell ref="A50:AG50"/>
    <mergeCell ref="A51:F51"/>
    <mergeCell ref="G51:L51"/>
    <mergeCell ref="M51:V51"/>
    <mergeCell ref="W51:AA51"/>
    <mergeCell ref="AB51:AG51"/>
    <mergeCell ref="A47:B47"/>
    <mergeCell ref="C47:Y47"/>
    <mergeCell ref="Z47:AC47"/>
    <mergeCell ref="AD47:AG47"/>
    <mergeCell ref="A48:B48"/>
    <mergeCell ref="C48:Y48"/>
    <mergeCell ref="Z48:AC48"/>
    <mergeCell ref="AD48:AG48"/>
    <mergeCell ref="E38:E40"/>
    <mergeCell ref="Z39:Z40"/>
    <mergeCell ref="A44:AG44"/>
    <mergeCell ref="A45:AG45"/>
    <mergeCell ref="A46:B46"/>
    <mergeCell ref="C46:Y46"/>
    <mergeCell ref="Z46:AC46"/>
    <mergeCell ref="AD46:AG46"/>
    <mergeCell ref="AB34:AB40"/>
    <mergeCell ref="AC34:AC40"/>
    <mergeCell ref="AD34:AD40"/>
    <mergeCell ref="AE34:AE40"/>
    <mergeCell ref="AF34:AF36"/>
    <mergeCell ref="AG34:AG40"/>
    <mergeCell ref="AF37:AF40"/>
    <mergeCell ref="V34:V40"/>
    <mergeCell ref="W34:W40"/>
    <mergeCell ref="X34:X40"/>
    <mergeCell ref="Y34:Y40"/>
    <mergeCell ref="Z34:Z37"/>
    <mergeCell ref="AA34:AA40"/>
    <mergeCell ref="P34:P40"/>
    <mergeCell ref="Q34:Q36"/>
    <mergeCell ref="R34:R36"/>
    <mergeCell ref="S34:S35"/>
    <mergeCell ref="T34:T35"/>
    <mergeCell ref="U34:U40"/>
    <mergeCell ref="Q37:Q40"/>
    <mergeCell ref="R37:R40"/>
    <mergeCell ref="S37:S40"/>
    <mergeCell ref="T37:T40"/>
    <mergeCell ref="F34:F40"/>
    <mergeCell ref="G34:G40"/>
    <mergeCell ref="H34:H40"/>
    <mergeCell ref="J34:J40"/>
    <mergeCell ref="K34:K40"/>
    <mergeCell ref="O34:O36"/>
    <mergeCell ref="O37:O40"/>
    <mergeCell ref="U32:U33"/>
    <mergeCell ref="V32:V33"/>
    <mergeCell ref="W32:W33"/>
    <mergeCell ref="X32:X33"/>
    <mergeCell ref="Y32:AB32"/>
    <mergeCell ref="A34:A40"/>
    <mergeCell ref="B34:B40"/>
    <mergeCell ref="C34:C40"/>
    <mergeCell ref="D34:D40"/>
    <mergeCell ref="E34:E36"/>
    <mergeCell ref="O32:O33"/>
    <mergeCell ref="P32:P33"/>
    <mergeCell ref="Q32:Q33"/>
    <mergeCell ref="R32:R33"/>
    <mergeCell ref="S32:S33"/>
    <mergeCell ref="T32:T33"/>
    <mergeCell ref="E31:E33"/>
    <mergeCell ref="F31:F33"/>
    <mergeCell ref="G31:J31"/>
    <mergeCell ref="K31:T31"/>
    <mergeCell ref="U31:AB31"/>
    <mergeCell ref="G32:J32"/>
    <mergeCell ref="K32:K33"/>
    <mergeCell ref="L32:L33"/>
    <mergeCell ref="M32:M33"/>
    <mergeCell ref="N32:N33"/>
    <mergeCell ref="E27:E29"/>
    <mergeCell ref="Z28:Z29"/>
    <mergeCell ref="A30:F30"/>
    <mergeCell ref="G30:AB30"/>
    <mergeCell ref="AC30:AC33"/>
    <mergeCell ref="AD30:AG32"/>
    <mergeCell ref="A31:A33"/>
    <mergeCell ref="B31:B33"/>
    <mergeCell ref="C31:C33"/>
    <mergeCell ref="D31:D33"/>
    <mergeCell ref="AB23:AB29"/>
    <mergeCell ref="AC23:AC29"/>
    <mergeCell ref="AD23:AD29"/>
    <mergeCell ref="AE23:AE29"/>
    <mergeCell ref="AF23:AF25"/>
    <mergeCell ref="AG23:AG29"/>
    <mergeCell ref="AF26:AF29"/>
    <mergeCell ref="V23:V29"/>
    <mergeCell ref="W23:W29"/>
    <mergeCell ref="X23:X29"/>
    <mergeCell ref="Y23:Y29"/>
    <mergeCell ref="Z23:Z26"/>
    <mergeCell ref="AA23:AA29"/>
    <mergeCell ref="P23:P29"/>
    <mergeCell ref="Q23:Q25"/>
    <mergeCell ref="R23:R25"/>
    <mergeCell ref="S23:S24"/>
    <mergeCell ref="T23:T24"/>
    <mergeCell ref="U23:U29"/>
    <mergeCell ref="Q26:Q29"/>
    <mergeCell ref="R26:R29"/>
    <mergeCell ref="S26:S29"/>
    <mergeCell ref="T26:T29"/>
    <mergeCell ref="F23:F29"/>
    <mergeCell ref="G23:G29"/>
    <mergeCell ref="H23:H29"/>
    <mergeCell ref="J23:J29"/>
    <mergeCell ref="K23:K29"/>
    <mergeCell ref="O23:O25"/>
    <mergeCell ref="O26:O29"/>
    <mergeCell ref="U21:U22"/>
    <mergeCell ref="V21:V22"/>
    <mergeCell ref="W21:W22"/>
    <mergeCell ref="X21:X22"/>
    <mergeCell ref="Y21:AB21"/>
    <mergeCell ref="A23:A29"/>
    <mergeCell ref="B23:B29"/>
    <mergeCell ref="C23:C29"/>
    <mergeCell ref="D23:D29"/>
    <mergeCell ref="E23:E25"/>
    <mergeCell ref="O21:O22"/>
    <mergeCell ref="P21:P22"/>
    <mergeCell ref="Q21:Q22"/>
    <mergeCell ref="R21:R22"/>
    <mergeCell ref="S21:S22"/>
    <mergeCell ref="T21:T22"/>
    <mergeCell ref="E20:E22"/>
    <mergeCell ref="F20:F22"/>
    <mergeCell ref="G20:J20"/>
    <mergeCell ref="K20:T20"/>
    <mergeCell ref="U20:AB20"/>
    <mergeCell ref="G21:J21"/>
    <mergeCell ref="K21:K22"/>
    <mergeCell ref="L21:L22"/>
    <mergeCell ref="M21:M22"/>
    <mergeCell ref="N21:N22"/>
    <mergeCell ref="E16:E18"/>
    <mergeCell ref="Z17:Z18"/>
    <mergeCell ref="A19:F19"/>
    <mergeCell ref="G19:AB19"/>
    <mergeCell ref="AC19:AC22"/>
    <mergeCell ref="AD19:AG21"/>
    <mergeCell ref="A20:A22"/>
    <mergeCell ref="B20:B22"/>
    <mergeCell ref="C20:C22"/>
    <mergeCell ref="D20:D22"/>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23" priority="21" operator="containsText" text="EXTREMO">
      <formula>NOT(ISERROR(SEARCH("EXTREMO",J12)))</formula>
    </cfRule>
    <cfRule type="containsText" dxfId="22" priority="22" operator="containsText" text="ALTO">
      <formula>NOT(ISERROR(SEARCH("ALTO",J12)))</formula>
    </cfRule>
    <cfRule type="containsText" dxfId="21" priority="23" operator="containsText" text="MODERADO">
      <formula>NOT(ISERROR(SEARCH("MODERADO",J12)))</formula>
    </cfRule>
    <cfRule type="containsText" dxfId="20" priority="24" operator="containsText" text="BAJO">
      <formula>NOT(ISERROR(SEARCH("BAJO",J12)))</formula>
    </cfRule>
  </conditionalFormatting>
  <conditionalFormatting sqref="U12:U18">
    <cfRule type="containsText" dxfId="19" priority="17" operator="containsText" text="EXTREMO">
      <formula>NOT(ISERROR(SEARCH("EXTREMO",U12)))</formula>
    </cfRule>
    <cfRule type="containsText" dxfId="18" priority="18" operator="containsText" text="MODERADO">
      <formula>NOT(ISERROR(SEARCH("MODERADO",U12)))</formula>
    </cfRule>
    <cfRule type="containsText" dxfId="17" priority="19" operator="containsText" text="ALTO">
      <formula>NOT(ISERROR(SEARCH("ALTO",U12)))</formula>
    </cfRule>
    <cfRule type="containsText" dxfId="16" priority="20" operator="containsText" text="BAJO">
      <formula>NOT(ISERROR(SEARCH("BAJO",U12)))</formula>
    </cfRule>
  </conditionalFormatting>
  <conditionalFormatting sqref="U23:U29 U41:U43">
    <cfRule type="containsText" dxfId="15" priority="9" operator="containsText" text="EXTREMO">
      <formula>NOT(ISERROR(SEARCH("EXTREMO",U23)))</formula>
    </cfRule>
    <cfRule type="containsText" dxfId="14" priority="10" operator="containsText" text="MODERADO">
      <formula>NOT(ISERROR(SEARCH("MODERADO",U23)))</formula>
    </cfRule>
    <cfRule type="containsText" dxfId="13" priority="11" operator="containsText" text="ALTO">
      <formula>NOT(ISERROR(SEARCH("ALTO",U23)))</formula>
    </cfRule>
    <cfRule type="containsText" dxfId="12" priority="12" operator="containsText" text="BAJO">
      <formula>NOT(ISERROR(SEARCH("BAJO",U23)))</formula>
    </cfRule>
  </conditionalFormatting>
  <conditionalFormatting sqref="J23:J29 J41:J43">
    <cfRule type="containsText" dxfId="11" priority="13" operator="containsText" text="EXTREMO">
      <formula>NOT(ISERROR(SEARCH("EXTREMO",J23)))</formula>
    </cfRule>
    <cfRule type="containsText" dxfId="10" priority="14" operator="containsText" text="ALTO">
      <formula>NOT(ISERROR(SEARCH("ALTO",J23)))</formula>
    </cfRule>
    <cfRule type="containsText" dxfId="9" priority="15" operator="containsText" text="MODERADO">
      <formula>NOT(ISERROR(SEARCH("MODERADO",J23)))</formula>
    </cfRule>
    <cfRule type="containsText" dxfId="8" priority="16" operator="containsText" text="BAJO">
      <formula>NOT(ISERROR(SEARCH("BAJO",J23)))</formula>
    </cfRule>
  </conditionalFormatting>
  <conditionalFormatting sqref="J34:J40">
    <cfRule type="containsText" dxfId="7" priority="5" operator="containsText" text="EXTREMO">
      <formula>NOT(ISERROR(SEARCH("EXTREMO",J34)))</formula>
    </cfRule>
    <cfRule type="containsText" dxfId="6" priority="6" operator="containsText" text="ALTO">
      <formula>NOT(ISERROR(SEARCH("ALTO",J34)))</formula>
    </cfRule>
    <cfRule type="containsText" dxfId="5" priority="7" operator="containsText" text="MODERADO">
      <formula>NOT(ISERROR(SEARCH("MODERADO",J34)))</formula>
    </cfRule>
    <cfRule type="containsText" dxfId="4" priority="8" operator="containsText" text="BAJO">
      <formula>NOT(ISERROR(SEARCH("BAJO",J34)))</formula>
    </cfRule>
  </conditionalFormatting>
  <conditionalFormatting sqref="U34:U40">
    <cfRule type="containsText" dxfId="3" priority="1" operator="containsText" text="EXTREMO">
      <formula>NOT(ISERROR(SEARCH("EXTREMO",U34)))</formula>
    </cfRule>
    <cfRule type="containsText" dxfId="2" priority="2" operator="containsText" text="MODERADO">
      <formula>NOT(ISERROR(SEARCH("MODERADO",U34)))</formula>
    </cfRule>
    <cfRule type="containsText" dxfId="1" priority="3" operator="containsText" text="ALTO">
      <formula>NOT(ISERROR(SEARCH("ALTO",U34)))</formula>
    </cfRule>
    <cfRule type="containsText" dxfId="0" priority="4" operator="containsText" text="BAJO">
      <formula>NOT(ISERROR(SEARCH("BAJO",U34)))</formula>
    </cfRule>
  </conditionalFormatting>
  <dataValidations count="15">
    <dataValidation type="list" allowBlank="1" showInputMessage="1" showErrorMessage="1" sqref="M15 M26 M37" xr:uid="{EC1F856B-48AD-40E4-938E-0E24F0FB6A25}">
      <formula1>$AJ$16:$AL$16</formula1>
    </dataValidation>
    <dataValidation type="list" allowBlank="1" showInputMessage="1" showErrorMessage="1" sqref="AA12:AA18 AA23:AA29 AA34:AA43" xr:uid="{7618679A-74DE-4F3C-BDF1-AF0018AD9FCE}">
      <formula1>$AN$12:$AN$13</formula1>
    </dataValidation>
    <dataValidation type="list" allowBlank="1" showInputMessage="1" showErrorMessage="1" sqref="T12 S12:S13 T23 S23:S24 T34 S34:S35" xr:uid="{CE566049-8767-4C1B-BF7A-CA21F798B32C}">
      <formula1>$AH$15:$AH$17</formula1>
    </dataValidation>
    <dataValidation type="list" allowBlank="1" showInputMessage="1" showErrorMessage="1" sqref="D12:D18 D23:D29 D34:D43" xr:uid="{E431F78E-15ED-4578-AA8B-10434378AA81}">
      <formula1>$AN$2:$AN$8</formula1>
    </dataValidation>
    <dataValidation type="list" allowBlank="1" showInputMessage="1" showErrorMessage="1" sqref="V12:V18 V23:V29 V34:V43" xr:uid="{913E2C2E-FE0C-4C3E-AC6F-79C4C15FDE34}">
      <formula1>$AH$14:$AK$14</formula1>
    </dataValidation>
    <dataValidation type="list" allowBlank="1" showInputMessage="1" showErrorMessage="1" sqref="P12 P23 P34" xr:uid="{F4EF8AAC-35E3-42C8-BACE-65F23A91A422}">
      <formula1>$AH$10:$AJ$10</formula1>
    </dataValidation>
    <dataValidation type="list" allowBlank="1" showInputMessage="1" showErrorMessage="1" sqref="M17 M28 M39" xr:uid="{C37F0911-A35B-4380-AA6A-A627CD2E3A52}">
      <formula1>$AH$8:$AI$8</formula1>
    </dataValidation>
    <dataValidation type="list" allowBlank="1" showInputMessage="1" showErrorMessage="1" sqref="M16 M27 M38" xr:uid="{2BA8342E-B829-4D94-BBE8-601E2B64A1AD}">
      <formula1>$AH$7:$AI$7</formula1>
    </dataValidation>
    <dataValidation type="list" allowBlank="1" showInputMessage="1" showErrorMessage="1" sqref="M14 M25 M36" xr:uid="{4836DC44-7ED0-4FEC-A420-96DF25F79B6F}">
      <formula1>$AH$5:$AI$5</formula1>
    </dataValidation>
    <dataValidation type="list" allowBlank="1" showInputMessage="1" showErrorMessage="1" sqref="M13 M24 M35" xr:uid="{C5CE4ABA-1FA0-4ECE-A611-4B0E530654FB}">
      <formula1>$AH$4:$AI$4</formula1>
    </dataValidation>
    <dataValidation type="list" allowBlank="1" showInputMessage="1" showErrorMessage="1" sqref="M12 M23 M34" xr:uid="{0136F38C-B68D-44CC-9F2C-B91BA4880886}">
      <formula1>$AH$2:$AH$3</formula1>
    </dataValidation>
    <dataValidation type="list" allowBlank="1" showInputMessage="1" showErrorMessage="1" sqref="U12:U18 U23:U29 U34:U43" xr:uid="{4A5CE5A0-51EA-41E9-808B-14613A02A112}">
      <formula1>$AO$10:$AO$59</formula1>
    </dataValidation>
    <dataValidation type="list" allowBlank="1" showInputMessage="1" showErrorMessage="1" sqref="G12:G18 G23:G29 G34:G43" xr:uid="{AAEC267C-3FB7-4278-AF13-0CFB6E244990}">
      <formula1>$AL$2:$AL$6</formula1>
    </dataValidation>
    <dataValidation type="list" allowBlank="1" showInputMessage="1" showErrorMessage="1" sqref="M18 M29 M40:M43" xr:uid="{892FECE9-6A0A-4DCF-8E1B-953F6C93F7A4}">
      <formula1>$AH$9:$AJ$9</formula1>
    </dataValidation>
    <dataValidation type="list" allowBlank="1" showInputMessage="1" showErrorMessage="1" sqref="H12:H18 H23:H29 H34:H43" xr:uid="{F69DF2F2-9AEB-4043-8765-6627B94D0EBD}">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C9F03-B315-491F-ACDC-FC815AC6C26C}">
  <dimension ref="A1:AP62"/>
  <sheetViews>
    <sheetView tabSelected="1" view="pageBreakPreview" topLeftCell="A43" zoomScale="80" zoomScaleNormal="40" zoomScaleSheetLayoutView="80" workbookViewId="0">
      <selection activeCell="D61" sqref="D61"/>
    </sheetView>
  </sheetViews>
  <sheetFormatPr baseColWidth="10" defaultRowHeight="12.75" x14ac:dyDescent="0.2"/>
  <cols>
    <col min="1" max="2" width="22.5703125" style="8" customWidth="1"/>
    <col min="3" max="3" width="21.42578125" style="8" customWidth="1"/>
    <col min="4" max="4" width="27.42578125" style="175" customWidth="1"/>
    <col min="5" max="5" width="24" style="8" customWidth="1"/>
    <col min="6" max="6" width="23.140625" style="8" customWidth="1"/>
    <col min="7" max="7" width="19.140625" style="8" customWidth="1"/>
    <col min="8" max="8" width="22.5703125" style="8" customWidth="1"/>
    <col min="9" max="9" width="25.28515625" style="8" hidden="1" customWidth="1"/>
    <col min="10" max="10" width="22.85546875" style="8" customWidth="1"/>
    <col min="11" max="11" width="41.42578125" style="8" customWidth="1"/>
    <col min="12" max="12" width="48.7109375" style="8" customWidth="1"/>
    <col min="13" max="13" width="26" style="8" customWidth="1"/>
    <col min="14" max="14" width="7.7109375" style="8" hidden="1" customWidth="1"/>
    <col min="15" max="15" width="21.140625" style="8" customWidth="1"/>
    <col min="16" max="16" width="16.7109375" style="8" customWidth="1"/>
    <col min="17" max="17" width="16.5703125" style="8" customWidth="1"/>
    <col min="18" max="18" width="22.140625" style="8" customWidth="1"/>
    <col min="19" max="19" width="24.140625" style="8" customWidth="1"/>
    <col min="20" max="20" width="26.85546875" style="8" customWidth="1"/>
    <col min="21" max="21" width="23.42578125" style="8" customWidth="1"/>
    <col min="22" max="22" width="21" style="8" customWidth="1"/>
    <col min="23" max="23" width="27.7109375" style="8" customWidth="1"/>
    <col min="24" max="24" width="28.140625" style="8" customWidth="1"/>
    <col min="25" max="25" width="24.5703125" style="8" customWidth="1"/>
    <col min="26" max="26" width="30.85546875" style="8" customWidth="1"/>
    <col min="27" max="27" width="26.85546875" style="8" customWidth="1"/>
    <col min="28" max="28" width="28.7109375" style="8" customWidth="1"/>
    <col min="29" max="29" width="18" style="8" customWidth="1"/>
    <col min="30" max="30" width="46.5703125" style="8" customWidth="1"/>
    <col min="31" max="31" width="19.140625" style="8" customWidth="1"/>
    <col min="32" max="32" width="23.5703125" style="8" customWidth="1"/>
    <col min="33" max="33" width="32.140625" style="8" customWidth="1"/>
    <col min="34" max="34" width="17.28515625" style="8" hidden="1" customWidth="1"/>
    <col min="35" max="42" width="11.42578125" style="8" hidden="1" customWidth="1"/>
    <col min="43" max="16384" width="11.42578125" style="8"/>
  </cols>
  <sheetData>
    <row r="1" spans="1:41" ht="15" customHeight="1" x14ac:dyDescent="0.2">
      <c r="A1" s="1"/>
      <c r="B1" s="2"/>
      <c r="C1" s="3" t="s">
        <v>0</v>
      </c>
      <c r="D1" s="3"/>
      <c r="E1" s="3"/>
      <c r="F1" s="3"/>
      <c r="G1" s="3"/>
      <c r="H1" s="3"/>
      <c r="I1" s="4"/>
      <c r="J1" s="5" t="s">
        <v>1</v>
      </c>
      <c r="K1" s="5"/>
      <c r="L1" s="5"/>
      <c r="M1" s="5"/>
      <c r="N1" s="5"/>
      <c r="O1" s="5"/>
      <c r="P1" s="5"/>
      <c r="Q1" s="5"/>
      <c r="R1" s="5"/>
      <c r="S1" s="5"/>
      <c r="T1" s="5"/>
      <c r="U1" s="5"/>
      <c r="V1" s="5"/>
      <c r="W1" s="5"/>
      <c r="X1" s="5"/>
      <c r="Y1" s="6" t="s">
        <v>2</v>
      </c>
      <c r="Z1" s="6"/>
      <c r="AA1" s="6"/>
      <c r="AB1" s="6"/>
      <c r="AC1" s="6"/>
      <c r="AD1" s="7" t="s">
        <v>3</v>
      </c>
      <c r="AE1" s="7"/>
      <c r="AF1" s="7"/>
      <c r="AG1" s="7"/>
      <c r="AK1" s="8" t="s">
        <v>4</v>
      </c>
      <c r="AL1" s="8" t="s">
        <v>5</v>
      </c>
      <c r="AN1" s="8" t="s">
        <v>6</v>
      </c>
    </row>
    <row r="2" spans="1:41" x14ac:dyDescent="0.2">
      <c r="A2" s="9"/>
      <c r="B2" s="10"/>
      <c r="C2" s="3"/>
      <c r="D2" s="3"/>
      <c r="E2" s="3"/>
      <c r="F2" s="3"/>
      <c r="G2" s="3"/>
      <c r="H2" s="3"/>
      <c r="I2" s="4"/>
      <c r="J2" s="5"/>
      <c r="K2" s="5"/>
      <c r="L2" s="5"/>
      <c r="M2" s="5"/>
      <c r="N2" s="5"/>
      <c r="O2" s="5"/>
      <c r="P2" s="5"/>
      <c r="Q2" s="5"/>
      <c r="R2" s="5"/>
      <c r="S2" s="5"/>
      <c r="T2" s="5"/>
      <c r="U2" s="5"/>
      <c r="V2" s="5"/>
      <c r="W2" s="5"/>
      <c r="X2" s="5"/>
      <c r="Y2" s="6"/>
      <c r="Z2" s="6"/>
      <c r="AA2" s="6"/>
      <c r="AB2" s="6"/>
      <c r="AC2" s="6"/>
      <c r="AD2" s="7"/>
      <c r="AE2" s="7"/>
      <c r="AF2" s="7"/>
      <c r="AG2" s="7"/>
      <c r="AH2" s="8" t="s">
        <v>7</v>
      </c>
      <c r="AI2" s="8" t="s">
        <v>8</v>
      </c>
      <c r="AL2" s="8" t="s">
        <v>9</v>
      </c>
      <c r="AN2" s="8" t="s">
        <v>10</v>
      </c>
    </row>
    <row r="3" spans="1:41" ht="15.75" x14ac:dyDescent="0.25">
      <c r="A3" s="9"/>
      <c r="B3" s="10"/>
      <c r="C3" s="3"/>
      <c r="D3" s="3"/>
      <c r="E3" s="3"/>
      <c r="F3" s="3"/>
      <c r="G3" s="3"/>
      <c r="H3" s="3"/>
      <c r="I3" s="4"/>
      <c r="J3" s="5"/>
      <c r="K3" s="5"/>
      <c r="L3" s="5"/>
      <c r="M3" s="5"/>
      <c r="N3" s="5"/>
      <c r="O3" s="5"/>
      <c r="P3" s="5"/>
      <c r="Q3" s="5"/>
      <c r="R3" s="5"/>
      <c r="S3" s="5"/>
      <c r="T3" s="5"/>
      <c r="U3" s="5"/>
      <c r="V3" s="5"/>
      <c r="W3" s="5"/>
      <c r="X3" s="5"/>
      <c r="Y3" s="6" t="s">
        <v>11</v>
      </c>
      <c r="Z3" s="6"/>
      <c r="AA3" s="6"/>
      <c r="AB3" s="6"/>
      <c r="AC3" s="6"/>
      <c r="AD3" s="11">
        <v>8</v>
      </c>
      <c r="AE3" s="11"/>
      <c r="AF3" s="11"/>
      <c r="AG3" s="11"/>
      <c r="AH3" s="8" t="s">
        <v>12</v>
      </c>
      <c r="AI3" s="8" t="s">
        <v>13</v>
      </c>
      <c r="AL3" s="8" t="s">
        <v>14</v>
      </c>
      <c r="AN3" s="8" t="s">
        <v>15</v>
      </c>
    </row>
    <row r="4" spans="1:41" ht="25.5" customHeight="1" x14ac:dyDescent="0.2">
      <c r="A4" s="9"/>
      <c r="B4" s="10"/>
      <c r="C4" s="6" t="s">
        <v>16</v>
      </c>
      <c r="D4" s="6"/>
      <c r="E4" s="6"/>
      <c r="F4" s="6"/>
      <c r="G4" s="6"/>
      <c r="H4" s="6"/>
      <c r="I4" s="4"/>
      <c r="J4" s="5" t="s">
        <v>17</v>
      </c>
      <c r="K4" s="5"/>
      <c r="L4" s="5"/>
      <c r="M4" s="5"/>
      <c r="N4" s="5"/>
      <c r="O4" s="5"/>
      <c r="P4" s="5"/>
      <c r="Q4" s="5"/>
      <c r="R4" s="5"/>
      <c r="S4" s="5"/>
      <c r="T4" s="5"/>
      <c r="U4" s="5"/>
      <c r="V4" s="5"/>
      <c r="W4" s="5"/>
      <c r="X4" s="5"/>
      <c r="Y4" s="6" t="s">
        <v>18</v>
      </c>
      <c r="Z4" s="6"/>
      <c r="AA4" s="6"/>
      <c r="AB4" s="6"/>
      <c r="AC4" s="6"/>
      <c r="AD4" s="6" t="s">
        <v>19</v>
      </c>
      <c r="AE4" s="6"/>
      <c r="AF4" s="6"/>
      <c r="AG4" s="6"/>
      <c r="AH4" s="8" t="s">
        <v>20</v>
      </c>
      <c r="AI4" s="8" t="s">
        <v>21</v>
      </c>
      <c r="AK4" s="8" t="s">
        <v>22</v>
      </c>
      <c r="AL4" s="8" t="s">
        <v>23</v>
      </c>
      <c r="AN4" s="8" t="s">
        <v>24</v>
      </c>
    </row>
    <row r="5" spans="1:41" ht="15" customHeight="1" x14ac:dyDescent="0.2">
      <c r="A5" s="9"/>
      <c r="B5" s="10"/>
      <c r="C5" s="6"/>
      <c r="D5" s="6"/>
      <c r="E5" s="6"/>
      <c r="F5" s="6"/>
      <c r="G5" s="6"/>
      <c r="H5" s="6"/>
      <c r="I5" s="4"/>
      <c r="J5" s="5"/>
      <c r="K5" s="5"/>
      <c r="L5" s="5"/>
      <c r="M5" s="5"/>
      <c r="N5" s="5"/>
      <c r="O5" s="5"/>
      <c r="P5" s="5"/>
      <c r="Q5" s="5"/>
      <c r="R5" s="5"/>
      <c r="S5" s="5"/>
      <c r="T5" s="5"/>
      <c r="U5" s="5"/>
      <c r="V5" s="5"/>
      <c r="W5" s="5"/>
      <c r="X5" s="5"/>
      <c r="Y5" s="12" t="s">
        <v>25</v>
      </c>
      <c r="Z5" s="13"/>
      <c r="AA5" s="13"/>
      <c r="AB5" s="13"/>
      <c r="AC5" s="14"/>
      <c r="AD5" s="15">
        <v>43846</v>
      </c>
      <c r="AE5" s="15"/>
      <c r="AF5" s="15"/>
      <c r="AG5" s="15"/>
      <c r="AH5" s="8" t="s">
        <v>26</v>
      </c>
      <c r="AI5" s="8" t="s">
        <v>27</v>
      </c>
      <c r="AK5" s="8" t="s">
        <v>28</v>
      </c>
      <c r="AL5" s="8" t="s">
        <v>29</v>
      </c>
      <c r="AN5" s="8" t="s">
        <v>30</v>
      </c>
    </row>
    <row r="6" spans="1:41" ht="29.25" customHeight="1" x14ac:dyDescent="0.2">
      <c r="A6" s="16"/>
      <c r="B6" s="17"/>
      <c r="C6" s="6"/>
      <c r="D6" s="6"/>
      <c r="E6" s="6"/>
      <c r="F6" s="6"/>
      <c r="G6" s="6"/>
      <c r="H6" s="6"/>
      <c r="I6" s="4"/>
      <c r="J6" s="5"/>
      <c r="K6" s="5"/>
      <c r="L6" s="5"/>
      <c r="M6" s="5"/>
      <c r="N6" s="5"/>
      <c r="O6" s="5"/>
      <c r="P6" s="5"/>
      <c r="Q6" s="5"/>
      <c r="R6" s="5"/>
      <c r="S6" s="5"/>
      <c r="T6" s="5"/>
      <c r="U6" s="5"/>
      <c r="V6" s="5"/>
      <c r="W6" s="5"/>
      <c r="X6" s="5"/>
      <c r="Y6" s="18"/>
      <c r="Z6" s="19"/>
      <c r="AA6" s="19"/>
      <c r="AB6" s="19"/>
      <c r="AC6" s="20"/>
      <c r="AD6" s="15"/>
      <c r="AE6" s="15"/>
      <c r="AF6" s="15"/>
      <c r="AG6" s="15"/>
      <c r="AH6" s="8" t="s">
        <v>31</v>
      </c>
      <c r="AI6" s="8" t="s">
        <v>32</v>
      </c>
      <c r="AJ6" s="8" t="s">
        <v>33</v>
      </c>
      <c r="AK6" s="8" t="s">
        <v>34</v>
      </c>
      <c r="AL6" s="8" t="s">
        <v>35</v>
      </c>
      <c r="AN6" s="8" t="s">
        <v>36</v>
      </c>
    </row>
    <row r="7" spans="1:41" ht="24.75" customHeight="1" x14ac:dyDescent="0.2">
      <c r="A7" s="21" t="s">
        <v>37</v>
      </c>
      <c r="B7" s="21"/>
      <c r="C7" s="22">
        <v>43861</v>
      </c>
      <c r="D7" s="23"/>
      <c r="E7" s="23"/>
      <c r="F7" s="23"/>
      <c r="G7" s="24"/>
      <c r="H7" s="25"/>
      <c r="I7" s="25"/>
      <c r="J7" s="25"/>
      <c r="K7" s="25"/>
      <c r="L7" s="26"/>
      <c r="M7" s="27" t="s">
        <v>38</v>
      </c>
      <c r="N7" s="28"/>
      <c r="O7" s="28"/>
      <c r="P7" s="28"/>
      <c r="Q7" s="28"/>
      <c r="R7" s="28"/>
      <c r="S7" s="28"/>
      <c r="T7" s="28"/>
      <c r="U7" s="28"/>
      <c r="V7" s="29"/>
      <c r="W7" s="30" t="s">
        <v>39</v>
      </c>
      <c r="X7" s="31" t="s">
        <v>40</v>
      </c>
      <c r="Y7" s="32" t="s">
        <v>41</v>
      </c>
      <c r="Z7" s="33"/>
      <c r="AA7" s="34"/>
      <c r="AB7" s="30" t="s">
        <v>42</v>
      </c>
      <c r="AC7" s="31" t="s">
        <v>43</v>
      </c>
      <c r="AD7" s="35" t="s">
        <v>44</v>
      </c>
      <c r="AE7" s="36"/>
      <c r="AF7" s="37"/>
      <c r="AG7" s="37"/>
      <c r="AH7" s="8" t="s">
        <v>45</v>
      </c>
      <c r="AI7" s="8" t="s">
        <v>46</v>
      </c>
      <c r="AJ7" s="8" t="s">
        <v>47</v>
      </c>
      <c r="AN7" s="8" t="s">
        <v>48</v>
      </c>
    </row>
    <row r="8" spans="1:41" x14ac:dyDescent="0.2">
      <c r="A8" s="38" t="s">
        <v>49</v>
      </c>
      <c r="B8" s="38"/>
      <c r="C8" s="38"/>
      <c r="D8" s="38"/>
      <c r="E8" s="38"/>
      <c r="F8" s="38"/>
      <c r="G8" s="39" t="s">
        <v>50</v>
      </c>
      <c r="H8" s="40"/>
      <c r="I8" s="40"/>
      <c r="J8" s="40"/>
      <c r="K8" s="40"/>
      <c r="L8" s="40"/>
      <c r="M8" s="40"/>
      <c r="N8" s="40"/>
      <c r="O8" s="40"/>
      <c r="P8" s="40"/>
      <c r="Q8" s="40"/>
      <c r="R8" s="40"/>
      <c r="S8" s="40"/>
      <c r="T8" s="40"/>
      <c r="U8" s="40"/>
      <c r="V8" s="40"/>
      <c r="W8" s="40"/>
      <c r="X8" s="41"/>
      <c r="Y8" s="40"/>
      <c r="Z8" s="40"/>
      <c r="AA8" s="40"/>
      <c r="AB8" s="42"/>
      <c r="AC8" s="43" t="s">
        <v>51</v>
      </c>
      <c r="AD8" s="44" t="s">
        <v>52</v>
      </c>
      <c r="AE8" s="45"/>
      <c r="AF8" s="45"/>
      <c r="AG8" s="45"/>
      <c r="AH8" s="8" t="s">
        <v>53</v>
      </c>
      <c r="AI8" s="8" t="s">
        <v>54</v>
      </c>
      <c r="AN8" s="8" t="s">
        <v>47</v>
      </c>
    </row>
    <row r="9" spans="1:41" s="50" customFormat="1" ht="14.25" customHeight="1" x14ac:dyDescent="0.2">
      <c r="A9" s="46" t="s">
        <v>55</v>
      </c>
      <c r="B9" s="47" t="s">
        <v>56</v>
      </c>
      <c r="C9" s="46" t="s">
        <v>57</v>
      </c>
      <c r="D9" s="46" t="s">
        <v>6</v>
      </c>
      <c r="E9" s="46" t="s">
        <v>58</v>
      </c>
      <c r="F9" s="48" t="s">
        <v>59</v>
      </c>
      <c r="G9" s="38" t="s">
        <v>60</v>
      </c>
      <c r="H9" s="38"/>
      <c r="I9" s="38"/>
      <c r="J9" s="38"/>
      <c r="K9" s="39" t="s">
        <v>61</v>
      </c>
      <c r="L9" s="40"/>
      <c r="M9" s="40"/>
      <c r="N9" s="40"/>
      <c r="O9" s="40"/>
      <c r="P9" s="40"/>
      <c r="Q9" s="40"/>
      <c r="R9" s="40"/>
      <c r="S9" s="40"/>
      <c r="T9" s="42"/>
      <c r="U9" s="39" t="s">
        <v>62</v>
      </c>
      <c r="V9" s="40"/>
      <c r="W9" s="40"/>
      <c r="X9" s="40"/>
      <c r="Y9" s="40"/>
      <c r="Z9" s="40"/>
      <c r="AA9" s="40"/>
      <c r="AB9" s="42"/>
      <c r="AC9" s="49"/>
      <c r="AD9" s="44"/>
      <c r="AE9" s="45"/>
      <c r="AF9" s="45"/>
      <c r="AG9" s="45"/>
      <c r="AH9" s="8" t="s">
        <v>63</v>
      </c>
      <c r="AI9" s="8" t="s">
        <v>64</v>
      </c>
      <c r="AJ9" s="8" t="s">
        <v>65</v>
      </c>
    </row>
    <row r="10" spans="1:41" s="50" customFormat="1" ht="20.25" customHeight="1" x14ac:dyDescent="0.2">
      <c r="A10" s="46"/>
      <c r="B10" s="51"/>
      <c r="C10" s="46"/>
      <c r="D10" s="46"/>
      <c r="E10" s="46"/>
      <c r="F10" s="48"/>
      <c r="G10" s="52" t="s">
        <v>66</v>
      </c>
      <c r="H10" s="52"/>
      <c r="I10" s="52"/>
      <c r="J10" s="52"/>
      <c r="K10" s="53" t="s">
        <v>67</v>
      </c>
      <c r="L10" s="48" t="s">
        <v>68</v>
      </c>
      <c r="M10" s="48" t="s">
        <v>69</v>
      </c>
      <c r="N10" s="43" t="s">
        <v>70</v>
      </c>
      <c r="O10" s="46" t="s">
        <v>71</v>
      </c>
      <c r="P10" s="51" t="s">
        <v>72</v>
      </c>
      <c r="Q10" s="47" t="s">
        <v>73</v>
      </c>
      <c r="R10" s="46" t="s">
        <v>74</v>
      </c>
      <c r="S10" s="47" t="s">
        <v>75</v>
      </c>
      <c r="T10" s="47" t="s">
        <v>76</v>
      </c>
      <c r="U10" s="54" t="s">
        <v>77</v>
      </c>
      <c r="V10" s="46" t="s">
        <v>78</v>
      </c>
      <c r="W10" s="53" t="s">
        <v>79</v>
      </c>
      <c r="X10" s="47" t="s">
        <v>80</v>
      </c>
      <c r="Y10" s="46" t="s">
        <v>81</v>
      </c>
      <c r="Z10" s="46"/>
      <c r="AA10" s="46"/>
      <c r="AB10" s="46"/>
      <c r="AC10" s="49"/>
      <c r="AD10" s="55"/>
      <c r="AE10" s="56"/>
      <c r="AF10" s="56"/>
      <c r="AG10" s="56"/>
      <c r="AH10" s="50" t="s">
        <v>82</v>
      </c>
      <c r="AI10" s="50" t="s">
        <v>83</v>
      </c>
      <c r="AJ10" s="50" t="s">
        <v>84</v>
      </c>
      <c r="AL10" s="50" t="s">
        <v>85</v>
      </c>
      <c r="AO10" s="8" t="s">
        <v>86</v>
      </c>
    </row>
    <row r="11" spans="1:41" s="50" customFormat="1" ht="57.75" customHeight="1" x14ac:dyDescent="0.2">
      <c r="A11" s="47"/>
      <c r="B11" s="57"/>
      <c r="C11" s="47"/>
      <c r="D11" s="47"/>
      <c r="E11" s="47"/>
      <c r="F11" s="43"/>
      <c r="G11" s="58" t="s">
        <v>5</v>
      </c>
      <c r="H11" s="58" t="s">
        <v>4</v>
      </c>
      <c r="I11" s="58"/>
      <c r="J11" s="59" t="s">
        <v>87</v>
      </c>
      <c r="K11" s="54"/>
      <c r="L11" s="48"/>
      <c r="M11" s="48"/>
      <c r="N11" s="60"/>
      <c r="O11" s="46"/>
      <c r="P11" s="57"/>
      <c r="Q11" s="57"/>
      <c r="R11" s="46"/>
      <c r="S11" s="57"/>
      <c r="T11" s="57"/>
      <c r="U11" s="61"/>
      <c r="V11" s="46"/>
      <c r="W11" s="54"/>
      <c r="X11" s="57"/>
      <c r="Y11" s="62" t="s">
        <v>88</v>
      </c>
      <c r="Z11" s="62" t="s">
        <v>89</v>
      </c>
      <c r="AA11" s="63" t="s">
        <v>90</v>
      </c>
      <c r="AB11" s="63" t="s">
        <v>91</v>
      </c>
      <c r="AC11" s="60"/>
      <c r="AD11" s="64" t="s">
        <v>92</v>
      </c>
      <c r="AE11" s="64" t="s">
        <v>93</v>
      </c>
      <c r="AF11" s="64" t="s">
        <v>94</v>
      </c>
      <c r="AG11" s="62" t="s">
        <v>95</v>
      </c>
      <c r="AH11" s="50" t="s">
        <v>96</v>
      </c>
      <c r="AI11" s="50" t="s">
        <v>13</v>
      </c>
      <c r="AL11" s="50" t="s">
        <v>97</v>
      </c>
      <c r="AO11" s="8" t="s">
        <v>98</v>
      </c>
    </row>
    <row r="12" spans="1:41" ht="37.5" customHeight="1" x14ac:dyDescent="0.2">
      <c r="A12" s="65" t="s">
        <v>99</v>
      </c>
      <c r="B12" s="65" t="s">
        <v>100</v>
      </c>
      <c r="C12" s="66" t="s">
        <v>101</v>
      </c>
      <c r="D12" s="67" t="s">
        <v>24</v>
      </c>
      <c r="E12" s="68" t="s">
        <v>102</v>
      </c>
      <c r="F12" s="69" t="s">
        <v>103</v>
      </c>
      <c r="G12" s="70" t="s">
        <v>9</v>
      </c>
      <c r="H12" s="70" t="s">
        <v>97</v>
      </c>
      <c r="I12" s="71" t="str">
        <f>CONCATENATE(G12,H12)</f>
        <v>RARA VEZMENOR</v>
      </c>
      <c r="J12" s="72" t="str">
        <f>I13</f>
        <v>2. BAJO</v>
      </c>
      <c r="K12" s="73" t="s">
        <v>104</v>
      </c>
      <c r="L12" s="74" t="s">
        <v>105</v>
      </c>
      <c r="M12" s="75" t="s">
        <v>7</v>
      </c>
      <c r="N12" s="76">
        <f>IF(M12="ASIGNADO",15,IF(M12="NO ASIGNADO",0,""))</f>
        <v>15</v>
      </c>
      <c r="O12" s="77">
        <f>SUM(N12:N18)</f>
        <v>100</v>
      </c>
      <c r="P12" s="78" t="s">
        <v>82</v>
      </c>
      <c r="Q12" s="79">
        <f>IF(Q15="DÉBIL",0,IF(Q15="MODERADO",50,IF(Q15="FUERTE",100,"")))</f>
        <v>100</v>
      </c>
      <c r="R12" s="80"/>
      <c r="S12" s="81" t="s">
        <v>106</v>
      </c>
      <c r="T12" s="81" t="s">
        <v>106</v>
      </c>
      <c r="U12" s="82" t="s">
        <v>98</v>
      </c>
      <c r="V12" s="83" t="s">
        <v>107</v>
      </c>
      <c r="W12" s="84"/>
      <c r="X12" s="69" t="s">
        <v>108</v>
      </c>
      <c r="Y12" s="69" t="s">
        <v>109</v>
      </c>
      <c r="Z12" s="68" t="s">
        <v>110</v>
      </c>
      <c r="AA12" s="85" t="s">
        <v>111</v>
      </c>
      <c r="AB12" s="69" t="s">
        <v>112</v>
      </c>
      <c r="AC12" s="86">
        <v>44074</v>
      </c>
      <c r="AD12" s="69" t="s">
        <v>113</v>
      </c>
      <c r="AE12" s="69" t="s">
        <v>114</v>
      </c>
      <c r="AF12" s="69" t="s">
        <v>115</v>
      </c>
      <c r="AG12" s="87" t="s">
        <v>116</v>
      </c>
      <c r="AH12" s="8" t="s">
        <v>117</v>
      </c>
      <c r="AI12" s="8" t="s">
        <v>118</v>
      </c>
      <c r="AJ12" s="8" t="s">
        <v>22</v>
      </c>
      <c r="AK12" s="8" t="s">
        <v>86</v>
      </c>
      <c r="AL12" s="8" t="s">
        <v>22</v>
      </c>
      <c r="AN12" s="8" t="s">
        <v>111</v>
      </c>
      <c r="AO12" s="8" t="s">
        <v>119</v>
      </c>
    </row>
    <row r="13" spans="1:41" ht="51.75" customHeight="1" x14ac:dyDescent="0.2">
      <c r="A13" s="88"/>
      <c r="B13" s="88"/>
      <c r="C13" s="89"/>
      <c r="D13" s="82"/>
      <c r="E13" s="90"/>
      <c r="F13" s="91"/>
      <c r="G13" s="70"/>
      <c r="H13" s="70"/>
      <c r="I13" s="71"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92"/>
      <c r="K13" s="93"/>
      <c r="L13" s="94" t="s">
        <v>120</v>
      </c>
      <c r="M13" s="95" t="s">
        <v>20</v>
      </c>
      <c r="N13" s="96">
        <f>IF(M13="ADECUADO",15,IF(M13="INADECUADO",0,""))</f>
        <v>15</v>
      </c>
      <c r="O13" s="97"/>
      <c r="P13" s="98"/>
      <c r="Q13" s="79"/>
      <c r="R13" s="99"/>
      <c r="S13" s="81"/>
      <c r="T13" s="81"/>
      <c r="U13" s="82"/>
      <c r="V13" s="100"/>
      <c r="W13" s="84"/>
      <c r="X13" s="69"/>
      <c r="Y13" s="69"/>
      <c r="Z13" s="101"/>
      <c r="AA13" s="102"/>
      <c r="AB13" s="69"/>
      <c r="AC13" s="84"/>
      <c r="AD13" s="69"/>
      <c r="AE13" s="69"/>
      <c r="AF13" s="69"/>
      <c r="AG13" s="87"/>
      <c r="AH13" s="8" t="s">
        <v>106</v>
      </c>
      <c r="AI13" s="8" t="s">
        <v>121</v>
      </c>
      <c r="AL13" s="8" t="s">
        <v>28</v>
      </c>
      <c r="AN13" s="8" t="s">
        <v>122</v>
      </c>
      <c r="AO13" s="8" t="s">
        <v>123</v>
      </c>
    </row>
    <row r="14" spans="1:41" ht="69.75" customHeight="1" x14ac:dyDescent="0.2">
      <c r="A14" s="88"/>
      <c r="B14" s="88"/>
      <c r="C14" s="89"/>
      <c r="D14" s="82"/>
      <c r="E14" s="90"/>
      <c r="F14" s="91"/>
      <c r="G14" s="70"/>
      <c r="H14" s="70"/>
      <c r="I14" s="71"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92"/>
      <c r="K14" s="93"/>
      <c r="L14" s="103" t="s">
        <v>124</v>
      </c>
      <c r="M14" s="95" t="s">
        <v>26</v>
      </c>
      <c r="N14" s="96">
        <f>IF(M14="OPORTUNA",15,IF(M14="INOPORTUNA",0,""))</f>
        <v>15</v>
      </c>
      <c r="O14" s="97"/>
      <c r="P14" s="98"/>
      <c r="Q14" s="79"/>
      <c r="R14" s="99"/>
      <c r="S14" s="104" t="s">
        <v>125</v>
      </c>
      <c r="T14" s="104" t="s">
        <v>126</v>
      </c>
      <c r="U14" s="82"/>
      <c r="V14" s="100"/>
      <c r="W14" s="84"/>
      <c r="X14" s="69"/>
      <c r="Y14" s="69"/>
      <c r="Z14" s="101"/>
      <c r="AA14" s="102"/>
      <c r="AB14" s="69"/>
      <c r="AC14" s="84"/>
      <c r="AD14" s="69"/>
      <c r="AE14" s="69"/>
      <c r="AF14" s="69"/>
      <c r="AG14" s="87"/>
      <c r="AH14" s="8" t="s">
        <v>107</v>
      </c>
      <c r="AI14" s="8" t="s">
        <v>127</v>
      </c>
      <c r="AJ14" s="8" t="s">
        <v>128</v>
      </c>
      <c r="AK14" s="8" t="s">
        <v>129</v>
      </c>
      <c r="AL14" s="8" t="s">
        <v>34</v>
      </c>
      <c r="AO14" s="8" t="s">
        <v>130</v>
      </c>
    </row>
    <row r="15" spans="1:41" ht="84" customHeight="1" x14ac:dyDescent="0.2">
      <c r="A15" s="88"/>
      <c r="B15" s="88"/>
      <c r="C15" s="89"/>
      <c r="D15" s="82"/>
      <c r="E15" s="105" t="s">
        <v>131</v>
      </c>
      <c r="F15" s="91"/>
      <c r="G15" s="70"/>
      <c r="H15" s="70"/>
      <c r="I15" s="71"/>
      <c r="J15" s="92"/>
      <c r="K15" s="93"/>
      <c r="L15" s="94" t="s">
        <v>132</v>
      </c>
      <c r="M15" s="95" t="s">
        <v>133</v>
      </c>
      <c r="N15" s="96">
        <f>IF(M15="PREVENIR",15,IF(M15="DETECTAR",10,IF(M15="NO ES UN CONTROL",0,"")))</f>
        <v>15</v>
      </c>
      <c r="O15" s="106" t="str">
        <f>IF(O12&lt;86,"DÉBIL",IF(O12&lt;96,"MODERADO",IF(O12&lt;101,"FUERTE","")))</f>
        <v>FUERTE</v>
      </c>
      <c r="P15" s="98"/>
      <c r="Q15" s="107" t="str">
        <f>IF(AND(O15="FUERTE",P12="FUERTE (SIEMPRE SE EJECUTA)"),"FUERTE",IF(OR(O15="DÉBIL",P12="DÉBIL (NO SE EJECUTA)"),"DÉBIL",IF(OR(O15="MODERADO",P12="MODERADO (ALGUNAS VECES)"),"MODERADO")))</f>
        <v>FUERTE</v>
      </c>
      <c r="R15" s="108" t="str">
        <f>IF(AND(O15="FUERTE",P12="FUERTE (SIEMPRE SE EJECUTA)"),"NO","SÍ")</f>
        <v>NO</v>
      </c>
      <c r="S15" s="10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11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82"/>
      <c r="V15" s="100"/>
      <c r="W15" s="84"/>
      <c r="X15" s="69"/>
      <c r="Y15" s="69"/>
      <c r="Z15" s="111"/>
      <c r="AA15" s="102"/>
      <c r="AB15" s="69"/>
      <c r="AC15" s="84"/>
      <c r="AD15" s="69"/>
      <c r="AE15" s="69"/>
      <c r="AF15" s="69" t="s">
        <v>134</v>
      </c>
      <c r="AG15" s="87"/>
      <c r="AH15" s="8" t="s">
        <v>106</v>
      </c>
      <c r="AO15" s="8" t="s">
        <v>135</v>
      </c>
    </row>
    <row r="16" spans="1:41" ht="55.5" customHeight="1" x14ac:dyDescent="0.2">
      <c r="A16" s="88"/>
      <c r="B16" s="88"/>
      <c r="C16" s="89"/>
      <c r="D16" s="82"/>
      <c r="E16" s="90" t="s">
        <v>136</v>
      </c>
      <c r="F16" s="91"/>
      <c r="G16" s="70"/>
      <c r="H16" s="70"/>
      <c r="I16" s="71"/>
      <c r="J16" s="92"/>
      <c r="K16" s="93"/>
      <c r="L16" s="94" t="s">
        <v>137</v>
      </c>
      <c r="M16" s="95" t="s">
        <v>45</v>
      </c>
      <c r="N16" s="96">
        <f>IF(M16="CONFIABLE",15,IF(M16="NO CONFIABLE",0,""))</f>
        <v>15</v>
      </c>
      <c r="O16" s="112"/>
      <c r="P16" s="98"/>
      <c r="Q16" s="107"/>
      <c r="R16" s="108"/>
      <c r="S16" s="109"/>
      <c r="T16" s="113"/>
      <c r="U16" s="82"/>
      <c r="V16" s="100"/>
      <c r="W16" s="84"/>
      <c r="X16" s="69"/>
      <c r="Y16" s="69"/>
      <c r="Z16" s="105" t="s">
        <v>138</v>
      </c>
      <c r="AA16" s="102"/>
      <c r="AB16" s="69"/>
      <c r="AC16" s="84"/>
      <c r="AD16" s="69"/>
      <c r="AE16" s="69"/>
      <c r="AF16" s="69"/>
      <c r="AG16" s="87"/>
      <c r="AH16" s="8" t="s">
        <v>139</v>
      </c>
      <c r="AJ16" s="8" t="s">
        <v>31</v>
      </c>
      <c r="AK16" s="8" t="s">
        <v>133</v>
      </c>
      <c r="AL16" s="8" t="s">
        <v>32</v>
      </c>
      <c r="AO16" s="8" t="s">
        <v>140</v>
      </c>
    </row>
    <row r="17" spans="1:41" ht="66.75" customHeight="1" x14ac:dyDescent="0.2">
      <c r="A17" s="88"/>
      <c r="B17" s="88"/>
      <c r="C17" s="89"/>
      <c r="D17" s="82"/>
      <c r="E17" s="90"/>
      <c r="F17" s="91"/>
      <c r="G17" s="70"/>
      <c r="H17" s="70"/>
      <c r="I17" s="71"/>
      <c r="J17" s="92"/>
      <c r="K17" s="93"/>
      <c r="L17" s="94" t="s">
        <v>141</v>
      </c>
      <c r="M17" s="95" t="s">
        <v>53</v>
      </c>
      <c r="N17" s="96">
        <f>IF(M17="SE INVESTIGAN Y SE RESUELVEN OPORTUNAMENTE",15,IF(M17="NO SE INVESTIGAN Y SE RESUELVEN OPORTUNAMENTE",0,""))</f>
        <v>15</v>
      </c>
      <c r="O17" s="112"/>
      <c r="P17" s="98"/>
      <c r="Q17" s="107"/>
      <c r="R17" s="108"/>
      <c r="S17" s="109"/>
      <c r="T17" s="113"/>
      <c r="U17" s="82"/>
      <c r="V17" s="100"/>
      <c r="W17" s="84"/>
      <c r="X17" s="69"/>
      <c r="Y17" s="69"/>
      <c r="Z17" s="68" t="s">
        <v>142</v>
      </c>
      <c r="AA17" s="102"/>
      <c r="AB17" s="69"/>
      <c r="AC17" s="84"/>
      <c r="AD17" s="69"/>
      <c r="AE17" s="69"/>
      <c r="AF17" s="69"/>
      <c r="AG17" s="87"/>
      <c r="AH17" s="8" t="s">
        <v>121</v>
      </c>
      <c r="AO17" s="8" t="s">
        <v>143</v>
      </c>
    </row>
    <row r="18" spans="1:41" ht="60.75" customHeight="1" x14ac:dyDescent="0.2">
      <c r="A18" s="88"/>
      <c r="B18" s="88"/>
      <c r="C18" s="114"/>
      <c r="D18" s="115"/>
      <c r="E18" s="116"/>
      <c r="F18" s="117"/>
      <c r="G18" s="118"/>
      <c r="H18" s="118"/>
      <c r="I18" s="71"/>
      <c r="J18" s="92"/>
      <c r="K18" s="119"/>
      <c r="L18" s="120" t="s">
        <v>144</v>
      </c>
      <c r="M18" s="121" t="s">
        <v>63</v>
      </c>
      <c r="N18" s="122">
        <f>IF(M18="COMPLETA",10,IF(M18="INCOMPLETA",5,IF(M18="NO EXISTE",0,"")))</f>
        <v>10</v>
      </c>
      <c r="O18" s="112"/>
      <c r="P18" s="123"/>
      <c r="Q18" s="124"/>
      <c r="R18" s="125"/>
      <c r="S18" s="110"/>
      <c r="T18" s="113"/>
      <c r="U18" s="115"/>
      <c r="V18" s="100"/>
      <c r="W18" s="126"/>
      <c r="X18" s="68"/>
      <c r="Y18" s="68"/>
      <c r="Z18" s="111"/>
      <c r="AA18" s="127"/>
      <c r="AB18" s="68"/>
      <c r="AC18" s="126"/>
      <c r="AD18" s="68"/>
      <c r="AE18" s="68"/>
      <c r="AF18" s="68"/>
      <c r="AG18" s="128"/>
      <c r="AO18" s="8" t="s">
        <v>145</v>
      </c>
    </row>
    <row r="19" spans="1:41" ht="37.5" customHeight="1" x14ac:dyDescent="0.2">
      <c r="A19" s="88"/>
      <c r="B19" s="65" t="s">
        <v>146</v>
      </c>
      <c r="C19" s="66" t="s">
        <v>147</v>
      </c>
      <c r="D19" s="67" t="s">
        <v>24</v>
      </c>
      <c r="E19" s="68" t="s">
        <v>148</v>
      </c>
      <c r="F19" s="69" t="s">
        <v>149</v>
      </c>
      <c r="G19" s="70" t="s">
        <v>29</v>
      </c>
      <c r="H19" s="70" t="s">
        <v>28</v>
      </c>
      <c r="I19" s="71" t="str">
        <f>CONCATENATE(G19,H19)</f>
        <v>PROBABLEMAYOR</v>
      </c>
      <c r="J19" s="72" t="str">
        <f>I20</f>
        <v>5. EXTREMO</v>
      </c>
      <c r="K19" s="73" t="s">
        <v>150</v>
      </c>
      <c r="L19" s="74" t="s">
        <v>105</v>
      </c>
      <c r="M19" s="75" t="s">
        <v>7</v>
      </c>
      <c r="N19" s="76">
        <f>IF(M19="ASIGNADO",15,IF(M19="NO ASIGNADO",0,""))</f>
        <v>15</v>
      </c>
      <c r="O19" s="77">
        <f>SUM(N19:N25)</f>
        <v>100</v>
      </c>
      <c r="P19" s="78" t="s">
        <v>82</v>
      </c>
      <c r="Q19" s="79">
        <f>IF(Q22="DÉBIL",0,IF(Q22="MODERADO",50,IF(Q22="FUERTE",100,"")))</f>
        <v>100</v>
      </c>
      <c r="R19" s="80"/>
      <c r="S19" s="81" t="s">
        <v>106</v>
      </c>
      <c r="T19" s="81" t="s">
        <v>106</v>
      </c>
      <c r="U19" s="82" t="s">
        <v>130</v>
      </c>
      <c r="V19" s="83" t="s">
        <v>127</v>
      </c>
      <c r="W19" s="84"/>
      <c r="X19" s="69" t="s">
        <v>151</v>
      </c>
      <c r="Y19" s="68" t="s">
        <v>152</v>
      </c>
      <c r="Z19" s="68" t="s">
        <v>153</v>
      </c>
      <c r="AA19" s="85" t="s">
        <v>111</v>
      </c>
      <c r="AB19" s="69" t="s">
        <v>154</v>
      </c>
      <c r="AC19" s="84"/>
      <c r="AD19" s="129" t="s">
        <v>155</v>
      </c>
      <c r="AE19" s="69" t="s">
        <v>156</v>
      </c>
      <c r="AF19" s="69" t="s">
        <v>157</v>
      </c>
      <c r="AG19" s="87" t="s">
        <v>158</v>
      </c>
      <c r="AH19" s="8" t="s">
        <v>117</v>
      </c>
      <c r="AI19" s="8" t="s">
        <v>118</v>
      </c>
      <c r="AJ19" s="8" t="s">
        <v>22</v>
      </c>
      <c r="AK19" s="8" t="s">
        <v>86</v>
      </c>
      <c r="AL19" s="8" t="s">
        <v>22</v>
      </c>
      <c r="AN19" s="8" t="s">
        <v>111</v>
      </c>
      <c r="AO19" s="8" t="s">
        <v>119</v>
      </c>
    </row>
    <row r="20" spans="1:41" ht="51.75" customHeight="1" x14ac:dyDescent="0.2">
      <c r="A20" s="88"/>
      <c r="B20" s="88"/>
      <c r="C20" s="89"/>
      <c r="D20" s="82"/>
      <c r="E20" s="90"/>
      <c r="F20" s="91"/>
      <c r="G20" s="70"/>
      <c r="H20" s="70"/>
      <c r="I20" s="71"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EXTREMO</v>
      </c>
      <c r="J20" s="92"/>
      <c r="K20" s="93"/>
      <c r="L20" s="94" t="s">
        <v>120</v>
      </c>
      <c r="M20" s="95" t="s">
        <v>20</v>
      </c>
      <c r="N20" s="96">
        <f>IF(M20="ADECUADO",15,IF(M20="INADECUADO",0,""))</f>
        <v>15</v>
      </c>
      <c r="O20" s="97"/>
      <c r="P20" s="98"/>
      <c r="Q20" s="79"/>
      <c r="R20" s="99"/>
      <c r="S20" s="81"/>
      <c r="T20" s="81"/>
      <c r="U20" s="82"/>
      <c r="V20" s="100"/>
      <c r="W20" s="84"/>
      <c r="X20" s="91"/>
      <c r="Y20" s="90"/>
      <c r="Z20" s="101"/>
      <c r="AA20" s="102"/>
      <c r="AB20" s="69"/>
      <c r="AC20" s="84"/>
      <c r="AD20" s="130"/>
      <c r="AE20" s="69"/>
      <c r="AF20" s="69"/>
      <c r="AG20" s="87"/>
      <c r="AH20" s="8" t="s">
        <v>106</v>
      </c>
      <c r="AI20" s="8" t="s">
        <v>121</v>
      </c>
      <c r="AL20" s="8" t="s">
        <v>28</v>
      </c>
      <c r="AN20" s="8" t="s">
        <v>122</v>
      </c>
      <c r="AO20" s="8" t="s">
        <v>123</v>
      </c>
    </row>
    <row r="21" spans="1:41" ht="69.75" customHeight="1" x14ac:dyDescent="0.2">
      <c r="A21" s="88"/>
      <c r="B21" s="88"/>
      <c r="C21" s="89"/>
      <c r="D21" s="82"/>
      <c r="E21" s="90"/>
      <c r="F21" s="91"/>
      <c r="G21" s="70"/>
      <c r="H21" s="70"/>
      <c r="I21" s="71"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EXTREMO</v>
      </c>
      <c r="J21" s="92"/>
      <c r="K21" s="93"/>
      <c r="L21" s="103" t="s">
        <v>124</v>
      </c>
      <c r="M21" s="95" t="s">
        <v>26</v>
      </c>
      <c r="N21" s="96">
        <f>IF(M21="OPORTUNA",15,IF(M21="INOPORTUNA",0,""))</f>
        <v>15</v>
      </c>
      <c r="O21" s="97"/>
      <c r="P21" s="98"/>
      <c r="Q21" s="79"/>
      <c r="R21" s="99"/>
      <c r="S21" s="104" t="s">
        <v>125</v>
      </c>
      <c r="T21" s="104" t="s">
        <v>126</v>
      </c>
      <c r="U21" s="82"/>
      <c r="V21" s="100"/>
      <c r="W21" s="84"/>
      <c r="X21" s="91"/>
      <c r="Y21" s="90"/>
      <c r="Z21" s="101"/>
      <c r="AA21" s="102"/>
      <c r="AB21" s="69"/>
      <c r="AC21" s="84"/>
      <c r="AD21" s="130"/>
      <c r="AE21" s="69"/>
      <c r="AF21" s="69"/>
      <c r="AG21" s="87"/>
      <c r="AH21" s="8" t="s">
        <v>107</v>
      </c>
      <c r="AI21" s="8" t="s">
        <v>127</v>
      </c>
      <c r="AJ21" s="8" t="s">
        <v>128</v>
      </c>
      <c r="AK21" s="8" t="s">
        <v>129</v>
      </c>
      <c r="AL21" s="8" t="s">
        <v>34</v>
      </c>
      <c r="AO21" s="8" t="s">
        <v>130</v>
      </c>
    </row>
    <row r="22" spans="1:41" ht="84" customHeight="1" x14ac:dyDescent="0.2">
      <c r="A22" s="88"/>
      <c r="B22" s="88"/>
      <c r="C22" s="89"/>
      <c r="D22" s="82"/>
      <c r="E22" s="105" t="s">
        <v>131</v>
      </c>
      <c r="F22" s="91"/>
      <c r="G22" s="70"/>
      <c r="H22" s="70"/>
      <c r="I22" s="71"/>
      <c r="J22" s="92"/>
      <c r="K22" s="93"/>
      <c r="L22" s="94" t="s">
        <v>132</v>
      </c>
      <c r="M22" s="95" t="s">
        <v>133</v>
      </c>
      <c r="N22" s="96">
        <f>IF(M22="PREVENIR",15,IF(M22="DETECTAR",10,IF(M22="NO ES UN CONTROL",0,"")))</f>
        <v>15</v>
      </c>
      <c r="O22" s="106" t="str">
        <f>IF(O19&lt;86,"DÉBIL",IF(O19&lt;96,"MODERADO",IF(O19&lt;101,"FUERTE","")))</f>
        <v>FUERTE</v>
      </c>
      <c r="P22" s="98"/>
      <c r="Q22" s="107" t="str">
        <f>IF(AND(O22="FUERTE",P19="FUERTE (SIEMPRE SE EJECUTA)"),"FUERTE",IF(OR(O22="DÉBIL",P19="DÉBIL (NO SE EJECUTA)"),"DÉBIL",IF(OR(O22="MODERADO",P19="MODERADO (ALGUNAS VECES)"),"MODERADO")))</f>
        <v>FUERTE</v>
      </c>
      <c r="R22" s="108" t="str">
        <f>IF(AND(O22="FUERTE",P19="FUERTE (SIEMPRE SE EJECUTA)"),"NO","SÍ")</f>
        <v>NO</v>
      </c>
      <c r="S22" s="10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11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82"/>
      <c r="V22" s="100"/>
      <c r="W22" s="84"/>
      <c r="X22" s="91"/>
      <c r="Y22" s="90"/>
      <c r="Z22" s="111"/>
      <c r="AA22" s="102"/>
      <c r="AB22" s="69"/>
      <c r="AC22" s="84"/>
      <c r="AD22" s="130"/>
      <c r="AE22" s="69"/>
      <c r="AF22" s="69" t="s">
        <v>159</v>
      </c>
      <c r="AG22" s="87"/>
      <c r="AH22" s="8" t="s">
        <v>106</v>
      </c>
      <c r="AO22" s="8" t="s">
        <v>135</v>
      </c>
    </row>
    <row r="23" spans="1:41" ht="55.5" customHeight="1" x14ac:dyDescent="0.2">
      <c r="A23" s="88"/>
      <c r="B23" s="88"/>
      <c r="C23" s="89"/>
      <c r="D23" s="82"/>
      <c r="E23" s="90" t="s">
        <v>160</v>
      </c>
      <c r="F23" s="91"/>
      <c r="G23" s="70"/>
      <c r="H23" s="70"/>
      <c r="I23" s="71"/>
      <c r="J23" s="92"/>
      <c r="K23" s="93"/>
      <c r="L23" s="94" t="s">
        <v>137</v>
      </c>
      <c r="M23" s="95" t="s">
        <v>45</v>
      </c>
      <c r="N23" s="96">
        <f>IF(M23="CONFIABLE",15,IF(M23="NO CONFIABLE",0,""))</f>
        <v>15</v>
      </c>
      <c r="O23" s="112"/>
      <c r="P23" s="98"/>
      <c r="Q23" s="107"/>
      <c r="R23" s="108"/>
      <c r="S23" s="109"/>
      <c r="T23" s="113"/>
      <c r="U23" s="82"/>
      <c r="V23" s="100"/>
      <c r="W23" s="84"/>
      <c r="X23" s="91"/>
      <c r="Y23" s="90"/>
      <c r="Z23" s="105" t="s">
        <v>138</v>
      </c>
      <c r="AA23" s="102"/>
      <c r="AB23" s="69"/>
      <c r="AC23" s="84"/>
      <c r="AD23" s="130"/>
      <c r="AE23" s="69"/>
      <c r="AF23" s="69"/>
      <c r="AG23" s="87"/>
      <c r="AH23" s="8" t="s">
        <v>139</v>
      </c>
      <c r="AJ23" s="8" t="s">
        <v>31</v>
      </c>
      <c r="AK23" s="8" t="s">
        <v>133</v>
      </c>
      <c r="AL23" s="8" t="s">
        <v>32</v>
      </c>
      <c r="AO23" s="8" t="s">
        <v>140</v>
      </c>
    </row>
    <row r="24" spans="1:41" ht="66.75" customHeight="1" x14ac:dyDescent="0.2">
      <c r="A24" s="88"/>
      <c r="B24" s="88"/>
      <c r="C24" s="89"/>
      <c r="D24" s="82"/>
      <c r="E24" s="90"/>
      <c r="F24" s="91"/>
      <c r="G24" s="70"/>
      <c r="H24" s="70"/>
      <c r="I24" s="71"/>
      <c r="J24" s="92"/>
      <c r="K24" s="93"/>
      <c r="L24" s="94" t="s">
        <v>141</v>
      </c>
      <c r="M24" s="95" t="s">
        <v>53</v>
      </c>
      <c r="N24" s="96">
        <f>IF(M24="SE INVESTIGAN Y SE RESUELVEN OPORTUNAMENTE",15,IF(M24="NO SE INVESTIGAN Y SE RESUELVEN OPORTUNAMENTE",0,""))</f>
        <v>15</v>
      </c>
      <c r="O24" s="112"/>
      <c r="P24" s="98"/>
      <c r="Q24" s="107"/>
      <c r="R24" s="108"/>
      <c r="S24" s="109"/>
      <c r="T24" s="113"/>
      <c r="U24" s="82"/>
      <c r="V24" s="100"/>
      <c r="W24" s="84"/>
      <c r="X24" s="91"/>
      <c r="Y24" s="90"/>
      <c r="Z24" s="117" t="s">
        <v>161</v>
      </c>
      <c r="AA24" s="102"/>
      <c r="AB24" s="69"/>
      <c r="AC24" s="84"/>
      <c r="AD24" s="130"/>
      <c r="AE24" s="69"/>
      <c r="AF24" s="69"/>
      <c r="AG24" s="87"/>
      <c r="AH24" s="8" t="s">
        <v>121</v>
      </c>
      <c r="AO24" s="8" t="s">
        <v>143</v>
      </c>
    </row>
    <row r="25" spans="1:41" ht="96.75" customHeight="1" x14ac:dyDescent="0.2">
      <c r="A25" s="88"/>
      <c r="B25" s="88"/>
      <c r="C25" s="114"/>
      <c r="D25" s="115"/>
      <c r="E25" s="116"/>
      <c r="F25" s="117"/>
      <c r="G25" s="118"/>
      <c r="H25" s="118"/>
      <c r="I25" s="71"/>
      <c r="J25" s="92"/>
      <c r="K25" s="119"/>
      <c r="L25" s="120" t="s">
        <v>144</v>
      </c>
      <c r="M25" s="121" t="s">
        <v>63</v>
      </c>
      <c r="N25" s="122">
        <f>IF(M25="COMPLETA",10,IF(M25="INCOMPLETA",5,IF(M25="NO EXISTE",0,"")))</f>
        <v>10</v>
      </c>
      <c r="O25" s="112"/>
      <c r="P25" s="123"/>
      <c r="Q25" s="124"/>
      <c r="R25" s="125"/>
      <c r="S25" s="110"/>
      <c r="T25" s="113"/>
      <c r="U25" s="115"/>
      <c r="V25" s="100"/>
      <c r="W25" s="126"/>
      <c r="X25" s="117"/>
      <c r="Y25" s="116"/>
      <c r="Z25" s="111"/>
      <c r="AA25" s="127"/>
      <c r="AB25" s="68"/>
      <c r="AC25" s="126"/>
      <c r="AD25" s="131"/>
      <c r="AE25" s="68"/>
      <c r="AF25" s="68"/>
      <c r="AG25" s="128"/>
      <c r="AO25" s="8" t="s">
        <v>145</v>
      </c>
    </row>
    <row r="26" spans="1:41" ht="37.5" customHeight="1" x14ac:dyDescent="0.2">
      <c r="A26" s="88"/>
      <c r="B26" s="65" t="s">
        <v>162</v>
      </c>
      <c r="C26" s="66" t="s">
        <v>163</v>
      </c>
      <c r="D26" s="67" t="s">
        <v>47</v>
      </c>
      <c r="E26" s="68" t="s">
        <v>164</v>
      </c>
      <c r="F26" s="69" t="s">
        <v>165</v>
      </c>
      <c r="G26" s="70" t="s">
        <v>29</v>
      </c>
      <c r="H26" s="70" t="s">
        <v>22</v>
      </c>
      <c r="I26" s="71" t="str">
        <f>CONCATENATE(G26,H26)</f>
        <v>PROBABLEMODERADO</v>
      </c>
      <c r="J26" s="72" t="str">
        <f>I27</f>
        <v>5. ALTO</v>
      </c>
      <c r="K26" s="73" t="s">
        <v>166</v>
      </c>
      <c r="L26" s="74" t="s">
        <v>105</v>
      </c>
      <c r="M26" s="75" t="s">
        <v>7</v>
      </c>
      <c r="N26" s="76">
        <f>IF(M26="ASIGNADO",15,IF(M26="NO ASIGNADO",0,""))</f>
        <v>15</v>
      </c>
      <c r="O26" s="77">
        <f>SUM(N26:N32)</f>
        <v>100</v>
      </c>
      <c r="P26" s="78" t="s">
        <v>82</v>
      </c>
      <c r="Q26" s="79">
        <f>IF(Q29="DÉBIL",0,IF(Q29="MODERADO",50,IF(Q29="FUERTE",100,"")))</f>
        <v>100</v>
      </c>
      <c r="R26" s="80"/>
      <c r="S26" s="81" t="s">
        <v>106</v>
      </c>
      <c r="T26" s="81" t="s">
        <v>106</v>
      </c>
      <c r="U26" s="82" t="s">
        <v>167</v>
      </c>
      <c r="V26" s="83" t="s">
        <v>107</v>
      </c>
      <c r="W26" s="84"/>
      <c r="X26" s="69" t="s">
        <v>168</v>
      </c>
      <c r="Y26" s="68" t="s">
        <v>169</v>
      </c>
      <c r="Z26" s="68" t="s">
        <v>110</v>
      </c>
      <c r="AA26" s="85" t="s">
        <v>122</v>
      </c>
      <c r="AB26" s="69" t="s">
        <v>170</v>
      </c>
      <c r="AC26" s="84"/>
      <c r="AD26" s="69" t="s">
        <v>171</v>
      </c>
      <c r="AE26" s="132" t="s">
        <v>172</v>
      </c>
      <c r="AF26" s="69" t="s">
        <v>173</v>
      </c>
      <c r="AG26" s="133" t="s">
        <v>174</v>
      </c>
      <c r="AH26" s="8" t="s">
        <v>117</v>
      </c>
      <c r="AI26" s="8" t="s">
        <v>118</v>
      </c>
      <c r="AJ26" s="8" t="s">
        <v>22</v>
      </c>
      <c r="AK26" s="8" t="s">
        <v>86</v>
      </c>
      <c r="AL26" s="8" t="s">
        <v>22</v>
      </c>
      <c r="AN26" s="8" t="s">
        <v>111</v>
      </c>
      <c r="AO26" s="8" t="s">
        <v>119</v>
      </c>
    </row>
    <row r="27" spans="1:41" ht="51.75" customHeight="1" x14ac:dyDescent="0.2">
      <c r="A27" s="88"/>
      <c r="B27" s="88"/>
      <c r="C27" s="89"/>
      <c r="D27" s="82"/>
      <c r="E27" s="90"/>
      <c r="F27" s="91"/>
      <c r="G27" s="70"/>
      <c r="H27" s="70"/>
      <c r="I27" s="71"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ALTO</v>
      </c>
      <c r="J27" s="92"/>
      <c r="K27" s="93"/>
      <c r="L27" s="94" t="s">
        <v>120</v>
      </c>
      <c r="M27" s="95" t="s">
        <v>20</v>
      </c>
      <c r="N27" s="96">
        <f>IF(M27="ADECUADO",15,IF(M27="INADECUADO",0,""))</f>
        <v>15</v>
      </c>
      <c r="O27" s="97"/>
      <c r="P27" s="98"/>
      <c r="Q27" s="79"/>
      <c r="R27" s="99"/>
      <c r="S27" s="81"/>
      <c r="T27" s="81"/>
      <c r="U27" s="82"/>
      <c r="V27" s="100"/>
      <c r="W27" s="84"/>
      <c r="X27" s="69"/>
      <c r="Y27" s="90"/>
      <c r="Z27" s="101"/>
      <c r="AA27" s="102"/>
      <c r="AB27" s="69"/>
      <c r="AC27" s="84"/>
      <c r="AD27" s="91"/>
      <c r="AE27" s="132"/>
      <c r="AF27" s="69"/>
      <c r="AG27" s="133"/>
      <c r="AH27" s="8" t="s">
        <v>106</v>
      </c>
      <c r="AI27" s="8" t="s">
        <v>121</v>
      </c>
      <c r="AL27" s="8" t="s">
        <v>28</v>
      </c>
      <c r="AN27" s="8" t="s">
        <v>122</v>
      </c>
      <c r="AO27" s="8" t="s">
        <v>123</v>
      </c>
    </row>
    <row r="28" spans="1:41" ht="69.75" customHeight="1" x14ac:dyDescent="0.2">
      <c r="A28" s="88"/>
      <c r="B28" s="88"/>
      <c r="C28" s="89"/>
      <c r="D28" s="82"/>
      <c r="E28" s="90"/>
      <c r="F28" s="91"/>
      <c r="G28" s="70"/>
      <c r="H28" s="70"/>
      <c r="I28" s="71"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92"/>
      <c r="K28" s="93"/>
      <c r="L28" s="103" t="s">
        <v>124</v>
      </c>
      <c r="M28" s="95" t="s">
        <v>26</v>
      </c>
      <c r="N28" s="96">
        <f>IF(M28="OPORTUNA",15,IF(M28="INOPORTUNA",0,""))</f>
        <v>15</v>
      </c>
      <c r="O28" s="97"/>
      <c r="P28" s="98"/>
      <c r="Q28" s="79"/>
      <c r="R28" s="99"/>
      <c r="S28" s="104" t="s">
        <v>125</v>
      </c>
      <c r="T28" s="104" t="s">
        <v>126</v>
      </c>
      <c r="U28" s="82"/>
      <c r="V28" s="100"/>
      <c r="W28" s="84"/>
      <c r="X28" s="69"/>
      <c r="Y28" s="90"/>
      <c r="Z28" s="101"/>
      <c r="AA28" s="102"/>
      <c r="AB28" s="69"/>
      <c r="AC28" s="84"/>
      <c r="AD28" s="91"/>
      <c r="AE28" s="132"/>
      <c r="AF28" s="69"/>
      <c r="AG28" s="133"/>
      <c r="AH28" s="8" t="s">
        <v>107</v>
      </c>
      <c r="AI28" s="8" t="s">
        <v>127</v>
      </c>
      <c r="AJ28" s="8" t="s">
        <v>128</v>
      </c>
      <c r="AK28" s="8" t="s">
        <v>129</v>
      </c>
      <c r="AL28" s="8" t="s">
        <v>34</v>
      </c>
      <c r="AO28" s="8" t="s">
        <v>130</v>
      </c>
    </row>
    <row r="29" spans="1:41" ht="84" customHeight="1" x14ac:dyDescent="0.2">
      <c r="A29" s="88"/>
      <c r="B29" s="88"/>
      <c r="C29" s="89"/>
      <c r="D29" s="82"/>
      <c r="E29" s="105" t="s">
        <v>131</v>
      </c>
      <c r="F29" s="91"/>
      <c r="G29" s="70"/>
      <c r="H29" s="70"/>
      <c r="I29" s="71"/>
      <c r="J29" s="92"/>
      <c r="K29" s="93"/>
      <c r="L29" s="94" t="s">
        <v>132</v>
      </c>
      <c r="M29" s="95" t="s">
        <v>133</v>
      </c>
      <c r="N29" s="96">
        <f>IF(M29="PREVENIR",15,IF(M29="DETECTAR",10,IF(M29="NO ES UN CONTROL",0,"")))</f>
        <v>15</v>
      </c>
      <c r="O29" s="106" t="str">
        <f>IF(O26&lt;86,"DÉBIL",IF(O26&lt;96,"MODERADO",IF(O26&lt;101,"FUERTE","")))</f>
        <v>FUERTE</v>
      </c>
      <c r="P29" s="98"/>
      <c r="Q29" s="107" t="str">
        <f>IF(AND(O29="FUERTE",P26="FUERTE (SIEMPRE SE EJECUTA)"),"FUERTE",IF(OR(O29="DÉBIL",P26="DÉBIL (NO SE EJECUTA)"),"DÉBIL",IF(OR(O29="MODERADO",P26="MODERADO (ALGUNAS VECES)"),"MODERADO")))</f>
        <v>FUERTE</v>
      </c>
      <c r="R29" s="108" t="str">
        <f>IF(AND(O29="FUERTE",P26="FUERTE (SIEMPRE SE EJECUTA)"),"NO","SÍ")</f>
        <v>NO</v>
      </c>
      <c r="S29" s="10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11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82"/>
      <c r="V29" s="100"/>
      <c r="W29" s="84"/>
      <c r="X29" s="69"/>
      <c r="Y29" s="90"/>
      <c r="Z29" s="111"/>
      <c r="AA29" s="102"/>
      <c r="AB29" s="69"/>
      <c r="AC29" s="84"/>
      <c r="AD29" s="91"/>
      <c r="AE29" s="132"/>
      <c r="AF29" s="69" t="s">
        <v>175</v>
      </c>
      <c r="AG29" s="133"/>
      <c r="AH29" s="8" t="s">
        <v>106</v>
      </c>
      <c r="AO29" s="8" t="s">
        <v>135</v>
      </c>
    </row>
    <row r="30" spans="1:41" ht="55.5" customHeight="1" x14ac:dyDescent="0.2">
      <c r="A30" s="88"/>
      <c r="B30" s="88"/>
      <c r="C30" s="89"/>
      <c r="D30" s="82"/>
      <c r="E30" s="90" t="s">
        <v>176</v>
      </c>
      <c r="F30" s="91"/>
      <c r="G30" s="70"/>
      <c r="H30" s="70"/>
      <c r="I30" s="71"/>
      <c r="J30" s="92"/>
      <c r="K30" s="93"/>
      <c r="L30" s="94" t="s">
        <v>137</v>
      </c>
      <c r="M30" s="95" t="s">
        <v>45</v>
      </c>
      <c r="N30" s="96">
        <f>IF(M30="CONFIABLE",15,IF(M30="NO CONFIABLE",0,""))</f>
        <v>15</v>
      </c>
      <c r="O30" s="112"/>
      <c r="P30" s="98"/>
      <c r="Q30" s="107"/>
      <c r="R30" s="108"/>
      <c r="S30" s="109"/>
      <c r="T30" s="113"/>
      <c r="U30" s="82"/>
      <c r="V30" s="100"/>
      <c r="W30" s="84"/>
      <c r="X30" s="69"/>
      <c r="Y30" s="90"/>
      <c r="Z30" s="105" t="s">
        <v>138</v>
      </c>
      <c r="AA30" s="102"/>
      <c r="AB30" s="69"/>
      <c r="AC30" s="84"/>
      <c r="AD30" s="91"/>
      <c r="AE30" s="132"/>
      <c r="AF30" s="69"/>
      <c r="AG30" s="133"/>
      <c r="AH30" s="8" t="s">
        <v>139</v>
      </c>
      <c r="AJ30" s="8" t="s">
        <v>31</v>
      </c>
      <c r="AK30" s="8" t="s">
        <v>133</v>
      </c>
      <c r="AL30" s="8" t="s">
        <v>32</v>
      </c>
      <c r="AO30" s="8" t="s">
        <v>140</v>
      </c>
    </row>
    <row r="31" spans="1:41" ht="66.75" customHeight="1" x14ac:dyDescent="0.2">
      <c r="A31" s="88"/>
      <c r="B31" s="88"/>
      <c r="C31" s="89"/>
      <c r="D31" s="82"/>
      <c r="E31" s="90"/>
      <c r="F31" s="91"/>
      <c r="G31" s="70"/>
      <c r="H31" s="70"/>
      <c r="I31" s="71"/>
      <c r="J31" s="92"/>
      <c r="K31" s="93"/>
      <c r="L31" s="94" t="s">
        <v>141</v>
      </c>
      <c r="M31" s="95" t="s">
        <v>53</v>
      </c>
      <c r="N31" s="96">
        <f>IF(M31="SE INVESTIGAN Y SE RESUELVEN OPORTUNAMENTE",15,IF(M31="NO SE INVESTIGAN Y SE RESUELVEN OPORTUNAMENTE",0,""))</f>
        <v>15</v>
      </c>
      <c r="O31" s="112"/>
      <c r="P31" s="98"/>
      <c r="Q31" s="107"/>
      <c r="R31" s="108"/>
      <c r="S31" s="109"/>
      <c r="T31" s="113"/>
      <c r="U31" s="82"/>
      <c r="V31" s="100"/>
      <c r="W31" s="84"/>
      <c r="X31" s="69"/>
      <c r="Y31" s="90"/>
      <c r="Z31" s="117" t="s">
        <v>161</v>
      </c>
      <c r="AA31" s="102"/>
      <c r="AB31" s="69"/>
      <c r="AC31" s="84"/>
      <c r="AD31" s="91"/>
      <c r="AE31" s="132"/>
      <c r="AF31" s="69"/>
      <c r="AG31" s="133"/>
      <c r="AH31" s="8" t="s">
        <v>121</v>
      </c>
      <c r="AO31" s="8" t="s">
        <v>143</v>
      </c>
    </row>
    <row r="32" spans="1:41" ht="60.75" customHeight="1" x14ac:dyDescent="0.2">
      <c r="A32" s="88"/>
      <c r="B32" s="88"/>
      <c r="C32" s="114"/>
      <c r="D32" s="115"/>
      <c r="E32" s="116"/>
      <c r="F32" s="117"/>
      <c r="G32" s="118"/>
      <c r="H32" s="118"/>
      <c r="I32" s="71"/>
      <c r="J32" s="92"/>
      <c r="K32" s="119"/>
      <c r="L32" s="120" t="s">
        <v>144</v>
      </c>
      <c r="M32" s="121" t="s">
        <v>63</v>
      </c>
      <c r="N32" s="122">
        <f>IF(M32="COMPLETA",10,IF(M32="INCOMPLETA",5,IF(M32="NO EXISTE",0,"")))</f>
        <v>10</v>
      </c>
      <c r="O32" s="112"/>
      <c r="P32" s="123"/>
      <c r="Q32" s="124"/>
      <c r="R32" s="125"/>
      <c r="S32" s="110"/>
      <c r="T32" s="113"/>
      <c r="U32" s="115"/>
      <c r="V32" s="100"/>
      <c r="W32" s="126"/>
      <c r="X32" s="68"/>
      <c r="Y32" s="116"/>
      <c r="Z32" s="111"/>
      <c r="AA32" s="127"/>
      <c r="AB32" s="68"/>
      <c r="AC32" s="126"/>
      <c r="AD32" s="117"/>
      <c r="AE32" s="134"/>
      <c r="AF32" s="68"/>
      <c r="AG32" s="135"/>
      <c r="AO32" s="8" t="s">
        <v>145</v>
      </c>
    </row>
    <row r="33" spans="1:41" ht="37.5" customHeight="1" x14ac:dyDescent="0.2">
      <c r="A33" s="88"/>
      <c r="B33" s="65" t="s">
        <v>100</v>
      </c>
      <c r="C33" s="136" t="s">
        <v>177</v>
      </c>
      <c r="D33" s="67" t="s">
        <v>24</v>
      </c>
      <c r="E33" s="68" t="s">
        <v>178</v>
      </c>
      <c r="F33" s="69" t="s">
        <v>179</v>
      </c>
      <c r="G33" s="70" t="s">
        <v>29</v>
      </c>
      <c r="H33" s="70" t="s">
        <v>97</v>
      </c>
      <c r="I33" s="71" t="str">
        <f>CONCATENATE(G33,H33)</f>
        <v>PROBABLEMENOR</v>
      </c>
      <c r="J33" s="72" t="str">
        <f>I34</f>
        <v>4. ALTO</v>
      </c>
      <c r="K33" s="73" t="s">
        <v>180</v>
      </c>
      <c r="L33" s="74" t="s">
        <v>105</v>
      </c>
      <c r="M33" s="75" t="s">
        <v>7</v>
      </c>
      <c r="N33" s="76">
        <f>IF(M33="ASIGNADO",15,IF(M33="NO ASIGNADO",0,""))</f>
        <v>15</v>
      </c>
      <c r="O33" s="77">
        <f>SUM(N33:N39)</f>
        <v>100</v>
      </c>
      <c r="P33" s="78" t="s">
        <v>82</v>
      </c>
      <c r="Q33" s="79">
        <f>IF(Q36="DÉBIL",0,IF(Q36="MODERADO",50,IF(Q36="FUERTE",100,"")))</f>
        <v>100</v>
      </c>
      <c r="R33" s="80"/>
      <c r="S33" s="81" t="s">
        <v>106</v>
      </c>
      <c r="T33" s="81" t="s">
        <v>106</v>
      </c>
      <c r="U33" s="82" t="s">
        <v>181</v>
      </c>
      <c r="V33" s="83" t="s">
        <v>107</v>
      </c>
      <c r="W33" s="84"/>
      <c r="X33" s="69" t="s">
        <v>182</v>
      </c>
      <c r="Y33" s="68" t="s">
        <v>183</v>
      </c>
      <c r="Z33" s="117" t="s">
        <v>184</v>
      </c>
      <c r="AA33" s="85" t="s">
        <v>111</v>
      </c>
      <c r="AB33" s="69" t="s">
        <v>185</v>
      </c>
      <c r="AC33" s="84"/>
      <c r="AD33" s="69" t="s">
        <v>186</v>
      </c>
      <c r="AE33" s="69" t="s">
        <v>114</v>
      </c>
      <c r="AF33" s="69" t="s">
        <v>187</v>
      </c>
      <c r="AG33" s="87" t="s">
        <v>188</v>
      </c>
      <c r="AH33" s="8" t="s">
        <v>117</v>
      </c>
      <c r="AI33" s="8" t="s">
        <v>118</v>
      </c>
      <c r="AJ33" s="8" t="s">
        <v>22</v>
      </c>
      <c r="AK33" s="8" t="s">
        <v>86</v>
      </c>
      <c r="AL33" s="8" t="s">
        <v>22</v>
      </c>
      <c r="AN33" s="8" t="s">
        <v>111</v>
      </c>
      <c r="AO33" s="8" t="s">
        <v>119</v>
      </c>
    </row>
    <row r="34" spans="1:41" ht="51.75" customHeight="1" x14ac:dyDescent="0.2">
      <c r="A34" s="88"/>
      <c r="B34" s="88"/>
      <c r="C34" s="137"/>
      <c r="D34" s="82"/>
      <c r="E34" s="90"/>
      <c r="F34" s="91"/>
      <c r="G34" s="70"/>
      <c r="H34" s="70"/>
      <c r="I34" s="71"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4. ALTO</v>
      </c>
      <c r="J34" s="92"/>
      <c r="K34" s="73"/>
      <c r="L34" s="94" t="s">
        <v>120</v>
      </c>
      <c r="M34" s="95" t="s">
        <v>20</v>
      </c>
      <c r="N34" s="96">
        <f>IF(M34="ADECUADO",15,IF(M34="INADECUADO",0,""))</f>
        <v>15</v>
      </c>
      <c r="O34" s="97"/>
      <c r="P34" s="98"/>
      <c r="Q34" s="79"/>
      <c r="R34" s="99"/>
      <c r="S34" s="81"/>
      <c r="T34" s="81"/>
      <c r="U34" s="82"/>
      <c r="V34" s="100"/>
      <c r="W34" s="84"/>
      <c r="X34" s="69"/>
      <c r="Y34" s="90"/>
      <c r="Z34" s="101"/>
      <c r="AA34" s="102"/>
      <c r="AB34" s="69"/>
      <c r="AC34" s="84"/>
      <c r="AD34" s="69"/>
      <c r="AE34" s="69"/>
      <c r="AF34" s="69"/>
      <c r="AG34" s="87"/>
      <c r="AH34" s="8" t="s">
        <v>106</v>
      </c>
      <c r="AI34" s="8" t="s">
        <v>121</v>
      </c>
      <c r="AL34" s="8" t="s">
        <v>28</v>
      </c>
      <c r="AN34" s="8" t="s">
        <v>122</v>
      </c>
      <c r="AO34" s="8" t="s">
        <v>123</v>
      </c>
    </row>
    <row r="35" spans="1:41" ht="69.75" customHeight="1" x14ac:dyDescent="0.2">
      <c r="A35" s="88"/>
      <c r="B35" s="88"/>
      <c r="C35" s="137"/>
      <c r="D35" s="82"/>
      <c r="E35" s="90"/>
      <c r="F35" s="91"/>
      <c r="G35" s="70"/>
      <c r="H35" s="70"/>
      <c r="I35" s="71"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ALTO</v>
      </c>
      <c r="J35" s="92"/>
      <c r="K35" s="73"/>
      <c r="L35" s="103" t="s">
        <v>124</v>
      </c>
      <c r="M35" s="95" t="s">
        <v>26</v>
      </c>
      <c r="N35" s="96">
        <f>IF(M35="OPORTUNA",15,IF(M35="INOPORTUNA",0,""))</f>
        <v>15</v>
      </c>
      <c r="O35" s="97"/>
      <c r="P35" s="98"/>
      <c r="Q35" s="79"/>
      <c r="R35" s="99"/>
      <c r="S35" s="104" t="s">
        <v>125</v>
      </c>
      <c r="T35" s="104" t="s">
        <v>126</v>
      </c>
      <c r="U35" s="82"/>
      <c r="V35" s="100"/>
      <c r="W35" s="84"/>
      <c r="X35" s="69"/>
      <c r="Y35" s="90"/>
      <c r="Z35" s="101"/>
      <c r="AA35" s="102"/>
      <c r="AB35" s="69"/>
      <c r="AC35" s="84"/>
      <c r="AD35" s="69"/>
      <c r="AE35" s="69"/>
      <c r="AF35" s="69"/>
      <c r="AG35" s="87"/>
      <c r="AH35" s="8" t="s">
        <v>107</v>
      </c>
      <c r="AI35" s="8" t="s">
        <v>127</v>
      </c>
      <c r="AJ35" s="8" t="s">
        <v>128</v>
      </c>
      <c r="AK35" s="8" t="s">
        <v>129</v>
      </c>
      <c r="AL35" s="8" t="s">
        <v>34</v>
      </c>
      <c r="AO35" s="8" t="s">
        <v>130</v>
      </c>
    </row>
    <row r="36" spans="1:41" ht="84" customHeight="1" x14ac:dyDescent="0.2">
      <c r="A36" s="88"/>
      <c r="B36" s="88"/>
      <c r="C36" s="137"/>
      <c r="D36" s="82"/>
      <c r="E36" s="105" t="s">
        <v>131</v>
      </c>
      <c r="F36" s="91"/>
      <c r="G36" s="70"/>
      <c r="H36" s="70"/>
      <c r="I36" s="71"/>
      <c r="J36" s="92"/>
      <c r="K36" s="73"/>
      <c r="L36" s="94" t="s">
        <v>132</v>
      </c>
      <c r="M36" s="95" t="s">
        <v>133</v>
      </c>
      <c r="N36" s="96">
        <f>IF(M36="PREVENIR",15,IF(M36="DETECTAR",10,IF(M36="NO ES UN CONTROL",0,"")))</f>
        <v>15</v>
      </c>
      <c r="O36" s="106" t="str">
        <f>IF(O33&lt;86,"DÉBIL",IF(O33&lt;96,"MODERADO",IF(O33&lt;101,"FUERTE","")))</f>
        <v>FUERTE</v>
      </c>
      <c r="P36" s="98"/>
      <c r="Q36" s="107" t="str">
        <f>IF(AND(O36="FUERTE",P33="FUERTE (SIEMPRE SE EJECUTA)"),"FUERTE",IF(OR(O36="DÉBIL",P33="DÉBIL (NO SE EJECUTA)"),"DÉBIL",IF(OR(O36="MODERADO",P33="MODERADO (ALGUNAS VECES)"),"MODERADO")))</f>
        <v>FUERTE</v>
      </c>
      <c r="R36" s="108" t="str">
        <f>IF(AND(O36="FUERTE",P33="FUERTE (SIEMPRE SE EJECUTA)"),"NO","SÍ")</f>
        <v>NO</v>
      </c>
      <c r="S36" s="10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36" s="11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36" s="82"/>
      <c r="V36" s="100"/>
      <c r="W36" s="84"/>
      <c r="X36" s="69"/>
      <c r="Y36" s="90"/>
      <c r="Z36" s="111"/>
      <c r="AA36" s="102"/>
      <c r="AB36" s="69"/>
      <c r="AC36" s="84"/>
      <c r="AD36" s="69"/>
      <c r="AE36" s="69"/>
      <c r="AF36" s="69" t="s">
        <v>189</v>
      </c>
      <c r="AG36" s="87"/>
      <c r="AH36" s="8" t="s">
        <v>106</v>
      </c>
      <c r="AO36" s="8" t="s">
        <v>135</v>
      </c>
    </row>
    <row r="37" spans="1:41" ht="55.5" customHeight="1" x14ac:dyDescent="0.2">
      <c r="A37" s="88"/>
      <c r="B37" s="88"/>
      <c r="C37" s="137"/>
      <c r="D37" s="82"/>
      <c r="E37" s="90" t="s">
        <v>190</v>
      </c>
      <c r="F37" s="91"/>
      <c r="G37" s="70"/>
      <c r="H37" s="70"/>
      <c r="I37" s="71"/>
      <c r="J37" s="92"/>
      <c r="K37" s="73"/>
      <c r="L37" s="94" t="s">
        <v>137</v>
      </c>
      <c r="M37" s="95" t="s">
        <v>45</v>
      </c>
      <c r="N37" s="96">
        <f>IF(M37="CONFIABLE",15,IF(M37="NO CONFIABLE",0,""))</f>
        <v>15</v>
      </c>
      <c r="O37" s="112"/>
      <c r="P37" s="98"/>
      <c r="Q37" s="107"/>
      <c r="R37" s="108"/>
      <c r="S37" s="109"/>
      <c r="T37" s="113"/>
      <c r="U37" s="82"/>
      <c r="V37" s="100"/>
      <c r="W37" s="84"/>
      <c r="X37" s="69"/>
      <c r="Y37" s="90"/>
      <c r="Z37" s="105" t="s">
        <v>138</v>
      </c>
      <c r="AA37" s="102"/>
      <c r="AB37" s="69"/>
      <c r="AC37" s="84"/>
      <c r="AD37" s="69"/>
      <c r="AE37" s="69"/>
      <c r="AF37" s="69"/>
      <c r="AG37" s="87"/>
      <c r="AH37" s="8" t="s">
        <v>139</v>
      </c>
      <c r="AJ37" s="8" t="s">
        <v>31</v>
      </c>
      <c r="AK37" s="8" t="s">
        <v>133</v>
      </c>
      <c r="AL37" s="8" t="s">
        <v>32</v>
      </c>
      <c r="AO37" s="8" t="s">
        <v>140</v>
      </c>
    </row>
    <row r="38" spans="1:41" ht="66.75" customHeight="1" x14ac:dyDescent="0.2">
      <c r="A38" s="88"/>
      <c r="B38" s="88"/>
      <c r="C38" s="137"/>
      <c r="D38" s="82"/>
      <c r="E38" s="90"/>
      <c r="F38" s="91"/>
      <c r="G38" s="70"/>
      <c r="H38" s="70"/>
      <c r="I38" s="71"/>
      <c r="J38" s="92"/>
      <c r="K38" s="73"/>
      <c r="L38" s="94" t="s">
        <v>141</v>
      </c>
      <c r="M38" s="95" t="s">
        <v>53</v>
      </c>
      <c r="N38" s="96">
        <f>IF(M38="SE INVESTIGAN Y SE RESUELVEN OPORTUNAMENTE",15,IF(M38="NO SE INVESTIGAN Y SE RESUELVEN OPORTUNAMENTE",0,""))</f>
        <v>15</v>
      </c>
      <c r="O38" s="112"/>
      <c r="P38" s="98"/>
      <c r="Q38" s="107"/>
      <c r="R38" s="108"/>
      <c r="S38" s="109"/>
      <c r="T38" s="113"/>
      <c r="U38" s="82"/>
      <c r="V38" s="100"/>
      <c r="W38" s="84"/>
      <c r="X38" s="69"/>
      <c r="Y38" s="90"/>
      <c r="Z38" s="117" t="s">
        <v>184</v>
      </c>
      <c r="AA38" s="102"/>
      <c r="AB38" s="69"/>
      <c r="AC38" s="84"/>
      <c r="AD38" s="69"/>
      <c r="AE38" s="69"/>
      <c r="AF38" s="69"/>
      <c r="AG38" s="87"/>
      <c r="AH38" s="8" t="s">
        <v>121</v>
      </c>
      <c r="AO38" s="8" t="s">
        <v>143</v>
      </c>
    </row>
    <row r="39" spans="1:41" ht="60.75" customHeight="1" x14ac:dyDescent="0.2">
      <c r="A39" s="88"/>
      <c r="B39" s="88"/>
      <c r="C39" s="138"/>
      <c r="D39" s="115"/>
      <c r="E39" s="116"/>
      <c r="F39" s="117"/>
      <c r="G39" s="118"/>
      <c r="H39" s="118"/>
      <c r="I39" s="71"/>
      <c r="J39" s="92"/>
      <c r="K39" s="139"/>
      <c r="L39" s="120" t="s">
        <v>144</v>
      </c>
      <c r="M39" s="121" t="s">
        <v>63</v>
      </c>
      <c r="N39" s="122">
        <f>IF(M39="COMPLETA",10,IF(M39="INCOMPLETA",5,IF(M39="NO EXISTE",0,"")))</f>
        <v>10</v>
      </c>
      <c r="O39" s="112"/>
      <c r="P39" s="123"/>
      <c r="Q39" s="124"/>
      <c r="R39" s="125"/>
      <c r="S39" s="110"/>
      <c r="T39" s="113"/>
      <c r="U39" s="115"/>
      <c r="V39" s="100"/>
      <c r="W39" s="126"/>
      <c r="X39" s="68"/>
      <c r="Y39" s="116"/>
      <c r="Z39" s="111"/>
      <c r="AA39" s="127"/>
      <c r="AB39" s="68"/>
      <c r="AC39" s="126"/>
      <c r="AD39" s="68"/>
      <c r="AE39" s="68"/>
      <c r="AF39" s="68"/>
      <c r="AG39" s="128"/>
      <c r="AO39" s="8" t="s">
        <v>145</v>
      </c>
    </row>
    <row r="40" spans="1:41" ht="37.5" customHeight="1" x14ac:dyDescent="0.2">
      <c r="A40" s="88"/>
      <c r="B40" s="65" t="s">
        <v>146</v>
      </c>
      <c r="C40" s="66" t="s">
        <v>191</v>
      </c>
      <c r="D40" s="67" t="s">
        <v>24</v>
      </c>
      <c r="E40" s="68" t="s">
        <v>192</v>
      </c>
      <c r="F40" s="69" t="s">
        <v>193</v>
      </c>
      <c r="G40" s="70" t="s">
        <v>23</v>
      </c>
      <c r="H40" s="70" t="s">
        <v>22</v>
      </c>
      <c r="I40" s="71" t="str">
        <f>CONCATENATE(G40,H40)</f>
        <v>POSIBLEMODERADO</v>
      </c>
      <c r="J40" s="72" t="str">
        <f>I41</f>
        <v>3. ALTO</v>
      </c>
      <c r="K40" s="73" t="s">
        <v>194</v>
      </c>
      <c r="L40" s="74" t="s">
        <v>105</v>
      </c>
      <c r="M40" s="75" t="s">
        <v>7</v>
      </c>
      <c r="N40" s="76">
        <f>IF(M40="ASIGNADO",15,IF(M40="NO ASIGNADO",0,""))</f>
        <v>15</v>
      </c>
      <c r="O40" s="77">
        <f>SUM(N40:N46)</f>
        <v>100</v>
      </c>
      <c r="P40" s="78" t="s">
        <v>82</v>
      </c>
      <c r="Q40" s="79">
        <f>IF(Q43="DÉBIL",0,IF(Q43="MODERADO",50,IF(Q43="FUERTE",100,"")))</f>
        <v>100</v>
      </c>
      <c r="R40" s="80"/>
      <c r="S40" s="81" t="s">
        <v>106</v>
      </c>
      <c r="T40" s="81" t="s">
        <v>106</v>
      </c>
      <c r="U40" s="82" t="s">
        <v>98</v>
      </c>
      <c r="V40" s="83" t="s">
        <v>127</v>
      </c>
      <c r="W40" s="84"/>
      <c r="X40" s="69" t="s">
        <v>195</v>
      </c>
      <c r="Y40" s="68" t="s">
        <v>196</v>
      </c>
      <c r="Z40" s="117" t="s">
        <v>161</v>
      </c>
      <c r="AA40" s="85" t="s">
        <v>111</v>
      </c>
      <c r="AB40" s="69" t="s">
        <v>197</v>
      </c>
      <c r="AC40" s="84"/>
      <c r="AD40" s="69" t="s">
        <v>198</v>
      </c>
      <c r="AE40" s="69" t="s">
        <v>156</v>
      </c>
      <c r="AF40" s="69" t="s">
        <v>199</v>
      </c>
      <c r="AG40" s="87" t="s">
        <v>200</v>
      </c>
      <c r="AH40" s="8" t="s">
        <v>117</v>
      </c>
      <c r="AI40" s="8" t="s">
        <v>118</v>
      </c>
      <c r="AJ40" s="8" t="s">
        <v>22</v>
      </c>
      <c r="AK40" s="8" t="s">
        <v>86</v>
      </c>
      <c r="AL40" s="8" t="s">
        <v>22</v>
      </c>
      <c r="AN40" s="8" t="s">
        <v>111</v>
      </c>
      <c r="AO40" s="8" t="s">
        <v>119</v>
      </c>
    </row>
    <row r="41" spans="1:41" ht="51.75" customHeight="1" x14ac:dyDescent="0.2">
      <c r="A41" s="88"/>
      <c r="B41" s="88"/>
      <c r="C41" s="89"/>
      <c r="D41" s="82"/>
      <c r="E41" s="90"/>
      <c r="F41" s="91"/>
      <c r="G41" s="70"/>
      <c r="H41" s="70"/>
      <c r="I41" s="71"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3. ALTO</v>
      </c>
      <c r="J41" s="92"/>
      <c r="K41" s="93"/>
      <c r="L41" s="94" t="s">
        <v>120</v>
      </c>
      <c r="M41" s="95" t="s">
        <v>20</v>
      </c>
      <c r="N41" s="96">
        <f>IF(M41="ADECUADO",15,IF(M41="INADECUADO",0,""))</f>
        <v>15</v>
      </c>
      <c r="O41" s="97"/>
      <c r="P41" s="98"/>
      <c r="Q41" s="79"/>
      <c r="R41" s="99"/>
      <c r="S41" s="81"/>
      <c r="T41" s="81"/>
      <c r="U41" s="82"/>
      <c r="V41" s="100"/>
      <c r="W41" s="84"/>
      <c r="X41" s="69"/>
      <c r="Y41" s="90"/>
      <c r="Z41" s="101"/>
      <c r="AA41" s="102"/>
      <c r="AB41" s="69"/>
      <c r="AC41" s="84"/>
      <c r="AD41" s="91"/>
      <c r="AE41" s="69"/>
      <c r="AF41" s="69"/>
      <c r="AG41" s="87"/>
      <c r="AH41" s="8" t="s">
        <v>106</v>
      </c>
      <c r="AI41" s="8" t="s">
        <v>121</v>
      </c>
      <c r="AL41" s="8" t="s">
        <v>28</v>
      </c>
      <c r="AN41" s="8" t="s">
        <v>122</v>
      </c>
      <c r="AO41" s="8" t="s">
        <v>123</v>
      </c>
    </row>
    <row r="42" spans="1:41" ht="69.75" customHeight="1" x14ac:dyDescent="0.2">
      <c r="A42" s="88"/>
      <c r="B42" s="88"/>
      <c r="C42" s="89"/>
      <c r="D42" s="82"/>
      <c r="E42" s="90"/>
      <c r="F42" s="91"/>
      <c r="G42" s="70"/>
      <c r="H42" s="70"/>
      <c r="I42" s="71"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ALTO</v>
      </c>
      <c r="J42" s="92"/>
      <c r="K42" s="93"/>
      <c r="L42" s="103" t="s">
        <v>124</v>
      </c>
      <c r="M42" s="95" t="s">
        <v>26</v>
      </c>
      <c r="N42" s="96">
        <f>IF(M42="OPORTUNA",15,IF(M42="INOPORTUNA",0,""))</f>
        <v>15</v>
      </c>
      <c r="O42" s="97"/>
      <c r="P42" s="98"/>
      <c r="Q42" s="79"/>
      <c r="R42" s="99"/>
      <c r="S42" s="104" t="s">
        <v>125</v>
      </c>
      <c r="T42" s="104" t="s">
        <v>126</v>
      </c>
      <c r="U42" s="82"/>
      <c r="V42" s="100"/>
      <c r="W42" s="84"/>
      <c r="X42" s="69"/>
      <c r="Y42" s="90"/>
      <c r="Z42" s="101"/>
      <c r="AA42" s="102"/>
      <c r="AB42" s="69"/>
      <c r="AC42" s="84"/>
      <c r="AD42" s="91"/>
      <c r="AE42" s="69"/>
      <c r="AF42" s="69"/>
      <c r="AG42" s="87"/>
      <c r="AH42" s="8" t="s">
        <v>107</v>
      </c>
      <c r="AI42" s="8" t="s">
        <v>127</v>
      </c>
      <c r="AJ42" s="8" t="s">
        <v>128</v>
      </c>
      <c r="AK42" s="8" t="s">
        <v>129</v>
      </c>
      <c r="AL42" s="8" t="s">
        <v>34</v>
      </c>
      <c r="AO42" s="8" t="s">
        <v>130</v>
      </c>
    </row>
    <row r="43" spans="1:41" ht="84" customHeight="1" x14ac:dyDescent="0.2">
      <c r="A43" s="88"/>
      <c r="B43" s="88"/>
      <c r="C43" s="89"/>
      <c r="D43" s="82"/>
      <c r="E43" s="105" t="s">
        <v>131</v>
      </c>
      <c r="F43" s="91"/>
      <c r="G43" s="70"/>
      <c r="H43" s="70"/>
      <c r="I43" s="71"/>
      <c r="J43" s="92"/>
      <c r="K43" s="93"/>
      <c r="L43" s="94" t="s">
        <v>132</v>
      </c>
      <c r="M43" s="95" t="s">
        <v>133</v>
      </c>
      <c r="N43" s="96">
        <f>IF(M43="PREVENIR",15,IF(M43="DETECTAR",10,IF(M43="NO ES UN CONTROL",0,"")))</f>
        <v>15</v>
      </c>
      <c r="O43" s="106" t="str">
        <f>IF(O40&lt;86,"DÉBIL",IF(O40&lt;96,"MODERADO",IF(O40&lt;101,"FUERTE","")))</f>
        <v>FUERTE</v>
      </c>
      <c r="P43" s="98"/>
      <c r="Q43" s="107" t="str">
        <f>IF(AND(O43="FUERTE",P40="FUERTE (SIEMPRE SE EJECUTA)"),"FUERTE",IF(OR(O43="DÉBIL",P40="DÉBIL (NO SE EJECUTA)"),"DÉBIL",IF(OR(O43="MODERADO",P40="MODERADO (ALGUNAS VECES)"),"MODERADO")))</f>
        <v>FUERTE</v>
      </c>
      <c r="R43" s="108" t="str">
        <f>IF(AND(O43="FUERTE",P40="FUERTE (SIEMPRE SE EJECUTA)"),"NO","SÍ")</f>
        <v>NO</v>
      </c>
      <c r="S43" s="10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43" s="11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43" s="82"/>
      <c r="V43" s="100"/>
      <c r="W43" s="84"/>
      <c r="X43" s="69"/>
      <c r="Y43" s="90"/>
      <c r="Z43" s="111"/>
      <c r="AA43" s="102"/>
      <c r="AB43" s="69"/>
      <c r="AC43" s="84"/>
      <c r="AD43" s="91"/>
      <c r="AE43" s="69"/>
      <c r="AF43" s="69" t="s">
        <v>201</v>
      </c>
      <c r="AG43" s="87"/>
      <c r="AH43" s="8" t="s">
        <v>106</v>
      </c>
      <c r="AO43" s="8" t="s">
        <v>135</v>
      </c>
    </row>
    <row r="44" spans="1:41" ht="55.5" customHeight="1" x14ac:dyDescent="0.2">
      <c r="A44" s="88"/>
      <c r="B44" s="88"/>
      <c r="C44" s="89"/>
      <c r="D44" s="82"/>
      <c r="E44" s="90" t="s">
        <v>202</v>
      </c>
      <c r="F44" s="91"/>
      <c r="G44" s="70"/>
      <c r="H44" s="70"/>
      <c r="I44" s="71"/>
      <c r="J44" s="92"/>
      <c r="K44" s="93"/>
      <c r="L44" s="94" t="s">
        <v>137</v>
      </c>
      <c r="M44" s="95" t="s">
        <v>45</v>
      </c>
      <c r="N44" s="96">
        <f>IF(M44="CONFIABLE",15,IF(M44="NO CONFIABLE",0,""))</f>
        <v>15</v>
      </c>
      <c r="O44" s="112"/>
      <c r="P44" s="98"/>
      <c r="Q44" s="107"/>
      <c r="R44" s="108"/>
      <c r="S44" s="109"/>
      <c r="T44" s="113"/>
      <c r="U44" s="82"/>
      <c r="V44" s="100"/>
      <c r="W44" s="84"/>
      <c r="X44" s="69"/>
      <c r="Y44" s="90"/>
      <c r="Z44" s="105" t="s">
        <v>138</v>
      </c>
      <c r="AA44" s="102"/>
      <c r="AB44" s="69"/>
      <c r="AC44" s="84"/>
      <c r="AD44" s="91"/>
      <c r="AE44" s="69"/>
      <c r="AF44" s="69"/>
      <c r="AG44" s="87"/>
      <c r="AH44" s="8" t="s">
        <v>139</v>
      </c>
      <c r="AJ44" s="8" t="s">
        <v>31</v>
      </c>
      <c r="AK44" s="8" t="s">
        <v>133</v>
      </c>
      <c r="AL44" s="8" t="s">
        <v>32</v>
      </c>
      <c r="AO44" s="8" t="s">
        <v>140</v>
      </c>
    </row>
    <row r="45" spans="1:41" ht="66.75" customHeight="1" x14ac:dyDescent="0.2">
      <c r="A45" s="88"/>
      <c r="B45" s="88"/>
      <c r="C45" s="89"/>
      <c r="D45" s="82"/>
      <c r="E45" s="90"/>
      <c r="F45" s="91"/>
      <c r="G45" s="70"/>
      <c r="H45" s="70"/>
      <c r="I45" s="71"/>
      <c r="J45" s="92"/>
      <c r="K45" s="93"/>
      <c r="L45" s="94" t="s">
        <v>141</v>
      </c>
      <c r="M45" s="95" t="s">
        <v>53</v>
      </c>
      <c r="N45" s="96">
        <f>IF(M45="SE INVESTIGAN Y SE RESUELVEN OPORTUNAMENTE",15,IF(M45="NO SE INVESTIGAN Y SE RESUELVEN OPORTUNAMENTE",0,""))</f>
        <v>15</v>
      </c>
      <c r="O45" s="112"/>
      <c r="P45" s="98"/>
      <c r="Q45" s="107"/>
      <c r="R45" s="108"/>
      <c r="S45" s="109"/>
      <c r="T45" s="113"/>
      <c r="U45" s="82"/>
      <c r="V45" s="100"/>
      <c r="W45" s="84"/>
      <c r="X45" s="69"/>
      <c r="Y45" s="90"/>
      <c r="Z45" s="117" t="s">
        <v>161</v>
      </c>
      <c r="AA45" s="102"/>
      <c r="AB45" s="69"/>
      <c r="AC45" s="84"/>
      <c r="AD45" s="91"/>
      <c r="AE45" s="69"/>
      <c r="AF45" s="69"/>
      <c r="AG45" s="87"/>
      <c r="AH45" s="8" t="s">
        <v>121</v>
      </c>
      <c r="AO45" s="8" t="s">
        <v>143</v>
      </c>
    </row>
    <row r="46" spans="1:41" ht="60.75" customHeight="1" x14ac:dyDescent="0.2">
      <c r="A46" s="140"/>
      <c r="B46" s="88"/>
      <c r="C46" s="114"/>
      <c r="D46" s="115"/>
      <c r="E46" s="116"/>
      <c r="F46" s="117"/>
      <c r="G46" s="118"/>
      <c r="H46" s="118"/>
      <c r="I46" s="71"/>
      <c r="J46" s="92"/>
      <c r="K46" s="119"/>
      <c r="L46" s="120" t="s">
        <v>144</v>
      </c>
      <c r="M46" s="121" t="s">
        <v>63</v>
      </c>
      <c r="N46" s="122">
        <f>IF(M46="COMPLETA",10,IF(M46="INCOMPLETA",5,IF(M46="NO EXISTE",0,"")))</f>
        <v>10</v>
      </c>
      <c r="O46" s="112"/>
      <c r="P46" s="123"/>
      <c r="Q46" s="124"/>
      <c r="R46" s="125"/>
      <c r="S46" s="110"/>
      <c r="T46" s="113"/>
      <c r="U46" s="115"/>
      <c r="V46" s="100"/>
      <c r="W46" s="126"/>
      <c r="X46" s="68"/>
      <c r="Y46" s="116"/>
      <c r="Z46" s="111"/>
      <c r="AA46" s="127"/>
      <c r="AB46" s="68"/>
      <c r="AC46" s="126"/>
      <c r="AD46" s="117"/>
      <c r="AE46" s="68"/>
      <c r="AF46" s="68"/>
      <c r="AG46" s="128"/>
      <c r="AO46" s="8" t="s">
        <v>145</v>
      </c>
    </row>
    <row r="47" spans="1:41" ht="27.75" customHeight="1" x14ac:dyDescent="0.2">
      <c r="A47" s="141" t="s">
        <v>203</v>
      </c>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O47" s="8" t="s">
        <v>204</v>
      </c>
    </row>
    <row r="48" spans="1:41" ht="21.75" customHeight="1" x14ac:dyDescent="0.2">
      <c r="A48" s="142" t="s">
        <v>205</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O48" s="8" t="s">
        <v>206</v>
      </c>
    </row>
    <row r="49" spans="1:41" ht="27.75" customHeight="1" x14ac:dyDescent="0.2">
      <c r="A49" s="143" t="s">
        <v>207</v>
      </c>
      <c r="B49" s="143"/>
      <c r="C49" s="143" t="s">
        <v>208</v>
      </c>
      <c r="D49" s="143"/>
      <c r="E49" s="143"/>
      <c r="F49" s="143"/>
      <c r="G49" s="143"/>
      <c r="H49" s="143"/>
      <c r="I49" s="143"/>
      <c r="J49" s="143"/>
      <c r="K49" s="143"/>
      <c r="L49" s="143"/>
      <c r="M49" s="143"/>
      <c r="N49" s="143"/>
      <c r="O49" s="143"/>
      <c r="P49" s="143"/>
      <c r="Q49" s="143"/>
      <c r="R49" s="143"/>
      <c r="S49" s="143"/>
      <c r="T49" s="143"/>
      <c r="U49" s="143"/>
      <c r="V49" s="143"/>
      <c r="W49" s="143"/>
      <c r="X49" s="143"/>
      <c r="Y49" s="143"/>
      <c r="Z49" s="144" t="s">
        <v>209</v>
      </c>
      <c r="AA49" s="144"/>
      <c r="AB49" s="144"/>
      <c r="AC49" s="144"/>
      <c r="AD49" s="145" t="s">
        <v>210</v>
      </c>
      <c r="AE49" s="145"/>
      <c r="AF49" s="145"/>
      <c r="AG49" s="145"/>
      <c r="AO49" s="8" t="s">
        <v>167</v>
      </c>
    </row>
    <row r="50" spans="1:41" s="153" customFormat="1" ht="27.75" customHeight="1" x14ac:dyDescent="0.2">
      <c r="A50" s="146">
        <v>5</v>
      </c>
      <c r="B50" s="147"/>
      <c r="C50" s="141" t="s">
        <v>211</v>
      </c>
      <c r="D50" s="141"/>
      <c r="E50" s="141"/>
      <c r="F50" s="141"/>
      <c r="G50" s="141"/>
      <c r="H50" s="141"/>
      <c r="I50" s="141"/>
      <c r="J50" s="141"/>
      <c r="K50" s="141"/>
      <c r="L50" s="141"/>
      <c r="M50" s="141"/>
      <c r="N50" s="141"/>
      <c r="O50" s="141"/>
      <c r="P50" s="141"/>
      <c r="Q50" s="141"/>
      <c r="R50" s="141"/>
      <c r="S50" s="141"/>
      <c r="T50" s="141"/>
      <c r="U50" s="141"/>
      <c r="V50" s="141"/>
      <c r="W50" s="141"/>
      <c r="X50" s="141"/>
      <c r="Y50" s="141"/>
      <c r="Z50" s="148"/>
      <c r="AA50" s="149"/>
      <c r="AB50" s="149"/>
      <c r="AC50" s="150"/>
      <c r="AD50" s="151"/>
      <c r="AE50" s="152"/>
      <c r="AF50" s="152"/>
      <c r="AG50" s="152"/>
      <c r="AO50" s="8" t="s">
        <v>212</v>
      </c>
    </row>
    <row r="51" spans="1:41" s="153" customFormat="1" ht="27.75" customHeight="1" x14ac:dyDescent="0.2">
      <c r="A51" s="146" t="s">
        <v>213</v>
      </c>
      <c r="B51" s="147"/>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48"/>
      <c r="AA51" s="149"/>
      <c r="AB51" s="149"/>
      <c r="AC51" s="150"/>
      <c r="AD51" s="84"/>
      <c r="AE51" s="84"/>
      <c r="AF51" s="84"/>
      <c r="AG51" s="84"/>
      <c r="AO51" s="8" t="s">
        <v>214</v>
      </c>
    </row>
    <row r="52" spans="1:41" s="153" customFormat="1" ht="27.75" customHeight="1" x14ac:dyDescent="0.2">
      <c r="A52" s="146" t="s">
        <v>213</v>
      </c>
      <c r="B52" s="147"/>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48"/>
      <c r="AA52" s="149"/>
      <c r="AB52" s="149"/>
      <c r="AC52" s="150"/>
      <c r="AD52" s="84"/>
      <c r="AE52" s="84"/>
      <c r="AF52" s="84"/>
      <c r="AG52" s="84"/>
      <c r="AO52" s="8" t="s">
        <v>215</v>
      </c>
    </row>
    <row r="53" spans="1:41" ht="15" customHeight="1" x14ac:dyDescent="0.2">
      <c r="A53" s="155" t="s">
        <v>216</v>
      </c>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O53" s="8" t="s">
        <v>217</v>
      </c>
    </row>
    <row r="54" spans="1:41" customFormat="1" ht="30.75" customHeight="1" x14ac:dyDescent="0.25">
      <c r="A54" s="156" t="s">
        <v>210</v>
      </c>
      <c r="B54" s="156"/>
      <c r="C54" s="156"/>
      <c r="D54" s="156"/>
      <c r="E54" s="156"/>
      <c r="F54" s="156"/>
      <c r="G54" s="156" t="s">
        <v>218</v>
      </c>
      <c r="H54" s="156"/>
      <c r="I54" s="156"/>
      <c r="J54" s="156"/>
      <c r="K54" s="156"/>
      <c r="L54" s="156"/>
      <c r="M54" s="157" t="s">
        <v>219</v>
      </c>
      <c r="N54" s="158"/>
      <c r="O54" s="158"/>
      <c r="P54" s="158"/>
      <c r="Q54" s="158"/>
      <c r="R54" s="158"/>
      <c r="S54" s="158"/>
      <c r="T54" s="158"/>
      <c r="U54" s="158"/>
      <c r="V54" s="159"/>
      <c r="W54" s="157" t="s">
        <v>220</v>
      </c>
      <c r="X54" s="158"/>
      <c r="Y54" s="158"/>
      <c r="Z54" s="158"/>
      <c r="AA54" s="159"/>
      <c r="AB54" s="160" t="s">
        <v>221</v>
      </c>
      <c r="AC54" s="160"/>
      <c r="AD54" s="160"/>
      <c r="AE54" s="160"/>
      <c r="AF54" s="160"/>
      <c r="AG54" s="160"/>
      <c r="AH54" s="161"/>
      <c r="AO54" s="8" t="s">
        <v>222</v>
      </c>
    </row>
    <row r="55" spans="1:41" s="173" customFormat="1" ht="33.75" customHeight="1" x14ac:dyDescent="0.25">
      <c r="A55" s="162" t="s">
        <v>223</v>
      </c>
      <c r="B55" s="163" t="s">
        <v>224</v>
      </c>
      <c r="C55" s="163"/>
      <c r="D55" s="163"/>
      <c r="E55" s="163"/>
      <c r="F55" s="163"/>
      <c r="G55" s="164" t="s">
        <v>223</v>
      </c>
      <c r="H55" s="165"/>
      <c r="I55" s="166"/>
      <c r="J55" s="166"/>
      <c r="K55" s="166"/>
      <c r="L55" s="167"/>
      <c r="M55" s="164" t="s">
        <v>223</v>
      </c>
      <c r="N55" s="168"/>
      <c r="O55" s="169" t="s">
        <v>225</v>
      </c>
      <c r="P55" s="169"/>
      <c r="Q55" s="169"/>
      <c r="R55" s="169"/>
      <c r="S55" s="169"/>
      <c r="T55" s="169"/>
      <c r="U55" s="169"/>
      <c r="V55" s="170"/>
      <c r="W55" s="171" t="s">
        <v>223</v>
      </c>
      <c r="X55" s="165" t="s">
        <v>226</v>
      </c>
      <c r="Y55" s="166"/>
      <c r="Z55" s="166"/>
      <c r="AA55" s="167"/>
      <c r="AB55" s="171" t="s">
        <v>223</v>
      </c>
      <c r="AC55" s="172" t="s">
        <v>227</v>
      </c>
      <c r="AD55" s="172"/>
      <c r="AE55" s="172"/>
      <c r="AF55" s="172"/>
      <c r="AG55" s="172"/>
      <c r="AO55" s="8" t="s">
        <v>181</v>
      </c>
    </row>
    <row r="56" spans="1:41" s="173" customFormat="1" ht="32.25" customHeight="1" x14ac:dyDescent="0.25">
      <c r="A56" s="162" t="s">
        <v>228</v>
      </c>
      <c r="B56" s="163" t="s">
        <v>229</v>
      </c>
      <c r="C56" s="163"/>
      <c r="D56" s="163"/>
      <c r="E56" s="163"/>
      <c r="F56" s="163"/>
      <c r="G56" s="162" t="s">
        <v>228</v>
      </c>
      <c r="H56" s="165" t="s">
        <v>230</v>
      </c>
      <c r="I56" s="166"/>
      <c r="J56" s="166"/>
      <c r="K56" s="166"/>
      <c r="L56" s="167"/>
      <c r="M56" s="164" t="s">
        <v>228</v>
      </c>
      <c r="N56" s="174"/>
      <c r="O56" s="163" t="s">
        <v>231</v>
      </c>
      <c r="P56" s="163"/>
      <c r="Q56" s="163"/>
      <c r="R56" s="163"/>
      <c r="S56" s="163"/>
      <c r="T56" s="163"/>
      <c r="U56" s="163"/>
      <c r="V56" s="163"/>
      <c r="W56" s="162" t="s">
        <v>228</v>
      </c>
      <c r="X56" s="165" t="s">
        <v>229</v>
      </c>
      <c r="Y56" s="166"/>
      <c r="Z56" s="166"/>
      <c r="AA56" s="167"/>
      <c r="AB56" s="162" t="s">
        <v>228</v>
      </c>
      <c r="AC56" s="172" t="s">
        <v>232</v>
      </c>
      <c r="AD56" s="172"/>
      <c r="AE56" s="172"/>
      <c r="AF56" s="172"/>
      <c r="AG56" s="172"/>
      <c r="AO56" s="8" t="s">
        <v>233</v>
      </c>
    </row>
    <row r="57" spans="1:41" s="153" customFormat="1" x14ac:dyDescent="0.2">
      <c r="D57" s="175"/>
      <c r="AO57" s="8" t="s">
        <v>234</v>
      </c>
    </row>
    <row r="58" spans="1:41" x14ac:dyDescent="0.2">
      <c r="AO58" s="8" t="s">
        <v>235</v>
      </c>
    </row>
    <row r="59" spans="1:41" x14ac:dyDescent="0.2">
      <c r="AO59" s="8" t="s">
        <v>236</v>
      </c>
    </row>
    <row r="60" spans="1:41" x14ac:dyDescent="0.2">
      <c r="AO60" s="8" t="s">
        <v>237</v>
      </c>
    </row>
    <row r="61" spans="1:41" x14ac:dyDescent="0.2">
      <c r="AO61" s="8" t="s">
        <v>238</v>
      </c>
    </row>
    <row r="62" spans="1:41" x14ac:dyDescent="0.2">
      <c r="AO62" s="8" t="s">
        <v>239</v>
      </c>
    </row>
  </sheetData>
  <sheetProtection selectLockedCells="1"/>
  <dataConsolidate/>
  <mergeCells count="263">
    <mergeCell ref="B55:F55"/>
    <mergeCell ref="H55:L55"/>
    <mergeCell ref="O55:V55"/>
    <mergeCell ref="X55:AA55"/>
    <mergeCell ref="AC55:AG55"/>
    <mergeCell ref="B56:F56"/>
    <mergeCell ref="H56:L56"/>
    <mergeCell ref="O56:V56"/>
    <mergeCell ref="X56:AA56"/>
    <mergeCell ref="AC56:AG56"/>
    <mergeCell ref="A52:B52"/>
    <mergeCell ref="C52:Y52"/>
    <mergeCell ref="Z52:AC52"/>
    <mergeCell ref="AD52:AG52"/>
    <mergeCell ref="A53:AG53"/>
    <mergeCell ref="A54:F54"/>
    <mergeCell ref="G54:L54"/>
    <mergeCell ref="M54:V54"/>
    <mergeCell ref="W54:AA54"/>
    <mergeCell ref="AB54:AG54"/>
    <mergeCell ref="A50:B50"/>
    <mergeCell ref="C50:Y50"/>
    <mergeCell ref="Z50:AC50"/>
    <mergeCell ref="AD50:AG50"/>
    <mergeCell ref="A51:B51"/>
    <mergeCell ref="C51:Y51"/>
    <mergeCell ref="Z51:AC51"/>
    <mergeCell ref="AD51:AG51"/>
    <mergeCell ref="E44:E46"/>
    <mergeCell ref="Z45:Z46"/>
    <mergeCell ref="A47:AG47"/>
    <mergeCell ref="A48:AG48"/>
    <mergeCell ref="A49:B49"/>
    <mergeCell ref="C49:Y49"/>
    <mergeCell ref="Z49:AC49"/>
    <mergeCell ref="AD49:AG49"/>
    <mergeCell ref="AF40:AF42"/>
    <mergeCell ref="AG40:AG46"/>
    <mergeCell ref="O43:O46"/>
    <mergeCell ref="Q43:Q46"/>
    <mergeCell ref="R43:R46"/>
    <mergeCell ref="S43:S46"/>
    <mergeCell ref="T43:T46"/>
    <mergeCell ref="AF43:AF46"/>
    <mergeCell ref="Z40:Z43"/>
    <mergeCell ref="AA40:AA46"/>
    <mergeCell ref="AB40:AB46"/>
    <mergeCell ref="AC40:AC46"/>
    <mergeCell ref="AD40:AD46"/>
    <mergeCell ref="AE40:AE46"/>
    <mergeCell ref="T40:T41"/>
    <mergeCell ref="U40:U46"/>
    <mergeCell ref="V40:V46"/>
    <mergeCell ref="W40:W46"/>
    <mergeCell ref="X40:X46"/>
    <mergeCell ref="Y40:Y46"/>
    <mergeCell ref="K40:K46"/>
    <mergeCell ref="O40:O42"/>
    <mergeCell ref="P40:P46"/>
    <mergeCell ref="Q40:Q42"/>
    <mergeCell ref="R40:R42"/>
    <mergeCell ref="S40:S41"/>
    <mergeCell ref="E37:E39"/>
    <mergeCell ref="Z38:Z39"/>
    <mergeCell ref="B40:B46"/>
    <mergeCell ref="C40:C46"/>
    <mergeCell ref="D40:D46"/>
    <mergeCell ref="E40:E42"/>
    <mergeCell ref="F40:F46"/>
    <mergeCell ref="G40:G46"/>
    <mergeCell ref="H40:H46"/>
    <mergeCell ref="J40:J46"/>
    <mergeCell ref="AF33:AF35"/>
    <mergeCell ref="AG33:AG39"/>
    <mergeCell ref="O36:O39"/>
    <mergeCell ref="Q36:Q39"/>
    <mergeCell ref="R36:R39"/>
    <mergeCell ref="S36:S39"/>
    <mergeCell ref="T36:T39"/>
    <mergeCell ref="AF36:AF39"/>
    <mergeCell ref="Z33:Z36"/>
    <mergeCell ref="AA33:AA39"/>
    <mergeCell ref="AB33:AB39"/>
    <mergeCell ref="AC33:AC39"/>
    <mergeCell ref="AD33:AD39"/>
    <mergeCell ref="AE33:AE39"/>
    <mergeCell ref="T33:T34"/>
    <mergeCell ref="U33:U39"/>
    <mergeCell ref="V33:V39"/>
    <mergeCell ref="W33:W39"/>
    <mergeCell ref="X33:X39"/>
    <mergeCell ref="Y33:Y39"/>
    <mergeCell ref="K33:K39"/>
    <mergeCell ref="O33:O35"/>
    <mergeCell ref="P33:P39"/>
    <mergeCell ref="Q33:Q35"/>
    <mergeCell ref="R33:R35"/>
    <mergeCell ref="S33:S34"/>
    <mergeCell ref="E30:E32"/>
    <mergeCell ref="Z31:Z32"/>
    <mergeCell ref="B33:B39"/>
    <mergeCell ref="C33:C39"/>
    <mergeCell ref="D33:D39"/>
    <mergeCell ref="E33:E35"/>
    <mergeCell ref="F33:F39"/>
    <mergeCell ref="G33:G39"/>
    <mergeCell ref="H33:H39"/>
    <mergeCell ref="J33:J39"/>
    <mergeCell ref="AF26:AF28"/>
    <mergeCell ref="AG26:AG32"/>
    <mergeCell ref="O29:O32"/>
    <mergeCell ref="Q29:Q32"/>
    <mergeCell ref="R29:R32"/>
    <mergeCell ref="S29:S32"/>
    <mergeCell ref="T29:T32"/>
    <mergeCell ref="AF29:AF32"/>
    <mergeCell ref="Z26:Z29"/>
    <mergeCell ref="AA26:AA32"/>
    <mergeCell ref="AB26:AB32"/>
    <mergeCell ref="AC26:AC32"/>
    <mergeCell ref="AD26:AD32"/>
    <mergeCell ref="AE26:AE32"/>
    <mergeCell ref="T26:T27"/>
    <mergeCell ref="U26:U32"/>
    <mergeCell ref="V26:V32"/>
    <mergeCell ref="W26:W32"/>
    <mergeCell ref="X26:X32"/>
    <mergeCell ref="Y26:Y32"/>
    <mergeCell ref="K26:K32"/>
    <mergeCell ref="O26:O28"/>
    <mergeCell ref="P26:P32"/>
    <mergeCell ref="Q26:Q28"/>
    <mergeCell ref="R26:R28"/>
    <mergeCell ref="S26:S27"/>
    <mergeCell ref="E23:E25"/>
    <mergeCell ref="Z24:Z25"/>
    <mergeCell ref="B26:B32"/>
    <mergeCell ref="C26:C32"/>
    <mergeCell ref="D26:D32"/>
    <mergeCell ref="E26:E28"/>
    <mergeCell ref="F26:F32"/>
    <mergeCell ref="G26:G32"/>
    <mergeCell ref="H26:H32"/>
    <mergeCell ref="J26:J32"/>
    <mergeCell ref="AF19:AF21"/>
    <mergeCell ref="AG19:AG25"/>
    <mergeCell ref="O22:O25"/>
    <mergeCell ref="Q22:Q25"/>
    <mergeCell ref="R22:R25"/>
    <mergeCell ref="S22:S25"/>
    <mergeCell ref="T22:T25"/>
    <mergeCell ref="AF22:AF25"/>
    <mergeCell ref="Z19:Z22"/>
    <mergeCell ref="AA19:AA25"/>
    <mergeCell ref="AB19:AB25"/>
    <mergeCell ref="AC19:AC25"/>
    <mergeCell ref="AD19:AD25"/>
    <mergeCell ref="AE19:AE25"/>
    <mergeCell ref="T19:T20"/>
    <mergeCell ref="U19:U25"/>
    <mergeCell ref="V19:V25"/>
    <mergeCell ref="W19:W25"/>
    <mergeCell ref="X19:X25"/>
    <mergeCell ref="Y19:Y25"/>
    <mergeCell ref="K19:K25"/>
    <mergeCell ref="O19:O21"/>
    <mergeCell ref="P19:P25"/>
    <mergeCell ref="Q19:Q21"/>
    <mergeCell ref="R19:R21"/>
    <mergeCell ref="S19:S20"/>
    <mergeCell ref="E16:E18"/>
    <mergeCell ref="Z17:Z18"/>
    <mergeCell ref="B19:B25"/>
    <mergeCell ref="C19:C25"/>
    <mergeCell ref="D19:D25"/>
    <mergeCell ref="E19:E21"/>
    <mergeCell ref="F19:F25"/>
    <mergeCell ref="G19:G25"/>
    <mergeCell ref="H19:H25"/>
    <mergeCell ref="J19:J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46"/>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D4:AG4"/>
    <mergeCell ref="Y5:AC6"/>
    <mergeCell ref="AD5:AG6"/>
    <mergeCell ref="A7:B7"/>
    <mergeCell ref="C7:F7"/>
    <mergeCell ref="G7:L7"/>
    <mergeCell ref="M7:V7"/>
    <mergeCell ref="Z7:AA7"/>
    <mergeCell ref="AF7:AG7"/>
    <mergeCell ref="A1:B6"/>
    <mergeCell ref="C1:H3"/>
    <mergeCell ref="J1:X3"/>
    <mergeCell ref="Y1:AC2"/>
    <mergeCell ref="AD1:AG2"/>
    <mergeCell ref="Y3:AC3"/>
    <mergeCell ref="AD3:AG3"/>
    <mergeCell ref="C4:H6"/>
    <mergeCell ref="J4:X6"/>
    <mergeCell ref="Y4:AC4"/>
  </mergeCells>
  <conditionalFormatting sqref="J12:J18">
    <cfRule type="containsText" dxfId="63" priority="37" operator="containsText" text="EXTREMO">
      <formula>NOT(ISERROR(SEARCH("EXTREMO",J12)))</formula>
    </cfRule>
    <cfRule type="containsText" dxfId="62" priority="38" operator="containsText" text="ALTO">
      <formula>NOT(ISERROR(SEARCH("ALTO",J12)))</formula>
    </cfRule>
    <cfRule type="containsText" dxfId="61" priority="39" operator="containsText" text="MODERADO">
      <formula>NOT(ISERROR(SEARCH("MODERADO",J12)))</formula>
    </cfRule>
    <cfRule type="containsText" dxfId="60" priority="40" operator="containsText" text="BAJO">
      <formula>NOT(ISERROR(SEARCH("BAJO",J12)))</formula>
    </cfRule>
  </conditionalFormatting>
  <conditionalFormatting sqref="U12:U18">
    <cfRule type="containsText" dxfId="59" priority="33" operator="containsText" text="EXTREMO">
      <formula>NOT(ISERROR(SEARCH("EXTREMO",U12)))</formula>
    </cfRule>
    <cfRule type="containsText" dxfId="58" priority="34" operator="containsText" text="MODERADO">
      <formula>NOT(ISERROR(SEARCH("MODERADO",U12)))</formula>
    </cfRule>
    <cfRule type="containsText" dxfId="57" priority="35" operator="containsText" text="ALTO">
      <formula>NOT(ISERROR(SEARCH("ALTO",U12)))</formula>
    </cfRule>
    <cfRule type="containsText" dxfId="56" priority="36" operator="containsText" text="BAJO">
      <formula>NOT(ISERROR(SEARCH("BAJO",U12)))</formula>
    </cfRule>
  </conditionalFormatting>
  <conditionalFormatting sqref="J19:J25">
    <cfRule type="containsText" dxfId="55" priority="29" operator="containsText" text="EXTREMO">
      <formula>NOT(ISERROR(SEARCH("EXTREMO",J19)))</formula>
    </cfRule>
    <cfRule type="containsText" dxfId="54" priority="30" operator="containsText" text="ALTO">
      <formula>NOT(ISERROR(SEARCH("ALTO",J19)))</formula>
    </cfRule>
    <cfRule type="containsText" dxfId="53" priority="31" operator="containsText" text="MODERADO">
      <formula>NOT(ISERROR(SEARCH("MODERADO",J19)))</formula>
    </cfRule>
    <cfRule type="containsText" dxfId="52" priority="32" operator="containsText" text="BAJO">
      <formula>NOT(ISERROR(SEARCH("BAJO",J19)))</formula>
    </cfRule>
  </conditionalFormatting>
  <conditionalFormatting sqref="U19:U25">
    <cfRule type="containsText" dxfId="51" priority="25" operator="containsText" text="EXTREMO">
      <formula>NOT(ISERROR(SEARCH("EXTREMO",U19)))</formula>
    </cfRule>
    <cfRule type="containsText" dxfId="50" priority="26" operator="containsText" text="MODERADO">
      <formula>NOT(ISERROR(SEARCH("MODERADO",U19)))</formula>
    </cfRule>
    <cfRule type="containsText" dxfId="49" priority="27" operator="containsText" text="ALTO">
      <formula>NOT(ISERROR(SEARCH("ALTO",U19)))</formula>
    </cfRule>
    <cfRule type="containsText" dxfId="48" priority="28" operator="containsText" text="BAJO">
      <formula>NOT(ISERROR(SEARCH("BAJO",U19)))</formula>
    </cfRule>
  </conditionalFormatting>
  <conditionalFormatting sqref="J26:J32">
    <cfRule type="containsText" dxfId="47" priority="21" operator="containsText" text="EXTREMO">
      <formula>NOT(ISERROR(SEARCH("EXTREMO",J26)))</formula>
    </cfRule>
    <cfRule type="containsText" dxfId="46" priority="22" operator="containsText" text="ALTO">
      <formula>NOT(ISERROR(SEARCH("ALTO",J26)))</formula>
    </cfRule>
    <cfRule type="containsText" dxfId="45" priority="23" operator="containsText" text="MODERADO">
      <formula>NOT(ISERROR(SEARCH("MODERADO",J26)))</formula>
    </cfRule>
    <cfRule type="containsText" dxfId="44" priority="24" operator="containsText" text="BAJO">
      <formula>NOT(ISERROR(SEARCH("BAJO",J26)))</formula>
    </cfRule>
  </conditionalFormatting>
  <conditionalFormatting sqref="U26:U32">
    <cfRule type="containsText" dxfId="43" priority="17" operator="containsText" text="EXTREMO">
      <formula>NOT(ISERROR(SEARCH("EXTREMO",U26)))</formula>
    </cfRule>
    <cfRule type="containsText" dxfId="42" priority="18" operator="containsText" text="MODERADO">
      <formula>NOT(ISERROR(SEARCH("MODERADO",U26)))</formula>
    </cfRule>
    <cfRule type="containsText" dxfId="41" priority="19" operator="containsText" text="ALTO">
      <formula>NOT(ISERROR(SEARCH("ALTO",U26)))</formula>
    </cfRule>
    <cfRule type="containsText" dxfId="40" priority="20" operator="containsText" text="BAJO">
      <formula>NOT(ISERROR(SEARCH("BAJO",U26)))</formula>
    </cfRule>
  </conditionalFormatting>
  <conditionalFormatting sqref="J33:J39">
    <cfRule type="containsText" dxfId="39" priority="13" operator="containsText" text="EXTREMO">
      <formula>NOT(ISERROR(SEARCH("EXTREMO",J33)))</formula>
    </cfRule>
    <cfRule type="containsText" dxfId="38" priority="14" operator="containsText" text="ALTO">
      <formula>NOT(ISERROR(SEARCH("ALTO",J33)))</formula>
    </cfRule>
    <cfRule type="containsText" dxfId="37" priority="15" operator="containsText" text="MODERADO">
      <formula>NOT(ISERROR(SEARCH("MODERADO",J33)))</formula>
    </cfRule>
    <cfRule type="containsText" dxfId="36" priority="16" operator="containsText" text="BAJO">
      <formula>NOT(ISERROR(SEARCH("BAJO",J33)))</formula>
    </cfRule>
  </conditionalFormatting>
  <conditionalFormatting sqref="U33:U39">
    <cfRule type="containsText" dxfId="35" priority="9" operator="containsText" text="EXTREMO">
      <formula>NOT(ISERROR(SEARCH("EXTREMO",U33)))</formula>
    </cfRule>
    <cfRule type="containsText" dxfId="34" priority="10" operator="containsText" text="MODERADO">
      <formula>NOT(ISERROR(SEARCH("MODERADO",U33)))</formula>
    </cfRule>
    <cfRule type="containsText" dxfId="33" priority="11" operator="containsText" text="ALTO">
      <formula>NOT(ISERROR(SEARCH("ALTO",U33)))</formula>
    </cfRule>
    <cfRule type="containsText" dxfId="32" priority="12" operator="containsText" text="BAJO">
      <formula>NOT(ISERROR(SEARCH("BAJO",U33)))</formula>
    </cfRule>
  </conditionalFormatting>
  <conditionalFormatting sqref="J40:J46">
    <cfRule type="containsText" dxfId="31" priority="5" operator="containsText" text="EXTREMO">
      <formula>NOT(ISERROR(SEARCH("EXTREMO",J40)))</formula>
    </cfRule>
    <cfRule type="containsText" dxfId="30" priority="6" operator="containsText" text="ALTO">
      <formula>NOT(ISERROR(SEARCH("ALTO",J40)))</formula>
    </cfRule>
    <cfRule type="containsText" dxfId="29" priority="7" operator="containsText" text="MODERADO">
      <formula>NOT(ISERROR(SEARCH("MODERADO",J40)))</formula>
    </cfRule>
    <cfRule type="containsText" dxfId="28" priority="8" operator="containsText" text="BAJO">
      <formula>NOT(ISERROR(SEARCH("BAJO",J40)))</formula>
    </cfRule>
  </conditionalFormatting>
  <conditionalFormatting sqref="U40:U46">
    <cfRule type="containsText" dxfId="27" priority="1" operator="containsText" text="EXTREMO">
      <formula>NOT(ISERROR(SEARCH("EXTREMO",U40)))</formula>
    </cfRule>
    <cfRule type="containsText" dxfId="26" priority="2" operator="containsText" text="MODERADO">
      <formula>NOT(ISERROR(SEARCH("MODERADO",U40)))</formula>
    </cfRule>
    <cfRule type="containsText" dxfId="25" priority="3" operator="containsText" text="ALTO">
      <formula>NOT(ISERROR(SEARCH("ALTO",U40)))</formula>
    </cfRule>
    <cfRule type="containsText" dxfId="24" priority="4" operator="containsText" text="BAJO">
      <formula>NOT(ISERROR(SEARCH("BAJO",U40)))</formula>
    </cfRule>
  </conditionalFormatting>
  <dataValidations count="15">
    <dataValidation type="list" allowBlank="1" showInputMessage="1" showErrorMessage="1" sqref="M15 M22 M29 M36 M43" xr:uid="{5776965B-80A3-446F-8B82-7708CD0F4D61}">
      <formula1>$AJ$16:$AL$16</formula1>
    </dataValidation>
    <dataValidation type="list" allowBlank="1" showInputMessage="1" showErrorMessage="1" sqref="AA12:AA46" xr:uid="{86BAE4AA-D8AC-4EFB-A604-5FC765E38F81}">
      <formula1>$AN$12:$AN$13</formula1>
    </dataValidation>
    <dataValidation type="list" allowBlank="1" showInputMessage="1" showErrorMessage="1" sqref="T12 S12:S13 T19 S19:S20 T26 S26:S27 T33 S33:S34 T40 S40:S41" xr:uid="{CEF957D6-9251-40DB-B071-F5A42E4488E8}">
      <formula1>$AH$15:$AH$17</formula1>
    </dataValidation>
    <dataValidation type="list" allowBlank="1" showInputMessage="1" showErrorMessage="1" sqref="D12:D46" xr:uid="{0094088A-4729-4571-83C7-68826E68655A}">
      <formula1>$AN$2:$AN$8</formula1>
    </dataValidation>
    <dataValidation type="list" allowBlank="1" showInputMessage="1" showErrorMessage="1" sqref="V12:V46" xr:uid="{5C3B21BC-E0CF-48C8-9009-1BBDAF5DC7B3}">
      <formula1>$AH$14:$AK$14</formula1>
    </dataValidation>
    <dataValidation type="list" allowBlank="1" showInputMessage="1" showErrorMessage="1" sqref="P12 P19 P26 P33 P40" xr:uid="{AEE875C9-B894-4290-AA4C-03C4CA1204FA}">
      <formula1>$AH$10:$AJ$10</formula1>
    </dataValidation>
    <dataValidation type="list" allowBlank="1" showInputMessage="1" showErrorMessage="1" sqref="M17 M24 M31 M38 M45" xr:uid="{94A82828-96ED-4A08-8659-E80656E17BBB}">
      <formula1>$AH$8:$AI$8</formula1>
    </dataValidation>
    <dataValidation type="list" allowBlank="1" showInputMessage="1" showErrorMessage="1" sqref="M16 M23 M30 M37 M44" xr:uid="{49D1DB97-7479-4698-A170-7250603CF1D4}">
      <formula1>$AH$7:$AI$7</formula1>
    </dataValidation>
    <dataValidation type="list" allowBlank="1" showInputMessage="1" showErrorMessage="1" sqref="M14 M21 M28 M35 M42" xr:uid="{414257B6-280C-4EEE-BF24-6874F4200B6D}">
      <formula1>$AH$5:$AI$5</formula1>
    </dataValidation>
    <dataValidation type="list" allowBlank="1" showInputMessage="1" showErrorMessage="1" sqref="M13 M20 M27 M34 M41" xr:uid="{9E640DC8-F648-4C98-91A5-740DF28695FC}">
      <formula1>$AH$4:$AI$4</formula1>
    </dataValidation>
    <dataValidation type="list" allowBlank="1" showInputMessage="1" showErrorMessage="1" sqref="M12 M19 M26 M33 M40" xr:uid="{113D5246-243A-4B73-A787-34FB240695CB}">
      <formula1>$AH$2:$AH$3</formula1>
    </dataValidation>
    <dataValidation type="list" allowBlank="1" showInputMessage="1" showErrorMessage="1" sqref="U12:U46" xr:uid="{BA4DA375-5EBB-4CC6-AF8A-1A320D86B14E}">
      <formula1>$AO$10:$AO$62</formula1>
    </dataValidation>
    <dataValidation type="list" allowBlank="1" showInputMessage="1" showErrorMessage="1" sqref="G12:G46" xr:uid="{0CC35FDD-7B24-4642-B25F-F0BD12AB487D}">
      <formula1>$AL$2:$AL$6</formula1>
    </dataValidation>
    <dataValidation type="list" allowBlank="1" showInputMessage="1" showErrorMessage="1" sqref="M18 M25 M32 M39 M46" xr:uid="{8CEC17C2-DF6E-4436-9602-D0E7870BBD2C}">
      <formula1>$AH$9:$AJ$9</formula1>
    </dataValidation>
    <dataValidation type="list" allowBlank="1" showInputMessage="1" showErrorMessage="1" sqref="H12:H46" xr:uid="{3C72FD76-2165-41A9-AACD-6929FC027846}">
      <formula1>$AL$10:$AL$14</formula1>
    </dataValidation>
  </dataValidations>
  <printOptions horizontalCentered="1"/>
  <pageMargins left="0" right="0" top="0.39370078740157483" bottom="0.51181102362204722" header="0.31496062992125984" footer="0.31496062992125984"/>
  <pageSetup scale="2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COMUNICACIONES</vt:lpstr>
      <vt:lpstr>PLANEACION</vt:lpstr>
      <vt:lpstr>COMUNICACIONES!Área_de_impresión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CAPISAJU</cp:lastModifiedBy>
  <dcterms:created xsi:type="dcterms:W3CDTF">2020-09-28T17:13:18Z</dcterms:created>
  <dcterms:modified xsi:type="dcterms:W3CDTF">2020-09-28T17:22:08Z</dcterms:modified>
</cp:coreProperties>
</file>