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Luisb\Downloads\"/>
    </mc:Choice>
  </mc:AlternateContent>
  <xr:revisionPtr revIDLastSave="0" documentId="8_{78125660-D11E-4CD9-AA21-4FACEF5CB565}" xr6:coauthVersionLast="47" xr6:coauthVersionMax="47" xr10:uidLastSave="{00000000-0000-0000-0000-000000000000}"/>
  <bookViews>
    <workbookView xWindow="-120" yWindow="-120" windowWidth="29040" windowHeight="15840" activeTab="3" xr2:uid="{45609AF1-F6A7-4FEB-B76A-8A58AD5A6355}"/>
  </bookViews>
  <sheets>
    <sheet name="PLANEACION" sheetId="5" r:id="rId1"/>
    <sheet name="COMUNICACIONES" sheetId="4" r:id="rId2"/>
    <sheet name="GESTIÓN DE MEJORAMIENTO" sheetId="3" r:id="rId3"/>
    <sheet name="INVESTIGACION" sheetId="2" r:id="rId4"/>
  </sheets>
  <definedNames>
    <definedName name="_xlnm._FilterDatabase" localSheetId="1" hidden="1">COMUNICACIONES!$A$1:$AL$53</definedName>
    <definedName name="_xlnm._FilterDatabase" localSheetId="2" hidden="1">'GESTIÓN DE MEJORAMIENTO'!$A$1:$AL$91</definedName>
    <definedName name="_xlnm._FilterDatabase" localSheetId="3" hidden="1">INVESTIGACION!$A$1:$AL$28</definedName>
    <definedName name="_xlnm._FilterDatabase" localSheetId="0" hidden="1">PLANEACION!$A$1:$AL$56</definedName>
    <definedName name="_xlnm.Print_Area" localSheetId="1">COMUNICACIONES!$A$1:$AG$53</definedName>
    <definedName name="_xlnm.Print_Area" localSheetId="2">'GESTIÓN DE MEJORAMIENTO'!$A$1:$AI$91</definedName>
    <definedName name="_xlnm.Print_Area" localSheetId="3">INVESTIGACION!$A$1:$AI$28</definedName>
    <definedName name="_xlnm.Print_Area" localSheetId="0">PLANEACION!$A$1:$AG$56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54" i="5" l="1"/>
  <c r="N46" i="5"/>
  <c r="N45" i="5"/>
  <c r="N44" i="5"/>
  <c r="N43" i="5"/>
  <c r="N42" i="5"/>
  <c r="N41" i="5"/>
  <c r="I41" i="5"/>
  <c r="I42" i="5" s="1"/>
  <c r="O40" i="5"/>
  <c r="O43" i="5" s="1"/>
  <c r="N40" i="5"/>
  <c r="J40" i="5"/>
  <c r="I40" i="5"/>
  <c r="N39" i="5"/>
  <c r="N38" i="5"/>
  <c r="N37" i="5"/>
  <c r="N36" i="5"/>
  <c r="N35" i="5"/>
  <c r="N34" i="5"/>
  <c r="I34" i="5"/>
  <c r="I35" i="5" s="1"/>
  <c r="O33" i="5"/>
  <c r="O36" i="5" s="1"/>
  <c r="N33" i="5"/>
  <c r="J33" i="5"/>
  <c r="I33" i="5"/>
  <c r="N32" i="5"/>
  <c r="N31" i="5"/>
  <c r="N30" i="5"/>
  <c r="N29" i="5"/>
  <c r="N28" i="5"/>
  <c r="N27" i="5"/>
  <c r="I27" i="5"/>
  <c r="I28" i="5" s="1"/>
  <c r="O26" i="5"/>
  <c r="O29" i="5" s="1"/>
  <c r="N26" i="5"/>
  <c r="J26" i="5"/>
  <c r="I26" i="5"/>
  <c r="N25" i="5"/>
  <c r="N24" i="5"/>
  <c r="N23" i="5"/>
  <c r="N22" i="5"/>
  <c r="N21" i="5"/>
  <c r="N20" i="5"/>
  <c r="I20" i="5"/>
  <c r="I21" i="5" s="1"/>
  <c r="O19" i="5"/>
  <c r="O22" i="5" s="1"/>
  <c r="N19" i="5"/>
  <c r="J19" i="5"/>
  <c r="I19" i="5"/>
  <c r="N18" i="5"/>
  <c r="N17" i="5"/>
  <c r="N16" i="5"/>
  <c r="N15" i="5"/>
  <c r="N14" i="5"/>
  <c r="N13" i="5"/>
  <c r="I13" i="5"/>
  <c r="I14" i="5" s="1"/>
  <c r="O12" i="5"/>
  <c r="O15" i="5" s="1"/>
  <c r="N12" i="5"/>
  <c r="J12" i="5"/>
  <c r="I12" i="5"/>
  <c r="R22" i="5" l="1"/>
  <c r="Q22" i="5"/>
  <c r="Q19" i="5" s="1"/>
  <c r="R36" i="5"/>
  <c r="Q36" i="5"/>
  <c r="Q33" i="5" s="1"/>
  <c r="R15" i="5"/>
  <c r="Q15" i="5"/>
  <c r="R29" i="5"/>
  <c r="Q29" i="5"/>
  <c r="Q26" i="5" s="1"/>
  <c r="R43" i="5"/>
  <c r="Q43" i="5"/>
  <c r="Q40" i="5" s="1"/>
  <c r="T43" i="5" l="1"/>
  <c r="T36" i="5"/>
  <c r="T29" i="5"/>
  <c r="T22" i="5"/>
  <c r="T15" i="5"/>
  <c r="Q12" i="5"/>
  <c r="S43" i="5"/>
  <c r="S36" i="5"/>
  <c r="S29" i="5"/>
  <c r="S22" i="5"/>
  <c r="S15" i="5"/>
  <c r="AB51" i="4"/>
  <c r="N40" i="4"/>
  <c r="N39" i="4"/>
  <c r="N38" i="4"/>
  <c r="N37" i="4"/>
  <c r="N36" i="4"/>
  <c r="N35" i="4"/>
  <c r="I35" i="4"/>
  <c r="I36" i="4" s="1"/>
  <c r="O34" i="4"/>
  <c r="O37" i="4" s="1"/>
  <c r="N34" i="4"/>
  <c r="J34" i="4"/>
  <c r="I34" i="4"/>
  <c r="N29" i="4"/>
  <c r="N27" i="4"/>
  <c r="N26" i="4"/>
  <c r="N25" i="4"/>
  <c r="N24" i="4"/>
  <c r="N23" i="4"/>
  <c r="O23" i="4" s="1"/>
  <c r="O26" i="4" s="1"/>
  <c r="I23" i="4"/>
  <c r="I24" i="4" s="1"/>
  <c r="N18" i="4"/>
  <c r="N17" i="4"/>
  <c r="N16" i="4"/>
  <c r="N15" i="4"/>
  <c r="N14" i="4"/>
  <c r="N13" i="4"/>
  <c r="I13" i="4"/>
  <c r="I14" i="4" s="1"/>
  <c r="O12" i="4"/>
  <c r="O15" i="4" s="1"/>
  <c r="Q15" i="4" s="1"/>
  <c r="N12" i="4"/>
  <c r="J12" i="4"/>
  <c r="I12" i="4"/>
  <c r="Q26" i="4" l="1"/>
  <c r="R26" i="4"/>
  <c r="T37" i="4"/>
  <c r="S15" i="4"/>
  <c r="Q12" i="4"/>
  <c r="S37" i="4"/>
  <c r="T15" i="4"/>
  <c r="I25" i="4"/>
  <c r="J23" i="4"/>
  <c r="R37" i="4"/>
  <c r="Q37" i="4"/>
  <c r="Q34" i="4" s="1"/>
  <c r="S26" i="4" l="1"/>
  <c r="T26" i="4"/>
  <c r="Q23" i="4"/>
  <c r="AB89" i="3"/>
  <c r="N81" i="3"/>
  <c r="N80" i="3"/>
  <c r="N79" i="3"/>
  <c r="N78" i="3"/>
  <c r="N77" i="3"/>
  <c r="N76" i="3"/>
  <c r="I76" i="3"/>
  <c r="I77" i="3" s="1"/>
  <c r="O75" i="3"/>
  <c r="O78" i="3" s="1"/>
  <c r="N75" i="3"/>
  <c r="J75" i="3"/>
  <c r="I75" i="3"/>
  <c r="N74" i="3"/>
  <c r="N73" i="3"/>
  <c r="N72" i="3"/>
  <c r="N71" i="3"/>
  <c r="N70" i="3"/>
  <c r="N69" i="3"/>
  <c r="I69" i="3"/>
  <c r="I70" i="3" s="1"/>
  <c r="O68" i="3"/>
  <c r="O71" i="3" s="1"/>
  <c r="N68" i="3"/>
  <c r="J68" i="3"/>
  <c r="I68" i="3"/>
  <c r="N67" i="3"/>
  <c r="N66" i="3"/>
  <c r="N65" i="3"/>
  <c r="N64" i="3"/>
  <c r="N63" i="3"/>
  <c r="N62" i="3"/>
  <c r="I62" i="3"/>
  <c r="I63" i="3" s="1"/>
  <c r="O61" i="3"/>
  <c r="O64" i="3" s="1"/>
  <c r="N61" i="3"/>
  <c r="J61" i="3"/>
  <c r="I61" i="3"/>
  <c r="N60" i="3"/>
  <c r="N59" i="3"/>
  <c r="N58" i="3"/>
  <c r="N57" i="3"/>
  <c r="N56" i="3"/>
  <c r="N55" i="3"/>
  <c r="I55" i="3"/>
  <c r="I56" i="3" s="1"/>
  <c r="O54" i="3"/>
  <c r="O57" i="3" s="1"/>
  <c r="N54" i="3"/>
  <c r="J54" i="3"/>
  <c r="I54" i="3"/>
  <c r="N53" i="3"/>
  <c r="N52" i="3"/>
  <c r="N51" i="3"/>
  <c r="N50" i="3"/>
  <c r="N49" i="3"/>
  <c r="N48" i="3"/>
  <c r="I48" i="3"/>
  <c r="I49" i="3" s="1"/>
  <c r="O47" i="3"/>
  <c r="O50" i="3" s="1"/>
  <c r="N47" i="3"/>
  <c r="J47" i="3"/>
  <c r="I47" i="3"/>
  <c r="N46" i="3"/>
  <c r="N45" i="3"/>
  <c r="N44" i="3"/>
  <c r="N43" i="3"/>
  <c r="N42" i="3"/>
  <c r="N41" i="3"/>
  <c r="I41" i="3"/>
  <c r="I42" i="3" s="1"/>
  <c r="O40" i="3"/>
  <c r="O43" i="3" s="1"/>
  <c r="N40" i="3"/>
  <c r="J40" i="3"/>
  <c r="I40" i="3"/>
  <c r="N39" i="3"/>
  <c r="N38" i="3"/>
  <c r="N37" i="3"/>
  <c r="N36" i="3"/>
  <c r="N35" i="3"/>
  <c r="N34" i="3"/>
  <c r="I34" i="3"/>
  <c r="I35" i="3" s="1"/>
  <c r="O33" i="3"/>
  <c r="O36" i="3" s="1"/>
  <c r="N33" i="3"/>
  <c r="J33" i="3"/>
  <c r="I33" i="3"/>
  <c r="N32" i="3"/>
  <c r="N31" i="3"/>
  <c r="N30" i="3"/>
  <c r="N29" i="3"/>
  <c r="N28" i="3"/>
  <c r="N27" i="3"/>
  <c r="I27" i="3"/>
  <c r="I28" i="3" s="1"/>
  <c r="O26" i="3"/>
  <c r="O29" i="3" s="1"/>
  <c r="N26" i="3"/>
  <c r="J26" i="3"/>
  <c r="I26" i="3"/>
  <c r="N25" i="3"/>
  <c r="N24" i="3"/>
  <c r="N23" i="3"/>
  <c r="N22" i="3"/>
  <c r="N21" i="3"/>
  <c r="N20" i="3"/>
  <c r="I20" i="3"/>
  <c r="I21" i="3" s="1"/>
  <c r="O19" i="3"/>
  <c r="O22" i="3" s="1"/>
  <c r="N19" i="3"/>
  <c r="J19" i="3"/>
  <c r="I19" i="3"/>
  <c r="N18" i="3"/>
  <c r="N17" i="3"/>
  <c r="N16" i="3"/>
  <c r="N15" i="3"/>
  <c r="N14" i="3"/>
  <c r="N13" i="3"/>
  <c r="I13" i="3"/>
  <c r="I14" i="3" s="1"/>
  <c r="O12" i="3"/>
  <c r="O15" i="3" s="1"/>
  <c r="N12" i="3"/>
  <c r="J12" i="3"/>
  <c r="I12" i="3"/>
  <c r="R15" i="3" l="1"/>
  <c r="Q15" i="3"/>
  <c r="R29" i="3"/>
  <c r="Q29" i="3"/>
  <c r="R43" i="3"/>
  <c r="Q43" i="3"/>
  <c r="R57" i="3"/>
  <c r="Q57" i="3"/>
  <c r="R71" i="3"/>
  <c r="Q71" i="3"/>
  <c r="R22" i="3"/>
  <c r="Q22" i="3"/>
  <c r="R36" i="3"/>
  <c r="Q36" i="3"/>
  <c r="R50" i="3"/>
  <c r="Q50" i="3"/>
  <c r="R64" i="3"/>
  <c r="Q64" i="3"/>
  <c r="R78" i="3"/>
  <c r="Q78" i="3"/>
  <c r="T78" i="3" l="1"/>
  <c r="Q75" i="3"/>
  <c r="S78" i="3"/>
  <c r="T64" i="3"/>
  <c r="Q61" i="3"/>
  <c r="S64" i="3"/>
  <c r="T50" i="3"/>
  <c r="Q47" i="3"/>
  <c r="S50" i="3"/>
  <c r="T36" i="3"/>
  <c r="Q33" i="3"/>
  <c r="S36" i="3"/>
  <c r="T22" i="3"/>
  <c r="Q19" i="3"/>
  <c r="S22" i="3"/>
  <c r="T71" i="3"/>
  <c r="Q68" i="3"/>
  <c r="S71" i="3"/>
  <c r="T57" i="3"/>
  <c r="Q54" i="3"/>
  <c r="S57" i="3"/>
  <c r="T43" i="3"/>
  <c r="Q40" i="3"/>
  <c r="S43" i="3"/>
  <c r="T29" i="3"/>
  <c r="Q26" i="3"/>
  <c r="S29" i="3"/>
  <c r="T15" i="3"/>
  <c r="Q12" i="3"/>
  <c r="S15" i="3"/>
  <c r="AB26" i="2" l="1"/>
  <c r="N18" i="2"/>
  <c r="N17" i="2"/>
  <c r="N16" i="2"/>
  <c r="N15" i="2"/>
  <c r="N14" i="2"/>
  <c r="N13" i="2"/>
  <c r="N12" i="2"/>
  <c r="O12" i="2" s="1"/>
  <c r="O15" i="2" s="1"/>
  <c r="I12" i="2"/>
  <c r="I13" i="2" s="1"/>
  <c r="Q15" i="2" l="1"/>
  <c r="R15" i="2"/>
  <c r="I14" i="2"/>
  <c r="J12" i="2"/>
  <c r="S15" i="2" l="1"/>
  <c r="T15" i="2"/>
  <c r="Q12" i="2"/>
</calcChain>
</file>

<file path=xl/sharedStrings.xml><?xml version="1.0" encoding="utf-8"?>
<sst xmlns="http://schemas.openxmlformats.org/spreadsheetml/2006/main" count="1863" uniqueCount="368">
  <si>
    <t>IMPACTO</t>
  </si>
  <si>
    <t>PROBABILIDAD</t>
  </si>
  <si>
    <t>TIPO DE RIESGO</t>
  </si>
  <si>
    <t>ASIGNADO</t>
  </si>
  <si>
    <t>SÍ</t>
  </si>
  <si>
    <t>RARA VEZ</t>
  </si>
  <si>
    <t>ESTRATÉGICO</t>
  </si>
  <si>
    <t>NO ASIGNADO</t>
  </si>
  <si>
    <t>NO</t>
  </si>
  <si>
    <t>IMPROBABLE</t>
  </si>
  <si>
    <t>DE IMAGEN O REPUTACIONAL</t>
  </si>
  <si>
    <t>ADECUADO</t>
  </si>
  <si>
    <t>INADECUADO</t>
  </si>
  <si>
    <t>MODERADO</t>
  </si>
  <si>
    <t>POSIBLE</t>
  </si>
  <si>
    <t>OPERATIVO</t>
  </si>
  <si>
    <t>OPORTUNA</t>
  </si>
  <si>
    <t>INOPORTUNA</t>
  </si>
  <si>
    <t>MAYOR</t>
  </si>
  <si>
    <t>PROBABLE</t>
  </si>
  <si>
    <t>FINANCIERO</t>
  </si>
  <si>
    <t>DETECTAR</t>
  </si>
  <si>
    <t>NO ES UN CONTROL</t>
  </si>
  <si>
    <t>CUMPLIMIENTO</t>
  </si>
  <si>
    <t>CATASTRÓFICO</t>
  </si>
  <si>
    <t>CASI SEGURO</t>
  </si>
  <si>
    <t>GERENCIAL</t>
  </si>
  <si>
    <t>FECHA DE ACTUALIZACIÓN:</t>
  </si>
  <si>
    <r>
      <t xml:space="preserve">ACCIÓN: </t>
    </r>
    <r>
      <rPr>
        <sz val="10"/>
        <color theme="1"/>
        <rFont val="Times New Roman"/>
        <family val="1"/>
      </rPr>
      <t>(Marcar con "X")</t>
    </r>
  </si>
  <si>
    <t>FORMULACIÓN</t>
  </si>
  <si>
    <t>SEGUIMIENTO 1</t>
  </si>
  <si>
    <t>SEGUIMIENTO 2</t>
  </si>
  <si>
    <t>X</t>
  </si>
  <si>
    <t>SEGUIMIENTO 3</t>
  </si>
  <si>
    <t>CONFIABLE</t>
  </si>
  <si>
    <t>NO CONFIABLE</t>
  </si>
  <si>
    <t>TECNOLOGÍA</t>
  </si>
  <si>
    <t xml:space="preserve">DE CUMPLIMIENTO </t>
  </si>
  <si>
    <t>IDENTIFICACIÓN DEL RIESGO</t>
  </si>
  <si>
    <t>VALORACIÓN DEL RIESGO</t>
  </si>
  <si>
    <t>FECHA</t>
  </si>
  <si>
    <t>MONITOREO Y REVISIÓN</t>
  </si>
  <si>
    <t>SE INVESTIGAN Y SE RESUELVEN OPORTUNAMENTE</t>
  </si>
  <si>
    <t>NO SE INVESTIGAN Y SE RESUELVEN OPORTUNAMENTE</t>
  </si>
  <si>
    <t>TÉCNOLOGIA</t>
  </si>
  <si>
    <t>PROCESO/
OBJETIVO</t>
  </si>
  <si>
    <t>ÁREA*/ OBJETIVO</t>
  </si>
  <si>
    <t>CAUSA</t>
  </si>
  <si>
    <t>RIESGO</t>
  </si>
  <si>
    <t>CONSECUENCIAS</t>
  </si>
  <si>
    <t>ANÁLISIS DEL RIESGO</t>
  </si>
  <si>
    <t>EVALUACIÓN DEL RIESGO</t>
  </si>
  <si>
    <t>RIESGO RESIDUAL</t>
  </si>
  <si>
    <t>COMPLETA</t>
  </si>
  <si>
    <t>INCOMPLETA</t>
  </si>
  <si>
    <t>NO EXISTE</t>
  </si>
  <si>
    <t>RIESGO INHERENTE</t>
  </si>
  <si>
    <t xml:space="preserve">DESCRIPCIÓN DE LA ACTIVIDAD DE CONTROL </t>
  </si>
  <si>
    <t xml:space="preserve">CARACTERISTICAS DEL CONTROL </t>
  </si>
  <si>
    <t>SÍ/NO</t>
  </si>
  <si>
    <t>Valor</t>
  </si>
  <si>
    <t>PESO DEL DISEÑO DE CADA CONTROL</t>
  </si>
  <si>
    <t>PESO DE LA EJECUCIÓN DE CADA CONTROL</t>
  </si>
  <si>
    <t>SOLIDEZ INDIVIDUAL DE CADA CONTROL</t>
  </si>
  <si>
    <t xml:space="preserve">DEBE ESTABLECER ACCIONES PARA FORTALECER EL CONTROL </t>
  </si>
  <si>
    <t>CONTROLES AYUDAN A DISMINUIR PROBABILIDAD</t>
  </si>
  <si>
    <t>CONTROLES AYUDAN A DISMINUIR IMPACTO</t>
  </si>
  <si>
    <t>ZONA DE RIESGO RESIDUAL</t>
  </si>
  <si>
    <t>OPCIÓN DE MANEJO</t>
  </si>
  <si>
    <t>FECHA DE ÚLTIMA MATERIALIZACIÓN DEL RIESGO</t>
  </si>
  <si>
    <t>ACCIONES DE CONTINGENCIA EN CASO DE MATERIALIZACIÓN DEL RIESGO</t>
  </si>
  <si>
    <t>ACCIONES ASOCIADAS AL FORTALECIMIENTO DEL CONTROL O A LA CAUSA</t>
  </si>
  <si>
    <t>FUERTE (SIEMPRE SE EJECUTA)</t>
  </si>
  <si>
    <t>MODERADO (ALGUNAS VECES)</t>
  </si>
  <si>
    <t>DÉBIL (NO SE EJECUTA)</t>
  </si>
  <si>
    <t>INSIGNIFICANTE</t>
  </si>
  <si>
    <t>BAJO</t>
  </si>
  <si>
    <t>ZONA DE RIESGO INHERENTE</t>
  </si>
  <si>
    <t>ACCIONES A IMPLEMENTAR PARA EL FORTALECIMIENTO</t>
  </si>
  <si>
    <t>PERIODO DE EJECUCIÓN DE LAS ACCIONES A IMPLEMENTAR</t>
  </si>
  <si>
    <t>TIPO DE CONTROL</t>
  </si>
  <si>
    <t>REGISTRO</t>
  </si>
  <si>
    <t>ACCIONES IMPLEMENTADAS</t>
  </si>
  <si>
    <t>RESPONSABLE</t>
  </si>
  <si>
    <t>INDICADORES</t>
  </si>
  <si>
    <t>OBSERVACIONES DEL MONITOREO</t>
  </si>
  <si>
    <t>Sí</t>
  </si>
  <si>
    <t>MENOR</t>
  </si>
  <si>
    <t>1. BAJO</t>
  </si>
  <si>
    <r>
      <t xml:space="preserve">INVESTIGACIÓN:
</t>
    </r>
    <r>
      <rPr>
        <sz val="10"/>
        <color theme="1"/>
        <rFont val="Times New Roman"/>
        <family val="1"/>
      </rPr>
      <t>Producción de conocimiento  con el propósito de aportar en la transformación de las condiciones de vida de niñas, niños, adolescentes y jóvenes que se encuentran en situación de calle y/o en riesgo de calle, por medio del mejoramiento de los procesos misionales y la comprensión de las problemáticas relacionadas con la vida en calle.</t>
    </r>
  </si>
  <si>
    <t>INVESTIGACIONES</t>
  </si>
  <si>
    <t xml:space="preserve">Incumplimiento de los compromisos por parte de otras áreas en el marco de ejercicios de indagación conjuntos o de aquellos que reciben asesoría técnica por parte del Área de Investigaciones
Inadecuado proceso de archivo u organización de la información </t>
  </si>
  <si>
    <t>Inoportunidad en la producción de conocimiento requerido por la entidad</t>
  </si>
  <si>
    <t xml:space="preserve"> Pérdida de la memoria institucional del IDIPRON.
La información no se tendría en cuenta para la formulación de acciones institucionales ni la toma de decisiones.</t>
  </si>
  <si>
    <t>Seguimiento a la entrega de productos de investigación por parte de la persona que coordina el Área de Investigación según el procedimiento "Conformación de grupos de investigación" E-INV-PR-001</t>
  </si>
  <si>
    <t>¿Existe un responsable asignado a la ejecución del control?</t>
  </si>
  <si>
    <t>DIRECTAMENTE</t>
  </si>
  <si>
    <t>EVITAR EL RIESGO</t>
  </si>
  <si>
    <t>PREVENTIVO</t>
  </si>
  <si>
    <t xml:space="preserve">
Cronograma de la documentación de las experiencias de las  ciudadelas de Niñas y Niños y de Adolescentes.
Acta de la Mesa de Análisis Territorial llevada a cabo el 19 de julio de 2021.</t>
  </si>
  <si>
    <r>
      <t xml:space="preserve">
</t>
    </r>
    <r>
      <rPr>
        <sz val="10"/>
        <rFont val="Times New Roman"/>
        <family val="1"/>
      </rPr>
      <t>30/07/2021</t>
    </r>
    <r>
      <rPr>
        <sz val="10"/>
        <color theme="1"/>
        <rFont val="Times New Roman"/>
        <family val="1"/>
      </rPr>
      <t xml:space="preserve">
Ciudadelas de Niñas y Niños:
En articulación con la Subdirección Técnica de Métodos Educativa y Operativa STMEO, se elaboró cronograma de la documentación de experiencias de las  ciudadelas de Niñas y Niños y de Adolescentes.
19/07/2021
Se llevó a cabo la Mesa de Análisis Territorial con los Equipos Territoriales del Instituto para adelantar acciones que permitan establecer el documento informe que recopila la información suministrada desde los equipos territoriales al Sistema de Información Territorial IDIPRON SITI. 
10/05/2021  
Se llevó a cabo la Mesa de Análisis Territorial con los Equipos Territoriales del Instituto para socializar ideas sobre la estructura, contenido y productos de las lecturas territoriales.
27/01/2021
Se llevó a cabo la Mesa de Análisis Territorial con los Equipos Territoriales del Instituto para socializar la iniciativa: "Realizar lecturas territoriales de ciudad a través de la implementación del SITI y el análisis de su información"   </t>
    </r>
  </si>
  <si>
    <t xml:space="preserve">Coordinador(a) Área de Investigación </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</si>
  <si>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cronograma procesos= (3 de procesos entregados oportunamente
/3 de procesos desarrollados) x
100
De los procesos Ciudadelas de Niñas y Niños se cumplió con las 6 actividades planeadas en el cronograma. 
Del proceso Mesa de Análisis Territorial se cumplió con las 3 mesas propuestas a desarrollar durante los dos primeros cuatrimestres del año. 
De acuerdo con lo anterior el indicador se cumplió al 100%
</t>
    </r>
  </si>
  <si>
    <t>EXTREMO</t>
  </si>
  <si>
    <t>ALTO</t>
  </si>
  <si>
    <t>2. BAJO</t>
  </si>
  <si>
    <t>¿El responsable tiene la autoridad y adecuada segregación de funciones en la ejecución del control?</t>
  </si>
  <si>
    <t>INDIRECTAMENTE</t>
  </si>
  <si>
    <t>DETECTIVO</t>
  </si>
  <si>
    <t>3. BAJO</t>
  </si>
  <si>
    <t>¿La oportunidad en que se ejecuta el control ayuda a prevenir la mitigación del riesgo o a detectar la materialización del riesgo de manera oportuna?</t>
  </si>
  <si>
    <t>No. De columnas en la matriz de riesgo que se desplaza en el eje de la probabilidad.</t>
  </si>
  <si>
    <t>No. De columnas en la matriz de riesgo que se desplaza en el eje de la impacto.</t>
  </si>
  <si>
    <t>ACEPTAR EL RIESGO</t>
  </si>
  <si>
    <t>REDUCIR EL RIESGO</t>
  </si>
  <si>
    <t>COMPARTIR EL RIESGO</t>
  </si>
  <si>
    <t>4. BAJO</t>
  </si>
  <si>
    <t>DESCRIPCIÓN DEL RIESGO</t>
  </si>
  <si>
    <t>¿Las actividades que se desarrollan en el
control realmente buscan por si sola prevenir o detectar las causas que pueden dar origen al riesgo, Ej.: verificar, validar, cotejar, comparar, revisar, etc.?</t>
  </si>
  <si>
    <r>
      <rPr>
        <b/>
        <sz val="10"/>
        <color theme="1"/>
        <rFont val="Times New Roman"/>
        <family val="1"/>
      </rPr>
      <t xml:space="preserve">EFECTIVIDAD:
 RESULTADO DE 
</t>
    </r>
    <r>
      <rPr>
        <sz val="10"/>
        <color theme="1"/>
        <rFont val="Times New Roman"/>
        <family val="1"/>
      </rPr>
      <t xml:space="preserve">
(3 de procesos que fueron insumo para la toma de decisiones institucionales/ 3 de procesos solicitados para la toma de decisiones)
Los procesos Ciudadelas de Niñas y Niños fueron insumo para la toma de decisiones institucionales con la Subdirección Técnica de Métodos Educativa y Operativa.
El proceso Mesa de Análisis Territorial fue insumo para la toma de decisiones institucionales.
De acuerdo con lo anterior el indicador se cumplió al 100%</t>
    </r>
  </si>
  <si>
    <t>5. BAJO</t>
  </si>
  <si>
    <t>El Incumplimiento de los compromisos por parte de otras áreas en el marco de ejercicios de indagación conjuntos o de aquellos que reciben asesoría técnica por parte del área de investigaciones, genera el riesgo: Inoportunidad en la producción de conocimiento requerido por la entidad; trayendo como consecuencia, la pérdida de memoria institucional, además la información no se tendrá en cuenta para la formulación de acciones institucionales.</t>
  </si>
  <si>
    <t>¿La fuente de información que se utiliza en el desarrollo del control es información confiable que permita mitigar el riesgo?</t>
  </si>
  <si>
    <t>FRECUENCIA DE EJECUCIÓN DE LAS ACCIONES DE CONTROL PLANTEADAS</t>
  </si>
  <si>
    <t>NO DISMINUYE</t>
  </si>
  <si>
    <t>PREVENIR</t>
  </si>
  <si>
    <t>1. MODERADO</t>
  </si>
  <si>
    <t>¿Las observaciones, desviaciones o diferencias identificadas como resultados de la ejecución del control son investigadas y resueltas de manera oportuna?</t>
  </si>
  <si>
    <t>CUATRIMESTRAL</t>
  </si>
  <si>
    <t>2. MODERADO</t>
  </si>
  <si>
    <t>¿Se deja evidencia o rastro de la ejecución del control que permita a cualquier tercero con la evidencia llegar a la misma conclusión?</t>
  </si>
  <si>
    <t>3. MODERADO</t>
  </si>
  <si>
    <t xml:space="preserve">* El campo "Área" solo aplica al interior del IDIPRON para entender el objetivo del área donde se genera el riesgo y el alcance del mismo  </t>
  </si>
  <si>
    <t>4. MODERADO</t>
  </si>
  <si>
    <t>CONTROL DE CAMBIOS</t>
  </si>
  <si>
    <t>5. MODERADO</t>
  </si>
  <si>
    <t>ACTUALIZACIÓN</t>
  </si>
  <si>
    <t>DESCRIPCIÓN DE CAMBIOS EN RIESGOS</t>
  </si>
  <si>
    <t>FECHA  (DD/MM/AAAA)</t>
  </si>
  <si>
    <t>ELABORÓ</t>
  </si>
  <si>
    <t>1. ALTO</t>
  </si>
  <si>
    <t>#1</t>
  </si>
  <si>
    <t xml:space="preserve">Formulación, cambios en los riesgos o acciones, </t>
  </si>
  <si>
    <t>SANDRA CONSTANZA MARTÍNEZ MURILLO</t>
  </si>
  <si>
    <t>2. ALTO</t>
  </si>
  <si>
    <t>#</t>
  </si>
  <si>
    <t>3. ALTO</t>
  </si>
  <si>
    <t>4. ALTO</t>
  </si>
  <si>
    <t>REVISION Y APROBACIÓN</t>
  </si>
  <si>
    <t>5. ALTO</t>
  </si>
  <si>
    <t>REVISÓ</t>
  </si>
  <si>
    <t>APROBACIÓN LÍDER DEL PROCESO</t>
  </si>
  <si>
    <t>APOYO OFICINA DE ASESORA DE PLANEACIÓN</t>
  </si>
  <si>
    <t>6. ALTO</t>
  </si>
  <si>
    <t>NOMBRE:</t>
  </si>
  <si>
    <t>WILLINGTON GRANADOS HERRERA</t>
  </si>
  <si>
    <t>FABIÁN ANDRÉS CORREA ÁLVAREZ</t>
  </si>
  <si>
    <t>ÁNGEL LEONARDO MARTÍNEZ MARTÍNEZ</t>
  </si>
  <si>
    <t>7. ALTO</t>
  </si>
  <si>
    <t>CARGO:</t>
  </si>
  <si>
    <t>COORDINADORA ÁREA DE INVESTIGACIÓN</t>
  </si>
  <si>
    <t>PROFESIONAL OFICINA ASESORA DE PLANEACIÓN</t>
  </si>
  <si>
    <t>JEFE OFICINA ASESORA DE PLANEACIÓN</t>
  </si>
  <si>
    <t>ROFESIONAL OFICINA ASESORA DE PLANEACIÓN</t>
  </si>
  <si>
    <t>1. EXTREMO</t>
  </si>
  <si>
    <t>2. EXTREMO</t>
  </si>
  <si>
    <t>3. EXTREMO</t>
  </si>
  <si>
    <t>4. EXTREMO</t>
  </si>
  <si>
    <t>5. EXTREMO</t>
  </si>
  <si>
    <t>6. EXTREMO</t>
  </si>
  <si>
    <t>7. EXTREMO</t>
  </si>
  <si>
    <r>
      <t xml:space="preserve">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</si>
  <si>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r>
      <t xml:space="preserve">PLANEACIÓN - GESTIÓN DE MEJORAMIENTO 
</t>
    </r>
    <r>
      <rPr>
        <sz val="10"/>
        <color theme="1"/>
        <rFont val="Times New Roman"/>
        <family val="1"/>
      </rPr>
      <t>Mejorar Continuamente el Sistema Integrado de Gestión mediante la aplicación de acciones de mejora fundamentadas en la medición de la eficiacia, eficiencia y efectividad de las políticas, objetivos, los resultados de auditorias, indicadores, riesgos,
producto no conforme, quejas y reclamos y revisión por la dirección incrementando la satisfacción del cliente.</t>
    </r>
  </si>
  <si>
    <t>Actualización extemporánea de los documentos oficiales del SIG
Desconocimiento de los procedimientos y metodologias de planeación.
Falta de implementación de los procedimientos y metodologías establecidas
No utilización de documentos oficiales del SIG en la versión vigente.
Falta de socialización y apropiación de los documentos oficiales del SIG.</t>
  </si>
  <si>
    <t>Desactualización de los documentos del Sistema Integrado de Gestión para favorecimiento de terceros</t>
  </si>
  <si>
    <t xml:space="preserve">Desarrollo de actividades o uso de documentos en estado de obsolescencia del Manual de procesos y procedimientos  </t>
  </si>
  <si>
    <t>Los documentos son trabajados por el área correspondiente antes de ser enviados a Planeación para revisión como lo establece el procedimiento "Control de documentos E-MEJ-PR-001", así mismo, la revisión y aprobación garantiza que el Responsable de Área y Líder del proceso deban conocer el documento para dar su visto bueno dejando evidencia en las firmas de los controles de documentos
Instructivo de control de consecutivos de control de documentos
Los documentos oficializados se
encuentran en la Página
Web y se envía correo electrónico masivo a todo el personal del IDIPRON para su conocimiento
Se realizan socializaciones a los equipos y responsables de realizar las actividades</t>
  </si>
  <si>
    <t>No se tiene evidencia de la materialización de este riesgo</t>
  </si>
  <si>
    <t>Informar de forma inmediata al Responsable de Área y/o Líder de Proceso la situación presentada para que se realicen las acciones correctivas respectivas y ajustar la documentación a la que haya lugar 
Realizar la corrección de los documentos correspondientes o realizar el informe respectivo para la autorización del uso de la información y su validéz</t>
  </si>
  <si>
    <t>Plan de choque para revisar y actualizar los procedimientos e instructivos y garantizar que todos cuenten con ounto de control</t>
  </si>
  <si>
    <t>Julio - Diciembre 2021</t>
  </si>
  <si>
    <t>Procedimiento e instructivos actualizados en el Manual de Procesos y Procedimientos</t>
  </si>
  <si>
    <t>Durante el periodo mayo - agosto cuatrimestre, todos los documentos relacionados con el SIGID fueron gestionados a través del aplicativo ARANDA, en donde los usuarios de cada proceso realizan la publicacion de los documentos y los gestores de la Oficina Asesora de Planeación los revisan y si es necesario realizan los comentarios para ajuste por parte del proceso. 
Durante el cuatrimestre se recibieron 66 documentos enviados por los líderes de los procesos solicitando la oficializacion de los documentos trabajados a traves de ARANDA.
Así mismo con el fin de avanzar en la actualización de los dpcumentos del SIGID se realizaron reuniones del equipo MIPG en donde se analizó el estado de actualización de los documentos de cada proceso, esto con el fin de establecer estratégias que permitan avanzar de manera sostenible en la actualización documental.
Por otra parte, se inicio el plan de choque que busca avanzar de manera eficiente en la actualización de los procedimientos e instructivos y garantizar que cuenten con puntos de control. desde el mes de julio se realizó la actualización y verificación de puntos de control en 14 documentos.
Los soportes se pueden verificar en el sistema ARANDA</t>
  </si>
  <si>
    <t>Profesional de Apoyo Oficina Asesora de Planeación</t>
  </si>
  <si>
    <r>
      <t xml:space="preserve">EFICACIA:
</t>
    </r>
    <r>
      <rPr>
        <sz val="10"/>
        <rFont val="Times New Roman"/>
        <family val="1"/>
      </rPr>
      <t>Numero de documentos  oficializados durante el periodo (66) / Numero de solicitudes de documentos para oficializar (66) =</t>
    </r>
    <r>
      <rPr>
        <b/>
        <sz val="10"/>
        <rFont val="Times New Roman"/>
        <family val="1"/>
      </rPr>
      <t xml:space="preserve"> 100%</t>
    </r>
  </si>
  <si>
    <t xml:space="preserve">   El sgundo seguimiento se realiza con corte al 3 de septiembre de 2021 y debe ser a 31 de agosto. Se mide la  efectividad de los controles mediante los indicadores de eficiacia y efectividad.                           Se analizaron los controles.  Cuenta con responsable de los controles  para ejercer la actividad. 
Se aporta como evidencias de los controles: Acta reunión estado documentos Sigep del 2 de agosto de 2021, lista de asistenciay tabla y tabla excel  listado de asitencia   
No se ha materializado el riesgo. </t>
  </si>
  <si>
    <r>
      <rPr>
        <b/>
        <sz val="10"/>
        <rFont val="Times New Roman"/>
        <family val="1"/>
      </rPr>
      <t xml:space="preserve">EFECTIVIDAD:
</t>
    </r>
    <r>
      <rPr>
        <sz val="10"/>
        <rFont val="Times New Roman"/>
        <family val="1"/>
      </rPr>
      <t>Numero de documentos con actualización no mayor al año 2020 (426) / total de documentos del SIGID (1100) =38.7%
Numero de procedimientos e instructivos con actualización y revisión de puntos de control (80) / total de documentos del SIGID (272) = 29,4%</t>
    </r>
  </si>
  <si>
    <t>Por omisión de los procesos o de la Oficina de Planeación, no se publiquen las versiones mas actualizadas de los documentos que forman parte del SIGID</t>
  </si>
  <si>
    <t>Cada vez que se revise un procedimiento o instructivo</t>
  </si>
  <si>
    <t>Desactualización en el conocimiento de metodologías para la elaboración de documentación en SIG
Alto nivel de
rotación de personal
Falta de una herramienta que permita controlar y hacer seguimiento a las solicitudes de la documentación</t>
  </si>
  <si>
    <t>Posibilidad de publicar documentos  que incumplan con los lineamientos establecidos por omisión en su revisión por parte de la Oficina Asesora de Planeación</t>
  </si>
  <si>
    <t>Que la revisión y consolidación de la documentación no se realice de forma adecuada y oportuna</t>
  </si>
  <si>
    <t>El procedimiento de "Control de documentos E-MEJ-PR-001" establece las actividades y responsables así como los tiempos promedio
El manual "Elaboración de documentos E-MEJ-MA-002" establece los lineamientos que debe cumplir la documentación que se genere en el Instituto y las personas de la OAP que apoyan deben velar porque estos se cumplan
La documentación además de ser revisada por las personas de apoyo, es revisada por el/la Líder SIGID o delegado(a)
Plataforma Aranda establece tiempos de revisión de cada documentos por área. Se realiza distribución de áreas a los profesionales de Planeación para asegurar la implementación de las revisiónes</t>
  </si>
  <si>
    <t>En caso de requerirse se asigna otra persona de apoyo para la revisión y seguimiento con el fin de agilizar los trámites o redistribución de procesos sobretodo en aquellos que presentan demoras</t>
  </si>
  <si>
    <t>Revisar y actualizar de ser necesario los documentos  procedimiento Control de Documentos E-MEJ-PR-001 y Manual Mesa de Ayuda E-MEJ-MA-003 estableciendo los puntos de control y/o politicas de operación necesarios para garantizar que los ajustes y publicación de documentos se realiza con autorización de los líderes de los procesos.</t>
  </si>
  <si>
    <t>01-09-2021 A 30/11/2021</t>
  </si>
  <si>
    <t>Documentos Control de Documentos E-MEJ-PR-001 y Manual Mesa de Ayuda E-MEJ-MA-003 revisados</t>
  </si>
  <si>
    <r>
      <t xml:space="preserve">EFICACIA: 
</t>
    </r>
    <r>
      <rPr>
        <sz val="10"/>
        <rFont val="Times New Roman"/>
        <family val="1"/>
      </rPr>
      <t xml:space="preserve"># de solicitudes de documentación tramitadas (66) / # de solicitudes de documentación enviadas (66)
</t>
    </r>
  </si>
  <si>
    <r>
      <rPr>
        <b/>
        <sz val="10"/>
        <color theme="1"/>
        <rFont val="Times New Roman"/>
        <family val="1"/>
      </rPr>
      <t xml:space="preserve">EFECTIVIDAD:
RESULTADO DE 
</t>
    </r>
    <r>
      <rPr>
        <sz val="10"/>
        <color theme="1"/>
        <rFont val="Times New Roman"/>
        <family val="1"/>
      </rPr>
      <t xml:space="preserve">Efectividad  en el uso de los documentos
=
((# de casos
de uso de documentos desactualizados
presentados
periodo actual (0)
- # de casos
de uso de documentos desactualizados
presentados periodo
anterior) / # de casos
de uso de documentos desactualizados
presentados
periodo
anterior) (0) x 100 = 0
</t>
    </r>
  </si>
  <si>
    <t>Que los documentos que forman parte del Sistema Integrado de Gestión sean publicados sin cumplir las exigencias y lineamientos definidos por la Oficina Asesora de Planeación</t>
  </si>
  <si>
    <t>Una vez</t>
  </si>
  <si>
    <t>REALIZAR IDENTIFICACIÓN EN LA FORMULACIÓN</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</si>
  <si>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Índice de cumplimiento actividades= (# de actividades cumplidas
/ # de actividades
programadas) x
100
Uno por cada acción</t>
    </r>
  </si>
  <si>
    <r>
      <rPr>
        <b/>
        <sz val="10"/>
        <color theme="1"/>
        <rFont val="Times New Roman"/>
        <family val="1"/>
      </rPr>
      <t xml:space="preserve">EFECTIVIDAD:
 RESULTADO DE 
</t>
    </r>
    <r>
      <rPr>
        <sz val="10"/>
        <color theme="1"/>
        <rFont val="Times New Roman"/>
        <family val="1"/>
      </rPr>
      <t xml:space="preserve">Efectividad del
plan de manejo
de riesgos=
((# de casos
de desabastecimiento
presentados
periodo actual
- # de casos de
desabastecimiento presentados periodo
anterior) / # de
casos de desabastecimiento
presentados
periodo
anterior) x 100
</t>
    </r>
  </si>
  <si>
    <t>as</t>
  </si>
  <si>
    <t>Formulación en formato actualizado</t>
  </si>
  <si>
    <t xml:space="preserve">Yuly Milena Gómez Romero </t>
  </si>
  <si>
    <t>Se eralizó la actualización del mapa de acuerdo con los comentarios realizados por la Oficina de Control Interno en su tercer seguimiento de la vigencia 2020</t>
  </si>
  <si>
    <t>WILLINGTON GRANADOS</t>
  </si>
  <si>
    <t>YULI CRISTELL PEÑA</t>
  </si>
  <si>
    <t>FABIAN ANDRES CORREA ALVAREZ</t>
  </si>
  <si>
    <t>N/A</t>
  </si>
  <si>
    <t>SONIA VERÓNICA MUÑOZ CÁRDENAS</t>
  </si>
  <si>
    <t>CONTRATISTA OFICINA ASESORA DE PLANEACIÓN</t>
  </si>
  <si>
    <t>CONTRATISTA OFICINA CONTROL INTERNO</t>
  </si>
  <si>
    <t>El proceso de comunicaciones en el IDIPRON se fundamenta en la estrategia de comunicaciones para divulgar y promocionar la gestión del Instituto Distrital para la Protección de la Niñez y la Juventud -IDIPRON- dirigida a sus grupos de interés como usuarios, servidores, entidades distritales, entidades nacionales y ciudadanía en general con información clara, veraz y oportuna a través de los canales de comunicación propios y de medios de comunicación externos de carácter masivo, alternativo, digital y comunitario.</t>
  </si>
  <si>
    <t>Comunicaciones</t>
  </si>
  <si>
    <t>Desconocimiento de la aplicación manual de imagen institucional en las diferentes áreas del Instituto</t>
  </si>
  <si>
    <t xml:space="preserve">Probabilidad de usar incorrectamente  la imagen institucional del IDIPRON en de las diferentes áreas del Instituto </t>
  </si>
  <si>
    <t xml:space="preserve">• Confusión en los grupos de interés receptores de la información emitida por el Instituto. 
• Creación de piezas comunicativas de uso interno y externo que no identifican al Instituto.
</t>
  </si>
  <si>
    <r>
      <t xml:space="preserve">
</t>
    </r>
    <r>
      <rPr>
        <sz val="10"/>
        <rFont val="Times New Roman"/>
        <family val="1"/>
      </rPr>
      <t xml:space="preserve">Aplicar el procedimiento interno </t>
    </r>
    <r>
      <rPr>
        <b/>
        <i/>
        <sz val="10"/>
        <rFont val="Times New Roman"/>
        <family val="1"/>
      </rPr>
      <t>realización de pieza comunicacional E-COM-PR-00</t>
    </r>
    <r>
      <rPr>
        <i/>
        <sz val="10"/>
        <rFont val="Times New Roman"/>
        <family val="1"/>
      </rPr>
      <t>1</t>
    </r>
    <r>
      <rPr>
        <sz val="10"/>
        <rFont val="Times New Roman"/>
        <family val="1"/>
      </rPr>
      <t xml:space="preserve"> y el </t>
    </r>
    <r>
      <rPr>
        <b/>
        <i/>
        <sz val="10"/>
        <rFont val="Times New Roman"/>
        <family val="1"/>
      </rPr>
      <t>formato solicitud de pieza comunicacional y / o publicación el portal web E-COM-FT-001</t>
    </r>
    <r>
      <rPr>
        <sz val="10"/>
        <rFont val="Times New Roman"/>
        <family val="1"/>
      </rPr>
      <t xml:space="preserve"> como parámetro para la realización de todas las piezas gráficas y audiovisuales de la entidad. 
Socializar a  todas las áreas y oficinas de la entidad los parámetros establecidos por el área de comunicaciones para la solicitud y diseño de piezas comunicacionales. </t>
    </r>
  </si>
  <si>
    <t>Enero de 2020</t>
  </si>
  <si>
    <t xml:space="preserve">*Divulgar el manual de imagen institucional, la ruta en la Intranet para consultarlo y aplicarlo.
*Divulgar la caracterización del proceso de comunicaciones.
*Divulgar y promocionar el procedimiento interno realización de pieza comunicacional E-COM-PR-001 y el formato solicitud de pieza comunicacional y / o publicación el portal web E-COM-FT-001 como parámetro para la realización de todas las piezas gráficas y audiovisuales de la entidad. </t>
  </si>
  <si>
    <t xml:space="preserve">Durante la vigencia </t>
  </si>
  <si>
    <t xml:space="preserve">*Relación de solcitudes hechas conforme al  procedimiento interno realización de pieza comunicacional E-COM-PR-001 y el formato solicitud de pieza comunicacional y / o publicación el portal web E-COM-FT-001 como parámetro para la realización de todas las piezas gráficas y audiovisuales de la entidad. 
*Mensajes vía correo electrónico institucional con la información del procedimiento interno realización de pieza comunicacional E-COM-PR-001 y el formato solicitud de pieza comunicacional y / o publicación el portal web E-COM-FT-001 como parámetro para la realización de todas las piezas gráficas y audiovisuales de la entidad. </t>
  </si>
  <si>
    <t>Durante el segundo cuatrimestre, atendiendo a las observaciones realizadas por la Oficina de Control Interno al primer seguimiento, 
•	Revisión y ajuste del mapa de riesgos de gestión con la formulación de indicadores para el riesgo que se emplearán para la medición y reporte del tercer seguimiento.
•	Se formulan acciones de fortalecimiento
•	Aporte de evidencias con la relación de las solicitudes hechas aplicando el procedimiento interno realización de pieza comunicacional E-COM-PR-001 y el formato solicitud de pieza comunicacional y / o publicación el portal web E-COM-FT-001
Así mismo se realizó, por parte del área de comunicaciones, la socialización vía mailing del procedimiento interno realización de pieza comunicacional E-COM-PR-001 y el formato solicitud de pieza comunicacional y / o publicación el portal web E-COM-FT-001 como parámetros para la realización de todas las piezas gráficas y audiovisuales de la entidad.</t>
  </si>
  <si>
    <t xml:space="preserve">Profesionales contratistas del área de comunicaciones </t>
  </si>
  <si>
    <r>
      <rPr>
        <b/>
        <sz val="10"/>
        <rFont val="Times New Roman"/>
        <family val="1"/>
      </rPr>
      <t xml:space="preserve">EFICACIA:
</t>
    </r>
    <r>
      <rPr>
        <sz val="10"/>
        <rFont val="Times New Roman"/>
        <family val="1"/>
      </rPr>
      <t xml:space="preserve">
Número de piezas comunicativas aplicando el manual de imagen institucional / Número de solicitudes de piezas  aplicando el procedimiento interno realización de pieza comunicacional E-COM-PR-001 y el formato solicitud de pieza comunicacional y / o publicación el portal web E-COM-FT-001= 100%
Número de socializaciones el procedimiento interno realización de pieza comunicacional E-COM-PR-001 y el formato solicitud de pieza comunicacional y / o publicación el portal web E-COM-FT-001
 </t>
    </r>
  </si>
  <si>
    <t>En las evidencias aportadas se evidencia él envió de la pieza comunicacional a todo el instituto para la correcta solicitud de publicación de piezas. Se recomienda fortalecer acciones para el buen uso de la imagen institucional, si bien en el segundo seguimiento se observa que el área de comunicaciones atendió las recomendaciones realizadas por la OCI.</t>
  </si>
  <si>
    <r>
      <rPr>
        <b/>
        <sz val="10"/>
        <rFont val="Times New Roman"/>
        <family val="1"/>
      </rPr>
      <t xml:space="preserve">EFECTIVIDAD:
 </t>
    </r>
    <r>
      <rPr>
        <sz val="10"/>
        <rFont val="Times New Roman"/>
        <family val="1"/>
      </rPr>
      <t>Número de casos de no aplicación del manual de imagen institucional en el periodo actual - Número de casos de no aplicación del manual de imagen institucional en el periodo anterior) / Número de casos de no aplicación del manual de imagen institucional en el periodo anterior)</t>
    </r>
  </si>
  <si>
    <t>El manual de imagen institucional es un documento que define los lineamientos para el uso correcto de los elementos gráficos y tipográficos de la Entidad. Si no se aplica dicho manual se afecta la imagen institucional, se dificulta la realización de realizar piezas comunicativas de uso interno y externo y se entorpece la consolidación de la imagen institucional del IDIPRON.</t>
  </si>
  <si>
    <t xml:space="preserve">Cuatrimestral </t>
  </si>
  <si>
    <t xml:space="preserve"> -	Inoportunidad en la implementación de los procedimientos para la realización de los backup o respaldo de la información 
-	Desconocimiento de las políticas o procedimientos para salvaguardar la información institucional 
 </t>
  </si>
  <si>
    <t xml:space="preserve">Posibilidad de que se presente  pérdida de información audiovisual institucional producida o divulgada  en el área de comunicaciones </t>
  </si>
  <si>
    <t>*Pérdida de la información institucional
*Retraso en los procesos internos y externos del área de comunicaciones.
*Pérdida del registro y la memoria histórica institucional representada en la producción audiovisual y fotográfica del Instituto.</t>
  </si>
  <si>
    <r>
      <t xml:space="preserve"> implementar el procedimiento del área de sistemas </t>
    </r>
    <r>
      <rPr>
        <b/>
        <i/>
        <sz val="10"/>
        <rFont val="Times New Roman"/>
        <family val="1"/>
      </rPr>
      <t>Copia y resguardo de la información 
 A-TIC-PR-005</t>
    </r>
    <r>
      <rPr>
        <sz val="10"/>
        <rFont val="Times New Roman"/>
        <family val="1"/>
      </rPr>
      <t xml:space="preserve"> el cual define los lineamientos para la protección de la información generada y de propiedad del Instituto, con el fin de conservar, respaldar y custodiar la información institucional.
</t>
    </r>
  </si>
  <si>
    <t xml:space="preserve">Si </t>
  </si>
  <si>
    <t>Mayo de 2019</t>
  </si>
  <si>
    <t xml:space="preserve">*Informar inmediatamente al líder del área de comunicaciones 
*Informar inmediatamente al área de sistemas
*Verificar si se puede implementar un mecanismo de recuperación de información </t>
  </si>
  <si>
    <t>*Solicitar la realización de un backup bimestral a partir de la fecha, para mitigar el riesgo. 
*Verificar que el backup se realice por parte del área del sistemas.</t>
  </si>
  <si>
    <t xml:space="preserve">*Backup hecho en el área de comunicaciones
</t>
  </si>
  <si>
    <t xml:space="preserve"> Durante el segundo cuatrimestre se revisó y ajustó el mapa de gestión, se formularon indicadores y acciones de fortalecimiento.
Desde el área de comunicaciones se realizó un backup en el Área de Comunicaciones.</t>
  </si>
  <si>
    <r>
      <rPr>
        <b/>
        <sz val="14"/>
        <color theme="1"/>
        <rFont val="Times New Roman"/>
        <family val="1"/>
      </rPr>
      <t xml:space="preserve">EFICACIA:
</t>
    </r>
    <r>
      <rPr>
        <sz val="14"/>
        <color theme="1"/>
        <rFont val="Times New Roman"/>
        <family val="1"/>
      </rPr>
      <t xml:space="preserve">
Número de backup realizados /  6 backup propuestos 
</t>
    </r>
  </si>
  <si>
    <t xml:space="preserve">Si bien en las evidencias aportadas se observa pantallazo del del backup realizado, se recomienda realizar un acta indicando la informacion del backup, fecha, carpetas, etc.no si bien se atendieron las recomendaciones realizas por la OCI, no se aporto evidencia de las 6 backup que se estbalecen en el indicador de EFICACIA. </t>
  </si>
  <si>
    <r>
      <rPr>
        <b/>
        <sz val="10"/>
        <rFont val="Times New Roman"/>
        <family val="1"/>
      </rPr>
      <t xml:space="preserve">EFECTIVIDAD:
</t>
    </r>
    <r>
      <rPr>
        <sz val="10"/>
        <rFont val="Times New Roman"/>
        <family val="1"/>
      </rPr>
      <t xml:space="preserve">Efectividad del
plan de manejo
de riesgos=
Número de casos
de pérdida de información presentados durante el
periodo actual
- Número de casos de
pérdida de información  presentados en el período
anterior / Número de
casos de pérdida de información presentados en el
periodo
anterior x 100
</t>
    </r>
  </si>
  <si>
    <t>La no realización del backup de la información producida y/o divulgada en el área de comunicaciones y alojada en discos duros externos se puede perder esa información  irrecuperable e irrepetible afectando gravemente la gestión, el registro y la memoria historica institucional.</t>
  </si>
  <si>
    <t xml:space="preserve">*Inoportunidad en la entrega de la información a publicar por parte de las áreas misionales y de funcionamiento de la Enidad.
*Desconocimiento del proceso de comunicaciones y procedimiento requerido para la publicación de la información
*Carencia de acciones para realizar un seguimiento de las informaciones a publicar y los responsables de suministrarla al área de comunicaciones.
</t>
  </si>
  <si>
    <t xml:space="preserve">Posibilidad de que se presente la desactualización de la información publicada en la pagina web institucional </t>
  </si>
  <si>
    <t>• Falta en transparencia de la información institucional que es pública.
• Sanciones por parte de los entes de control.</t>
  </si>
  <si>
    <r>
      <t>Diseñar y enviar alertas de publicación de información a toda la Entidad, mensualmente, con fecha límite de publicación, el área que la debe publicar y la información que se debe publicar.</t>
    </r>
    <r>
      <rPr>
        <strike/>
        <sz val="10"/>
        <color rgb="FFFF0000"/>
        <rFont val="Times New Roman"/>
        <family val="1"/>
      </rPr>
      <t xml:space="preserve"> </t>
    </r>
  </si>
  <si>
    <t xml:space="preserve">Durante la ultima vigencia no se ha registrado la materialización del riesgo </t>
  </si>
  <si>
    <t xml:space="preserve">*Alertar al área u oficina responsable sobre la oportunidad y contenido de la información. 
*Publicar inmediatamente la información que ha dejado de publicarse.
*Informar al área de comunicaciones sobre los motivos de la no publicación de la información </t>
  </si>
  <si>
    <t xml:space="preserve">* Construir un plan de acción para publicación de información que contenga: área responsable, servidor responsable de proveerla, contenido de la publicación, fecha de recepción, fecha oportuna de publicación y link del drive para almacenar la información.
*Adecuar un espacio en el drive para almacenar la información.
</t>
  </si>
  <si>
    <t xml:space="preserve">*Piezas gráficas para enviar vía e-mailing advirtiendo a las áreas sobre la entrega de los boletines informativos.
</t>
  </si>
  <si>
    <r>
      <t xml:space="preserve">Durante el segundo cuatrimestre desde el área de comunicaciones se realizo el diseño y envío de las alertas de publicación de información correspondientes a los meses de  junio, julio y agosto tal como lo evidencian los diseños y mensajes vía correo electrónico modalidad e-mailing.
Así misso, se formulan indicadores que se empezara a implementar en el tercer seguimiento. 
</t>
    </r>
    <r>
      <rPr>
        <sz val="11"/>
        <color rgb="FFFF0000"/>
        <rFont val="Times New Roman"/>
        <family val="1"/>
      </rPr>
      <t xml:space="preserve">  </t>
    </r>
  </si>
  <si>
    <r>
      <rPr>
        <b/>
        <sz val="10"/>
        <rFont val="Times New Roman"/>
        <family val="1"/>
      </rPr>
      <t>EFICACIA:</t>
    </r>
    <r>
      <rPr>
        <b/>
        <sz val="10"/>
        <color rgb="FFFF0000"/>
        <rFont val="Times New Roman"/>
        <family val="1"/>
      </rPr>
      <t xml:space="preserve">
</t>
    </r>
    <r>
      <rPr>
        <sz val="10"/>
        <color rgb="FFFF0000"/>
        <rFont val="Times New Roman"/>
        <family val="1"/>
      </rPr>
      <t xml:space="preserve">
</t>
    </r>
    <r>
      <rPr>
        <sz val="10"/>
        <rFont val="Times New Roman"/>
        <family val="1"/>
      </rPr>
      <t xml:space="preserve"># De alertas realizadas / # de alertas propuestas 10 
</t>
    </r>
  </si>
  <si>
    <r>
      <t xml:space="preserve">EFECTIVIDAD:
</t>
    </r>
    <r>
      <rPr>
        <b/>
        <sz val="10"/>
        <color rgb="FFFF0000"/>
        <rFont val="Times New Roman"/>
        <family val="1"/>
      </rPr>
      <t xml:space="preserve">
</t>
    </r>
    <r>
      <rPr>
        <sz val="10"/>
        <rFont val="Times New Roman"/>
        <family val="1"/>
      </rPr>
      <t>Número de casos
de desactualización de la información presentados en el 
periodo actual
- Número de casos de
desactualización de la información presentados periodo en el
anterior / Número de
desactualización de la información presentados en el período anterior x 100</t>
    </r>
  </si>
  <si>
    <t xml:space="preserve">La  información institucional alojada en la página web debe permanecer actualizada bajo los parámetros que establece la ley; esa información desactualizada trae consecuencias graves para la Entidad. </t>
  </si>
  <si>
    <t>ELABORÓ: Ana María Forero Romero</t>
  </si>
  <si>
    <t>Ajustes en el mapa de riesgos</t>
  </si>
  <si>
    <t>Formulación de acciones de fortalecimiento</t>
  </si>
  <si>
    <t>Formulación de indicadores</t>
  </si>
  <si>
    <t>Ana María Forero Romero</t>
  </si>
  <si>
    <t xml:space="preserve">Roberto García Rubio </t>
  </si>
  <si>
    <t>Marisol Monsalve Usme</t>
  </si>
  <si>
    <t xml:space="preserve">Profesional contratista </t>
  </si>
  <si>
    <t xml:space="preserve">Líder de comunicaciones </t>
  </si>
  <si>
    <t>Jefe de Oficina Asesora de Planeación</t>
  </si>
  <si>
    <t xml:space="preserve">Profesional Oficina Asesora de Planeación </t>
  </si>
  <si>
    <t>PROCESO</t>
  </si>
  <si>
    <t>GESTIÓN DE MEJORAMIENTO</t>
  </si>
  <si>
    <t>CÓDIGO</t>
  </si>
  <si>
    <t>E-MEJ-FT-009</t>
  </si>
  <si>
    <t>VERSIÓN</t>
  </si>
  <si>
    <t>FORMATO</t>
  </si>
  <si>
    <t>MAPA DE RIESGOS DE GESTIÓN</t>
  </si>
  <si>
    <t>PÁGINA</t>
  </si>
  <si>
    <t>1 de 1</t>
  </si>
  <si>
    <t>VIGENTE DESDE</t>
  </si>
  <si>
    <t xml:space="preserve">CARACTERÍSTICAS DEL CONTROL </t>
  </si>
  <si>
    <t>Planeación 
Proyectar con base en el contexto estratégico, el Plan de Desarrollo vigente en Bogotá y la Participación de la Ciudadanía, los compromisos de corto y mediano plazo, para el cumplimiento de la misión de la Entidad en el marco de la política pública y en busca del mejoramiento continuo, que apoye la prevención protección y restitución de los derechos a los niños, niñas, adolescentes y jóvenes del IDIPRON; lo cual se materializa en planes, programas y proyectos.</t>
  </si>
  <si>
    <t>Planeación - Planeación</t>
  </si>
  <si>
    <t xml:space="preserve">Entrega de información inexacta o desactualizada errónea que incida en la formulación de los proyectos de inversión
</t>
  </si>
  <si>
    <t>Formulación de proyectos de inversión que no respondan a las necesidades reales del Instituto y sus beneficiarios.</t>
  </si>
  <si>
    <t>Errores en la planeación de acciones especificas
Incumplimiento del plan de desarrollo institucional
Desvió de recursos y esfuerzos a proyectos no pertinentes para el IDIPRON</t>
  </si>
  <si>
    <t>La formulación de los proyectos de inversión de IDIPRON es realizada de manera  conjunta entre los subdirectores (Gerentes de Proyecto) y la Oficina Asesora de Planeación, de acuerdo con las necesidades manifiestas de sus áreas usando como herramienta el documento "PLANIFICACIÓN DE FINES,
MEDIOS, RECURSOS, TOMA DE
DECISIONES Y SEGUIMIENTO DE
LA GESTIÓN DEL IDIPRON E-PLA-PR-001" y complementarios.
Es revisada interna y externamente por:
Interna: Jefe Oficina de Planeación
Externa: Secretaría de Hacienda y Planeación Distrital-SEGPLAN
Se revisan los estatutos internos y reglamentaria del IDIPRON</t>
  </si>
  <si>
    <t>No se ha materializado</t>
  </si>
  <si>
    <t>En caso de presentarse errores en la planeación de los proyectos de inversión se debe realizar la priorización de gasto</t>
  </si>
  <si>
    <t xml:space="preserve">Este riesgo esta en zona de riesgo baja lo que indica que los controles creados para su manejo son efectivos para prevenir su materialización. </t>
  </si>
  <si>
    <t>ANUAL
POR DEMANDA</t>
  </si>
  <si>
    <t>Informes segplan e informes ejecutivos trimestrales</t>
  </si>
  <si>
    <r>
      <rPr>
        <b/>
        <sz val="10"/>
        <color theme="1"/>
        <rFont val="Times New Roman"/>
        <family val="1"/>
      </rPr>
      <t xml:space="preserve">SEGUNDO SEGUIMIENTO: </t>
    </r>
    <r>
      <rPr>
        <sz val="10"/>
        <color theme="1"/>
        <rFont val="Times New Roman"/>
        <family val="1"/>
      </rPr>
      <t xml:space="preserve">
Se realizó el primer  y segundo seguimiento trimestral SEGPLAN y el Primer y segundo Informe ejecutivo trimestral de proyectos de inversión</t>
    </r>
  </si>
  <si>
    <t>LIGIA STELLA ROZO REINA</t>
  </si>
  <si>
    <r>
      <rPr>
        <b/>
        <sz val="10"/>
        <color theme="1"/>
        <rFont val="Times New Roman"/>
        <family val="1"/>
      </rPr>
      <t xml:space="preserve">EFICACIA:
</t>
    </r>
    <r>
      <rPr>
        <sz val="10"/>
        <color theme="1"/>
        <rFont val="Times New Roman"/>
        <family val="1"/>
      </rPr>
      <t>Se realizó el primer  y segundo seguimiento trimestral SEGPLAN y el Primer y segundo Informe ejecutivo trimestral de proyectos de inversión</t>
    </r>
    <r>
      <rPr>
        <b/>
        <sz val="10"/>
        <color theme="1"/>
        <rFont val="Times New Roman"/>
        <family val="1"/>
      </rPr>
      <t xml:space="preserve">
</t>
    </r>
    <r>
      <rPr>
        <sz val="10"/>
        <color theme="1"/>
        <rFont val="Times New Roman"/>
        <family val="1"/>
      </rPr>
      <t xml:space="preserve">
</t>
    </r>
    <r>
      <rPr>
        <b/>
        <sz val="10"/>
        <color theme="1"/>
        <rFont val="Times New Roman"/>
        <family val="1"/>
      </rPr>
      <t xml:space="preserve">RESULTADO DEL INDICADOR: 50%
</t>
    </r>
    <r>
      <rPr>
        <sz val="10"/>
        <color theme="1"/>
        <rFont val="Times New Roman"/>
        <family val="1"/>
      </rPr>
      <t xml:space="preserve">
No.de documentos de información sobre proyectos de inversión
</t>
    </r>
  </si>
  <si>
    <t>En caso de materializarse el riesgo, lo descrito en la formulación de proyectos de inversión, se aleja de las necesidades reales y por tanto no impactan la atención de los NNAJ</t>
  </si>
  <si>
    <t>MENSUALES
POR DEMANDA</t>
  </si>
  <si>
    <t>Planeación - Participación ciudadana</t>
  </si>
  <si>
    <t>Debilidades en la comunicación de los equipos de participación y la coordinación 
No contar con el personal cualificado y suficiente para cumplir con los requerimientos establecidos en las instancias locales y distritales
No se cuenta con una herramienta o metodología que permita recopilar la información de participación
Falta de organización y consolidación en la información del área
Alta rotación de personal</t>
  </si>
  <si>
    <t>No dar cumplimiento a los compromisos adquiridos en las diferentes instancias de participación.</t>
  </si>
  <si>
    <t>Debilidad en el seguimiento y análisis a los compromisos adquiridos en los diferentes escenarios de participación
Afectación negativa en la imagen y credibilidad institucional
Hallazgos de auditorías internas y externas (Entes de control)
Incumplimiento de acuerdos locales y distritales que afectan directa e indirectamente la atención de los NNAJ en los territorios.</t>
  </si>
  <si>
    <t>La Oficina Asesora de Planeación cuenta con equipo de participación ciudadana para la coordinación, seguimiento y cualificación de los servidores que representan al Instituto en los diferentes escenarios.
Formulación de la Estrategia de Participación Institucional.
Matriz de seguimiento a las acciones de participación</t>
  </si>
  <si>
    <t>Fortalecer el equipo de participación con delegados de cada UPI
Reunión con la Subdirección de Métodos para definir metodológicamente la asignación de espacios de participación y la cualificación de los equipos.
Socialización de instrumentos efectivos para la retroalimentación de la información y comunicación permanente con los diferentes responsables de la participación a las instancias institucionales. 
Seguimiento a la herramienta implementada</t>
  </si>
  <si>
    <t xml:space="preserve">Se crea la herramienta de Matriz de diligenciamiento, la cual permite la recopilación y seguimiento de la información generada en las instancias locales y distritales por parte de los delegados y/o referentes. 
En dicha matriz, se deja constancia de 6 compromisos adquiridos y cumplidos, (Distritales: 1 - mesa distrital habitabilidad en calle/movilización ciudadana; documento preguntas orientadoras, 2 - mesa distrital habitabilidad en calle/seguridad; matriz puntos críticos, 3 - Ruta de Oportunidades Juveniles; Plan distrital ROJ . Locales: 1 - UAT Mártires; feria de servicios, 2 - CLG Santa Fé; feria de servicios, 3 - CLG Mártires; jornada NO violencia.) </t>
  </si>
  <si>
    <t>ANUAL 
POR DEMANDA</t>
  </si>
  <si>
    <t>Matriz de distribución de instancias locales y distritales y Matrices de diligenciamiento</t>
  </si>
  <si>
    <r>
      <rPr>
        <b/>
        <sz val="10"/>
        <color theme="1"/>
        <rFont val="Times New Roman"/>
        <family val="1"/>
      </rPr>
      <t xml:space="preserve">SEGUNDO SEGUIMIENTO: </t>
    </r>
    <r>
      <rPr>
        <sz val="10"/>
        <color theme="1"/>
        <rFont val="Times New Roman"/>
        <family val="1"/>
      </rPr>
      <t xml:space="preserve">
Estos compromisos se realizan en el marco de la participación del  Instituto en las instancias de coordinación y hacen parte de la gestión interinstitucional en estos escenarios.
Se encuentran en el rango de cumplidos y en proceso (en algunos casos no se evidencia su estado a través del instrumento de diligenciamiento).</t>
    </r>
  </si>
  <si>
    <t>EDWIN ÁLVARO HERRERA GONZÁLEZ</t>
  </si>
  <si>
    <r>
      <rPr>
        <b/>
        <sz val="10"/>
        <color theme="1"/>
        <rFont val="Times New Roman"/>
        <family val="1"/>
      </rPr>
      <t xml:space="preserve">EFICACIA:
</t>
    </r>
    <r>
      <rPr>
        <sz val="10"/>
        <color theme="1"/>
        <rFont val="Times New Roman"/>
        <family val="1"/>
      </rPr>
      <t xml:space="preserve">
Luego de realizar la revisión de los compromisos en la matriz de seguimiento de instancias locales se alcanza un porcentaje del 74% así:
Adquiridos: 168
Cumplidos: 124</t>
    </r>
    <r>
      <rPr>
        <b/>
        <sz val="10"/>
        <color theme="1"/>
        <rFont val="Times New Roman"/>
        <family val="1"/>
      </rPr>
      <t xml:space="preserve">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compromisos cumplidos / No de compromisos adquiridos</t>
    </r>
  </si>
  <si>
    <t xml:space="preserve"> El segundo seguimiento se realiza  con fecha de corte 31 de agosto.  No se diligencia la casilla  fecha última materialización del riesgo.        Se mide la  efectividad de los controles mediante los indicadores de eficiacia y efectividad.                           Se analizaron los controles.  Cuenta con responsable de los controles  para ejercer la actividad. 
Sobre la periodicidad de los controles: se indica  de forma mensual. 
Se aporta como evidencias de los controles:  compromisos instancias (zona sur occidente, zon norte, zona centro, zona sur) y matriz diligenciada.</t>
  </si>
  <si>
    <r>
      <rPr>
        <b/>
        <sz val="10"/>
        <color theme="1"/>
        <rFont val="Times New Roman"/>
        <family val="1"/>
      </rPr>
      <t xml:space="preserve">EFECTIVIDAD:
</t>
    </r>
    <r>
      <rPr>
        <sz val="10"/>
        <color theme="1"/>
        <rFont val="Times New Roman"/>
        <family val="1"/>
      </rPr>
      <t xml:space="preserve">
Luego de realizar la revisión de los compromisos en la matriz de seguimiento de instancias locales se alcanza un porcentaje del 74% así:
Adquiridos: 168
Cumplidos: 124 </t>
    </r>
    <r>
      <rPr>
        <b/>
        <sz val="10"/>
        <color theme="1"/>
        <rFont val="Times New Roman"/>
        <family val="1"/>
      </rPr>
      <t xml:space="preserve">
 RESULTADO DE 
</t>
    </r>
    <r>
      <rPr>
        <sz val="10"/>
        <color theme="1"/>
        <rFont val="Times New Roman"/>
        <family val="1"/>
      </rPr>
      <t xml:space="preserve">No de compromisos adquiridos/ No de instancias convocadas </t>
    </r>
  </si>
  <si>
    <t xml:space="preserve">En caso de materializarse el riesgo, impacta en la imagen institucional ya que no se cumpliría con las acciones pactadas cuando se desarrollen acciones en el marco de los Planes de Acción de las instancias y/0 articulaciones interinstitucionales. </t>
  </si>
  <si>
    <t>MENSUAL</t>
  </si>
  <si>
    <t>Planeación - Administración del Sistema de Información Misional (SIMI)</t>
  </si>
  <si>
    <t>Debilidades en el Sistema de Información Misional que contenga toda la información de la población objeto
Falta de controles en la información cargada en el SIMI y en los seguimientos
Obsolescencia de la herramienta para generar desarrollos acorde a las necesidades
Falta de articulación entre la herramienta y el Manual de procesos y procedimientos  - Proceso Misional
Error humano</t>
  </si>
  <si>
    <t>Carencia de controles suficientes en el ingreso de la información misional</t>
  </si>
  <si>
    <t xml:space="preserve">Información de los  Niños, Niñas, adolescente y Jóvenes incompleta y desactualizada en el sistema que induzca a errores en la planeación institucional. </t>
  </si>
  <si>
    <t>La Oficina Asesora de Planeación cuenta con un equipo para la Administración del SIMI quienes se articulan con los  profesionales de apoyo a los procesos misionales para conocer los requerimientos frente a la herramienta y gestión con el Área de Sistemas para el desarrollo del  mejoramiento del aplicativo
Capacitaciones al personal que manipula el SIMI
Visitas de seguimiento a las UPI, Áreas y dependencias
Video tutoriales
Manual del SIMI</t>
  </si>
  <si>
    <t>Verificar los desarrollo por parte del área de sistemas frente a la implementación del nuevo sistema de información que contienen los controles de tiempo, calidad y oportunidad de la información</t>
  </si>
  <si>
    <t>Avances en el Desarrollo e Implementación del mejoramiento del aplicativo Sistema de Información Misional SIMI</t>
  </si>
  <si>
    <t>Correos del área de sistemas que evidencian los desarrollo de los diferentes módulos que posee el sistema de información. A su vez la administración SIMI realiza las pruebas al desarrollo enviando correos y archivos adjuntos pertinentes que reflejan la aprobación o los posibles cambios que se deben tener en cuenta</t>
  </si>
  <si>
    <r>
      <rPr>
        <b/>
        <sz val="10"/>
        <color theme="1"/>
        <rFont val="Times New Roman"/>
        <family val="1"/>
      </rPr>
      <t>Segundo seguimiento:</t>
    </r>
    <r>
      <rPr>
        <sz val="10"/>
        <color theme="1"/>
        <rFont val="Times New Roman"/>
        <family val="1"/>
      </rPr>
      <t xml:space="preserve"> para este  periodo se establecio el desarrollo de 5 formularios, los cuales son traslasdos, acta de encuentro, asistencias acta de encuentro, direccionamiento y referenciaciòn, informe caminando relajado, esto nos ayudara para el traslado de los nnaj de upi, convenios y demas,cargue de asistencias para los nnaj de terriotiro y caminando relajado, ademas se ha ido trabajando en el levantamiento de  los demas requerimientos con las areas de derecho de idipron, ademas se han realizados mejoras a algunos formularios como ficha de observacion , intervencion sicosocial</t>
    </r>
  </si>
  <si>
    <t>WILMAR FERNANDO SANABRIA</t>
  </si>
  <si>
    <r>
      <rPr>
        <b/>
        <sz val="10"/>
        <color theme="1"/>
        <rFont val="Times New Roman"/>
        <family val="1"/>
      </rPr>
      <t xml:space="preserve">EFICACIA:
</t>
    </r>
    <r>
      <rPr>
        <sz val="10"/>
        <color theme="1"/>
        <rFont val="Times New Roman"/>
        <family val="1"/>
      </rPr>
      <t xml:space="preserve">
</t>
    </r>
    <r>
      <rPr>
        <b/>
        <sz val="10"/>
        <color theme="1"/>
        <rFont val="Times New Roman"/>
        <family val="1"/>
      </rPr>
      <t xml:space="preserve">RESULTADO DE </t>
    </r>
    <r>
      <rPr>
        <sz val="10"/>
        <color theme="1"/>
        <rFont val="Times New Roman"/>
        <family val="1"/>
      </rPr>
      <t xml:space="preserve">
No de revisiones realizadas(6) /No. De desarrollos realizados(6) x
100
el porcentaje de eficacia es de un 100% ya que se realiza la revisiones las  cuales cumple con el desarrollo planteado
</t>
    </r>
  </si>
  <si>
    <t xml:space="preserve"> No se diligencia la casilla  fecha última materialización del riesgo.        Se mide la  efectividad de los controles mediante los indicadores de eficiacia y efectividad.                           Se analizaron los controles.  Cuenta con responsable de los controles  para ejercer la actividad. 
Sobre la periodicidad de los controles: se indica  de forma mensual. 
Se aporta como evidencias de los controles:   plan de gestión 2 cuatrimestre. No se aportan los formularios desarrollados.</t>
  </si>
  <si>
    <r>
      <rPr>
        <b/>
        <sz val="10"/>
        <color theme="1"/>
        <rFont val="Times New Roman"/>
        <family val="1"/>
      </rPr>
      <t xml:space="preserve">EFECTIVIDAD:
 RESULTADO DE 
</t>
    </r>
    <r>
      <rPr>
        <sz val="10"/>
        <color theme="1"/>
        <rFont val="Times New Roman"/>
        <family val="1"/>
      </rPr>
      <t xml:space="preserve">Efectividad del
plan de manejo
de riesgos=
((No. Formularios vigencia actual)/ No. Formularios vigencia anterior x 100    (6/22) *100--El procentaje de efectividad es de 27% frente al año pasado lo cual en transcurso de año se mejorara entiendo la creacion de los desarrollo faltante.
</t>
    </r>
  </si>
  <si>
    <t>En caso de materializarse el riesgo, se pueden producir informes no confiables aula ciudadanía, directivas y partes interesadas en general</t>
  </si>
  <si>
    <t>El hardware que contiene la información histórica del IDIPRON, presenta debilidades
El back up de la información que se hace es solo de ciertas carpetas.
El hardware puede presentar riesgos en la seguridad de la información</t>
  </si>
  <si>
    <t>Pérdida de la información de histórica del Instituto -  Planeación</t>
  </si>
  <si>
    <t>Pérdida de información histórica del IDIPRON</t>
  </si>
  <si>
    <t>La Oficina Asesora de Planeación cuenta con DISCO DURO alterno que permite hace backup de toda la información contenida en el hardware</t>
  </si>
  <si>
    <t>Hacer backup completa de la información contenida en el hardware, y posteriormente realizarla regularmente</t>
  </si>
  <si>
    <t>Realizar backup permanente del Hardware</t>
  </si>
  <si>
    <t>POR NECESIDAD</t>
  </si>
  <si>
    <t>Disco duro con backup Planeación02</t>
  </si>
  <si>
    <r>
      <rPr>
        <b/>
        <sz val="10"/>
        <color theme="1"/>
        <rFont val="Times New Roman"/>
        <family val="1"/>
      </rPr>
      <t>SEGUNDO SEGUIMIENTO</t>
    </r>
    <r>
      <rPr>
        <sz val="10"/>
        <color theme="1"/>
        <rFont val="Times New Roman"/>
        <family val="1"/>
      </rPr>
      <t xml:space="preserve">
Se realizó el primer  y segundo seguimiento trimestral SEGPLAN y el Primer y segundo Informe ejecutivo trimestral de proyectos de inversión</t>
    </r>
  </si>
  <si>
    <r>
      <rPr>
        <b/>
        <sz val="10"/>
        <color theme="1"/>
        <rFont val="Times New Roman"/>
        <family val="1"/>
      </rPr>
      <t xml:space="preserve">EFICACIA:
</t>
    </r>
    <r>
      <rPr>
        <sz val="10"/>
        <color theme="1"/>
        <rFont val="Times New Roman"/>
        <family val="1"/>
      </rPr>
      <t>Se realizó Backup de Planeacon02 en Disco duro de planeación y se gestionó Disco duro adicional</t>
    </r>
    <r>
      <rPr>
        <b/>
        <sz val="10"/>
        <color theme="1"/>
        <rFont val="Times New Roman"/>
        <family val="1"/>
      </rPr>
      <t xml:space="preserve">
</t>
    </r>
    <r>
      <rPr>
        <sz val="10"/>
        <color theme="1"/>
        <rFont val="Times New Roman"/>
        <family val="1"/>
      </rPr>
      <t xml:space="preserve">
</t>
    </r>
    <r>
      <rPr>
        <b/>
        <sz val="10"/>
        <color theme="1"/>
        <rFont val="Times New Roman"/>
        <family val="1"/>
      </rPr>
      <t>RESULTADO DEL INDICADOR: 100%</t>
    </r>
    <r>
      <rPr>
        <sz val="10"/>
        <color theme="1"/>
        <rFont val="Times New Roman"/>
        <family val="1"/>
      </rPr>
      <t xml:space="preserve">
No. De Backup de Información del equipo de Planeación02 realizada
Uno por cada acción</t>
    </r>
  </si>
  <si>
    <t xml:space="preserve"> No se ha  materializado el riesgo.        Se mide la  efectividad de los controles mediante los indicadores de eficiacia y efectividad.                           Se analizaron los controles.  Cuenta con responsable de los controles  para ejercer la actividad. 
Sobre la periodicidad de los controles: se indica  por necesidad. 
Se aporta como evidencias de los controles:   pantallazo disco duro y back up. No se aporta el seguimiento trimestral SEGPLAN , ni informe ejecutivo trimestral de proyecto de inversión. </t>
  </si>
  <si>
    <r>
      <rPr>
        <b/>
        <sz val="10"/>
        <color theme="1"/>
        <rFont val="Times New Roman"/>
        <family val="1"/>
      </rPr>
      <t xml:space="preserve">EFECTIVIDAD:
</t>
    </r>
    <r>
      <rPr>
        <sz val="10"/>
        <color theme="1"/>
        <rFont val="Times New Roman"/>
        <family val="1"/>
      </rPr>
      <t>No se ha presentado perdida de información</t>
    </r>
    <r>
      <rPr>
        <b/>
        <sz val="10"/>
        <color theme="1"/>
        <rFont val="Times New Roman"/>
        <family val="1"/>
      </rPr>
      <t xml:space="preserve">
 RESULTADO DEL INDICADOR: 0%
</t>
    </r>
    <r>
      <rPr>
        <sz val="10"/>
        <color theme="1"/>
        <rFont val="Times New Roman"/>
        <family val="1"/>
      </rPr>
      <t>Efectividad del
plan de manejo
de riesgos=
((No. Casos de pérdidas de información presentadas en periodo actual-No. Casos de pérdidas de información presentadas en periodo anterior)/ No. Casos de pérdidas de información presentadas en periodo anterior x 100</t>
    </r>
  </si>
  <si>
    <t>En caso de materializarse el riesgo, el IDIPRON, no podría informar sobre la planeación en el IDIPRON de 1995 a la fecha</t>
  </si>
  <si>
    <t xml:space="preserve">Debilidades en la compilación y salvaguarda de información relacionada con Participación Ciudadana
Debilidades en la consolidación de la información que contenga toda la información histórica completa, ordenada y actualizada de Participación Ciudadana.
No contar con un archivo histórico completo, ordenado y actualizado tanto digital como físico.
Falta de controles en el proceso de archivo de documentación histórica del equipo de Participación Ciudadana  
Error humano </t>
  </si>
  <si>
    <t>Carencia de la información histórica y ordenada que no permite dar cumplimiento y respuestas oportunas a los compromisos y solicitudes requeridas en relación a los temas de Participación Ciudadana.</t>
  </si>
  <si>
    <t>Información histórica incompleta, desordenada y desactualizada en los archivos digitales que induzca a errores y demoras en la planeación y toma de decisiones institucional. 
Debilidad en el seguimiento, comprensión y análisis de la información histórica con referencia a Participación Ciudadana.</t>
  </si>
  <si>
    <t>La Oficina Asesora de Planeación cuenta con Equipo de Participación Ciudadana quienes llevan un seguimiento y control de la documentación digital y física generada en cumplimiento de sus actividades.
Consolidación de los archivos digitales en el DRIVE enlazado al correo de Participación Ciudadana.
Matriz de seguimiento a las acciones de participación</t>
  </si>
  <si>
    <t>Recopilar y consolidar información relacionada con Participación Ciudadana</t>
  </si>
  <si>
    <t>Carpeta digital con información recopilada y consolidada de Participación Ciudadana (Carpeta compartida Oficina Asesora de Planeación - 2019 / 2020 Participación Ciudadana)</t>
  </si>
  <si>
    <t>Se crea carpeta digitalizada de Participación Ciudadana, la cual se consolida con la información del 2019. Se sigue alimentado la carpeta con información recopilada de años anteriores (Carpeta compartida OAP/2019/Participación Ciudadana)</t>
  </si>
  <si>
    <r>
      <rPr>
        <b/>
        <sz val="10"/>
        <color theme="1"/>
        <rFont val="Times New Roman"/>
        <family val="1"/>
      </rPr>
      <t xml:space="preserve">SEGUNDO SEGUIMIENTO: </t>
    </r>
    <r>
      <rPr>
        <sz val="10"/>
        <color theme="1"/>
        <rFont val="Times New Roman"/>
        <family val="1"/>
      </rPr>
      <t xml:space="preserve">
En el drive de la cuenta de correo de Participación Ciudadana y en la carpeta compartida de Planeación se encuentra guardada la información sobre cada una de las líneas de trabajo de participación durante la presente vigencia.</t>
    </r>
  </si>
  <si>
    <r>
      <rPr>
        <b/>
        <sz val="10"/>
        <color theme="1"/>
        <rFont val="Times New Roman"/>
        <family val="1"/>
      </rPr>
      <t xml:space="preserve">EFICACIA:
</t>
    </r>
    <r>
      <rPr>
        <sz val="10"/>
        <color theme="1"/>
        <rFont val="Times New Roman"/>
        <family val="1"/>
      </rPr>
      <t xml:space="preserve">Se tiene información del proceso de Participación Ciudadana por cada una de las líneas de trabajo alojada en 1.372 carpetas con archivos digitalizados; estas carpetas están alojadas en el SharePoint del correo participacionciudadana@idipron.gov.co y en la carpeta compartida de la OAP.
</t>
    </r>
    <r>
      <rPr>
        <b/>
        <sz val="10"/>
        <color theme="1"/>
        <rFont val="Times New Roman"/>
        <family val="1"/>
      </rPr>
      <t xml:space="preserve">RESULTADO DE </t>
    </r>
    <r>
      <rPr>
        <sz val="10"/>
        <color theme="1"/>
        <rFont val="Times New Roman"/>
        <family val="1"/>
      </rPr>
      <t xml:space="preserve">
No. De carpetas a digitalizar en carpeta compartida OAP</t>
    </r>
  </si>
  <si>
    <r>
      <rPr>
        <b/>
        <sz val="10"/>
        <color theme="1"/>
        <rFont val="Times New Roman"/>
        <family val="1"/>
      </rPr>
      <t xml:space="preserve">EFECTIVIDAD:
</t>
    </r>
    <r>
      <rPr>
        <sz val="10"/>
        <color theme="1"/>
        <rFont val="Times New Roman"/>
        <family val="1"/>
      </rPr>
      <t xml:space="preserve">
Se tiene información del proceso de Participación Ciudadana por cada una de las líneas de trabajo alojada en 1.372 carpetas con archivos digitalizados; estas carpetas están alojadas en el SharePoint del correo participacionciudadana@idipron.gov.co y en la carpeta compartida de la OAP.
</t>
    </r>
    <r>
      <rPr>
        <b/>
        <sz val="10"/>
        <color theme="1"/>
        <rFont val="Times New Roman"/>
        <family val="1"/>
      </rPr>
      <t xml:space="preserve">
 RESULTADO DE 
</t>
    </r>
    <r>
      <rPr>
        <sz val="10"/>
        <color theme="1"/>
        <rFont val="Times New Roman"/>
        <family val="1"/>
      </rPr>
      <t xml:space="preserve">No de carpetas digitalizadas/ No de líneas de trabajo equipo participación
</t>
    </r>
  </si>
  <si>
    <t xml:space="preserve">
Incumplimientos o atrasos en las respuestas dadas a solicitudes de información, como consecuencia de la consolidación de la información del Participación Ciudadana</t>
  </si>
  <si>
    <t>Teniendo en cuenta que  ya se avanzó en la recopilación de la información  de pasa en probabilidad e impacto de extremo a alto</t>
  </si>
  <si>
    <t>REVISIÓN Y APROBACIÓN</t>
  </si>
  <si>
    <t>LIGIA STELLA ROZO REINA
EDWIN ÁLVARO HERRERA GONZÁLEZ
WILMAR FERNANDO SANABRIA</t>
  </si>
  <si>
    <t>YULI CRISTEL PEÑA ARBOLEDA</t>
  </si>
  <si>
    <t>PROFESIONAL UNIVERSITARIO
COORDIBADOR DEL EQUIPO DE PARTICIPACION CIUDADANA
ADMINISTRADOR SIMI</t>
  </si>
  <si>
    <t>PROFESIONAL CONTRATISTA</t>
  </si>
  <si>
    <t>JEFE DE OFICINA ASESORA DE PLANEACIÓN</t>
  </si>
  <si>
    <t>El segundo seguimiento se realiza  con fecha de corte, 31 de agosto.   No se diligencia la casilla  fecha última materialización del riesgo.        Se mide la  efectividad de los controles mediante los indicadores de eficacia y efectividad.                           Se analizaron los controles.  Cuenta con responsable de los controles  para ejercer la actividad. 
Sobre la periodicidad de los controles: se indica  mensual. 
Se aporta como evidencias de los controles:   carpetas de información participación ciudadana.</t>
  </si>
  <si>
    <t xml:space="preserve"> El segundo seguimiento se realiza  con corte al 31 de agosto de 2021.    No se mide la  efectividad de los controles mediante los indicadores de eficacia y efectividad.                           Se analizaron los controles.  Cuenta con responsable de los controles  para ejercer la actividad. 
Sobre la periodicidad de los controles: se indica  de forma mensual por demanda. No se ha materializado el riesgo.
Se aporta como evidencias de los controles:   Informes proyecto inversión, seguimiento con corte a 30 de junio y plan de acción 2020 - 2024, componente de gestión e inversión por entidad con corte a 30 de junio. </t>
  </si>
  <si>
    <r>
      <rPr>
        <b/>
        <sz val="10"/>
        <color theme="1"/>
        <rFont val="Times New Roman"/>
        <family val="1"/>
      </rPr>
      <t xml:space="preserve">EFECTIVIDAD:
</t>
    </r>
    <r>
      <rPr>
        <sz val="10"/>
        <color theme="1"/>
        <rFont val="Times New Roman"/>
        <family val="1"/>
      </rPr>
      <t>No se realizaron reformulaciones</t>
    </r>
    <r>
      <rPr>
        <b/>
        <sz val="10"/>
        <color theme="1"/>
        <rFont val="Times New Roman"/>
        <family val="1"/>
      </rPr>
      <t xml:space="preserve">
 RESULTADO DEL INDICADOR: 0%
</t>
    </r>
    <r>
      <rPr>
        <sz val="10"/>
        <color theme="1"/>
        <rFont val="Times New Roman"/>
        <family val="1"/>
      </rPr>
      <t xml:space="preserve">Efectividad del
plan de manejo
de riesgos=
No.Reformulaciones de reformulaciones por error de formulación)/
No.de Reformulaciones del proyectos 100
</t>
    </r>
  </si>
  <si>
    <t>Se observa que el área de comunicaciones por medio de los pantallazos aportados como evidencias se realizo la solicitud a todos los áreas y funcionarios de la entidad que realizaran verificación de las publicaciones y link de acceso de la información, con el fin de dar cumplimiento a las publicaciones en la página web.</t>
  </si>
  <si>
    <t>Fabian  Andrés Correa Álvarez</t>
  </si>
  <si>
    <t xml:space="preserve">•Informar al líder del área de comunicaciones sobre el uso incorrecto y no controlado de los elementos gráficos y/o tipográficos de la Entidad consignados en el manual de imagen institucional.
•Ajustar las piezas de comunicación y/o elementos de merchandising de uso externo e interno de la Entidad de acuerdo con el manual de imagen institucional. 
</t>
  </si>
  <si>
    <t>Todos los documentos relacionados con el Sistema Integrado de Gestión del IDIPRON son gestionados a través del aplicativo ARANDA en donde los delegados de los procesos suben los documentos que requieren actualizar o crear. A su vez los gestores de la Oficina Asesora de Planeación realizan la revisión y generan comentarios si es necesario ajustar los documentos. una vez ajustado los documentos, éstos son revisado por el líder sigid y posteriormente enviados para ser oficializados.
Durante el periodo mayo - agosto se oficializaron 66 documentos, todos los cuales fueron revisados por los delegados de los procesos, los gestores de la oficina asesora de planeación y el líder SIGID, se adjuntan como evidencias pantallazos de las revisiones realizadas en el aplicativo Aranda
Como evidencia se adjuntan algunos ejemplos de documentos gestionados en el Aranda a los cuales se les han realizado las revisiones por parte del equipo MIPG
Se ajusta la columna Peso de la Ejecución de Cada Control toda vez que en este momento el control se ejecuta siempre para cada solicitud realizada.</t>
  </si>
  <si>
    <t xml:space="preserve">   El segundo seguimiento se realiza con corte al 3 de septiembre. el  periodo de ejecución de las acciones a implementar es de una vez, no es clara la frecuencia. No se mide la  efectividad de los controles mediante los indicadores de eficacia y efectividad.                           Se analizaron los controles.  Cuenta con responsable de los controles  para ejercer la actividad. 
Se aporta como evidencias de los controles:   soportes revisión documentos.
No se ha materializado el riesgo.</t>
  </si>
  <si>
    <t xml:space="preserve">Comunicarse con las personas encargadas de suministrar la información o de facilitar el espacio para conseguir la información 
Reunión con el equipo del Área de Investigación a fin de revisar el cronograma del producto, reduciendo tiempos en otras actividades con el propósito de dar cumplimiento oportuno al plazo inicial de la entrega del producto de investigación. </t>
  </si>
  <si>
    <t xml:space="preserve">Elaborar cronograma del proceso a desarrollar, definiendo las actividades y las personas responsables.
Monitoreo del cumplimiento de las actividades pactadas en el marco de los procesos.
</t>
  </si>
  <si>
    <t>En el presente seguimiento se observa las acciones realizadas encaminadas al fortalecimiento de la  información desde el área de investigaciones, se observa el cronograma "Cronograma Documentación Experiencia Ciudadelas de Niñas, Niños y Adolescentes 20210610", se recomienda aportar en la evidencias los informes finales realizados, si bien se aporto presentación de la mes del 19/07/2021 no se observa informe las demás acciones realizadas.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</si>
</sst>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5" x14ac:knownFonts="1">
    <font>
      <sz val="11"/>
      <color theme="1"/>
      <name val="Calibri"/>
      <family val="2"/>
      <scheme val="minor"/>
    </font>
    <font>
      <b/>
      <sz val="11"/>
      <color theme="1"/>
      <name val="Calibri"/>
      <family val="2"/>
      <scheme val="minor"/>
    </font>
    <font>
      <sz val="10"/>
      <color theme="1"/>
      <name val="Times New Roman"/>
      <family val="1"/>
    </font>
    <font>
      <b/>
      <sz val="10"/>
      <color theme="1"/>
      <name val="Times New Roman"/>
      <family val="1"/>
    </font>
    <font>
      <b/>
      <sz val="10"/>
      <name val="Times New Roman"/>
      <family val="1"/>
    </font>
    <font>
      <b/>
      <sz val="12"/>
      <name val="Times New Roman"/>
      <family val="1"/>
    </font>
    <font>
      <b/>
      <sz val="14"/>
      <color theme="1"/>
      <name val="Times New Roman"/>
      <family val="1"/>
    </font>
    <font>
      <sz val="10"/>
      <name val="Times New Roman"/>
      <family val="1"/>
    </font>
    <font>
      <sz val="12"/>
      <color theme="1"/>
      <name val="Times New Roman"/>
      <family val="1"/>
    </font>
    <font>
      <b/>
      <sz val="16"/>
      <color theme="1"/>
      <name val="Times New Roman"/>
      <family val="1"/>
    </font>
    <font>
      <b/>
      <sz val="12"/>
      <color theme="1"/>
      <name val="Times New Roman"/>
      <family val="1"/>
    </font>
    <font>
      <b/>
      <sz val="11"/>
      <color theme="1"/>
      <name val="Times New Roman"/>
      <family val="1"/>
    </font>
    <font>
      <sz val="14"/>
      <color theme="1"/>
      <name val="Times New Roman"/>
      <family val="1"/>
    </font>
    <font>
      <b/>
      <sz val="11"/>
      <name val="Times New Roman"/>
      <family val="1"/>
    </font>
    <font>
      <sz val="10"/>
      <color theme="0" tint="-0.34998626667073579"/>
      <name val="Times New Roman"/>
      <family val="1"/>
    </font>
    <font>
      <sz val="10"/>
      <color rgb="FFFF0000"/>
      <name val="Times New Roman"/>
      <family val="1"/>
    </font>
    <font>
      <b/>
      <i/>
      <sz val="10"/>
      <name val="Times New Roman"/>
      <family val="1"/>
    </font>
    <font>
      <i/>
      <sz val="10"/>
      <name val="Times New Roman"/>
      <family val="1"/>
    </font>
    <font>
      <strike/>
      <sz val="10"/>
      <color rgb="FFFF0000"/>
      <name val="Times New Roman"/>
      <family val="1"/>
    </font>
    <font>
      <sz val="11"/>
      <color theme="1"/>
      <name val="Times New Roman"/>
      <family val="1"/>
    </font>
    <font>
      <sz val="11"/>
      <color rgb="FFFF0000"/>
      <name val="Times New Roman"/>
      <family val="1"/>
    </font>
    <font>
      <b/>
      <sz val="10"/>
      <color rgb="FFFF0000"/>
      <name val="Times New Roman"/>
      <family val="1"/>
    </font>
    <font>
      <b/>
      <sz val="20"/>
      <color rgb="FF000000"/>
      <name val="Times New Roman"/>
      <family val="1"/>
    </font>
    <font>
      <b/>
      <sz val="16"/>
      <color rgb="FF000000"/>
      <name val="Times New Roman"/>
      <family val="1"/>
    </font>
    <font>
      <sz val="10"/>
      <color rgb="FF0070C0"/>
      <name val="Times New Roman"/>
      <family val="1"/>
    </font>
  </fonts>
  <fills count="9">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00B0F0"/>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bottom/>
      <diagonal/>
    </border>
    <border>
      <left style="hair">
        <color indexed="64"/>
      </left>
      <right style="thin">
        <color indexed="64"/>
      </right>
      <top style="hair">
        <color indexed="64"/>
      </top>
      <bottom/>
      <diagonal/>
    </border>
    <border>
      <left/>
      <right/>
      <top style="hair">
        <color indexed="64"/>
      </top>
      <bottom/>
      <diagonal/>
    </border>
    <border>
      <left style="hair">
        <color indexed="64"/>
      </left>
      <right style="hair">
        <color indexed="64"/>
      </right>
      <top style="hair">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style="thin">
        <color indexed="64"/>
      </left>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307">
    <xf numFmtId="0" fontId="0" fillId="0" borderId="0" xfId="0"/>
    <xf numFmtId="0" fontId="2" fillId="2" borderId="0" xfId="0" applyFont="1" applyFill="1"/>
    <xf numFmtId="0" fontId="2" fillId="2" borderId="0" xfId="0" applyFont="1" applyFill="1" applyAlignment="1">
      <alignment vertical="center"/>
    </xf>
    <xf numFmtId="0" fontId="2" fillId="0" borderId="0" xfId="0" applyFont="1"/>
    <xf numFmtId="0" fontId="1" fillId="3" borderId="1" xfId="0" applyFont="1" applyFill="1" applyBorder="1" applyAlignment="1">
      <alignment horizontal="center" vertical="center"/>
    </xf>
    <xf numFmtId="0" fontId="2" fillId="2" borderId="1"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2" xfId="0" applyFont="1" applyFill="1" applyBorder="1" applyAlignment="1">
      <alignment horizontal="center" vertical="center"/>
    </xf>
    <xf numFmtId="0" fontId="0" fillId="2" borderId="1" xfId="0" applyFill="1" applyBorder="1" applyAlignment="1">
      <alignment horizontal="center" vertical="center"/>
    </xf>
    <xf numFmtId="0" fontId="3" fillId="0" borderId="0" xfId="0" applyFont="1"/>
    <xf numFmtId="0" fontId="4" fillId="3" borderId="8" xfId="0" applyFont="1" applyFill="1" applyBorder="1" applyAlignment="1">
      <alignment horizontal="center" vertical="center"/>
    </xf>
    <xf numFmtId="0" fontId="5"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4" fillId="4" borderId="6" xfId="0" applyFont="1" applyFill="1" applyBorder="1" applyAlignment="1" applyProtection="1">
      <alignment horizontal="center" vertical="center" wrapText="1"/>
      <protection locked="0"/>
    </xf>
    <xf numFmtId="0" fontId="8" fillId="0" borderId="11" xfId="0" applyFont="1" applyBorder="1" applyAlignment="1">
      <alignment horizontal="justify" vertical="top" wrapText="1"/>
    </xf>
    <xf numFmtId="0" fontId="3" fillId="0" borderId="12" xfId="0" applyFont="1" applyBorder="1" applyAlignment="1" applyProtection="1">
      <alignment horizontal="center" vertical="center" wrapText="1"/>
      <protection locked="0"/>
    </xf>
    <xf numFmtId="1" fontId="8" fillId="0" borderId="12" xfId="0" applyNumberFormat="1" applyFont="1" applyBorder="1" applyAlignment="1">
      <alignment horizontal="center" vertical="center"/>
    </xf>
    <xf numFmtId="0" fontId="8" fillId="0" borderId="14" xfId="0" applyFont="1" applyBorder="1" applyAlignment="1">
      <alignment horizontal="justify" vertical="top" wrapText="1"/>
    </xf>
    <xf numFmtId="0" fontId="3" fillId="0" borderId="15" xfId="0" applyFont="1" applyBorder="1" applyAlignment="1" applyProtection="1">
      <alignment horizontal="center" vertical="center" wrapText="1"/>
      <protection locked="0"/>
    </xf>
    <xf numFmtId="1" fontId="8" fillId="0" borderId="15" xfId="0" applyNumberFormat="1" applyFont="1" applyBorder="1" applyAlignment="1">
      <alignment horizontal="center" vertical="center"/>
    </xf>
    <xf numFmtId="0" fontId="8" fillId="0" borderId="0" xfId="0" applyFont="1" applyAlignment="1">
      <alignment vertical="top" wrapText="1"/>
    </xf>
    <xf numFmtId="0" fontId="8" fillId="6" borderId="1" xfId="0" applyFont="1" applyFill="1" applyBorder="1" applyAlignment="1">
      <alignment horizontal="center" vertical="center" wrapText="1"/>
    </xf>
    <xf numFmtId="0" fontId="3" fillId="7" borderId="1" xfId="0" applyFont="1" applyFill="1" applyBorder="1" applyAlignment="1" applyProtection="1">
      <alignment horizontal="center" vertical="center" wrapText="1"/>
      <protection locked="0"/>
    </xf>
    <xf numFmtId="0" fontId="8" fillId="0" borderId="18" xfId="0" applyFont="1" applyBorder="1" applyAlignment="1">
      <alignment horizontal="justify" vertical="top" wrapText="1"/>
    </xf>
    <xf numFmtId="0" fontId="3" fillId="0" borderId="19" xfId="0" applyFont="1" applyBorder="1" applyAlignment="1" applyProtection="1">
      <alignment horizontal="center" vertical="center" wrapText="1"/>
      <protection locked="0"/>
    </xf>
    <xf numFmtId="1" fontId="8" fillId="0" borderId="19" xfId="0" applyNumberFormat="1" applyFont="1" applyBorder="1" applyAlignment="1">
      <alignment horizontal="center" vertical="center"/>
    </xf>
    <xf numFmtId="0" fontId="2" fillId="0" borderId="0" xfId="0" applyFont="1" applyProtection="1">
      <protection locked="0"/>
    </xf>
    <xf numFmtId="0" fontId="13" fillId="0" borderId="0" xfId="0" applyFont="1" applyAlignment="1">
      <alignment vertical="center" wrapText="1"/>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20" xfId="0" applyFont="1" applyBorder="1" applyAlignment="1">
      <alignment vertical="center"/>
    </xf>
    <xf numFmtId="0" fontId="4" fillId="0" borderId="9" xfId="0" applyFont="1" applyBorder="1" applyAlignment="1">
      <alignment horizontal="left" vertical="center"/>
    </xf>
    <xf numFmtId="0" fontId="0" fillId="0" borderId="0" xfId="0" applyProtection="1">
      <protection locked="0"/>
    </xf>
    <xf numFmtId="0" fontId="4" fillId="0" borderId="0" xfId="0" applyFont="1" applyAlignment="1">
      <alignment vertical="center"/>
    </xf>
    <xf numFmtId="0" fontId="2" fillId="0" borderId="0" xfId="0" applyFont="1" applyAlignment="1">
      <alignment vertical="center"/>
    </xf>
    <xf numFmtId="0" fontId="8" fillId="0" borderId="23" xfId="0" applyFont="1" applyBorder="1" applyAlignment="1">
      <alignment horizontal="justify" vertical="top" wrapText="1"/>
    </xf>
    <xf numFmtId="0" fontId="3" fillId="0" borderId="24" xfId="0" applyFont="1" applyBorder="1" applyAlignment="1" applyProtection="1">
      <alignment horizontal="center" vertical="center" wrapText="1"/>
      <protection locked="0"/>
    </xf>
    <xf numFmtId="1" fontId="8" fillId="0" borderId="25" xfId="0" applyNumberFormat="1" applyFont="1" applyBorder="1" applyAlignment="1">
      <alignment horizontal="center" vertical="center"/>
    </xf>
    <xf numFmtId="0" fontId="8" fillId="0" borderId="26" xfId="0" applyFont="1" applyBorder="1" applyAlignment="1">
      <alignment horizontal="justify" vertical="top" wrapText="1"/>
    </xf>
    <xf numFmtId="0" fontId="3" fillId="0" borderId="27" xfId="0" applyFont="1" applyBorder="1" applyAlignment="1" applyProtection="1">
      <alignment horizontal="center" vertical="center" wrapText="1"/>
      <protection locked="0"/>
    </xf>
    <xf numFmtId="1" fontId="8" fillId="0" borderId="28" xfId="0" applyNumberFormat="1" applyFont="1" applyBorder="1" applyAlignment="1">
      <alignment horizontal="center" vertical="center"/>
    </xf>
    <xf numFmtId="0" fontId="8" fillId="0" borderId="7" xfId="0" applyFont="1" applyBorder="1" applyAlignment="1">
      <alignment vertical="top" wrapText="1"/>
    </xf>
    <xf numFmtId="0" fontId="4" fillId="7" borderId="1" xfId="0" applyFont="1" applyFill="1" applyBorder="1" applyAlignment="1" applyProtection="1">
      <alignment horizontal="center" vertical="center" wrapText="1"/>
      <protection locked="0"/>
    </xf>
    <xf numFmtId="0" fontId="8" fillId="0" borderId="29" xfId="0" applyFont="1" applyBorder="1" applyAlignment="1">
      <alignment horizontal="justify" vertical="top" wrapText="1"/>
    </xf>
    <xf numFmtId="0" fontId="3" fillId="0" borderId="30" xfId="0" applyFont="1" applyBorder="1" applyAlignment="1" applyProtection="1">
      <alignment horizontal="center" vertical="center" wrapText="1"/>
      <protection locked="0"/>
    </xf>
    <xf numFmtId="1" fontId="8" fillId="0" borderId="31" xfId="0" applyNumberFormat="1" applyFont="1" applyBorder="1" applyAlignment="1">
      <alignment horizontal="center" vertical="center"/>
    </xf>
    <xf numFmtId="0" fontId="10" fillId="7" borderId="1" xfId="0" applyFont="1" applyFill="1" applyBorder="1" applyAlignment="1" applyProtection="1">
      <alignment horizontal="center" vertical="center" wrapText="1"/>
      <protection locked="0"/>
    </xf>
    <xf numFmtId="0" fontId="3" fillId="2" borderId="1" xfId="0" applyFont="1" applyFill="1" applyBorder="1" applyAlignment="1">
      <alignment horizontal="left" vertical="center" wrapText="1"/>
    </xf>
    <xf numFmtId="0" fontId="3" fillId="2" borderId="1" xfId="0" applyFont="1" applyFill="1" applyBorder="1" applyAlignment="1">
      <alignment vertical="center" wrapText="1"/>
    </xf>
    <xf numFmtId="0" fontId="3" fillId="2" borderId="1" xfId="0" applyFont="1" applyFill="1" applyBorder="1" applyAlignment="1">
      <alignment horizontal="center" vertical="center"/>
    </xf>
    <xf numFmtId="0" fontId="1" fillId="2" borderId="1" xfId="0" applyFont="1" applyFill="1" applyBorder="1" applyAlignment="1">
      <alignment horizontal="center" vertical="center"/>
    </xf>
    <xf numFmtId="0" fontId="8" fillId="0" borderId="11" xfId="0" applyFont="1" applyBorder="1" applyAlignment="1">
      <alignment vertical="top" wrapText="1"/>
    </xf>
    <xf numFmtId="0" fontId="8" fillId="0" borderId="14" xfId="0" applyFont="1" applyBorder="1" applyAlignment="1">
      <alignment vertical="top" wrapText="1"/>
    </xf>
    <xf numFmtId="0" fontId="8" fillId="0" borderId="18" xfId="0" applyFont="1" applyBorder="1" applyAlignment="1">
      <alignment vertical="top" wrapText="1"/>
    </xf>
    <xf numFmtId="0" fontId="3" fillId="0" borderId="22" xfId="0" applyFont="1" applyBorder="1" applyAlignment="1" applyProtection="1">
      <alignment horizontal="center" vertical="top" wrapText="1"/>
      <protection locked="0"/>
    </xf>
    <xf numFmtId="0" fontId="3" fillId="0" borderId="0" xfId="0" applyFont="1" applyAlignment="1" applyProtection="1">
      <alignment horizontal="center" vertical="top" wrapText="1"/>
      <protection locked="0"/>
    </xf>
    <xf numFmtId="0" fontId="2" fillId="0" borderId="20" xfId="0" applyFont="1" applyBorder="1" applyAlignment="1" applyProtection="1">
      <alignment horizontal="left" vertical="top"/>
      <protection locked="0"/>
    </xf>
    <xf numFmtId="0" fontId="6" fillId="0" borderId="20" xfId="0" applyFont="1" applyBorder="1" applyAlignment="1" applyProtection="1">
      <alignment horizontal="center" vertical="center"/>
      <protection locked="0"/>
    </xf>
    <xf numFmtId="0" fontId="2" fillId="0" borderId="5"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protection locked="0"/>
    </xf>
    <xf numFmtId="0" fontId="4" fillId="0" borderId="20" xfId="0" applyFont="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5" fillId="2" borderId="0" xfId="0" applyFont="1" applyFill="1" applyAlignment="1">
      <alignment horizontal="center" vertical="center"/>
    </xf>
    <xf numFmtId="0" fontId="7" fillId="0" borderId="20" xfId="0" applyFont="1" applyBorder="1" applyAlignment="1" applyProtection="1">
      <alignment horizontal="center"/>
      <protection locked="0"/>
    </xf>
    <xf numFmtId="0" fontId="8" fillId="0" borderId="0" xfId="0" applyFont="1" applyAlignment="1">
      <alignment horizontal="justify" vertical="top" wrapText="1"/>
    </xf>
    <xf numFmtId="0" fontId="3" fillId="0" borderId="0" xfId="0" applyFont="1" applyAlignment="1" applyProtection="1">
      <alignment horizontal="center" vertical="center" wrapText="1"/>
      <protection locked="0"/>
    </xf>
    <xf numFmtId="1" fontId="8" fillId="0" borderId="0" xfId="0" applyNumberFormat="1" applyFont="1" applyAlignment="1">
      <alignment horizontal="center" vertical="center"/>
    </xf>
    <xf numFmtId="0" fontId="6" fillId="0" borderId="0" xfId="0" applyFont="1" applyAlignment="1">
      <alignment horizontal="center" vertical="center" wrapText="1"/>
    </xf>
    <xf numFmtId="0" fontId="10" fillId="0" borderId="5" xfId="0" applyFont="1" applyBorder="1" applyAlignment="1">
      <alignment horizontal="center" vertical="center" wrapText="1"/>
    </xf>
    <xf numFmtId="0" fontId="6" fillId="5" borderId="20" xfId="0" applyFont="1" applyFill="1" applyBorder="1" applyAlignment="1">
      <alignment horizontal="center" vertical="center" wrapText="1"/>
    </xf>
    <xf numFmtId="0" fontId="9" fillId="0" borderId="5" xfId="0" applyFont="1" applyBorder="1" applyAlignment="1">
      <alignment horizontal="center" vertical="top" wrapText="1"/>
    </xf>
    <xf numFmtId="0" fontId="9" fillId="6" borderId="20" xfId="0" applyFont="1" applyFill="1" applyBorder="1" applyAlignment="1">
      <alignment horizontal="center" vertical="center" wrapText="1"/>
    </xf>
    <xf numFmtId="0" fontId="9" fillId="6" borderId="0" xfId="0" applyFont="1" applyFill="1" applyAlignment="1">
      <alignment horizontal="center" vertical="center" wrapText="1"/>
    </xf>
    <xf numFmtId="0" fontId="4" fillId="0" borderId="0" xfId="0" applyFont="1" applyAlignment="1">
      <alignment horizontal="center" vertical="center" wrapText="1"/>
    </xf>
    <xf numFmtId="0" fontId="2" fillId="0" borderId="20"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9" fillId="0" borderId="5" xfId="0" applyFont="1" applyBorder="1" applyAlignment="1" applyProtection="1">
      <alignment horizontal="center" vertical="center"/>
      <protection locked="0"/>
    </xf>
    <xf numFmtId="0" fontId="14" fillId="0" borderId="20" xfId="0" applyFont="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21" xfId="0" applyFont="1" applyBorder="1" applyAlignment="1" applyProtection="1">
      <alignment horizontal="center" vertical="center" wrapText="1"/>
      <protection locked="0"/>
    </xf>
    <xf numFmtId="0" fontId="2" fillId="2" borderId="1" xfId="0" applyFont="1" applyFill="1" applyBorder="1"/>
    <xf numFmtId="0" fontId="4" fillId="0" borderId="1"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1" fillId="0" borderId="1" xfId="0" applyFont="1" applyBorder="1" applyAlignment="1" applyProtection="1">
      <alignment horizontal="center" vertical="center"/>
      <protection locked="0"/>
    </xf>
    <xf numFmtId="0" fontId="3" fillId="0" borderId="2" xfId="0" applyFont="1" applyBorder="1" applyAlignment="1" applyProtection="1">
      <alignment horizontal="center" vertical="top" wrapText="1"/>
      <protection locked="0"/>
    </xf>
    <xf numFmtId="0" fontId="3" fillId="0" borderId="4" xfId="0" applyFont="1" applyBorder="1" applyAlignment="1" applyProtection="1">
      <alignment horizontal="center" vertical="top" wrapText="1"/>
      <protection locked="0"/>
    </xf>
    <xf numFmtId="0" fontId="3" fillId="0" borderId="1" xfId="0" applyFont="1" applyBorder="1" applyAlignment="1" applyProtection="1">
      <alignment horizontal="center" vertical="top" wrapText="1"/>
      <protection locked="0"/>
    </xf>
    <xf numFmtId="0" fontId="2" fillId="0" borderId="2"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0" borderId="4" xfId="0" applyFont="1" applyBorder="1" applyAlignment="1" applyProtection="1">
      <alignment horizontal="center"/>
      <protection locked="0"/>
    </xf>
    <xf numFmtId="0" fontId="2" fillId="0" borderId="1" xfId="0" applyFont="1" applyBorder="1" applyAlignment="1" applyProtection="1">
      <alignment horizontal="center"/>
      <protection locked="0"/>
    </xf>
    <xf numFmtId="0" fontId="3" fillId="8" borderId="1" xfId="0" applyFont="1" applyFill="1" applyBorder="1" applyAlignment="1">
      <alignment horizontal="center" wrapText="1"/>
    </xf>
    <xf numFmtId="0" fontId="13" fillId="0" borderId="9"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4" xfId="0" applyFont="1" applyBorder="1" applyAlignment="1">
      <alignment horizontal="center" vertical="center"/>
    </xf>
    <xf numFmtId="0" fontId="13" fillId="0" borderId="1" xfId="0" applyFont="1" applyBorder="1" applyAlignment="1">
      <alignment horizontal="center" vertical="center" wrapText="1"/>
    </xf>
    <xf numFmtId="0" fontId="2" fillId="0" borderId="1" xfId="0" applyFont="1" applyBorder="1" applyAlignment="1" applyProtection="1">
      <alignment horizontal="center" vertical="top" wrapText="1"/>
      <protection locked="0"/>
    </xf>
    <xf numFmtId="0" fontId="2" fillId="0" borderId="7" xfId="0" applyFont="1" applyBorder="1" applyAlignment="1" applyProtection="1">
      <alignment horizontal="center"/>
      <protection locked="0"/>
    </xf>
    <xf numFmtId="0" fontId="2" fillId="0" borderId="0" xfId="0" applyFont="1" applyAlignment="1" applyProtection="1">
      <alignment horizontal="center"/>
      <protection locked="0"/>
    </xf>
    <xf numFmtId="0" fontId="2" fillId="0" borderId="8" xfId="0" applyFont="1"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3" fillId="8" borderId="1"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9"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1" xfId="0" applyFont="1" applyBorder="1" applyAlignment="1" applyProtection="1">
      <alignment horizontal="center" vertical="center" wrapText="1"/>
      <protection locked="0"/>
    </xf>
    <xf numFmtId="0" fontId="7" fillId="0" borderId="1" xfId="0" applyFont="1" applyBorder="1" applyAlignment="1" applyProtection="1">
      <alignment horizontal="center" vertical="center" wrapText="1"/>
      <protection locked="0"/>
    </xf>
    <xf numFmtId="0" fontId="24" fillId="0" borderId="1" xfId="0" applyFont="1" applyBorder="1" applyAlignment="1" applyProtection="1">
      <alignment horizontal="center" vertical="center" wrapText="1"/>
      <protection locked="0"/>
    </xf>
    <xf numFmtId="0" fontId="24" fillId="0" borderId="6" xfId="0" applyFont="1" applyBorder="1" applyAlignment="1" applyProtection="1">
      <alignment horizontal="center" vertical="center" wrapText="1"/>
      <protection locked="0"/>
    </xf>
    <xf numFmtId="0" fontId="6" fillId="0" borderId="17" xfId="0" applyFont="1" applyBorder="1" applyAlignment="1">
      <alignment horizontal="center" vertical="center" wrapText="1"/>
    </xf>
    <xf numFmtId="0" fontId="6" fillId="0" borderId="16" xfId="0" applyFont="1" applyBorder="1" applyAlignment="1">
      <alignment horizontal="center" vertical="center" wrapText="1"/>
    </xf>
    <xf numFmtId="0" fontId="6" fillId="5" borderId="1" xfId="0" applyFont="1" applyFill="1" applyBorder="1" applyAlignment="1">
      <alignment horizontal="center" vertical="center" wrapText="1"/>
    </xf>
    <xf numFmtId="0" fontId="6" fillId="5" borderId="6" xfId="0" applyFont="1" applyFill="1" applyBorder="1" applyAlignment="1">
      <alignment horizontal="center" vertical="center" wrapText="1"/>
    </xf>
    <xf numFmtId="0" fontId="9" fillId="0" borderId="8" xfId="0" applyFont="1" applyBorder="1" applyAlignment="1">
      <alignment horizontal="center" vertical="top" wrapText="1"/>
    </xf>
    <xf numFmtId="0" fontId="9" fillId="0" borderId="9" xfId="0" applyFont="1" applyBorder="1" applyAlignment="1">
      <alignment horizontal="center" vertical="top" wrapText="1"/>
    </xf>
    <xf numFmtId="0" fontId="9" fillId="6" borderId="1" xfId="0" applyFont="1" applyFill="1" applyBorder="1" applyAlignment="1">
      <alignment horizontal="center" vertical="center" wrapText="1"/>
    </xf>
    <xf numFmtId="0" fontId="9" fillId="6" borderId="6"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protection locked="0"/>
    </xf>
    <xf numFmtId="0" fontId="9" fillId="0" borderId="6" xfId="0" applyFont="1" applyBorder="1" applyAlignment="1" applyProtection="1">
      <alignment horizontal="center" vertical="center"/>
      <protection locked="0"/>
    </xf>
    <xf numFmtId="0" fontId="9" fillId="0" borderId="8" xfId="0" applyFont="1" applyBorder="1" applyAlignment="1" applyProtection="1">
      <alignment horizontal="center" vertical="center"/>
      <protection locked="0"/>
    </xf>
    <xf numFmtId="0" fontId="9" fillId="0" borderId="9" xfId="0" applyFont="1" applyBorder="1" applyAlignment="1" applyProtection="1">
      <alignment horizontal="center" vertical="center"/>
      <protection locked="0"/>
    </xf>
    <xf numFmtId="14" fontId="2" fillId="0" borderId="1" xfId="0" applyNumberFormat="1" applyFont="1" applyBorder="1" applyAlignment="1" applyProtection="1">
      <alignment horizontal="center" vertical="center"/>
      <protection locked="0"/>
    </xf>
    <xf numFmtId="0" fontId="2" fillId="0" borderId="1" xfId="0" applyFont="1" applyBorder="1" applyAlignment="1" applyProtection="1">
      <alignment horizontal="center" vertical="center"/>
      <protection locked="0"/>
    </xf>
    <xf numFmtId="0" fontId="11" fillId="0" borderId="1"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6" fillId="0" borderId="6" xfId="0" applyFont="1" applyBorder="1" applyAlignment="1" applyProtection="1">
      <alignment horizontal="center" vertical="center"/>
      <protection locked="0"/>
    </xf>
    <xf numFmtId="0" fontId="4" fillId="0" borderId="6" xfId="0" applyFont="1" applyBorder="1" applyAlignment="1">
      <alignment horizontal="center" vertical="center" wrapText="1"/>
    </xf>
    <xf numFmtId="0" fontId="4" fillId="0" borderId="8" xfId="0" applyFont="1" applyBorder="1" applyAlignment="1">
      <alignment horizontal="center" vertical="center" wrapText="1"/>
    </xf>
    <xf numFmtId="0" fontId="2" fillId="0" borderId="6" xfId="0" applyFont="1" applyBorder="1" applyAlignment="1" applyProtection="1">
      <alignment horizontal="center"/>
      <protection locked="0"/>
    </xf>
    <xf numFmtId="0" fontId="7" fillId="0" borderId="1" xfId="0" applyFont="1" applyBorder="1" applyAlignment="1" applyProtection="1">
      <alignment horizontal="center" vertical="center"/>
      <protection locked="0"/>
    </xf>
    <xf numFmtId="0" fontId="7" fillId="0" borderId="6" xfId="0" applyFont="1" applyBorder="1" applyAlignment="1" applyProtection="1">
      <alignment horizontal="center" vertical="center"/>
      <protection locked="0"/>
    </xf>
    <xf numFmtId="1" fontId="9" fillId="0" borderId="13" xfId="0" applyNumberFormat="1" applyFont="1" applyBorder="1" applyAlignment="1">
      <alignment horizontal="center" vertical="center" wrapText="1"/>
    </xf>
    <xf numFmtId="1" fontId="9" fillId="0" borderId="16" xfId="0" applyNumberFormat="1" applyFont="1" applyBorder="1" applyAlignment="1">
      <alignment horizontal="center" vertical="center" wrapText="1"/>
    </xf>
    <xf numFmtId="0" fontId="10" fillId="0" borderId="6"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9" fillId="5" borderId="1" xfId="0" applyFont="1" applyFill="1" applyBorder="1" applyAlignment="1">
      <alignment horizontal="center" vertical="center"/>
    </xf>
    <xf numFmtId="0" fontId="2" fillId="0" borderId="6" xfId="0" applyFont="1" applyBorder="1" applyAlignment="1">
      <alignment horizontal="center"/>
    </xf>
    <xf numFmtId="0" fontId="2" fillId="0" borderId="8" xfId="0" applyFont="1" applyBorder="1" applyAlignment="1">
      <alignment horizontal="center"/>
    </xf>
    <xf numFmtId="0" fontId="3" fillId="0" borderId="6" xfId="0" applyFont="1" applyBorder="1" applyAlignment="1" applyProtection="1">
      <alignment horizontal="center" vertical="center" wrapText="1"/>
      <protection locked="0"/>
    </xf>
    <xf numFmtId="0" fontId="3" fillId="0" borderId="8" xfId="0" applyFont="1" applyBorder="1" applyAlignment="1" applyProtection="1">
      <alignment horizontal="center" vertical="center" wrapText="1"/>
      <protection locked="0"/>
    </xf>
    <xf numFmtId="0" fontId="2" fillId="0" borderId="1" xfId="0" applyFont="1" applyBorder="1" applyAlignment="1" applyProtection="1">
      <alignment horizontal="left" vertical="center" wrapText="1"/>
      <protection locked="0"/>
    </xf>
    <xf numFmtId="0" fontId="2" fillId="0" borderId="1" xfId="0" applyFont="1" applyBorder="1" applyAlignment="1" applyProtection="1">
      <alignment horizontal="left" vertical="center"/>
      <protection locked="0"/>
    </xf>
    <xf numFmtId="0" fontId="2" fillId="0" borderId="6" xfId="0" applyFont="1" applyBorder="1" applyAlignment="1" applyProtection="1">
      <alignment horizontal="left" vertical="center"/>
      <protection locked="0"/>
    </xf>
    <xf numFmtId="0" fontId="6" fillId="0" borderId="1" xfId="0" applyFont="1" applyBorder="1" applyAlignment="1" applyProtection="1">
      <alignment horizontal="center" vertical="center" wrapText="1"/>
      <protection locked="0"/>
    </xf>
    <xf numFmtId="0" fontId="4" fillId="0" borderId="1"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5" fillId="2" borderId="6" xfId="0" applyFont="1" applyFill="1" applyBorder="1" applyAlignment="1">
      <alignment horizontal="center" vertical="center"/>
    </xf>
    <xf numFmtId="0" fontId="5" fillId="2" borderId="8" xfId="0" applyFont="1" applyFill="1" applyBorder="1" applyAlignment="1">
      <alignment horizontal="center" vertical="center"/>
    </xf>
    <xf numFmtId="0" fontId="7" fillId="0" borderId="6" xfId="0" applyFont="1" applyBorder="1" applyAlignment="1" applyProtection="1">
      <alignment horizontal="center" vertical="center" wrapText="1"/>
      <protection locked="0"/>
    </xf>
    <xf numFmtId="0" fontId="2" fillId="0" borderId="1" xfId="0" applyFont="1" applyBorder="1" applyAlignment="1" applyProtection="1">
      <alignment vertical="center" wrapText="1"/>
      <protection locked="0"/>
    </xf>
    <xf numFmtId="0" fontId="2" fillId="0" borderId="1" xfId="0" applyFont="1" applyBorder="1" applyAlignment="1" applyProtection="1">
      <alignment vertical="center"/>
      <protection locked="0"/>
    </xf>
    <xf numFmtId="0" fontId="2" fillId="0" borderId="6" xfId="0" applyFont="1" applyBorder="1" applyAlignment="1" applyProtection="1">
      <alignment vertical="center"/>
      <protection locked="0"/>
    </xf>
    <xf numFmtId="0" fontId="3" fillId="0" borderId="1" xfId="0" applyFont="1" applyBorder="1" applyAlignment="1" applyProtection="1">
      <alignment horizontal="center" vertical="center" wrapText="1"/>
      <protection locked="0"/>
    </xf>
    <xf numFmtId="0" fontId="2" fillId="2" borderId="6" xfId="0" applyFont="1" applyFill="1" applyBorder="1" applyAlignment="1" applyProtection="1">
      <alignment horizontal="center" vertical="center" wrapText="1"/>
      <protection locked="0"/>
    </xf>
    <xf numFmtId="0" fontId="2" fillId="2" borderId="8" xfId="0" applyFont="1" applyFill="1" applyBorder="1" applyAlignment="1" applyProtection="1">
      <alignment horizontal="center" vertical="center"/>
      <protection locked="0"/>
    </xf>
    <xf numFmtId="0" fontId="2" fillId="2" borderId="9" xfId="0" applyFont="1" applyFill="1" applyBorder="1" applyAlignment="1" applyProtection="1">
      <alignment horizontal="center" vertical="center"/>
      <protection locked="0"/>
    </xf>
    <xf numFmtId="0" fontId="15" fillId="0" borderId="1" xfId="0" applyFont="1" applyBorder="1" applyAlignment="1" applyProtection="1">
      <alignment horizontal="center"/>
      <protection locked="0"/>
    </xf>
    <xf numFmtId="0" fontId="15" fillId="0" borderId="6" xfId="0" applyFont="1" applyBorder="1" applyAlignment="1" applyProtection="1">
      <alignment horizontal="center"/>
      <protection locked="0"/>
    </xf>
    <xf numFmtId="0" fontId="2" fillId="2" borderId="8" xfId="0" applyFont="1" applyFill="1" applyBorder="1" applyAlignment="1" applyProtection="1">
      <alignment horizontal="center" vertical="center" wrapText="1"/>
      <protection locked="0"/>
    </xf>
    <xf numFmtId="0" fontId="2" fillId="2" borderId="9" xfId="0" applyFont="1" applyFill="1" applyBorder="1" applyAlignment="1" applyProtection="1">
      <alignment horizontal="center" vertical="center" wrapText="1"/>
      <protection locked="0"/>
    </xf>
    <xf numFmtId="0" fontId="4" fillId="3" borderId="6"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3" fillId="3" borderId="6" xfId="0" applyFont="1" applyFill="1" applyBorder="1" applyAlignment="1">
      <alignment horizontal="center" vertical="center" wrapText="1"/>
    </xf>
    <xf numFmtId="0" fontId="3" fillId="3" borderId="9"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0" borderId="9" xfId="0" applyFont="1" applyBorder="1" applyAlignment="1" applyProtection="1">
      <alignment horizontal="center" vertical="center" wrapText="1"/>
      <protection locked="0"/>
    </xf>
    <xf numFmtId="0" fontId="4" fillId="3" borderId="1" xfId="0" applyFont="1" applyFill="1" applyBorder="1" applyAlignment="1">
      <alignment horizontal="center" vertical="center" wrapText="1"/>
    </xf>
    <xf numFmtId="0" fontId="3" fillId="3" borderId="1" xfId="0" applyFont="1" applyFill="1" applyBorder="1" applyAlignment="1">
      <alignment horizontal="center"/>
    </xf>
    <xf numFmtId="0" fontId="3" fillId="3" borderId="2" xfId="0" applyFont="1" applyFill="1" applyBorder="1" applyAlignment="1">
      <alignment horizontal="center"/>
    </xf>
    <xf numFmtId="0" fontId="3" fillId="3" borderId="3" xfId="0" applyFont="1" applyFill="1" applyBorder="1" applyAlignment="1">
      <alignment horizontal="center"/>
    </xf>
    <xf numFmtId="0" fontId="3" fillId="3" borderId="4" xfId="0" applyFont="1" applyFill="1" applyBorder="1" applyAlignment="1">
      <alignment horizontal="center"/>
    </xf>
    <xf numFmtId="0" fontId="3" fillId="3" borderId="9" xfId="0" applyFont="1" applyFill="1" applyBorder="1" applyAlignment="1">
      <alignment horizontal="center"/>
    </xf>
    <xf numFmtId="0" fontId="3" fillId="3" borderId="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8" xfId="0" applyFont="1" applyFill="1" applyBorder="1" applyAlignment="1">
      <alignment horizontal="center" vertical="center" wrapText="1"/>
    </xf>
    <xf numFmtId="0" fontId="3" fillId="3" borderId="5" xfId="0" applyFont="1" applyFill="1" applyBorder="1" applyAlignment="1">
      <alignment horizontal="center"/>
    </xf>
    <xf numFmtId="0" fontId="3" fillId="3" borderId="8" xfId="0" applyFont="1" applyFill="1" applyBorder="1" applyAlignment="1">
      <alignment horizontal="center" vertical="center"/>
    </xf>
    <xf numFmtId="0" fontId="3" fillId="3" borderId="7" xfId="0" applyFont="1" applyFill="1" applyBorder="1" applyAlignment="1">
      <alignment horizontal="center" vertical="center"/>
    </xf>
    <xf numFmtId="0" fontId="3" fillId="3" borderId="0" xfId="0" applyFont="1" applyFill="1" applyAlignment="1">
      <alignment horizontal="center" vertical="center"/>
    </xf>
    <xf numFmtId="0" fontId="3" fillId="3" borderId="10" xfId="0" applyFont="1" applyFill="1" applyBorder="1" applyAlignment="1">
      <alignment horizontal="center" vertical="center"/>
    </xf>
    <xf numFmtId="0" fontId="3" fillId="3" borderId="5" xfId="0" applyFont="1" applyFill="1" applyBorder="1" applyAlignment="1">
      <alignment horizontal="center" vertical="center"/>
    </xf>
    <xf numFmtId="0" fontId="10" fillId="2"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5" xfId="0" applyFont="1" applyFill="1" applyBorder="1" applyAlignment="1">
      <alignment horizontal="center" vertical="center"/>
    </xf>
    <xf numFmtId="0" fontId="10" fillId="2" borderId="33" xfId="0" applyFont="1" applyFill="1" applyBorder="1" applyAlignment="1">
      <alignment horizontal="center" vertical="center"/>
    </xf>
    <xf numFmtId="14" fontId="10" fillId="2" borderId="1" xfId="0" applyNumberFormat="1" applyFont="1" applyFill="1" applyBorder="1" applyAlignment="1">
      <alignment horizontal="center" vertical="center"/>
    </xf>
    <xf numFmtId="0" fontId="3" fillId="3" borderId="1" xfId="0" applyFont="1" applyFill="1" applyBorder="1" applyAlignment="1" applyProtection="1">
      <alignment horizontal="left" vertical="center"/>
      <protection locked="0"/>
    </xf>
    <xf numFmtId="14" fontId="4" fillId="0" borderId="1"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2" fillId="3" borderId="2" xfId="0" applyFont="1" applyFill="1" applyBorder="1" applyAlignment="1">
      <alignment horizontal="center"/>
    </xf>
    <xf numFmtId="0" fontId="2" fillId="3" borderId="3" xfId="0" applyFont="1" applyFill="1" applyBorder="1" applyAlignment="1">
      <alignment horizontal="center"/>
    </xf>
    <xf numFmtId="0" fontId="2" fillId="3" borderId="4" xfId="0" applyFont="1" applyFill="1" applyBorder="1" applyAlignment="1">
      <alignment horizontal="center"/>
    </xf>
    <xf numFmtId="0" fontId="3" fillId="2" borderId="2" xfId="0" applyFont="1" applyFill="1" applyBorder="1" applyAlignment="1">
      <alignment horizontal="right" vertical="center"/>
    </xf>
    <xf numFmtId="0" fontId="3" fillId="2" borderId="3" xfId="0" applyFont="1" applyFill="1" applyBorder="1" applyAlignment="1">
      <alignment horizontal="right" vertical="center"/>
    </xf>
    <xf numFmtId="0" fontId="3" fillId="2" borderId="4" xfId="0" applyFont="1" applyFill="1" applyBorder="1" applyAlignment="1">
      <alignment horizontal="right" vertical="center"/>
    </xf>
    <xf numFmtId="0" fontId="2" fillId="2" borderId="2" xfId="0" applyFont="1" applyFill="1" applyBorder="1" applyAlignment="1">
      <alignment horizontal="center" vertical="center"/>
    </xf>
    <xf numFmtId="0" fontId="2" fillId="2" borderId="4" xfId="0" applyFont="1" applyFill="1" applyBorder="1" applyAlignment="1">
      <alignment horizontal="center" vertical="center"/>
    </xf>
    <xf numFmtId="0" fontId="2" fillId="3" borderId="1" xfId="0" applyFont="1" applyFill="1" applyBorder="1" applyAlignment="1">
      <alignment horizontal="center"/>
    </xf>
    <xf numFmtId="0" fontId="2" fillId="2" borderId="22" xfId="0" applyFont="1" applyFill="1" applyBorder="1" applyAlignment="1">
      <alignment horizontal="center"/>
    </xf>
    <xf numFmtId="0" fontId="2" fillId="2" borderId="21" xfId="0" applyFont="1" applyFill="1" applyBorder="1" applyAlignment="1">
      <alignment horizontal="center"/>
    </xf>
    <xf numFmtId="0" fontId="2" fillId="2" borderId="7" xfId="0" applyFont="1" applyFill="1" applyBorder="1" applyAlignment="1">
      <alignment horizontal="center"/>
    </xf>
    <xf numFmtId="0" fontId="2" fillId="2" borderId="32" xfId="0" applyFont="1" applyFill="1" applyBorder="1" applyAlignment="1">
      <alignment horizontal="center"/>
    </xf>
    <xf numFmtId="0" fontId="2" fillId="2" borderId="10" xfId="0" applyFont="1" applyFill="1" applyBorder="1" applyAlignment="1">
      <alignment horizontal="center"/>
    </xf>
    <xf numFmtId="0" fontId="2" fillId="2" borderId="33" xfId="0" applyFont="1" applyFill="1" applyBorder="1" applyAlignment="1">
      <alignment horizontal="center"/>
    </xf>
    <xf numFmtId="0" fontId="6" fillId="2" borderId="1" xfId="0" applyFont="1" applyFill="1" applyBorder="1" applyAlignment="1">
      <alignment horizontal="center" vertical="center"/>
    </xf>
    <xf numFmtId="0" fontId="22" fillId="0" borderId="1" xfId="0" applyFont="1" applyBorder="1" applyAlignment="1">
      <alignment horizontal="center" vertical="center" readingOrder="1"/>
    </xf>
    <xf numFmtId="0" fontId="23" fillId="0" borderId="1" xfId="0" applyFont="1" applyBorder="1" applyAlignment="1">
      <alignment horizontal="center" vertical="center" readingOrder="1"/>
    </xf>
    <xf numFmtId="0" fontId="10" fillId="2" borderId="1" xfId="0" applyFont="1" applyFill="1" applyBorder="1" applyAlignment="1">
      <alignment horizontal="center"/>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3" fillId="0" borderId="2"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4" xfId="0" applyFont="1" applyBorder="1" applyAlignment="1" applyProtection="1">
      <alignment horizontal="left" vertical="top" wrapText="1"/>
      <protection locked="0"/>
    </xf>
    <xf numFmtId="0" fontId="3" fillId="8" borderId="2" xfId="0" applyFont="1" applyFill="1" applyBorder="1" applyAlignment="1">
      <alignment horizontal="center" wrapText="1"/>
    </xf>
    <xf numFmtId="0" fontId="3" fillId="8" borderId="3" xfId="0" applyFont="1" applyFill="1" applyBorder="1" applyAlignment="1">
      <alignment horizontal="center" wrapText="1"/>
    </xf>
    <xf numFmtId="0" fontId="3" fillId="8" borderId="4" xfId="0" applyFont="1" applyFill="1" applyBorder="1" applyAlignment="1">
      <alignment horizontal="center" wrapText="1"/>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3" fillId="0" borderId="4" xfId="0" applyFont="1" applyBorder="1" applyAlignment="1">
      <alignment horizontal="center" vertical="center" wrapText="1"/>
    </xf>
    <xf numFmtId="0" fontId="2" fillId="0" borderId="2" xfId="0" applyFont="1" applyBorder="1" applyAlignment="1" applyProtection="1">
      <alignment horizontal="center" vertical="top" wrapText="1"/>
      <protection locked="0"/>
    </xf>
    <xf numFmtId="0" fontId="2" fillId="0" borderId="3"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3" fillId="8" borderId="2" xfId="0" applyFont="1" applyFill="1" applyBorder="1" applyAlignment="1">
      <alignment horizontal="center" vertical="center" wrapText="1"/>
    </xf>
    <xf numFmtId="0" fontId="3" fillId="8" borderId="3" xfId="0" applyFont="1" applyFill="1" applyBorder="1" applyAlignment="1">
      <alignment horizontal="center" vertical="center" wrapText="1"/>
    </xf>
    <xf numFmtId="0" fontId="3" fillId="8" borderId="4"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14" fontId="2" fillId="0" borderId="6" xfId="0" applyNumberFormat="1" applyFont="1" applyBorder="1" applyAlignment="1" applyProtection="1">
      <alignment horizontal="center" vertical="center"/>
      <protection locked="0"/>
    </xf>
    <xf numFmtId="0" fontId="19" fillId="0" borderId="6" xfId="0" applyFont="1" applyBorder="1" applyAlignment="1" applyProtection="1">
      <alignment horizontal="center" vertical="center" wrapText="1"/>
      <protection locked="0"/>
    </xf>
    <xf numFmtId="0" fontId="14" fillId="0" borderId="1" xfId="0" applyFont="1" applyBorder="1" applyAlignment="1" applyProtection="1">
      <alignment horizontal="center" vertical="center" wrapText="1"/>
      <protection locked="0"/>
    </xf>
    <xf numFmtId="0" fontId="14" fillId="0" borderId="6" xfId="0" applyFont="1" applyBorder="1" applyAlignment="1" applyProtection="1">
      <alignment horizontal="center" vertical="center" wrapText="1"/>
      <protection locked="0"/>
    </xf>
    <xf numFmtId="0" fontId="15" fillId="0" borderId="1" xfId="0" applyFont="1" applyBorder="1" applyAlignment="1" applyProtection="1">
      <alignment horizontal="center" vertical="center" wrapText="1"/>
      <protection locked="0"/>
    </xf>
    <xf numFmtId="0" fontId="8" fillId="0" borderId="1"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wrapText="1"/>
      <protection locked="0"/>
    </xf>
    <xf numFmtId="0" fontId="12" fillId="0" borderId="1" xfId="0" applyFont="1" applyBorder="1" applyAlignment="1" applyProtection="1">
      <alignment horizontal="center" vertical="center" wrapText="1"/>
      <protection locked="0"/>
    </xf>
    <xf numFmtId="0" fontId="12" fillId="0" borderId="6" xfId="0" applyFont="1" applyBorder="1" applyAlignment="1" applyProtection="1">
      <alignment horizontal="center" vertical="center" wrapText="1"/>
      <protection locked="0"/>
    </xf>
    <xf numFmtId="0" fontId="15" fillId="0" borderId="6" xfId="0" applyFont="1" applyBorder="1" applyAlignment="1" applyProtection="1">
      <alignment horizontal="center" vertical="center" wrapText="1"/>
      <protection locked="0"/>
    </xf>
    <xf numFmtId="0" fontId="8" fillId="0" borderId="6" xfId="0" applyFont="1" applyBorder="1" applyAlignment="1">
      <alignment horizontal="center" vertical="center"/>
    </xf>
    <xf numFmtId="0" fontId="2" fillId="0" borderId="8" xfId="0" applyFont="1" applyBorder="1" applyAlignment="1">
      <alignment horizontal="center" vertical="center"/>
    </xf>
    <xf numFmtId="0" fontId="2" fillId="0" borderId="6" xfId="0" applyFont="1" applyBorder="1" applyAlignment="1" applyProtection="1">
      <alignment horizontal="justify" vertical="center" wrapText="1"/>
      <protection locked="0"/>
    </xf>
    <xf numFmtId="0" fontId="2" fillId="0" borderId="8" xfId="0" applyFont="1" applyBorder="1" applyAlignment="1" applyProtection="1">
      <alignment horizontal="justify" vertical="center" wrapText="1"/>
      <protection locked="0"/>
    </xf>
    <xf numFmtId="17" fontId="2" fillId="0" borderId="1" xfId="0" applyNumberFormat="1" applyFont="1" applyBorder="1" applyAlignment="1" applyProtection="1">
      <alignment horizontal="center" vertical="center"/>
      <protection locked="0"/>
    </xf>
    <xf numFmtId="0" fontId="15" fillId="0" borderId="1" xfId="0" applyFont="1" applyBorder="1" applyAlignment="1" applyProtection="1">
      <alignment vertical="center" wrapText="1"/>
      <protection locked="0"/>
    </xf>
    <xf numFmtId="0" fontId="7" fillId="0" borderId="1" xfId="0" applyFont="1" applyBorder="1" applyAlignment="1" applyProtection="1">
      <alignment vertical="center" wrapText="1"/>
      <protection locked="0"/>
    </xf>
    <xf numFmtId="0" fontId="7" fillId="0" borderId="6" xfId="0" applyFont="1" applyBorder="1" applyAlignment="1" applyProtection="1">
      <alignment vertical="center" wrapText="1"/>
      <protection locked="0"/>
    </xf>
    <xf numFmtId="0" fontId="4" fillId="4" borderId="6"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 xfId="0" applyFont="1" applyFill="1" applyBorder="1" applyAlignment="1" applyProtection="1">
      <alignment horizontal="center" vertical="center" wrapText="1"/>
      <protection locked="0"/>
    </xf>
    <xf numFmtId="0" fontId="3" fillId="0" borderId="1" xfId="0" applyFont="1" applyBorder="1" applyAlignment="1">
      <alignment horizontal="center" vertical="center" wrapText="1"/>
    </xf>
    <xf numFmtId="14" fontId="2" fillId="0" borderId="2" xfId="0" applyNumberFormat="1" applyFont="1" applyBorder="1" applyAlignment="1" applyProtection="1">
      <alignment horizontal="center"/>
      <protection locked="0"/>
    </xf>
    <xf numFmtId="14" fontId="2" fillId="2" borderId="1" xfId="0" applyNumberFormat="1" applyFont="1" applyFill="1" applyBorder="1" applyAlignment="1" applyProtection="1">
      <alignment horizontal="center" vertical="center" wrapText="1"/>
      <protection locked="0"/>
    </xf>
    <xf numFmtId="0" fontId="2" fillId="2" borderId="1" xfId="0" applyFont="1" applyFill="1" applyBorder="1" applyAlignment="1" applyProtection="1">
      <alignment horizontal="center" vertical="center" wrapText="1"/>
      <protection locked="0"/>
    </xf>
    <xf numFmtId="0" fontId="2" fillId="0" borderId="9" xfId="0" applyFont="1" applyBorder="1" applyAlignment="1" applyProtection="1">
      <alignment horizontal="center"/>
      <protection locked="0"/>
    </xf>
    <xf numFmtId="0" fontId="2" fillId="0" borderId="8" xfId="0" applyFont="1" applyBorder="1" applyAlignment="1" applyProtection="1">
      <alignment horizontal="center"/>
      <protection locked="0"/>
    </xf>
    <xf numFmtId="0" fontId="7" fillId="0" borderId="1" xfId="0" applyFont="1" applyBorder="1" applyAlignment="1" applyProtection="1">
      <alignment horizontal="center"/>
      <protection locked="0"/>
    </xf>
    <xf numFmtId="0" fontId="7" fillId="0" borderId="6" xfId="0" applyFont="1" applyBorder="1" applyAlignment="1" applyProtection="1">
      <alignment horizontal="center"/>
      <protection locked="0"/>
    </xf>
    <xf numFmtId="0" fontId="3" fillId="0" borderId="6" xfId="0" applyFont="1" applyBorder="1" applyAlignment="1" applyProtection="1">
      <alignment horizontal="center" vertical="top" wrapText="1"/>
      <protection locked="0"/>
    </xf>
    <xf numFmtId="0" fontId="3" fillId="0" borderId="8" xfId="0" applyFont="1" applyBorder="1" applyAlignment="1" applyProtection="1">
      <alignment horizontal="center" vertical="top" wrapText="1"/>
      <protection locked="0"/>
    </xf>
    <xf numFmtId="0" fontId="2" fillId="0" borderId="1" xfId="0" applyFont="1" applyBorder="1" applyAlignment="1" applyProtection="1">
      <alignment horizontal="left" vertical="top" wrapText="1"/>
      <protection locked="0"/>
    </xf>
    <xf numFmtId="0" fontId="2" fillId="0" borderId="1" xfId="0" applyFont="1" applyBorder="1" applyAlignment="1" applyProtection="1">
      <alignment horizontal="left" vertical="top"/>
      <protection locked="0"/>
    </xf>
    <xf numFmtId="0" fontId="2" fillId="0" borderId="6" xfId="0" applyFont="1" applyBorder="1" applyAlignment="1" applyProtection="1">
      <alignment horizontal="left" vertical="top"/>
      <protection locked="0"/>
    </xf>
    <xf numFmtId="0" fontId="8" fillId="0" borderId="9"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0" fillId="0" borderId="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8" fillId="0" borderId="1" xfId="0" applyFont="1" applyBorder="1" applyAlignment="1" applyProtection="1">
      <alignment horizontal="justify" vertical="center" wrapText="1"/>
      <protection locked="0"/>
    </xf>
    <xf numFmtId="0" fontId="8" fillId="0" borderId="6" xfId="0" applyFont="1" applyBorder="1" applyAlignment="1" applyProtection="1">
      <alignment horizontal="justify" vertical="center" wrapText="1"/>
      <protection locked="0"/>
    </xf>
    <xf numFmtId="0" fontId="2" fillId="0" borderId="22"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protection locked="0"/>
    </xf>
    <xf numFmtId="0" fontId="8" fillId="0" borderId="8" xfId="0" applyFont="1" applyBorder="1" applyAlignment="1" applyProtection="1">
      <alignment horizontal="justify" vertical="center" wrapText="1"/>
      <protection locked="0"/>
    </xf>
    <xf numFmtId="0" fontId="8" fillId="0" borderId="9" xfId="0" applyFont="1" applyBorder="1" applyAlignment="1" applyProtection="1">
      <alignment horizontal="justify" vertical="center" wrapText="1"/>
      <protection locked="0"/>
    </xf>
    <xf numFmtId="14" fontId="8" fillId="0" borderId="6" xfId="0" applyNumberFormat="1" applyFont="1" applyBorder="1" applyAlignment="1" applyProtection="1">
      <alignment horizontal="center" vertical="center" wrapText="1"/>
      <protection locked="0"/>
    </xf>
    <xf numFmtId="0" fontId="8" fillId="0" borderId="8" xfId="0" applyFont="1" applyBorder="1" applyAlignment="1" applyProtection="1">
      <alignment horizontal="center" vertical="center" wrapText="1"/>
      <protection locked="0"/>
    </xf>
    <xf numFmtId="0" fontId="7" fillId="0" borderId="22" xfId="0" applyFont="1" applyBorder="1" applyAlignment="1" applyProtection="1">
      <alignment horizontal="center" vertical="center" wrapText="1"/>
      <protection locked="0"/>
    </xf>
    <xf numFmtId="0" fontId="7" fillId="0" borderId="7" xfId="0" applyFont="1" applyBorder="1" applyAlignment="1" applyProtection="1">
      <alignment horizontal="center" vertical="center"/>
      <protection locked="0"/>
    </xf>
    <xf numFmtId="0" fontId="7" fillId="0" borderId="8" xfId="0" applyFont="1" applyBorder="1" applyAlignment="1" applyProtection="1">
      <alignment horizontal="center" vertical="center" wrapText="1"/>
      <protection locked="0"/>
    </xf>
    <xf numFmtId="0" fontId="7" fillId="0" borderId="9" xfId="0" applyFont="1" applyBorder="1" applyAlignment="1" applyProtection="1">
      <alignment horizontal="center" vertical="center" wrapText="1"/>
      <protection locked="0"/>
    </xf>
    <xf numFmtId="0" fontId="2" fillId="0" borderId="7" xfId="0" applyFont="1" applyBorder="1" applyAlignment="1" applyProtection="1">
      <alignment horizontal="center" vertical="center" wrapText="1"/>
      <protection locked="0"/>
    </xf>
    <xf numFmtId="0" fontId="0" fillId="0" borderId="1" xfId="0" applyBorder="1" applyAlignment="1" applyProtection="1">
      <alignment horizontal="center" vertical="center"/>
      <protection locked="0"/>
    </xf>
    <xf numFmtId="0" fontId="3" fillId="0" borderId="7" xfId="0" applyFont="1" applyBorder="1" applyAlignment="1" applyProtection="1">
      <alignment horizontal="center"/>
      <protection locked="0"/>
    </xf>
    <xf numFmtId="0" fontId="3" fillId="0" borderId="0" xfId="0" applyFont="1" applyAlignment="1" applyProtection="1">
      <alignment horizontal="center"/>
      <protection locked="0"/>
    </xf>
    <xf numFmtId="14" fontId="2" fillId="0" borderId="1" xfId="0" applyNumberFormat="1" applyFont="1" applyBorder="1" applyAlignment="1" applyProtection="1">
      <alignment horizontal="center" vertical="center" wrapText="1"/>
      <protection locked="0"/>
    </xf>
  </cellXfs>
  <cellStyles count="1">
    <cellStyle name="Normal" xfId="0" builtinId="0"/>
  </cellStyles>
  <dxfs count="152">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
      <fill>
        <gradientFill type="path" left="0.5" right="0.5" top="0.5" bottom="0.5">
          <stop position="0">
            <color rgb="FF92D050"/>
          </stop>
          <stop position="1">
            <color rgb="FF00B050"/>
          </stop>
        </gradientFill>
      </fill>
    </dxf>
    <dxf>
      <fill>
        <gradientFill type="path" left="0.5" right="0.5" top="0.5" bottom="0.5">
          <stop position="0">
            <color rgb="FFFFC000"/>
          </stop>
          <stop position="1">
            <color rgb="FFEC6114"/>
          </stop>
        </gradientFill>
      </fill>
    </dxf>
    <dxf>
      <fill>
        <gradientFill type="path" left="0.5" right="0.5" top="0.5" bottom="0.5">
          <stop position="0">
            <color rgb="FFFFC000"/>
          </stop>
          <stop position="1">
            <color rgb="FFFFFF00"/>
          </stop>
        </gradientFill>
      </fill>
    </dxf>
    <dxf>
      <fill>
        <patternFill patternType="solid">
          <fgColor auto="1"/>
          <bgColor rgb="FFFF5050"/>
        </patternFill>
      </fill>
    </dxf>
    <dxf>
      <fill>
        <patternFill patternType="solid">
          <fgColor auto="1"/>
          <bgColor rgb="FF0EBE16"/>
        </patternFill>
      </fill>
    </dxf>
    <dxf>
      <fill>
        <patternFill>
          <bgColor rgb="FFFFFF00"/>
        </patternFill>
      </fill>
    </dxf>
    <dxf>
      <fill>
        <patternFill>
          <bgColor rgb="FFEC6114"/>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940734</xdr:colOff>
      <xdr:row>0</xdr:row>
      <xdr:rowOff>174625</xdr:rowOff>
    </xdr:from>
    <xdr:to>
      <xdr:col>1</xdr:col>
      <xdr:colOff>336431</xdr:colOff>
      <xdr:row>5</xdr:row>
      <xdr:rowOff>148542</xdr:rowOff>
    </xdr:to>
    <xdr:pic>
      <xdr:nvPicPr>
        <xdr:cNvPr id="2" name="Imagen 16">
          <a:extLst>
            <a:ext uri="{FF2B5EF4-FFF2-40B4-BE49-F238E27FC236}">
              <a16:creationId xmlns:a16="http://schemas.microsoft.com/office/drawing/2014/main" id="{3F744F71-0937-4038-B525-B4FA7F0CDEC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0734" y="174625"/>
          <a:ext cx="900647" cy="104071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30</xdr:col>
      <xdr:colOff>1126331</xdr:colOff>
      <xdr:row>6</xdr:row>
      <xdr:rowOff>0</xdr:rowOff>
    </xdr:to>
    <xdr:grpSp>
      <xdr:nvGrpSpPr>
        <xdr:cNvPr id="2" name="Group 4">
          <a:extLst>
            <a:ext uri="{FF2B5EF4-FFF2-40B4-BE49-F238E27FC236}">
              <a16:creationId xmlns:a16="http://schemas.microsoft.com/office/drawing/2014/main" id="{4227C988-344E-4F85-B7E9-76DABD328D06}"/>
            </a:ext>
          </a:extLst>
        </xdr:cNvPr>
        <xdr:cNvGrpSpPr>
          <a:grpSpLocks/>
        </xdr:cNvGrpSpPr>
      </xdr:nvGrpSpPr>
      <xdr:grpSpPr bwMode="auto">
        <a:xfrm>
          <a:off x="0" y="31750"/>
          <a:ext cx="51575213" cy="1122456"/>
          <a:chOff x="-8" y="0"/>
          <a:chExt cx="1382" cy="136"/>
        </a:xfrm>
      </xdr:grpSpPr>
      <xdr:sp macro="" textlink="">
        <xdr:nvSpPr>
          <xdr:cNvPr id="3" name="1 CuadroTexto">
            <a:extLst>
              <a:ext uri="{FF2B5EF4-FFF2-40B4-BE49-F238E27FC236}">
                <a16:creationId xmlns:a16="http://schemas.microsoft.com/office/drawing/2014/main" id="{C63A6399-2E5B-453B-97C9-316FD26431E0}"/>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E6C392F9-9AA8-4317-A2F4-C9D18DDDBAB2}"/>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86EAD77D-6BA0-4172-8958-3099EF4B98B0}"/>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21E674EB-04B0-421C-ACDC-25C9EBE05C97}"/>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6355B458-6391-40B6-94B7-C5255DD95D2B}"/>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EEE089F8-490A-431B-9D35-D0B11AFBA6AA}"/>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B7668D54-15BE-4065-BDE1-9311E454C0D0}"/>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FA7C786A-18EF-4F07-8E0D-3EF924A65E57}"/>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7D63817E-1BF9-4C7C-A314-55D7E79C9C4A}"/>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94006E59-61E6-4DBB-A6D7-815CEFC91A2A}"/>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B612BD58-86C1-4BA5-B912-69406E55A61E}"/>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F1449F79-7030-4146-BD42-6243D5DC5BA5}"/>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CE360A16-4952-42F9-896C-C07922F42C60}"/>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145931</xdr:colOff>
      <xdr:row>5</xdr:row>
      <xdr:rowOff>323167</xdr:rowOff>
    </xdr:to>
    <xdr:pic>
      <xdr:nvPicPr>
        <xdr:cNvPr id="16" name="Imagen 16">
          <a:extLst>
            <a:ext uri="{FF2B5EF4-FFF2-40B4-BE49-F238E27FC236}">
              <a16:creationId xmlns:a16="http://schemas.microsoft.com/office/drawing/2014/main" id="{9A5F039B-E4DD-4068-A6B2-9C773ADF087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236764</xdr:colOff>
      <xdr:row>6</xdr:row>
      <xdr:rowOff>0</xdr:rowOff>
    </xdr:to>
    <xdr:grpSp>
      <xdr:nvGrpSpPr>
        <xdr:cNvPr id="2" name="Group 4">
          <a:extLst>
            <a:ext uri="{FF2B5EF4-FFF2-40B4-BE49-F238E27FC236}">
              <a16:creationId xmlns:a16="http://schemas.microsoft.com/office/drawing/2014/main" id="{24365930-180C-4495-9B72-DBD8319A5EAE}"/>
            </a:ext>
          </a:extLst>
        </xdr:cNvPr>
        <xdr:cNvGrpSpPr>
          <a:grpSpLocks/>
        </xdr:cNvGrpSpPr>
      </xdr:nvGrpSpPr>
      <xdr:grpSpPr bwMode="auto">
        <a:xfrm>
          <a:off x="0" y="31750"/>
          <a:ext cx="51602491" cy="1111250"/>
          <a:chOff x="-8" y="0"/>
          <a:chExt cx="1382" cy="136"/>
        </a:xfrm>
      </xdr:grpSpPr>
      <xdr:sp macro="" textlink="">
        <xdr:nvSpPr>
          <xdr:cNvPr id="3" name="1 CuadroTexto">
            <a:extLst>
              <a:ext uri="{FF2B5EF4-FFF2-40B4-BE49-F238E27FC236}">
                <a16:creationId xmlns:a16="http://schemas.microsoft.com/office/drawing/2014/main" id="{DF166D0A-40F4-4F27-A497-5E8C8B264A1C}"/>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1E8E71CF-0B88-4B3F-9B2B-39D6FF42A51C}"/>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A9BAB9EB-1B66-4885-ABB8-A0667E70113B}"/>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343A7E14-3680-435C-BDFE-833AC03A1ECB}"/>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2204F6CB-9466-49AE-B78B-08EA8D4F88E9}"/>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48342CAE-FA35-44D2-9D51-6B04AB71D592}"/>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3689954A-F7F1-489C-A017-B0C522BE4CE6}"/>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AAE75F83-9999-4430-8CBF-3BC3626B44DE}"/>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8456271D-80F7-4223-872D-DAB9CA4BC986}"/>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0055D07F-B775-417D-A7BE-FE46E9819643}"/>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12021ECA-6795-41C1-A291-FDB39B4340C0}"/>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5043D146-27BD-4DC1-948D-7A17937F306E}"/>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D1E3D5AE-A05A-47B9-B41E-1F97974B5CA1}"/>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D053C448-6C06-49C9-A890-485BDF4574E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31750</xdr:rowOff>
    </xdr:from>
    <xdr:to>
      <xdr:col>32</xdr:col>
      <xdr:colOff>820529</xdr:colOff>
      <xdr:row>6</xdr:row>
      <xdr:rowOff>0</xdr:rowOff>
    </xdr:to>
    <xdr:grpSp>
      <xdr:nvGrpSpPr>
        <xdr:cNvPr id="2" name="Group 4">
          <a:extLst>
            <a:ext uri="{FF2B5EF4-FFF2-40B4-BE49-F238E27FC236}">
              <a16:creationId xmlns:a16="http://schemas.microsoft.com/office/drawing/2014/main" id="{7E42B6D1-E4D3-4BD9-829E-B2E71589FDFA}"/>
            </a:ext>
          </a:extLst>
        </xdr:cNvPr>
        <xdr:cNvGrpSpPr>
          <a:grpSpLocks/>
        </xdr:cNvGrpSpPr>
      </xdr:nvGrpSpPr>
      <xdr:grpSpPr bwMode="auto">
        <a:xfrm>
          <a:off x="0" y="31750"/>
          <a:ext cx="51643208" cy="1152071"/>
          <a:chOff x="-8" y="0"/>
          <a:chExt cx="1382" cy="136"/>
        </a:xfrm>
      </xdr:grpSpPr>
      <xdr:sp macro="" textlink="">
        <xdr:nvSpPr>
          <xdr:cNvPr id="3" name="1 CuadroTexto">
            <a:extLst>
              <a:ext uri="{FF2B5EF4-FFF2-40B4-BE49-F238E27FC236}">
                <a16:creationId xmlns:a16="http://schemas.microsoft.com/office/drawing/2014/main" id="{D918BAA6-E2D9-4765-8C54-6F74C97EAE66}"/>
              </a:ext>
            </a:extLst>
          </xdr:cNvPr>
          <xdr:cNvSpPr txBox="1">
            <a:spLocks noChangeArrowheads="1"/>
          </xdr:cNvSpPr>
        </xdr:nvSpPr>
        <xdr:spPr bwMode="auto">
          <a:xfrm>
            <a:off x="-8" y="0"/>
            <a:ext cx="188" cy="136"/>
          </a:xfrm>
          <a:prstGeom prst="rect">
            <a:avLst/>
          </a:prstGeom>
          <a:solidFill>
            <a:srgbClr val="FFFFFF"/>
          </a:solidFill>
          <a:ln w="9525">
            <a:solidFill>
              <a:srgbClr val="000000"/>
            </a:solidFill>
            <a:miter lim="800000"/>
            <a:headEnd/>
            <a:tailEnd/>
          </a:ln>
        </xdr:spPr>
      </xdr:sp>
      <xdr:sp macro="" textlink="">
        <xdr:nvSpPr>
          <xdr:cNvPr id="4" name="3 CuadroTexto">
            <a:extLst>
              <a:ext uri="{FF2B5EF4-FFF2-40B4-BE49-F238E27FC236}">
                <a16:creationId xmlns:a16="http://schemas.microsoft.com/office/drawing/2014/main" id="{6BF75CBD-DF3B-4F03-A0F9-028746DF7124}"/>
              </a:ext>
            </a:extLst>
          </xdr:cNvPr>
          <xdr:cNvSpPr txBox="1">
            <a:spLocks noChangeArrowheads="1"/>
          </xdr:cNvSpPr>
        </xdr:nvSpPr>
        <xdr:spPr bwMode="auto">
          <a:xfrm>
            <a:off x="180" y="0"/>
            <a:ext cx="198" cy="73"/>
          </a:xfrm>
          <a:prstGeom prst="rect">
            <a:avLst/>
          </a:prstGeom>
          <a:noFill/>
          <a:ln w="9525">
            <a:solidFill>
              <a:srgbClr val="000000"/>
            </a:solidFill>
            <a:miter lim="800000"/>
            <a:headEnd/>
            <a:tailEnd/>
          </a:ln>
        </xdr:spPr>
        <xdr:txBody>
          <a:bodyPr vertOverflow="clip" wrap="square" lIns="90000" tIns="180000" rIns="90000" bIns="46800" anchor="t" upright="1"/>
          <a:lstStyle/>
          <a:p>
            <a:pPr algn="ctr" rtl="0">
              <a:defRPr sz="1000"/>
            </a:pPr>
            <a:r>
              <a:rPr lang="es-ES" sz="1100" b="1" i="0" strike="noStrike">
                <a:solidFill>
                  <a:srgbClr val="000000"/>
                </a:solidFill>
                <a:latin typeface="Times New Roman"/>
                <a:cs typeface="Times New Roman"/>
              </a:rPr>
              <a:t>PROCESO</a:t>
            </a:r>
          </a:p>
        </xdr:txBody>
      </xdr:sp>
      <xdr:sp macro="" textlink="">
        <xdr:nvSpPr>
          <xdr:cNvPr id="5" name="7 CuadroTexto">
            <a:extLst>
              <a:ext uri="{FF2B5EF4-FFF2-40B4-BE49-F238E27FC236}">
                <a16:creationId xmlns:a16="http://schemas.microsoft.com/office/drawing/2014/main" id="{4B4411F8-778A-4DAE-B6FD-09D603B3D267}"/>
              </a:ext>
            </a:extLst>
          </xdr:cNvPr>
          <xdr:cNvSpPr txBox="1">
            <a:spLocks noChangeArrowheads="1"/>
          </xdr:cNvSpPr>
        </xdr:nvSpPr>
        <xdr:spPr bwMode="auto">
          <a:xfrm>
            <a:off x="180" y="73"/>
            <a:ext cx="198" cy="6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1100" b="1" i="0" strike="noStrike">
                <a:solidFill>
                  <a:srgbClr val="000000"/>
                </a:solidFill>
                <a:latin typeface="Times New Roman"/>
                <a:cs typeface="Times New Roman"/>
              </a:rPr>
              <a:t>FORMATO</a:t>
            </a:r>
          </a:p>
        </xdr:txBody>
      </xdr:sp>
      <xdr:sp macro="" textlink="">
        <xdr:nvSpPr>
          <xdr:cNvPr id="6" name="8 CuadroTexto">
            <a:extLst>
              <a:ext uri="{FF2B5EF4-FFF2-40B4-BE49-F238E27FC236}">
                <a16:creationId xmlns:a16="http://schemas.microsoft.com/office/drawing/2014/main" id="{E5DA6DC3-F3A6-4358-BA17-6E83488513EC}"/>
              </a:ext>
            </a:extLst>
          </xdr:cNvPr>
          <xdr:cNvSpPr txBox="1">
            <a:spLocks noChangeArrowheads="1"/>
          </xdr:cNvSpPr>
        </xdr:nvSpPr>
        <xdr:spPr bwMode="auto">
          <a:xfrm>
            <a:off x="378" y="0"/>
            <a:ext cx="591" cy="73"/>
          </a:xfrm>
          <a:prstGeom prst="rect">
            <a:avLst/>
          </a:prstGeom>
          <a:noFill/>
          <a:ln w="9525">
            <a:solidFill>
              <a:srgbClr val="000000"/>
            </a:solidFill>
            <a:miter lim="800000"/>
            <a:headEnd/>
            <a:tailEnd/>
          </a:ln>
        </xdr:spPr>
        <xdr:txBody>
          <a:bodyPr vertOverflow="clip" wrap="square" lIns="90000" tIns="144000" rIns="90000" bIns="46800" anchor="t" upright="1"/>
          <a:lstStyle/>
          <a:p>
            <a:pPr algn="ctr" rtl="0">
              <a:defRPr sz="1000"/>
            </a:pPr>
            <a:r>
              <a:rPr lang="es-ES" sz="2000" b="1" i="0" strike="noStrike">
                <a:solidFill>
                  <a:srgbClr val="000000"/>
                </a:solidFill>
                <a:latin typeface="Times New Roman"/>
                <a:cs typeface="Times New Roman"/>
              </a:rPr>
              <a:t>GESTIÓN</a:t>
            </a:r>
            <a:r>
              <a:rPr lang="es-ES" sz="2000" b="1" i="0" strike="noStrike" baseline="0">
                <a:solidFill>
                  <a:srgbClr val="000000"/>
                </a:solidFill>
                <a:latin typeface="Times New Roman"/>
                <a:cs typeface="Times New Roman"/>
              </a:rPr>
              <a:t> DE MEJORAMIENTO</a:t>
            </a:r>
            <a:endParaRPr lang="es-ES" sz="2000" b="1" i="0" strike="noStrike">
              <a:solidFill>
                <a:srgbClr val="000000"/>
              </a:solidFill>
              <a:latin typeface="Times New Roman"/>
              <a:cs typeface="Times New Roman"/>
            </a:endParaRPr>
          </a:p>
        </xdr:txBody>
      </xdr:sp>
      <xdr:sp macro="" textlink="">
        <xdr:nvSpPr>
          <xdr:cNvPr id="7" name="10 CuadroTexto">
            <a:extLst>
              <a:ext uri="{FF2B5EF4-FFF2-40B4-BE49-F238E27FC236}">
                <a16:creationId xmlns:a16="http://schemas.microsoft.com/office/drawing/2014/main" id="{0D44190C-4AC0-4186-8CFA-9D06E7F3A45E}"/>
              </a:ext>
            </a:extLst>
          </xdr:cNvPr>
          <xdr:cNvSpPr txBox="1">
            <a:spLocks noChangeArrowheads="1"/>
          </xdr:cNvSpPr>
        </xdr:nvSpPr>
        <xdr:spPr bwMode="auto">
          <a:xfrm>
            <a:off x="378" y="73"/>
            <a:ext cx="591" cy="63"/>
          </a:xfrm>
          <a:prstGeom prst="rect">
            <a:avLst/>
          </a:prstGeom>
          <a:noFill/>
          <a:ln w="9525">
            <a:solidFill>
              <a:srgbClr val="000000"/>
            </a:solidFill>
            <a:miter lim="800000"/>
            <a:headEnd/>
            <a:tailEnd/>
          </a:ln>
        </xdr:spPr>
        <xdr:txBody>
          <a:bodyPr vertOverflow="clip" wrap="square" lIns="0" tIns="144000" rIns="0" bIns="46800" anchor="t" upright="1"/>
          <a:lstStyle/>
          <a:p>
            <a:pPr algn="ctr" rtl="0">
              <a:defRPr sz="1000"/>
            </a:pPr>
            <a:r>
              <a:rPr lang="es-ES" sz="2000" b="1" i="0" strike="noStrike">
                <a:solidFill>
                  <a:srgbClr val="000000"/>
                </a:solidFill>
                <a:latin typeface="Times New Roman" pitchFamily="18" charset="0"/>
                <a:cs typeface="Times New Roman" pitchFamily="18" charset="0"/>
              </a:rPr>
              <a:t>MAPA DE RIESGOS DE GESTIÓN</a:t>
            </a:r>
          </a:p>
        </xdr:txBody>
      </xdr:sp>
      <xdr:sp macro="" textlink="">
        <xdr:nvSpPr>
          <xdr:cNvPr id="8" name="11 CuadroTexto">
            <a:extLst>
              <a:ext uri="{FF2B5EF4-FFF2-40B4-BE49-F238E27FC236}">
                <a16:creationId xmlns:a16="http://schemas.microsoft.com/office/drawing/2014/main" id="{F4BC1D63-CAAA-47A8-985E-323455922668}"/>
              </a:ext>
            </a:extLst>
          </xdr:cNvPr>
          <xdr:cNvSpPr txBox="1">
            <a:spLocks noChangeArrowheads="1"/>
          </xdr:cNvSpPr>
        </xdr:nvSpPr>
        <xdr:spPr bwMode="auto">
          <a:xfrm>
            <a:off x="970" y="0"/>
            <a:ext cx="215" cy="37"/>
          </a:xfrm>
          <a:prstGeom prst="rect">
            <a:avLst/>
          </a:prstGeom>
          <a:noFill/>
          <a:ln w="9525">
            <a:solidFill>
              <a:srgbClr val="000000"/>
            </a:solidFill>
            <a:miter lim="800000"/>
            <a:headEnd/>
            <a:tailEnd/>
          </a:ln>
        </xdr:spPr>
        <xdr:txBody>
          <a:bodyPr vertOverflow="clip" wrap="square" lIns="0" tIns="72000" rIns="0" bIns="0" anchor="t" upright="1"/>
          <a:lstStyle/>
          <a:p>
            <a:pPr algn="ctr" rtl="0">
              <a:defRPr sz="1000"/>
            </a:pPr>
            <a:r>
              <a:rPr lang="es-ES" sz="1100" b="1" i="0" strike="noStrike">
                <a:solidFill>
                  <a:srgbClr val="000000"/>
                </a:solidFill>
                <a:latin typeface="Times New Roman"/>
                <a:cs typeface="Times New Roman"/>
              </a:rPr>
              <a:t>CÓDIGO</a:t>
            </a:r>
          </a:p>
        </xdr:txBody>
      </xdr:sp>
      <xdr:sp macro="" textlink="">
        <xdr:nvSpPr>
          <xdr:cNvPr id="9" name="12 CuadroTexto">
            <a:extLst>
              <a:ext uri="{FF2B5EF4-FFF2-40B4-BE49-F238E27FC236}">
                <a16:creationId xmlns:a16="http://schemas.microsoft.com/office/drawing/2014/main" id="{6DDC96A4-A503-4066-8E65-54BA40075FEB}"/>
              </a:ext>
            </a:extLst>
          </xdr:cNvPr>
          <xdr:cNvSpPr txBox="1">
            <a:spLocks noChangeArrowheads="1"/>
          </xdr:cNvSpPr>
        </xdr:nvSpPr>
        <xdr:spPr bwMode="auto">
          <a:xfrm>
            <a:off x="970" y="37"/>
            <a:ext cx="215" cy="36"/>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VERSIÓN</a:t>
            </a:r>
          </a:p>
        </xdr:txBody>
      </xdr:sp>
      <xdr:sp macro="" textlink="">
        <xdr:nvSpPr>
          <xdr:cNvPr id="10" name="13 CuadroTexto">
            <a:extLst>
              <a:ext uri="{FF2B5EF4-FFF2-40B4-BE49-F238E27FC236}">
                <a16:creationId xmlns:a16="http://schemas.microsoft.com/office/drawing/2014/main" id="{1531EE57-FAE5-4EF6-9C6E-05FC629B734F}"/>
              </a:ext>
            </a:extLst>
          </xdr:cNvPr>
          <xdr:cNvSpPr txBox="1">
            <a:spLocks noChangeArrowheads="1"/>
          </xdr:cNvSpPr>
        </xdr:nvSpPr>
        <xdr:spPr bwMode="auto">
          <a:xfrm>
            <a:off x="970" y="73"/>
            <a:ext cx="215" cy="29"/>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PÁGINA</a:t>
            </a:r>
          </a:p>
        </xdr:txBody>
      </xdr:sp>
      <xdr:sp macro="" textlink="">
        <xdr:nvSpPr>
          <xdr:cNvPr id="11" name="14 CuadroTexto">
            <a:extLst>
              <a:ext uri="{FF2B5EF4-FFF2-40B4-BE49-F238E27FC236}">
                <a16:creationId xmlns:a16="http://schemas.microsoft.com/office/drawing/2014/main" id="{B7C7B211-427A-4742-8E45-D3F1183051A5}"/>
              </a:ext>
            </a:extLst>
          </xdr:cNvPr>
          <xdr:cNvSpPr txBox="1">
            <a:spLocks noChangeArrowheads="1"/>
          </xdr:cNvSpPr>
        </xdr:nvSpPr>
        <xdr:spPr bwMode="auto">
          <a:xfrm>
            <a:off x="970" y="102"/>
            <a:ext cx="215" cy="34"/>
          </a:xfrm>
          <a:prstGeom prst="rect">
            <a:avLst/>
          </a:prstGeom>
          <a:noFill/>
          <a:ln w="9525">
            <a:solidFill>
              <a:srgbClr val="000000"/>
            </a:solidFill>
            <a:miter lim="800000"/>
            <a:headEnd/>
            <a:tailEnd/>
          </a:ln>
        </xdr:spPr>
        <xdr:txBody>
          <a:bodyPr vertOverflow="clip" wrap="square" lIns="0" tIns="0" rIns="0" bIns="0" anchor="ctr" upright="1"/>
          <a:lstStyle/>
          <a:p>
            <a:pPr algn="ctr" rtl="0">
              <a:defRPr sz="1000"/>
            </a:pPr>
            <a:r>
              <a:rPr lang="es-ES" sz="1100" b="1" i="0" strike="noStrike">
                <a:solidFill>
                  <a:srgbClr val="000000"/>
                </a:solidFill>
                <a:latin typeface="Times New Roman"/>
                <a:cs typeface="Times New Roman"/>
              </a:rPr>
              <a:t>VIGENTE DESDE</a:t>
            </a:r>
          </a:p>
        </xdr:txBody>
      </xdr:sp>
      <xdr:sp macro="" textlink="">
        <xdr:nvSpPr>
          <xdr:cNvPr id="12" name="16 CuadroTexto">
            <a:extLst>
              <a:ext uri="{FF2B5EF4-FFF2-40B4-BE49-F238E27FC236}">
                <a16:creationId xmlns:a16="http://schemas.microsoft.com/office/drawing/2014/main" id="{A77BDFFF-A54B-4510-81EA-4CF3A092F4B0}"/>
              </a:ext>
            </a:extLst>
          </xdr:cNvPr>
          <xdr:cNvSpPr txBox="1">
            <a:spLocks noChangeArrowheads="1"/>
          </xdr:cNvSpPr>
        </xdr:nvSpPr>
        <xdr:spPr bwMode="auto">
          <a:xfrm>
            <a:off x="1184" y="0"/>
            <a:ext cx="190" cy="37"/>
          </a:xfrm>
          <a:prstGeom prst="rect">
            <a:avLst/>
          </a:prstGeom>
          <a:noFill/>
          <a:ln w="9525">
            <a:solidFill>
              <a:srgbClr val="000000"/>
            </a:solidFill>
            <a:miter lim="800000"/>
            <a:headEnd/>
            <a:tailEnd/>
          </a:ln>
        </xdr:spPr>
        <xdr:txBody>
          <a:bodyPr vertOverflow="clip" wrap="square" lIns="90000" tIns="54000" rIns="90000" bIns="46800" anchor="t" upright="1"/>
          <a:lstStyle/>
          <a:p>
            <a:pPr algn="ctr" rtl="0">
              <a:defRPr sz="1000"/>
            </a:pPr>
            <a:r>
              <a:rPr lang="es-ES" sz="1400" b="1" i="0" strike="noStrike">
                <a:solidFill>
                  <a:srgbClr val="000000"/>
                </a:solidFill>
                <a:latin typeface="Times New Roman"/>
                <a:cs typeface="Times New Roman"/>
              </a:rPr>
              <a:t>E-MEJ-FT-009</a:t>
            </a:r>
          </a:p>
        </xdr:txBody>
      </xdr:sp>
      <xdr:sp macro="" textlink="">
        <xdr:nvSpPr>
          <xdr:cNvPr id="13" name="17 CuadroTexto">
            <a:extLst>
              <a:ext uri="{FF2B5EF4-FFF2-40B4-BE49-F238E27FC236}">
                <a16:creationId xmlns:a16="http://schemas.microsoft.com/office/drawing/2014/main" id="{04E061E8-B855-4426-96DE-3E3F819A2031}"/>
              </a:ext>
            </a:extLst>
          </xdr:cNvPr>
          <xdr:cNvSpPr txBox="1">
            <a:spLocks noChangeArrowheads="1"/>
          </xdr:cNvSpPr>
        </xdr:nvSpPr>
        <xdr:spPr bwMode="auto">
          <a:xfrm>
            <a:off x="1184" y="37"/>
            <a:ext cx="190" cy="36"/>
          </a:xfrm>
          <a:prstGeom prst="rect">
            <a:avLst/>
          </a:prstGeom>
          <a:noFill/>
          <a:ln w="9525">
            <a:solidFill>
              <a:srgbClr val="000000"/>
            </a:solidFill>
            <a:miter lim="800000"/>
            <a:headEnd/>
            <a:tailEnd/>
          </a:ln>
        </xdr:spPr>
        <xdr:txBody>
          <a:bodyPr vertOverflow="clip" wrap="square" lIns="90000" tIns="64800" rIns="90000" bIns="46800" anchor="t" upright="1"/>
          <a:lstStyle/>
          <a:p>
            <a:pPr algn="ctr" rtl="0">
              <a:defRPr sz="1000"/>
            </a:pPr>
            <a:r>
              <a:rPr lang="es-ES" sz="1400" b="1" i="0" strike="noStrike">
                <a:solidFill>
                  <a:srgbClr val="000000"/>
                </a:solidFill>
                <a:latin typeface="Times New Roman"/>
                <a:cs typeface="Times New Roman"/>
              </a:rPr>
              <a:t>08</a:t>
            </a:r>
          </a:p>
        </xdr:txBody>
      </xdr:sp>
      <xdr:sp macro="" textlink="">
        <xdr:nvSpPr>
          <xdr:cNvPr id="14" name="18 CuadroTexto">
            <a:extLst>
              <a:ext uri="{FF2B5EF4-FFF2-40B4-BE49-F238E27FC236}">
                <a16:creationId xmlns:a16="http://schemas.microsoft.com/office/drawing/2014/main" id="{614B84AC-B410-4800-BC78-7254FD6F220A}"/>
              </a:ext>
            </a:extLst>
          </xdr:cNvPr>
          <xdr:cNvSpPr txBox="1">
            <a:spLocks noChangeArrowheads="1"/>
          </xdr:cNvSpPr>
        </xdr:nvSpPr>
        <xdr:spPr bwMode="auto">
          <a:xfrm>
            <a:off x="1184" y="73"/>
            <a:ext cx="190" cy="29"/>
          </a:xfrm>
          <a:prstGeom prst="rect">
            <a:avLst/>
          </a:prstGeom>
          <a:noFill/>
          <a:ln w="9525">
            <a:solidFill>
              <a:srgbClr val="000000"/>
            </a:solidFill>
            <a:miter lim="800000"/>
            <a:headEnd/>
            <a:tailEnd/>
          </a:ln>
        </xdr:spPr>
        <xdr:txBody>
          <a:bodyPr/>
          <a:lstStyle/>
          <a:p>
            <a:pPr algn="ctr"/>
            <a:r>
              <a:rPr lang="es-CO" sz="1400" b="1">
                <a:latin typeface="Times New Roman" pitchFamily="18" charset="0"/>
                <a:cs typeface="Times New Roman" pitchFamily="18" charset="0"/>
              </a:rPr>
              <a:t>1 DE 1</a:t>
            </a:r>
          </a:p>
        </xdr:txBody>
      </xdr:sp>
      <xdr:sp macro="" textlink="">
        <xdr:nvSpPr>
          <xdr:cNvPr id="15" name="19 CuadroTexto">
            <a:extLst>
              <a:ext uri="{FF2B5EF4-FFF2-40B4-BE49-F238E27FC236}">
                <a16:creationId xmlns:a16="http://schemas.microsoft.com/office/drawing/2014/main" id="{F0DC3E71-CFF6-4EBC-89B4-5EFBFA1D290E}"/>
              </a:ext>
            </a:extLst>
          </xdr:cNvPr>
          <xdr:cNvSpPr txBox="1">
            <a:spLocks noChangeArrowheads="1"/>
          </xdr:cNvSpPr>
        </xdr:nvSpPr>
        <xdr:spPr bwMode="auto">
          <a:xfrm>
            <a:off x="1184" y="102"/>
            <a:ext cx="190" cy="34"/>
          </a:xfrm>
          <a:prstGeom prst="rect">
            <a:avLst/>
          </a:prstGeom>
          <a:noFill/>
          <a:ln w="9525">
            <a:solidFill>
              <a:srgbClr val="000000"/>
            </a:solidFill>
            <a:miter lim="800000"/>
            <a:headEnd/>
            <a:tailEnd/>
          </a:ln>
        </xdr:spPr>
        <xdr:txBody>
          <a:bodyPr vertOverflow="clip" wrap="square" lIns="0" tIns="54000" rIns="0" bIns="10800" anchor="t" upright="1"/>
          <a:lstStyle/>
          <a:p>
            <a:pPr algn="ctr" rtl="0">
              <a:defRPr sz="1000"/>
            </a:pPr>
            <a:r>
              <a:rPr lang="es-ES" sz="1400" b="1" i="0" strike="noStrike">
                <a:solidFill>
                  <a:srgbClr val="000000"/>
                </a:solidFill>
                <a:latin typeface="Times New Roman"/>
                <a:cs typeface="Times New Roman"/>
              </a:rPr>
              <a:t>16/01/2020</a:t>
            </a:r>
          </a:p>
        </xdr:txBody>
      </xdr:sp>
    </xdr:grpSp>
    <xdr:clientData/>
  </xdr:twoCellAnchor>
  <xdr:twoCellAnchor editAs="oneCell">
    <xdr:from>
      <xdr:col>0</xdr:col>
      <xdr:colOff>1226484</xdr:colOff>
      <xdr:row>0</xdr:row>
      <xdr:rowOff>79375</xdr:rowOff>
    </xdr:from>
    <xdr:to>
      <xdr:col>1</xdr:col>
      <xdr:colOff>622181</xdr:colOff>
      <xdr:row>5</xdr:row>
      <xdr:rowOff>323167</xdr:rowOff>
    </xdr:to>
    <xdr:pic>
      <xdr:nvPicPr>
        <xdr:cNvPr id="16" name="Imagen 16">
          <a:extLst>
            <a:ext uri="{FF2B5EF4-FFF2-40B4-BE49-F238E27FC236}">
              <a16:creationId xmlns:a16="http://schemas.microsoft.com/office/drawing/2014/main" id="{ADFD1780-A403-42A4-AFDF-B203685FDF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26484" y="79375"/>
          <a:ext cx="900647" cy="1053417"/>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D766B9-CB92-416E-9BBB-5A73B5B7851E}">
  <dimension ref="A1:AP62"/>
  <sheetViews>
    <sheetView view="pageBreakPreview" topLeftCell="Q17" zoomScale="70" zoomScaleNormal="40" zoomScaleSheetLayoutView="70" workbookViewId="0">
      <selection activeCell="Y19" sqref="Y19:Y25"/>
    </sheetView>
  </sheetViews>
  <sheetFormatPr baseColWidth="10" defaultColWidth="11.42578125" defaultRowHeight="12.75" x14ac:dyDescent="0.2"/>
  <cols>
    <col min="1" max="2" width="22.5703125" style="3" customWidth="1"/>
    <col min="3" max="3" width="21.42578125" style="3" customWidth="1"/>
    <col min="4" max="4" width="27.42578125" style="36"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4.5703125" style="3" customWidth="1"/>
    <col min="26" max="26" width="30.85546875" style="3" customWidth="1"/>
    <col min="27" max="27" width="26.85546875" style="3" customWidth="1"/>
    <col min="28" max="28" width="28.7109375" style="3" customWidth="1"/>
    <col min="29" max="29" width="18" style="3" customWidth="1"/>
    <col min="30" max="30" width="65.140625" style="3" customWidth="1"/>
    <col min="31" max="31" width="19.140625" style="3" customWidth="1"/>
    <col min="32" max="32" width="42.5703125" style="3" customWidth="1"/>
    <col min="33" max="33" width="23.5703125" style="3" customWidth="1"/>
    <col min="34" max="34" width="17.28515625" style="3" hidden="1" customWidth="1"/>
    <col min="35" max="42" width="11.42578125" style="3" hidden="1" customWidth="1"/>
    <col min="43" max="16384" width="11.42578125" style="3"/>
  </cols>
  <sheetData>
    <row r="1" spans="1:41" ht="15" customHeight="1" x14ac:dyDescent="0.2">
      <c r="A1" s="215"/>
      <c r="B1" s="216"/>
      <c r="C1" s="221" t="s">
        <v>269</v>
      </c>
      <c r="D1" s="221"/>
      <c r="E1" s="221"/>
      <c r="F1" s="221"/>
      <c r="G1" s="221"/>
      <c r="H1" s="221"/>
      <c r="I1" s="82"/>
      <c r="J1" s="222" t="s">
        <v>270</v>
      </c>
      <c r="K1" s="222"/>
      <c r="L1" s="222"/>
      <c r="M1" s="222"/>
      <c r="N1" s="222"/>
      <c r="O1" s="222"/>
      <c r="P1" s="222"/>
      <c r="Q1" s="222"/>
      <c r="R1" s="222"/>
      <c r="S1" s="222"/>
      <c r="T1" s="222"/>
      <c r="U1" s="222"/>
      <c r="V1" s="222"/>
      <c r="W1" s="222"/>
      <c r="X1" s="222"/>
      <c r="Y1" s="195" t="s">
        <v>271</v>
      </c>
      <c r="Z1" s="195"/>
      <c r="AA1" s="195"/>
      <c r="AB1" s="195"/>
      <c r="AC1" s="195"/>
      <c r="AD1" s="223" t="s">
        <v>272</v>
      </c>
      <c r="AE1" s="223"/>
      <c r="AF1" s="223"/>
      <c r="AG1" s="223"/>
      <c r="AK1" s="3" t="s">
        <v>0</v>
      </c>
      <c r="AL1" s="3" t="s">
        <v>1</v>
      </c>
      <c r="AN1" s="3" t="s">
        <v>2</v>
      </c>
    </row>
    <row r="2" spans="1:41" x14ac:dyDescent="0.2">
      <c r="A2" s="217"/>
      <c r="B2" s="218"/>
      <c r="C2" s="221"/>
      <c r="D2" s="221"/>
      <c r="E2" s="221"/>
      <c r="F2" s="221"/>
      <c r="G2" s="221"/>
      <c r="H2" s="221"/>
      <c r="I2" s="82"/>
      <c r="J2" s="222"/>
      <c r="K2" s="222"/>
      <c r="L2" s="222"/>
      <c r="M2" s="222"/>
      <c r="N2" s="222"/>
      <c r="O2" s="222"/>
      <c r="P2" s="222"/>
      <c r="Q2" s="222"/>
      <c r="R2" s="222"/>
      <c r="S2" s="222"/>
      <c r="T2" s="222"/>
      <c r="U2" s="222"/>
      <c r="V2" s="222"/>
      <c r="W2" s="222"/>
      <c r="X2" s="222"/>
      <c r="Y2" s="195"/>
      <c r="Z2" s="195"/>
      <c r="AA2" s="195"/>
      <c r="AB2" s="195"/>
      <c r="AC2" s="195"/>
      <c r="AD2" s="223"/>
      <c r="AE2" s="223"/>
      <c r="AF2" s="223"/>
      <c r="AG2" s="223"/>
      <c r="AH2" s="3" t="s">
        <v>3</v>
      </c>
      <c r="AI2" s="3" t="s">
        <v>4</v>
      </c>
      <c r="AL2" s="3" t="s">
        <v>5</v>
      </c>
      <c r="AN2" s="3" t="s">
        <v>6</v>
      </c>
    </row>
    <row r="3" spans="1:41" ht="15.75" x14ac:dyDescent="0.25">
      <c r="A3" s="217"/>
      <c r="B3" s="218"/>
      <c r="C3" s="221"/>
      <c r="D3" s="221"/>
      <c r="E3" s="221"/>
      <c r="F3" s="221"/>
      <c r="G3" s="221"/>
      <c r="H3" s="221"/>
      <c r="I3" s="82"/>
      <c r="J3" s="222"/>
      <c r="K3" s="222"/>
      <c r="L3" s="222"/>
      <c r="M3" s="222"/>
      <c r="N3" s="222"/>
      <c r="O3" s="222"/>
      <c r="P3" s="222"/>
      <c r="Q3" s="222"/>
      <c r="R3" s="222"/>
      <c r="S3" s="222"/>
      <c r="T3" s="222"/>
      <c r="U3" s="222"/>
      <c r="V3" s="222"/>
      <c r="W3" s="222"/>
      <c r="X3" s="222"/>
      <c r="Y3" s="195" t="s">
        <v>273</v>
      </c>
      <c r="Z3" s="195"/>
      <c r="AA3" s="195"/>
      <c r="AB3" s="195"/>
      <c r="AC3" s="195"/>
      <c r="AD3" s="224">
        <v>8</v>
      </c>
      <c r="AE3" s="224"/>
      <c r="AF3" s="224"/>
      <c r="AG3" s="224"/>
      <c r="AH3" s="3" t="s">
        <v>7</v>
      </c>
      <c r="AI3" s="3" t="s">
        <v>8</v>
      </c>
      <c r="AL3" s="3" t="s">
        <v>9</v>
      </c>
      <c r="AN3" s="3" t="s">
        <v>10</v>
      </c>
    </row>
    <row r="4" spans="1:41" ht="25.5" customHeight="1" x14ac:dyDescent="0.2">
      <c r="A4" s="217"/>
      <c r="B4" s="218"/>
      <c r="C4" s="195" t="s">
        <v>274</v>
      </c>
      <c r="D4" s="195"/>
      <c r="E4" s="195"/>
      <c r="F4" s="195"/>
      <c r="G4" s="195"/>
      <c r="H4" s="195"/>
      <c r="I4" s="82"/>
      <c r="J4" s="222" t="s">
        <v>275</v>
      </c>
      <c r="K4" s="222"/>
      <c r="L4" s="222"/>
      <c r="M4" s="222"/>
      <c r="N4" s="222"/>
      <c r="O4" s="222"/>
      <c r="P4" s="222"/>
      <c r="Q4" s="222"/>
      <c r="R4" s="222"/>
      <c r="S4" s="222"/>
      <c r="T4" s="222"/>
      <c r="U4" s="222"/>
      <c r="V4" s="222"/>
      <c r="W4" s="222"/>
      <c r="X4" s="222"/>
      <c r="Y4" s="195" t="s">
        <v>276</v>
      </c>
      <c r="Z4" s="195"/>
      <c r="AA4" s="195"/>
      <c r="AB4" s="195"/>
      <c r="AC4" s="195"/>
      <c r="AD4" s="195" t="s">
        <v>277</v>
      </c>
      <c r="AE4" s="195"/>
      <c r="AF4" s="195"/>
      <c r="AG4" s="195"/>
      <c r="AH4" s="3" t="s">
        <v>11</v>
      </c>
      <c r="AI4" s="3" t="s">
        <v>12</v>
      </c>
      <c r="AK4" s="3" t="s">
        <v>13</v>
      </c>
      <c r="AL4" s="3" t="s">
        <v>14</v>
      </c>
      <c r="AN4" s="3" t="s">
        <v>15</v>
      </c>
    </row>
    <row r="5" spans="1:41" ht="15" customHeight="1" x14ac:dyDescent="0.2">
      <c r="A5" s="217"/>
      <c r="B5" s="218"/>
      <c r="C5" s="195"/>
      <c r="D5" s="195"/>
      <c r="E5" s="195"/>
      <c r="F5" s="195"/>
      <c r="G5" s="195"/>
      <c r="H5" s="195"/>
      <c r="I5" s="82"/>
      <c r="J5" s="222"/>
      <c r="K5" s="222"/>
      <c r="L5" s="222"/>
      <c r="M5" s="222"/>
      <c r="N5" s="222"/>
      <c r="O5" s="222"/>
      <c r="P5" s="222"/>
      <c r="Q5" s="222"/>
      <c r="R5" s="222"/>
      <c r="S5" s="222"/>
      <c r="T5" s="222"/>
      <c r="U5" s="222"/>
      <c r="V5" s="222"/>
      <c r="W5" s="222"/>
      <c r="X5" s="222"/>
      <c r="Y5" s="196" t="s">
        <v>278</v>
      </c>
      <c r="Z5" s="197"/>
      <c r="AA5" s="197"/>
      <c r="AB5" s="197"/>
      <c r="AC5" s="198"/>
      <c r="AD5" s="202">
        <v>43846</v>
      </c>
      <c r="AE5" s="202"/>
      <c r="AF5" s="202"/>
      <c r="AG5" s="202"/>
      <c r="AH5" s="3" t="s">
        <v>16</v>
      </c>
      <c r="AI5" s="3" t="s">
        <v>17</v>
      </c>
      <c r="AK5" s="3" t="s">
        <v>18</v>
      </c>
      <c r="AL5" s="3" t="s">
        <v>19</v>
      </c>
      <c r="AN5" s="3" t="s">
        <v>20</v>
      </c>
    </row>
    <row r="6" spans="1:41" ht="29.25" customHeight="1" x14ac:dyDescent="0.2">
      <c r="A6" s="219"/>
      <c r="B6" s="220"/>
      <c r="C6" s="195"/>
      <c r="D6" s="195"/>
      <c r="E6" s="195"/>
      <c r="F6" s="195"/>
      <c r="G6" s="195"/>
      <c r="H6" s="195"/>
      <c r="I6" s="82"/>
      <c r="J6" s="222"/>
      <c r="K6" s="222"/>
      <c r="L6" s="222"/>
      <c r="M6" s="222"/>
      <c r="N6" s="222"/>
      <c r="O6" s="222"/>
      <c r="P6" s="222"/>
      <c r="Q6" s="222"/>
      <c r="R6" s="222"/>
      <c r="S6" s="222"/>
      <c r="T6" s="222"/>
      <c r="U6" s="222"/>
      <c r="V6" s="222"/>
      <c r="W6" s="222"/>
      <c r="X6" s="222"/>
      <c r="Y6" s="199"/>
      <c r="Z6" s="200"/>
      <c r="AA6" s="200"/>
      <c r="AB6" s="200"/>
      <c r="AC6" s="201"/>
      <c r="AD6" s="202"/>
      <c r="AE6" s="202"/>
      <c r="AF6" s="202"/>
      <c r="AG6" s="202"/>
      <c r="AH6" s="3" t="s">
        <v>21</v>
      </c>
      <c r="AI6" s="3" t="s">
        <v>22</v>
      </c>
      <c r="AJ6" s="3" t="s">
        <v>23</v>
      </c>
      <c r="AK6" s="3" t="s">
        <v>24</v>
      </c>
      <c r="AL6" s="3" t="s">
        <v>25</v>
      </c>
      <c r="AN6" s="3" t="s">
        <v>26</v>
      </c>
    </row>
    <row r="7" spans="1:41" ht="24.75" customHeight="1" x14ac:dyDescent="0.2">
      <c r="A7" s="203" t="s">
        <v>27</v>
      </c>
      <c r="B7" s="203"/>
      <c r="C7" s="204">
        <v>43861</v>
      </c>
      <c r="D7" s="205"/>
      <c r="E7" s="205"/>
      <c r="F7" s="205"/>
      <c r="G7" s="206"/>
      <c r="H7" s="207"/>
      <c r="I7" s="207"/>
      <c r="J7" s="207"/>
      <c r="K7" s="207"/>
      <c r="L7" s="208"/>
      <c r="M7" s="209" t="s">
        <v>28</v>
      </c>
      <c r="N7" s="210"/>
      <c r="O7" s="210"/>
      <c r="P7" s="210"/>
      <c r="Q7" s="210"/>
      <c r="R7" s="210"/>
      <c r="S7" s="210"/>
      <c r="T7" s="210"/>
      <c r="U7" s="210"/>
      <c r="V7" s="211"/>
      <c r="W7" s="4" t="s">
        <v>29</v>
      </c>
      <c r="X7" s="5"/>
      <c r="Y7" s="6" t="s">
        <v>30</v>
      </c>
      <c r="Z7" s="212" t="s">
        <v>32</v>
      </c>
      <c r="AA7" s="213"/>
      <c r="AB7" s="4" t="s">
        <v>31</v>
      </c>
      <c r="AC7" s="5"/>
      <c r="AD7" s="7" t="s">
        <v>33</v>
      </c>
      <c r="AE7" s="8"/>
      <c r="AF7" s="214"/>
      <c r="AG7" s="214"/>
      <c r="AH7" s="3" t="s">
        <v>34</v>
      </c>
      <c r="AI7" s="3" t="s">
        <v>35</v>
      </c>
      <c r="AJ7" s="3" t="s">
        <v>36</v>
      </c>
      <c r="AN7" s="3" t="s">
        <v>37</v>
      </c>
    </row>
    <row r="8" spans="1:41" x14ac:dyDescent="0.2">
      <c r="A8" s="180" t="s">
        <v>38</v>
      </c>
      <c r="B8" s="180"/>
      <c r="C8" s="180"/>
      <c r="D8" s="180"/>
      <c r="E8" s="180"/>
      <c r="F8" s="180"/>
      <c r="G8" s="181" t="s">
        <v>39</v>
      </c>
      <c r="H8" s="182"/>
      <c r="I8" s="182"/>
      <c r="J8" s="182"/>
      <c r="K8" s="182"/>
      <c r="L8" s="182"/>
      <c r="M8" s="182"/>
      <c r="N8" s="182"/>
      <c r="O8" s="182"/>
      <c r="P8" s="182"/>
      <c r="Q8" s="182"/>
      <c r="R8" s="182"/>
      <c r="S8" s="182"/>
      <c r="T8" s="182"/>
      <c r="U8" s="182"/>
      <c r="V8" s="182"/>
      <c r="W8" s="182"/>
      <c r="X8" s="189"/>
      <c r="Y8" s="182"/>
      <c r="Z8" s="182"/>
      <c r="AA8" s="182"/>
      <c r="AB8" s="183"/>
      <c r="AC8" s="186" t="s">
        <v>40</v>
      </c>
      <c r="AD8" s="191" t="s">
        <v>41</v>
      </c>
      <c r="AE8" s="192"/>
      <c r="AF8" s="192"/>
      <c r="AG8" s="192"/>
      <c r="AH8" s="3" t="s">
        <v>42</v>
      </c>
      <c r="AI8" s="3" t="s">
        <v>43</v>
      </c>
      <c r="AN8" s="3" t="s">
        <v>36</v>
      </c>
    </row>
    <row r="9" spans="1:41" s="9" customFormat="1" ht="14.25" customHeight="1" x14ac:dyDescent="0.2">
      <c r="A9" s="177" t="s">
        <v>45</v>
      </c>
      <c r="B9" s="175" t="s">
        <v>46</v>
      </c>
      <c r="C9" s="177" t="s">
        <v>47</v>
      </c>
      <c r="D9" s="177" t="s">
        <v>2</v>
      </c>
      <c r="E9" s="177" t="s">
        <v>48</v>
      </c>
      <c r="F9" s="185" t="s">
        <v>49</v>
      </c>
      <c r="G9" s="180" t="s">
        <v>50</v>
      </c>
      <c r="H9" s="180"/>
      <c r="I9" s="180"/>
      <c r="J9" s="180"/>
      <c r="K9" s="181" t="s">
        <v>51</v>
      </c>
      <c r="L9" s="182"/>
      <c r="M9" s="182"/>
      <c r="N9" s="182"/>
      <c r="O9" s="182"/>
      <c r="P9" s="182"/>
      <c r="Q9" s="182"/>
      <c r="R9" s="182"/>
      <c r="S9" s="182"/>
      <c r="T9" s="183"/>
      <c r="U9" s="181" t="s">
        <v>52</v>
      </c>
      <c r="V9" s="182"/>
      <c r="W9" s="182"/>
      <c r="X9" s="182"/>
      <c r="Y9" s="182"/>
      <c r="Z9" s="182"/>
      <c r="AA9" s="182"/>
      <c r="AB9" s="183"/>
      <c r="AC9" s="190"/>
      <c r="AD9" s="191"/>
      <c r="AE9" s="192"/>
      <c r="AF9" s="192"/>
      <c r="AG9" s="192"/>
      <c r="AH9" s="3" t="s">
        <v>53</v>
      </c>
      <c r="AI9" s="3" t="s">
        <v>54</v>
      </c>
      <c r="AJ9" s="3" t="s">
        <v>55</v>
      </c>
    </row>
    <row r="10" spans="1:41" s="9" customFormat="1" ht="20.25" customHeight="1" x14ac:dyDescent="0.2">
      <c r="A10" s="177"/>
      <c r="B10" s="188"/>
      <c r="C10" s="177"/>
      <c r="D10" s="177"/>
      <c r="E10" s="177"/>
      <c r="F10" s="185"/>
      <c r="G10" s="184" t="s">
        <v>56</v>
      </c>
      <c r="H10" s="184"/>
      <c r="I10" s="184"/>
      <c r="J10" s="184"/>
      <c r="K10" s="173" t="s">
        <v>57</v>
      </c>
      <c r="L10" s="185" t="s">
        <v>279</v>
      </c>
      <c r="M10" s="185" t="s">
        <v>59</v>
      </c>
      <c r="N10" s="186" t="s">
        <v>60</v>
      </c>
      <c r="O10" s="177" t="s">
        <v>61</v>
      </c>
      <c r="P10" s="188" t="s">
        <v>62</v>
      </c>
      <c r="Q10" s="175" t="s">
        <v>63</v>
      </c>
      <c r="R10" s="177" t="s">
        <v>64</v>
      </c>
      <c r="S10" s="175" t="s">
        <v>65</v>
      </c>
      <c r="T10" s="175" t="s">
        <v>66</v>
      </c>
      <c r="U10" s="174" t="s">
        <v>67</v>
      </c>
      <c r="V10" s="177" t="s">
        <v>68</v>
      </c>
      <c r="W10" s="173" t="s">
        <v>69</v>
      </c>
      <c r="X10" s="175" t="s">
        <v>70</v>
      </c>
      <c r="Y10" s="177" t="s">
        <v>71</v>
      </c>
      <c r="Z10" s="177"/>
      <c r="AA10" s="177"/>
      <c r="AB10" s="177"/>
      <c r="AC10" s="190"/>
      <c r="AD10" s="193"/>
      <c r="AE10" s="194"/>
      <c r="AF10" s="194"/>
      <c r="AG10" s="194"/>
      <c r="AH10" s="9" t="s">
        <v>72</v>
      </c>
      <c r="AI10" s="9" t="s">
        <v>73</v>
      </c>
      <c r="AJ10" s="9" t="s">
        <v>74</v>
      </c>
      <c r="AL10" s="9" t="s">
        <v>75</v>
      </c>
      <c r="AO10" s="3" t="s">
        <v>76</v>
      </c>
    </row>
    <row r="11" spans="1:41" s="9" customFormat="1" ht="57.75" customHeight="1" x14ac:dyDescent="0.2">
      <c r="A11" s="175"/>
      <c r="B11" s="176"/>
      <c r="C11" s="175"/>
      <c r="D11" s="175"/>
      <c r="E11" s="175"/>
      <c r="F11" s="186"/>
      <c r="G11" s="10" t="s">
        <v>1</v>
      </c>
      <c r="H11" s="10" t="s">
        <v>0</v>
      </c>
      <c r="I11" s="10"/>
      <c r="J11" s="11" t="s">
        <v>77</v>
      </c>
      <c r="K11" s="174"/>
      <c r="L11" s="185"/>
      <c r="M11" s="185"/>
      <c r="N11" s="187"/>
      <c r="O11" s="177"/>
      <c r="P11" s="176"/>
      <c r="Q11" s="176"/>
      <c r="R11" s="177"/>
      <c r="S11" s="176"/>
      <c r="T11" s="176"/>
      <c r="U11" s="179"/>
      <c r="V11" s="177"/>
      <c r="W11" s="174"/>
      <c r="X11" s="176"/>
      <c r="Y11" s="12" t="s">
        <v>78</v>
      </c>
      <c r="Z11" s="12" t="s">
        <v>79</v>
      </c>
      <c r="AA11" s="13" t="s">
        <v>80</v>
      </c>
      <c r="AB11" s="13" t="s">
        <v>81</v>
      </c>
      <c r="AC11" s="187"/>
      <c r="AD11" s="14" t="s">
        <v>82</v>
      </c>
      <c r="AE11" s="14" t="s">
        <v>83</v>
      </c>
      <c r="AF11" s="14" t="s">
        <v>84</v>
      </c>
      <c r="AG11" s="12" t="s">
        <v>85</v>
      </c>
      <c r="AH11" s="9" t="s">
        <v>86</v>
      </c>
      <c r="AI11" s="9" t="s">
        <v>8</v>
      </c>
      <c r="AL11" s="9" t="s">
        <v>87</v>
      </c>
      <c r="AO11" s="3" t="s">
        <v>88</v>
      </c>
    </row>
    <row r="12" spans="1:41" ht="57.95" customHeight="1" x14ac:dyDescent="0.2">
      <c r="A12" s="151" t="s">
        <v>280</v>
      </c>
      <c r="B12" s="151" t="s">
        <v>281</v>
      </c>
      <c r="C12" s="153" t="s">
        <v>282</v>
      </c>
      <c r="D12" s="156" t="s">
        <v>15</v>
      </c>
      <c r="E12" s="128" t="s">
        <v>283</v>
      </c>
      <c r="F12" s="115" t="s">
        <v>284</v>
      </c>
      <c r="G12" s="157" t="s">
        <v>5</v>
      </c>
      <c r="H12" s="157" t="s">
        <v>87</v>
      </c>
      <c r="I12" s="15" t="str">
        <f>CONCATENATE(G12,H12)</f>
        <v>RARA VEZMENOR</v>
      </c>
      <c r="J12" s="159" t="str">
        <f>I13</f>
        <v>2. BAJO</v>
      </c>
      <c r="K12" s="116" t="s">
        <v>285</v>
      </c>
      <c r="L12" s="16" t="s">
        <v>95</v>
      </c>
      <c r="M12" s="17" t="s">
        <v>3</v>
      </c>
      <c r="N12" s="18">
        <f>IF(M12="ASIGNADO",15,IF(M12="NO ASIGNADO",0,""))</f>
        <v>15</v>
      </c>
      <c r="O12" s="143">
        <f>SUM(N12:N18)</f>
        <v>100</v>
      </c>
      <c r="P12" s="145" t="s">
        <v>72</v>
      </c>
      <c r="Q12" s="148">
        <f>IF(Q15="DÉBIL",0,IF(Q15="MODERADO",50,IF(Q15="FUERTE",100,"")))</f>
        <v>100</v>
      </c>
      <c r="R12" s="149"/>
      <c r="S12" s="135" t="s">
        <v>96</v>
      </c>
      <c r="T12" s="135" t="s">
        <v>96</v>
      </c>
      <c r="U12" s="136" t="s">
        <v>88</v>
      </c>
      <c r="V12" s="138" t="s">
        <v>113</v>
      </c>
      <c r="W12" s="134" t="s">
        <v>286</v>
      </c>
      <c r="X12" s="115" t="s">
        <v>287</v>
      </c>
      <c r="Y12" s="115" t="s">
        <v>288</v>
      </c>
      <c r="Z12" s="128" t="s">
        <v>289</v>
      </c>
      <c r="AA12" s="130" t="s">
        <v>98</v>
      </c>
      <c r="AB12" s="115" t="s">
        <v>290</v>
      </c>
      <c r="AC12" s="133">
        <v>44439</v>
      </c>
      <c r="AD12" s="115" t="s">
        <v>291</v>
      </c>
      <c r="AE12" s="115" t="s">
        <v>292</v>
      </c>
      <c r="AF12" s="115" t="s">
        <v>293</v>
      </c>
      <c r="AG12" s="115" t="s">
        <v>358</v>
      </c>
      <c r="AH12" s="3" t="s">
        <v>103</v>
      </c>
      <c r="AI12" s="3" t="s">
        <v>104</v>
      </c>
      <c r="AJ12" s="3" t="s">
        <v>13</v>
      </c>
      <c r="AK12" s="3" t="s">
        <v>76</v>
      </c>
      <c r="AL12" s="3" t="s">
        <v>13</v>
      </c>
      <c r="AN12" s="3" t="s">
        <v>98</v>
      </c>
      <c r="AO12" s="3" t="s">
        <v>105</v>
      </c>
    </row>
    <row r="13" spans="1:41" ht="57.95" customHeight="1" x14ac:dyDescent="0.2">
      <c r="A13" s="152"/>
      <c r="B13" s="152"/>
      <c r="C13" s="154"/>
      <c r="D13" s="136"/>
      <c r="E13" s="107"/>
      <c r="F13" s="134"/>
      <c r="G13" s="157"/>
      <c r="H13" s="157"/>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2. BAJO</v>
      </c>
      <c r="J13" s="160"/>
      <c r="K13" s="141"/>
      <c r="L13" s="19" t="s">
        <v>106</v>
      </c>
      <c r="M13" s="20" t="s">
        <v>11</v>
      </c>
      <c r="N13" s="21">
        <f>IF(M13="ADECUADO",15,IF(M13="INADECUADO",0,""))</f>
        <v>15</v>
      </c>
      <c r="O13" s="144"/>
      <c r="P13" s="146"/>
      <c r="Q13" s="148"/>
      <c r="R13" s="150"/>
      <c r="S13" s="135"/>
      <c r="T13" s="135"/>
      <c r="U13" s="136"/>
      <c r="V13" s="139"/>
      <c r="W13" s="134"/>
      <c r="X13" s="115"/>
      <c r="Y13" s="115"/>
      <c r="Z13" s="129"/>
      <c r="AA13" s="131"/>
      <c r="AB13" s="115"/>
      <c r="AC13" s="134"/>
      <c r="AD13" s="115"/>
      <c r="AE13" s="115"/>
      <c r="AF13" s="115"/>
      <c r="AG13" s="115"/>
      <c r="AH13" s="3" t="s">
        <v>96</v>
      </c>
      <c r="AI13" s="3" t="s">
        <v>107</v>
      </c>
      <c r="AL13" s="3" t="s">
        <v>18</v>
      </c>
      <c r="AN13" s="3" t="s">
        <v>108</v>
      </c>
      <c r="AO13" s="3" t="s">
        <v>109</v>
      </c>
    </row>
    <row r="14" spans="1:41" ht="57.95" customHeight="1" x14ac:dyDescent="0.2">
      <c r="A14" s="152"/>
      <c r="B14" s="152"/>
      <c r="C14" s="154"/>
      <c r="D14" s="136"/>
      <c r="E14" s="107"/>
      <c r="F14" s="134"/>
      <c r="G14" s="157"/>
      <c r="H14" s="157"/>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BAJO</v>
      </c>
      <c r="J14" s="160"/>
      <c r="K14" s="141"/>
      <c r="L14" s="22" t="s">
        <v>110</v>
      </c>
      <c r="M14" s="20" t="s">
        <v>16</v>
      </c>
      <c r="N14" s="21">
        <f>IF(M14="OPORTUNA",15,IF(M14="INOPORTUNA",0,""))</f>
        <v>15</v>
      </c>
      <c r="O14" s="144"/>
      <c r="P14" s="146"/>
      <c r="Q14" s="148"/>
      <c r="R14" s="150"/>
      <c r="S14" s="23" t="s">
        <v>111</v>
      </c>
      <c r="T14" s="23" t="s">
        <v>112</v>
      </c>
      <c r="U14" s="136"/>
      <c r="V14" s="139"/>
      <c r="W14" s="134"/>
      <c r="X14" s="115"/>
      <c r="Y14" s="115"/>
      <c r="Z14" s="129"/>
      <c r="AA14" s="131"/>
      <c r="AB14" s="115"/>
      <c r="AC14" s="134"/>
      <c r="AD14" s="115"/>
      <c r="AE14" s="115"/>
      <c r="AF14" s="115"/>
      <c r="AG14" s="115"/>
      <c r="AH14" s="3" t="s">
        <v>113</v>
      </c>
      <c r="AI14" s="3" t="s">
        <v>114</v>
      </c>
      <c r="AJ14" s="3" t="s">
        <v>97</v>
      </c>
      <c r="AK14" s="3" t="s">
        <v>115</v>
      </c>
      <c r="AL14" s="3" t="s">
        <v>24</v>
      </c>
      <c r="AO14" s="3" t="s">
        <v>116</v>
      </c>
    </row>
    <row r="15" spans="1:41" ht="84" customHeight="1" x14ac:dyDescent="0.2">
      <c r="A15" s="152"/>
      <c r="B15" s="152"/>
      <c r="C15" s="154"/>
      <c r="D15" s="136"/>
      <c r="E15" s="24" t="s">
        <v>117</v>
      </c>
      <c r="F15" s="134"/>
      <c r="G15" s="157"/>
      <c r="H15" s="157"/>
      <c r="I15" s="15"/>
      <c r="J15" s="160"/>
      <c r="K15" s="141"/>
      <c r="L15" s="19" t="s">
        <v>118</v>
      </c>
      <c r="M15" s="20" t="s">
        <v>125</v>
      </c>
      <c r="N15" s="21">
        <f>IF(M15="PREVENIR",15,IF(M15="DETECTAR",10,IF(M15="NO ES UN CONTROL",0,"")))</f>
        <v>15</v>
      </c>
      <c r="O15" s="119" t="str">
        <f>IF(O12&lt;86,"DÉBIL",IF(O12&lt;96,"MODERADO",IF(O12&lt;101,"FUERTE","")))</f>
        <v>FUERTE</v>
      </c>
      <c r="P15" s="146"/>
      <c r="Q15" s="121" t="str">
        <f>IF(AND(O15="FUERTE",P12="FUERTE (SIEMPRE SE EJECUTA)"),"FUERTE",IF(OR(O15="DÉBIL",P12="DÉBIL (NO SE EJECUTA)"),"DÉBIL",IF(OR(O15="MODERADO",P12="MODERADO (ALGUNAS VECES)"),"MODERADO")))</f>
        <v>FUERTE</v>
      </c>
      <c r="R15" s="123" t="str">
        <f>IF(AND(O15="FUERTE",P12="FUERTE (SIEMPRE SE EJECUTA)"),"NO","SÍ")</f>
        <v>NO</v>
      </c>
      <c r="S15"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36"/>
      <c r="V15" s="139"/>
      <c r="W15" s="134"/>
      <c r="X15" s="115"/>
      <c r="Y15" s="115"/>
      <c r="Z15" s="110"/>
      <c r="AA15" s="131"/>
      <c r="AB15" s="115"/>
      <c r="AC15" s="134"/>
      <c r="AD15" s="115"/>
      <c r="AE15" s="115"/>
      <c r="AF15" s="115" t="s">
        <v>359</v>
      </c>
      <c r="AG15" s="115"/>
      <c r="AH15" s="3" t="s">
        <v>96</v>
      </c>
      <c r="AO15" s="3" t="s">
        <v>120</v>
      </c>
    </row>
    <row r="16" spans="1:41" ht="55.5" customHeight="1" x14ac:dyDescent="0.2">
      <c r="A16" s="152"/>
      <c r="B16" s="152"/>
      <c r="C16" s="154"/>
      <c r="D16" s="136"/>
      <c r="E16" s="107" t="s">
        <v>294</v>
      </c>
      <c r="F16" s="134"/>
      <c r="G16" s="157"/>
      <c r="H16" s="157"/>
      <c r="I16" s="15"/>
      <c r="J16" s="160"/>
      <c r="K16" s="141"/>
      <c r="L16" s="19" t="s">
        <v>122</v>
      </c>
      <c r="M16" s="20" t="s">
        <v>34</v>
      </c>
      <c r="N16" s="21">
        <f>IF(M16="CONFIABLE",15,IF(M16="NO CONFIABLE",0,""))</f>
        <v>15</v>
      </c>
      <c r="O16" s="120"/>
      <c r="P16" s="146"/>
      <c r="Q16" s="121"/>
      <c r="R16" s="123"/>
      <c r="S16" s="125"/>
      <c r="T16" s="127"/>
      <c r="U16" s="136"/>
      <c r="V16" s="139"/>
      <c r="W16" s="134"/>
      <c r="X16" s="115"/>
      <c r="Y16" s="115"/>
      <c r="Z16" s="24" t="s">
        <v>123</v>
      </c>
      <c r="AA16" s="131"/>
      <c r="AB16" s="115"/>
      <c r="AC16" s="134"/>
      <c r="AD16" s="115"/>
      <c r="AE16" s="115"/>
      <c r="AF16" s="115"/>
      <c r="AG16" s="115"/>
      <c r="AH16" s="3" t="s">
        <v>124</v>
      </c>
      <c r="AJ16" s="3" t="s">
        <v>21</v>
      </c>
      <c r="AK16" s="3" t="s">
        <v>125</v>
      </c>
      <c r="AL16" s="3" t="s">
        <v>22</v>
      </c>
      <c r="AO16" s="3" t="s">
        <v>126</v>
      </c>
    </row>
    <row r="17" spans="1:41" ht="66.75" customHeight="1" x14ac:dyDescent="0.2">
      <c r="A17" s="152"/>
      <c r="B17" s="152"/>
      <c r="C17" s="154"/>
      <c r="D17" s="136"/>
      <c r="E17" s="107"/>
      <c r="F17" s="134"/>
      <c r="G17" s="157"/>
      <c r="H17" s="157"/>
      <c r="I17" s="15"/>
      <c r="J17" s="160"/>
      <c r="K17" s="141"/>
      <c r="L17" s="19" t="s">
        <v>127</v>
      </c>
      <c r="M17" s="20" t="s">
        <v>42</v>
      </c>
      <c r="N17" s="21">
        <f>IF(M17="SE INVESTIGAN Y SE RESUELVEN OPORTUNAMENTE",15,IF(M17="NO SE INVESTIGAN Y SE RESUELVEN OPORTUNAMENTE",0,""))</f>
        <v>15</v>
      </c>
      <c r="O17" s="120"/>
      <c r="P17" s="146"/>
      <c r="Q17" s="121"/>
      <c r="R17" s="123"/>
      <c r="S17" s="125"/>
      <c r="T17" s="127"/>
      <c r="U17" s="136"/>
      <c r="V17" s="139"/>
      <c r="W17" s="134"/>
      <c r="X17" s="115"/>
      <c r="Y17" s="115"/>
      <c r="Z17" s="128" t="s">
        <v>295</v>
      </c>
      <c r="AA17" s="131"/>
      <c r="AB17" s="115"/>
      <c r="AC17" s="134"/>
      <c r="AD17" s="115"/>
      <c r="AE17" s="115"/>
      <c r="AF17" s="115"/>
      <c r="AG17" s="115"/>
      <c r="AH17" s="3" t="s">
        <v>107</v>
      </c>
      <c r="AO17" s="3" t="s">
        <v>129</v>
      </c>
    </row>
    <row r="18" spans="1:41" ht="60.75" customHeight="1" x14ac:dyDescent="0.2">
      <c r="A18" s="152"/>
      <c r="B18" s="152"/>
      <c r="C18" s="155"/>
      <c r="D18" s="137"/>
      <c r="E18" s="108"/>
      <c r="F18" s="109"/>
      <c r="G18" s="158"/>
      <c r="H18" s="158"/>
      <c r="I18" s="15"/>
      <c r="J18" s="160"/>
      <c r="K18" s="142"/>
      <c r="L18" s="25" t="s">
        <v>130</v>
      </c>
      <c r="M18" s="26" t="s">
        <v>53</v>
      </c>
      <c r="N18" s="27">
        <f>IF(M18="COMPLETA",10,IF(M18="INCOMPLETA",5,IF(M18="NO EXISTE",0,"")))</f>
        <v>10</v>
      </c>
      <c r="O18" s="120"/>
      <c r="P18" s="147"/>
      <c r="Q18" s="122"/>
      <c r="R18" s="124"/>
      <c r="S18" s="126"/>
      <c r="T18" s="127"/>
      <c r="U18" s="137"/>
      <c r="V18" s="139"/>
      <c r="W18" s="109"/>
      <c r="X18" s="128"/>
      <c r="Y18" s="128"/>
      <c r="Z18" s="110"/>
      <c r="AA18" s="132"/>
      <c r="AB18" s="128"/>
      <c r="AC18" s="109"/>
      <c r="AD18" s="128"/>
      <c r="AE18" s="128"/>
      <c r="AF18" s="128"/>
      <c r="AG18" s="128"/>
      <c r="AO18" s="3" t="s">
        <v>131</v>
      </c>
    </row>
    <row r="19" spans="1:41" ht="91.5" customHeight="1" x14ac:dyDescent="0.2">
      <c r="A19" s="152"/>
      <c r="B19" s="151" t="s">
        <v>296</v>
      </c>
      <c r="C19" s="153" t="s">
        <v>297</v>
      </c>
      <c r="D19" s="156" t="s">
        <v>15</v>
      </c>
      <c r="E19" s="128" t="s">
        <v>298</v>
      </c>
      <c r="F19" s="115" t="s">
        <v>299</v>
      </c>
      <c r="G19" s="157" t="s">
        <v>19</v>
      </c>
      <c r="H19" s="157" t="s">
        <v>18</v>
      </c>
      <c r="I19" s="15" t="str">
        <f>CONCATENATE(G19,H19)</f>
        <v>PROBABLEMAYOR</v>
      </c>
      <c r="J19" s="159" t="str">
        <f>I20</f>
        <v>5. EXTREMO</v>
      </c>
      <c r="K19" s="116" t="s">
        <v>300</v>
      </c>
      <c r="L19" s="16" t="s">
        <v>95</v>
      </c>
      <c r="M19" s="17" t="s">
        <v>3</v>
      </c>
      <c r="N19" s="18">
        <f>IF(M19="ASIGNADO",15,IF(M19="NO ASIGNADO",0,""))</f>
        <v>15</v>
      </c>
      <c r="O19" s="143">
        <f>SUM(N19:N25)</f>
        <v>100</v>
      </c>
      <c r="P19" s="145" t="s">
        <v>72</v>
      </c>
      <c r="Q19" s="148">
        <f>IF(Q22="DÉBIL",0,IF(Q22="MODERADO",50,IF(Q22="FUERTE",100,"")))</f>
        <v>100</v>
      </c>
      <c r="R19" s="149"/>
      <c r="S19" s="135" t="s">
        <v>96</v>
      </c>
      <c r="T19" s="135" t="s">
        <v>96</v>
      </c>
      <c r="U19" s="136" t="s">
        <v>116</v>
      </c>
      <c r="V19" s="138" t="s">
        <v>114</v>
      </c>
      <c r="W19" s="169"/>
      <c r="X19" s="115" t="s">
        <v>301</v>
      </c>
      <c r="Y19" s="166" t="s">
        <v>302</v>
      </c>
      <c r="Z19" s="128" t="s">
        <v>303</v>
      </c>
      <c r="AA19" s="130" t="s">
        <v>98</v>
      </c>
      <c r="AB19" s="115" t="s">
        <v>304</v>
      </c>
      <c r="AC19" s="133">
        <v>44439</v>
      </c>
      <c r="AD19" s="166" t="s">
        <v>305</v>
      </c>
      <c r="AE19" s="115" t="s">
        <v>306</v>
      </c>
      <c r="AF19" s="115" t="s">
        <v>307</v>
      </c>
      <c r="AG19" s="116" t="s">
        <v>308</v>
      </c>
      <c r="AH19" s="3" t="s">
        <v>103</v>
      </c>
      <c r="AI19" s="3" t="s">
        <v>104</v>
      </c>
      <c r="AJ19" s="3" t="s">
        <v>13</v>
      </c>
      <c r="AK19" s="3" t="s">
        <v>76</v>
      </c>
      <c r="AL19" s="3" t="s">
        <v>13</v>
      </c>
      <c r="AN19" s="3" t="s">
        <v>98</v>
      </c>
      <c r="AO19" s="3" t="s">
        <v>105</v>
      </c>
    </row>
    <row r="20" spans="1:41" ht="91.5" customHeight="1" x14ac:dyDescent="0.2">
      <c r="A20" s="152"/>
      <c r="B20" s="152"/>
      <c r="C20" s="154"/>
      <c r="D20" s="136"/>
      <c r="E20" s="107"/>
      <c r="F20" s="134"/>
      <c r="G20" s="157"/>
      <c r="H20" s="157"/>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5. EXTREMO</v>
      </c>
      <c r="J20" s="160"/>
      <c r="K20" s="141"/>
      <c r="L20" s="19" t="s">
        <v>106</v>
      </c>
      <c r="M20" s="20" t="s">
        <v>11</v>
      </c>
      <c r="N20" s="21">
        <f>IF(M20="ADECUADO",15,IF(M20="INADECUADO",0,""))</f>
        <v>15</v>
      </c>
      <c r="O20" s="144"/>
      <c r="P20" s="146"/>
      <c r="Q20" s="148"/>
      <c r="R20" s="150"/>
      <c r="S20" s="135"/>
      <c r="T20" s="135"/>
      <c r="U20" s="136"/>
      <c r="V20" s="139"/>
      <c r="W20" s="169"/>
      <c r="X20" s="134"/>
      <c r="Y20" s="171"/>
      <c r="Z20" s="129"/>
      <c r="AA20" s="131"/>
      <c r="AB20" s="115"/>
      <c r="AC20" s="134"/>
      <c r="AD20" s="167"/>
      <c r="AE20" s="115"/>
      <c r="AF20" s="115"/>
      <c r="AG20" s="117"/>
      <c r="AH20" s="3" t="s">
        <v>96</v>
      </c>
      <c r="AI20" s="3" t="s">
        <v>107</v>
      </c>
      <c r="AL20" s="3" t="s">
        <v>18</v>
      </c>
      <c r="AN20" s="3" t="s">
        <v>108</v>
      </c>
      <c r="AO20" s="3" t="s">
        <v>109</v>
      </c>
    </row>
    <row r="21" spans="1:41" ht="91.5" customHeight="1" x14ac:dyDescent="0.2">
      <c r="A21" s="152"/>
      <c r="B21" s="152"/>
      <c r="C21" s="154"/>
      <c r="D21" s="136"/>
      <c r="E21" s="107"/>
      <c r="F21" s="134"/>
      <c r="G21" s="157"/>
      <c r="H21" s="157"/>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EXTREMO</v>
      </c>
      <c r="J21" s="160"/>
      <c r="K21" s="141"/>
      <c r="L21" s="22" t="s">
        <v>110</v>
      </c>
      <c r="M21" s="20" t="s">
        <v>16</v>
      </c>
      <c r="N21" s="21">
        <f>IF(M21="OPORTUNA",15,IF(M21="INOPORTUNA",0,""))</f>
        <v>15</v>
      </c>
      <c r="O21" s="144"/>
      <c r="P21" s="146"/>
      <c r="Q21" s="148"/>
      <c r="R21" s="150"/>
      <c r="S21" s="23" t="s">
        <v>111</v>
      </c>
      <c r="T21" s="23" t="s">
        <v>112</v>
      </c>
      <c r="U21" s="136"/>
      <c r="V21" s="139"/>
      <c r="W21" s="169"/>
      <c r="X21" s="134"/>
      <c r="Y21" s="171"/>
      <c r="Z21" s="129"/>
      <c r="AA21" s="131"/>
      <c r="AB21" s="115"/>
      <c r="AC21" s="134"/>
      <c r="AD21" s="167"/>
      <c r="AE21" s="115"/>
      <c r="AF21" s="115"/>
      <c r="AG21" s="117"/>
      <c r="AH21" s="3" t="s">
        <v>113</v>
      </c>
      <c r="AI21" s="3" t="s">
        <v>114</v>
      </c>
      <c r="AJ21" s="3" t="s">
        <v>97</v>
      </c>
      <c r="AK21" s="3" t="s">
        <v>115</v>
      </c>
      <c r="AL21" s="3" t="s">
        <v>24</v>
      </c>
      <c r="AO21" s="3" t="s">
        <v>116</v>
      </c>
    </row>
    <row r="22" spans="1:41" ht="91.5" customHeight="1" x14ac:dyDescent="0.2">
      <c r="A22" s="152"/>
      <c r="B22" s="152"/>
      <c r="C22" s="154"/>
      <c r="D22" s="136"/>
      <c r="E22" s="24" t="s">
        <v>117</v>
      </c>
      <c r="F22" s="134"/>
      <c r="G22" s="157"/>
      <c r="H22" s="157"/>
      <c r="I22" s="15"/>
      <c r="J22" s="160"/>
      <c r="K22" s="141"/>
      <c r="L22" s="19" t="s">
        <v>118</v>
      </c>
      <c r="M22" s="20" t="s">
        <v>125</v>
      </c>
      <c r="N22" s="21">
        <f>IF(M22="PREVENIR",15,IF(M22="DETECTAR",10,IF(M22="NO ES UN CONTROL",0,"")))</f>
        <v>15</v>
      </c>
      <c r="O22" s="119" t="str">
        <f>IF(O19&lt;86,"DÉBIL",IF(O19&lt;96,"MODERADO",IF(O19&lt;101,"FUERTE","")))</f>
        <v>FUERTE</v>
      </c>
      <c r="P22" s="146"/>
      <c r="Q22" s="121" t="str">
        <f>IF(AND(O22="FUERTE",P19="FUERTE (SIEMPRE SE EJECUTA)"),"FUERTE",IF(OR(O22="DÉBIL",P19="DÉBIL (NO SE EJECUTA)"),"DÉBIL",IF(OR(O22="MODERADO",P19="MODERADO (ALGUNAS VECES)"),"MODERADO")))</f>
        <v>FUERTE</v>
      </c>
      <c r="R22" s="123" t="str">
        <f>IF(AND(O22="FUERTE",P19="FUERTE (SIEMPRE SE EJECUTA)"),"NO","SÍ")</f>
        <v>NO</v>
      </c>
      <c r="S22"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2"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2" s="136"/>
      <c r="V22" s="139"/>
      <c r="W22" s="169"/>
      <c r="X22" s="134"/>
      <c r="Y22" s="171"/>
      <c r="Z22" s="110"/>
      <c r="AA22" s="131"/>
      <c r="AB22" s="115"/>
      <c r="AC22" s="134"/>
      <c r="AD22" s="167"/>
      <c r="AE22" s="115"/>
      <c r="AF22" s="115" t="s">
        <v>309</v>
      </c>
      <c r="AG22" s="117"/>
      <c r="AH22" s="3" t="s">
        <v>96</v>
      </c>
      <c r="AO22" s="3" t="s">
        <v>120</v>
      </c>
    </row>
    <row r="23" spans="1:41" ht="91.5" customHeight="1" x14ac:dyDescent="0.2">
      <c r="A23" s="152"/>
      <c r="B23" s="152"/>
      <c r="C23" s="154"/>
      <c r="D23" s="136"/>
      <c r="E23" s="107" t="s">
        <v>310</v>
      </c>
      <c r="F23" s="134"/>
      <c r="G23" s="157"/>
      <c r="H23" s="157"/>
      <c r="I23" s="15"/>
      <c r="J23" s="160"/>
      <c r="K23" s="141"/>
      <c r="L23" s="19" t="s">
        <v>122</v>
      </c>
      <c r="M23" s="20" t="s">
        <v>34</v>
      </c>
      <c r="N23" s="21">
        <f>IF(M23="CONFIABLE",15,IF(M23="NO CONFIABLE",0,""))</f>
        <v>15</v>
      </c>
      <c r="O23" s="120"/>
      <c r="P23" s="146"/>
      <c r="Q23" s="121"/>
      <c r="R23" s="123"/>
      <c r="S23" s="125"/>
      <c r="T23" s="127"/>
      <c r="U23" s="136"/>
      <c r="V23" s="139"/>
      <c r="W23" s="169"/>
      <c r="X23" s="134"/>
      <c r="Y23" s="171"/>
      <c r="Z23" s="24" t="s">
        <v>123</v>
      </c>
      <c r="AA23" s="131"/>
      <c r="AB23" s="115"/>
      <c r="AC23" s="134"/>
      <c r="AD23" s="167"/>
      <c r="AE23" s="115"/>
      <c r="AF23" s="115"/>
      <c r="AG23" s="117"/>
      <c r="AH23" s="3" t="s">
        <v>124</v>
      </c>
      <c r="AJ23" s="3" t="s">
        <v>21</v>
      </c>
      <c r="AK23" s="3" t="s">
        <v>125</v>
      </c>
      <c r="AL23" s="3" t="s">
        <v>22</v>
      </c>
      <c r="AO23" s="3" t="s">
        <v>126</v>
      </c>
    </row>
    <row r="24" spans="1:41" ht="91.5" customHeight="1" x14ac:dyDescent="0.2">
      <c r="A24" s="152"/>
      <c r="B24" s="152"/>
      <c r="C24" s="154"/>
      <c r="D24" s="136"/>
      <c r="E24" s="107"/>
      <c r="F24" s="134"/>
      <c r="G24" s="157"/>
      <c r="H24" s="157"/>
      <c r="I24" s="15"/>
      <c r="J24" s="160"/>
      <c r="K24" s="141"/>
      <c r="L24" s="19" t="s">
        <v>127</v>
      </c>
      <c r="M24" s="20" t="s">
        <v>42</v>
      </c>
      <c r="N24" s="21">
        <f>IF(M24="SE INVESTIGAN Y SE RESUELVEN OPORTUNAMENTE",15,IF(M24="NO SE INVESTIGAN Y SE RESUELVEN OPORTUNAMENTE",0,""))</f>
        <v>15</v>
      </c>
      <c r="O24" s="120"/>
      <c r="P24" s="146"/>
      <c r="Q24" s="121"/>
      <c r="R24" s="123"/>
      <c r="S24" s="125"/>
      <c r="T24" s="127"/>
      <c r="U24" s="136"/>
      <c r="V24" s="139"/>
      <c r="W24" s="169"/>
      <c r="X24" s="134"/>
      <c r="Y24" s="171"/>
      <c r="Z24" s="109" t="s">
        <v>311</v>
      </c>
      <c r="AA24" s="131"/>
      <c r="AB24" s="115"/>
      <c r="AC24" s="134"/>
      <c r="AD24" s="167"/>
      <c r="AE24" s="115"/>
      <c r="AF24" s="115"/>
      <c r="AG24" s="117"/>
      <c r="AH24" s="3" t="s">
        <v>107</v>
      </c>
      <c r="AO24" s="3" t="s">
        <v>129</v>
      </c>
    </row>
    <row r="25" spans="1:41" ht="91.5" customHeight="1" x14ac:dyDescent="0.2">
      <c r="A25" s="152"/>
      <c r="B25" s="152"/>
      <c r="C25" s="155"/>
      <c r="D25" s="137"/>
      <c r="E25" s="108"/>
      <c r="F25" s="109"/>
      <c r="G25" s="158"/>
      <c r="H25" s="158"/>
      <c r="I25" s="15"/>
      <c r="J25" s="160"/>
      <c r="K25" s="142"/>
      <c r="L25" s="25" t="s">
        <v>130</v>
      </c>
      <c r="M25" s="26" t="s">
        <v>53</v>
      </c>
      <c r="N25" s="27">
        <f>IF(M25="COMPLETA",10,IF(M25="INCOMPLETA",5,IF(M25="NO EXISTE",0,"")))</f>
        <v>10</v>
      </c>
      <c r="O25" s="120"/>
      <c r="P25" s="147"/>
      <c r="Q25" s="122"/>
      <c r="R25" s="124"/>
      <c r="S25" s="126"/>
      <c r="T25" s="127"/>
      <c r="U25" s="137"/>
      <c r="V25" s="139"/>
      <c r="W25" s="170"/>
      <c r="X25" s="109"/>
      <c r="Y25" s="172"/>
      <c r="Z25" s="110"/>
      <c r="AA25" s="132"/>
      <c r="AB25" s="128"/>
      <c r="AC25" s="109"/>
      <c r="AD25" s="168"/>
      <c r="AE25" s="128"/>
      <c r="AF25" s="128"/>
      <c r="AG25" s="118"/>
      <c r="AO25" s="3" t="s">
        <v>131</v>
      </c>
    </row>
    <row r="26" spans="1:41" ht="37.5" customHeight="1" x14ac:dyDescent="0.2">
      <c r="A26" s="152"/>
      <c r="B26" s="151" t="s">
        <v>312</v>
      </c>
      <c r="C26" s="153" t="s">
        <v>313</v>
      </c>
      <c r="D26" s="156" t="s">
        <v>36</v>
      </c>
      <c r="E26" s="128" t="s">
        <v>314</v>
      </c>
      <c r="F26" s="115" t="s">
        <v>315</v>
      </c>
      <c r="G26" s="157" t="s">
        <v>19</v>
      </c>
      <c r="H26" s="157" t="s">
        <v>13</v>
      </c>
      <c r="I26" s="15" t="str">
        <f>CONCATENATE(G26,H26)</f>
        <v>PROBABLEMODERADO</v>
      </c>
      <c r="J26" s="159" t="str">
        <f>I27</f>
        <v>5. ALTO</v>
      </c>
      <c r="K26" s="116" t="s">
        <v>316</v>
      </c>
      <c r="L26" s="16" t="s">
        <v>95</v>
      </c>
      <c r="M26" s="17" t="s">
        <v>3</v>
      </c>
      <c r="N26" s="18">
        <f>IF(M26="ASIGNADO",15,IF(M26="NO ASIGNADO",0,""))</f>
        <v>15</v>
      </c>
      <c r="O26" s="143">
        <f>SUM(N26:N32)</f>
        <v>100</v>
      </c>
      <c r="P26" s="145" t="s">
        <v>72</v>
      </c>
      <c r="Q26" s="148">
        <f>IF(Q29="DÉBIL",0,IF(Q29="MODERADO",50,IF(Q29="FUERTE",100,"")))</f>
        <v>100</v>
      </c>
      <c r="R26" s="149"/>
      <c r="S26" s="135" t="s">
        <v>96</v>
      </c>
      <c r="T26" s="135" t="s">
        <v>96</v>
      </c>
      <c r="U26" s="136" t="s">
        <v>140</v>
      </c>
      <c r="V26" s="138" t="s">
        <v>113</v>
      </c>
      <c r="W26" s="97"/>
      <c r="X26" s="115" t="s">
        <v>317</v>
      </c>
      <c r="Y26" s="128" t="s">
        <v>318</v>
      </c>
      <c r="Z26" s="128" t="s">
        <v>289</v>
      </c>
      <c r="AA26" s="130" t="s">
        <v>108</v>
      </c>
      <c r="AB26" s="115" t="s">
        <v>319</v>
      </c>
      <c r="AC26" s="133">
        <v>44439</v>
      </c>
      <c r="AD26" s="115" t="s">
        <v>320</v>
      </c>
      <c r="AE26" s="165" t="s">
        <v>321</v>
      </c>
      <c r="AF26" s="115" t="s">
        <v>322</v>
      </c>
      <c r="AG26" s="116" t="s">
        <v>323</v>
      </c>
      <c r="AH26" s="3" t="s">
        <v>103</v>
      </c>
      <c r="AI26" s="3" t="s">
        <v>104</v>
      </c>
      <c r="AJ26" s="3" t="s">
        <v>13</v>
      </c>
      <c r="AK26" s="3" t="s">
        <v>76</v>
      </c>
      <c r="AL26" s="3" t="s">
        <v>13</v>
      </c>
      <c r="AN26" s="3" t="s">
        <v>98</v>
      </c>
      <c r="AO26" s="3" t="s">
        <v>105</v>
      </c>
    </row>
    <row r="27" spans="1:41" ht="51.75" customHeight="1" x14ac:dyDescent="0.2">
      <c r="A27" s="152"/>
      <c r="B27" s="152"/>
      <c r="C27" s="154"/>
      <c r="D27" s="136"/>
      <c r="E27" s="107"/>
      <c r="F27" s="134"/>
      <c r="G27" s="157"/>
      <c r="H27" s="157"/>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ALTO</v>
      </c>
      <c r="J27" s="160"/>
      <c r="K27" s="141"/>
      <c r="L27" s="19" t="s">
        <v>106</v>
      </c>
      <c r="M27" s="20" t="s">
        <v>11</v>
      </c>
      <c r="N27" s="21">
        <f>IF(M27="ADECUADO",15,IF(M27="INADECUADO",0,""))</f>
        <v>15</v>
      </c>
      <c r="O27" s="144"/>
      <c r="P27" s="146"/>
      <c r="Q27" s="148"/>
      <c r="R27" s="150"/>
      <c r="S27" s="135"/>
      <c r="T27" s="135"/>
      <c r="U27" s="136"/>
      <c r="V27" s="139"/>
      <c r="W27" s="97"/>
      <c r="X27" s="115"/>
      <c r="Y27" s="107"/>
      <c r="Z27" s="129"/>
      <c r="AA27" s="131"/>
      <c r="AB27" s="115"/>
      <c r="AC27" s="134"/>
      <c r="AD27" s="134"/>
      <c r="AE27" s="165"/>
      <c r="AF27" s="115"/>
      <c r="AG27" s="117"/>
      <c r="AH27" s="3" t="s">
        <v>96</v>
      </c>
      <c r="AI27" s="3" t="s">
        <v>107</v>
      </c>
      <c r="AL27" s="3" t="s">
        <v>18</v>
      </c>
      <c r="AN27" s="3" t="s">
        <v>108</v>
      </c>
      <c r="AO27" s="3" t="s">
        <v>109</v>
      </c>
    </row>
    <row r="28" spans="1:41" ht="69.75" customHeight="1" x14ac:dyDescent="0.2">
      <c r="A28" s="152"/>
      <c r="B28" s="152"/>
      <c r="C28" s="154"/>
      <c r="D28" s="136"/>
      <c r="E28" s="107"/>
      <c r="F28" s="134"/>
      <c r="G28" s="157"/>
      <c r="H28" s="157"/>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ALTO</v>
      </c>
      <c r="J28" s="160"/>
      <c r="K28" s="141"/>
      <c r="L28" s="22" t="s">
        <v>110</v>
      </c>
      <c r="M28" s="20" t="s">
        <v>16</v>
      </c>
      <c r="N28" s="21">
        <f>IF(M28="OPORTUNA",15,IF(M28="INOPORTUNA",0,""))</f>
        <v>15</v>
      </c>
      <c r="O28" s="144"/>
      <c r="P28" s="146"/>
      <c r="Q28" s="148"/>
      <c r="R28" s="150"/>
      <c r="S28" s="23" t="s">
        <v>111</v>
      </c>
      <c r="T28" s="23" t="s">
        <v>112</v>
      </c>
      <c r="U28" s="136"/>
      <c r="V28" s="139"/>
      <c r="W28" s="97"/>
      <c r="X28" s="115"/>
      <c r="Y28" s="107"/>
      <c r="Z28" s="129"/>
      <c r="AA28" s="131"/>
      <c r="AB28" s="115"/>
      <c r="AC28" s="134"/>
      <c r="AD28" s="134"/>
      <c r="AE28" s="165"/>
      <c r="AF28" s="115"/>
      <c r="AG28" s="117"/>
      <c r="AH28" s="3" t="s">
        <v>113</v>
      </c>
      <c r="AI28" s="3" t="s">
        <v>114</v>
      </c>
      <c r="AJ28" s="3" t="s">
        <v>97</v>
      </c>
      <c r="AK28" s="3" t="s">
        <v>115</v>
      </c>
      <c r="AL28" s="3" t="s">
        <v>24</v>
      </c>
      <c r="AO28" s="3" t="s">
        <v>116</v>
      </c>
    </row>
    <row r="29" spans="1:41" ht="84" customHeight="1" x14ac:dyDescent="0.2">
      <c r="A29" s="152"/>
      <c r="B29" s="152"/>
      <c r="C29" s="154"/>
      <c r="D29" s="136"/>
      <c r="E29" s="24" t="s">
        <v>117</v>
      </c>
      <c r="F29" s="134"/>
      <c r="G29" s="157"/>
      <c r="H29" s="157"/>
      <c r="I29" s="15"/>
      <c r="J29" s="160"/>
      <c r="K29" s="141"/>
      <c r="L29" s="19" t="s">
        <v>118</v>
      </c>
      <c r="M29" s="20" t="s">
        <v>125</v>
      </c>
      <c r="N29" s="21">
        <f>IF(M29="PREVENIR",15,IF(M29="DETECTAR",10,IF(M29="NO ES UN CONTROL",0,"")))</f>
        <v>15</v>
      </c>
      <c r="O29" s="119" t="str">
        <f>IF(O26&lt;86,"DÉBIL",IF(O26&lt;96,"MODERADO",IF(O26&lt;101,"FUERTE","")))</f>
        <v>FUERTE</v>
      </c>
      <c r="P29" s="146"/>
      <c r="Q29" s="121" t="str">
        <f>IF(AND(O29="FUERTE",P26="FUERTE (SIEMPRE SE EJECUTA)"),"FUERTE",IF(OR(O29="DÉBIL",P26="DÉBIL (NO SE EJECUTA)"),"DÉBIL",IF(OR(O29="MODERADO",P26="MODERADO (ALGUNAS VECES)"),"MODERADO")))</f>
        <v>FUERTE</v>
      </c>
      <c r="R29" s="123" t="str">
        <f>IF(AND(O29="FUERTE",P26="FUERTE (SIEMPRE SE EJECUTA)"),"NO","SÍ")</f>
        <v>NO</v>
      </c>
      <c r="S29"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29"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29" s="136"/>
      <c r="V29" s="139"/>
      <c r="W29" s="97"/>
      <c r="X29" s="115"/>
      <c r="Y29" s="107"/>
      <c r="Z29" s="110"/>
      <c r="AA29" s="131"/>
      <c r="AB29" s="115"/>
      <c r="AC29" s="134"/>
      <c r="AD29" s="134"/>
      <c r="AE29" s="165"/>
      <c r="AF29" s="115" t="s">
        <v>324</v>
      </c>
      <c r="AG29" s="117"/>
      <c r="AH29" s="3" t="s">
        <v>96</v>
      </c>
      <c r="AO29" s="3" t="s">
        <v>120</v>
      </c>
    </row>
    <row r="30" spans="1:41" ht="55.5" customHeight="1" x14ac:dyDescent="0.2">
      <c r="A30" s="152"/>
      <c r="B30" s="152"/>
      <c r="C30" s="154"/>
      <c r="D30" s="136"/>
      <c r="E30" s="107" t="s">
        <v>325</v>
      </c>
      <c r="F30" s="134"/>
      <c r="G30" s="157"/>
      <c r="H30" s="157"/>
      <c r="I30" s="15"/>
      <c r="J30" s="160"/>
      <c r="K30" s="141"/>
      <c r="L30" s="19" t="s">
        <v>122</v>
      </c>
      <c r="M30" s="20" t="s">
        <v>34</v>
      </c>
      <c r="N30" s="21">
        <f>IF(M30="CONFIABLE",15,IF(M30="NO CONFIABLE",0,""))</f>
        <v>15</v>
      </c>
      <c r="O30" s="120"/>
      <c r="P30" s="146"/>
      <c r="Q30" s="121"/>
      <c r="R30" s="123"/>
      <c r="S30" s="125"/>
      <c r="T30" s="127"/>
      <c r="U30" s="136"/>
      <c r="V30" s="139"/>
      <c r="W30" s="97"/>
      <c r="X30" s="115"/>
      <c r="Y30" s="107"/>
      <c r="Z30" s="24" t="s">
        <v>123</v>
      </c>
      <c r="AA30" s="131"/>
      <c r="AB30" s="115"/>
      <c r="AC30" s="134"/>
      <c r="AD30" s="134"/>
      <c r="AE30" s="165"/>
      <c r="AF30" s="115"/>
      <c r="AG30" s="117"/>
      <c r="AH30" s="3" t="s">
        <v>124</v>
      </c>
      <c r="AJ30" s="3" t="s">
        <v>21</v>
      </c>
      <c r="AK30" s="3" t="s">
        <v>125</v>
      </c>
      <c r="AL30" s="3" t="s">
        <v>22</v>
      </c>
      <c r="AO30" s="3" t="s">
        <v>126</v>
      </c>
    </row>
    <row r="31" spans="1:41" ht="66.75" customHeight="1" x14ac:dyDescent="0.2">
      <c r="A31" s="152"/>
      <c r="B31" s="152"/>
      <c r="C31" s="154"/>
      <c r="D31" s="136"/>
      <c r="E31" s="107"/>
      <c r="F31" s="134"/>
      <c r="G31" s="157"/>
      <c r="H31" s="157"/>
      <c r="I31" s="15"/>
      <c r="J31" s="160"/>
      <c r="K31" s="141"/>
      <c r="L31" s="19" t="s">
        <v>127</v>
      </c>
      <c r="M31" s="20" t="s">
        <v>42</v>
      </c>
      <c r="N31" s="21">
        <f>IF(M31="SE INVESTIGAN Y SE RESUELVEN OPORTUNAMENTE",15,IF(M31="NO SE INVESTIGAN Y SE RESUELVEN OPORTUNAMENTE",0,""))</f>
        <v>15</v>
      </c>
      <c r="O31" s="120"/>
      <c r="P31" s="146"/>
      <c r="Q31" s="121"/>
      <c r="R31" s="123"/>
      <c r="S31" s="125"/>
      <c r="T31" s="127"/>
      <c r="U31" s="136"/>
      <c r="V31" s="139"/>
      <c r="W31" s="97"/>
      <c r="X31" s="115"/>
      <c r="Y31" s="107"/>
      <c r="Z31" s="109" t="s">
        <v>311</v>
      </c>
      <c r="AA31" s="131"/>
      <c r="AB31" s="115"/>
      <c r="AC31" s="134"/>
      <c r="AD31" s="134"/>
      <c r="AE31" s="165"/>
      <c r="AF31" s="115"/>
      <c r="AG31" s="117"/>
      <c r="AH31" s="3" t="s">
        <v>107</v>
      </c>
      <c r="AO31" s="3" t="s">
        <v>129</v>
      </c>
    </row>
    <row r="32" spans="1:41" ht="60.75" customHeight="1" x14ac:dyDescent="0.2">
      <c r="A32" s="152"/>
      <c r="B32" s="152"/>
      <c r="C32" s="155"/>
      <c r="D32" s="137"/>
      <c r="E32" s="108"/>
      <c r="F32" s="109"/>
      <c r="G32" s="158"/>
      <c r="H32" s="158"/>
      <c r="I32" s="15"/>
      <c r="J32" s="160"/>
      <c r="K32" s="142"/>
      <c r="L32" s="25" t="s">
        <v>130</v>
      </c>
      <c r="M32" s="26" t="s">
        <v>53</v>
      </c>
      <c r="N32" s="27">
        <f>IF(M32="COMPLETA",10,IF(M32="INCOMPLETA",5,IF(M32="NO EXISTE",0,"")))</f>
        <v>10</v>
      </c>
      <c r="O32" s="120"/>
      <c r="P32" s="147"/>
      <c r="Q32" s="122"/>
      <c r="R32" s="124"/>
      <c r="S32" s="126"/>
      <c r="T32" s="127"/>
      <c r="U32" s="137"/>
      <c r="V32" s="139"/>
      <c r="W32" s="140"/>
      <c r="X32" s="128"/>
      <c r="Y32" s="108"/>
      <c r="Z32" s="110"/>
      <c r="AA32" s="132"/>
      <c r="AB32" s="128"/>
      <c r="AC32" s="109"/>
      <c r="AD32" s="109"/>
      <c r="AE32" s="151"/>
      <c r="AF32" s="128"/>
      <c r="AG32" s="118"/>
      <c r="AO32" s="3" t="s">
        <v>131</v>
      </c>
    </row>
    <row r="33" spans="1:41" ht="70.5" customHeight="1" x14ac:dyDescent="0.2">
      <c r="A33" s="152"/>
      <c r="B33" s="151" t="s">
        <v>281</v>
      </c>
      <c r="C33" s="162" t="s">
        <v>326</v>
      </c>
      <c r="D33" s="156" t="s">
        <v>15</v>
      </c>
      <c r="E33" s="128" t="s">
        <v>327</v>
      </c>
      <c r="F33" s="115" t="s">
        <v>328</v>
      </c>
      <c r="G33" s="157" t="s">
        <v>19</v>
      </c>
      <c r="H33" s="157" t="s">
        <v>87</v>
      </c>
      <c r="I33" s="15" t="str">
        <f>CONCATENATE(G33,H33)</f>
        <v>PROBABLEMENOR</v>
      </c>
      <c r="J33" s="159" t="str">
        <f>I34</f>
        <v>4. ALTO</v>
      </c>
      <c r="K33" s="116" t="s">
        <v>329</v>
      </c>
      <c r="L33" s="16" t="s">
        <v>95</v>
      </c>
      <c r="M33" s="17" t="s">
        <v>3</v>
      </c>
      <c r="N33" s="18">
        <f>IF(M33="ASIGNADO",15,IF(M33="NO ASIGNADO",0,""))</f>
        <v>15</v>
      </c>
      <c r="O33" s="143">
        <f>SUM(N33:N39)</f>
        <v>100</v>
      </c>
      <c r="P33" s="145" t="s">
        <v>72</v>
      </c>
      <c r="Q33" s="148">
        <f>IF(Q36="DÉBIL",0,IF(Q36="MODERADO",50,IF(Q36="FUERTE",100,"")))</f>
        <v>100</v>
      </c>
      <c r="R33" s="149"/>
      <c r="S33" s="135" t="s">
        <v>96</v>
      </c>
      <c r="T33" s="135" t="s">
        <v>96</v>
      </c>
      <c r="U33" s="136" t="s">
        <v>158</v>
      </c>
      <c r="V33" s="138" t="s">
        <v>113</v>
      </c>
      <c r="W33" s="134" t="s">
        <v>286</v>
      </c>
      <c r="X33" s="115" t="s">
        <v>330</v>
      </c>
      <c r="Y33" s="128" t="s">
        <v>331</v>
      </c>
      <c r="Z33" s="109" t="s">
        <v>332</v>
      </c>
      <c r="AA33" s="130" t="s">
        <v>98</v>
      </c>
      <c r="AB33" s="115" t="s">
        <v>333</v>
      </c>
      <c r="AC33" s="133">
        <v>44439</v>
      </c>
      <c r="AD33" s="115" t="s">
        <v>334</v>
      </c>
      <c r="AE33" s="115" t="s">
        <v>292</v>
      </c>
      <c r="AF33" s="115" t="s">
        <v>335</v>
      </c>
      <c r="AG33" s="116" t="s">
        <v>336</v>
      </c>
      <c r="AH33" s="3" t="s">
        <v>103</v>
      </c>
      <c r="AI33" s="3" t="s">
        <v>104</v>
      </c>
      <c r="AJ33" s="3" t="s">
        <v>13</v>
      </c>
      <c r="AK33" s="3" t="s">
        <v>76</v>
      </c>
      <c r="AL33" s="3" t="s">
        <v>13</v>
      </c>
      <c r="AN33" s="3" t="s">
        <v>98</v>
      </c>
      <c r="AO33" s="3" t="s">
        <v>105</v>
      </c>
    </row>
    <row r="34" spans="1:41" ht="70.5" customHeight="1" x14ac:dyDescent="0.2">
      <c r="A34" s="152"/>
      <c r="B34" s="152"/>
      <c r="C34" s="163"/>
      <c r="D34" s="136"/>
      <c r="E34" s="107"/>
      <c r="F34" s="134"/>
      <c r="G34" s="157"/>
      <c r="H34" s="157"/>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4. ALTO</v>
      </c>
      <c r="J34" s="160"/>
      <c r="K34" s="116"/>
      <c r="L34" s="19" t="s">
        <v>106</v>
      </c>
      <c r="M34" s="20" t="s">
        <v>11</v>
      </c>
      <c r="N34" s="21">
        <f>IF(M34="ADECUADO",15,IF(M34="INADECUADO",0,""))</f>
        <v>15</v>
      </c>
      <c r="O34" s="144"/>
      <c r="P34" s="146"/>
      <c r="Q34" s="148"/>
      <c r="R34" s="150"/>
      <c r="S34" s="135"/>
      <c r="T34" s="135"/>
      <c r="U34" s="136"/>
      <c r="V34" s="139"/>
      <c r="W34" s="134"/>
      <c r="X34" s="115"/>
      <c r="Y34" s="107"/>
      <c r="Z34" s="129"/>
      <c r="AA34" s="131"/>
      <c r="AB34" s="115"/>
      <c r="AC34" s="134"/>
      <c r="AD34" s="115"/>
      <c r="AE34" s="115"/>
      <c r="AF34" s="115"/>
      <c r="AG34" s="117"/>
      <c r="AH34" s="3" t="s">
        <v>96</v>
      </c>
      <c r="AI34" s="3" t="s">
        <v>107</v>
      </c>
      <c r="AL34" s="3" t="s">
        <v>18</v>
      </c>
      <c r="AN34" s="3" t="s">
        <v>108</v>
      </c>
      <c r="AO34" s="3" t="s">
        <v>109</v>
      </c>
    </row>
    <row r="35" spans="1:41" ht="70.5" customHeight="1" x14ac:dyDescent="0.2">
      <c r="A35" s="152"/>
      <c r="B35" s="152"/>
      <c r="C35" s="163"/>
      <c r="D35" s="136"/>
      <c r="E35" s="107"/>
      <c r="F35" s="134"/>
      <c r="G35" s="157"/>
      <c r="H35" s="157"/>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ALTO</v>
      </c>
      <c r="J35" s="160"/>
      <c r="K35" s="116"/>
      <c r="L35" s="22" t="s">
        <v>110</v>
      </c>
      <c r="M35" s="20" t="s">
        <v>16</v>
      </c>
      <c r="N35" s="21">
        <f>IF(M35="OPORTUNA",15,IF(M35="INOPORTUNA",0,""))</f>
        <v>15</v>
      </c>
      <c r="O35" s="144"/>
      <c r="P35" s="146"/>
      <c r="Q35" s="148"/>
      <c r="R35" s="150"/>
      <c r="S35" s="23" t="s">
        <v>111</v>
      </c>
      <c r="T35" s="23" t="s">
        <v>112</v>
      </c>
      <c r="U35" s="136"/>
      <c r="V35" s="139"/>
      <c r="W35" s="134"/>
      <c r="X35" s="115"/>
      <c r="Y35" s="107"/>
      <c r="Z35" s="129"/>
      <c r="AA35" s="131"/>
      <c r="AB35" s="115"/>
      <c r="AC35" s="134"/>
      <c r="AD35" s="115"/>
      <c r="AE35" s="115"/>
      <c r="AF35" s="115"/>
      <c r="AG35" s="117"/>
      <c r="AH35" s="3" t="s">
        <v>113</v>
      </c>
      <c r="AI35" s="3" t="s">
        <v>114</v>
      </c>
      <c r="AJ35" s="3" t="s">
        <v>97</v>
      </c>
      <c r="AK35" s="3" t="s">
        <v>115</v>
      </c>
      <c r="AL35" s="3" t="s">
        <v>24</v>
      </c>
      <c r="AO35" s="3" t="s">
        <v>116</v>
      </c>
    </row>
    <row r="36" spans="1:41" ht="84" customHeight="1" x14ac:dyDescent="0.2">
      <c r="A36" s="152"/>
      <c r="B36" s="152"/>
      <c r="C36" s="163"/>
      <c r="D36" s="136"/>
      <c r="E36" s="24" t="s">
        <v>117</v>
      </c>
      <c r="F36" s="134"/>
      <c r="G36" s="157"/>
      <c r="H36" s="157"/>
      <c r="I36" s="15"/>
      <c r="J36" s="160"/>
      <c r="K36" s="116"/>
      <c r="L36" s="19" t="s">
        <v>118</v>
      </c>
      <c r="M36" s="20" t="s">
        <v>125</v>
      </c>
      <c r="N36" s="21">
        <f>IF(M36="PREVENIR",15,IF(M36="DETECTAR",10,IF(M36="NO ES UN CONTROL",0,"")))</f>
        <v>15</v>
      </c>
      <c r="O36" s="119" t="str">
        <f>IF(O33&lt;86,"DÉBIL",IF(O33&lt;96,"MODERADO",IF(O33&lt;101,"FUERTE","")))</f>
        <v>FUERTE</v>
      </c>
      <c r="P36" s="146"/>
      <c r="Q36" s="121" t="str">
        <f>IF(AND(O36="FUERTE",P33="FUERTE (SIEMPRE SE EJECUTA)"),"FUERTE",IF(OR(O36="DÉBIL",P33="DÉBIL (NO SE EJECUTA)"),"DÉBIL",IF(OR(O36="MODERADO",P33="MODERADO (ALGUNAS VECES)"),"MODERADO")))</f>
        <v>FUERTE</v>
      </c>
      <c r="R36" s="123" t="str">
        <f>IF(AND(O36="FUERTE",P33="FUERTE (SIEMPRE SE EJECUTA)"),"NO","SÍ")</f>
        <v>NO</v>
      </c>
      <c r="S36"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36"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36" s="136"/>
      <c r="V36" s="139"/>
      <c r="W36" s="134"/>
      <c r="X36" s="115"/>
      <c r="Y36" s="107"/>
      <c r="Z36" s="110"/>
      <c r="AA36" s="131"/>
      <c r="AB36" s="115"/>
      <c r="AC36" s="134"/>
      <c r="AD36" s="115"/>
      <c r="AE36" s="115"/>
      <c r="AF36" s="115" t="s">
        <v>337</v>
      </c>
      <c r="AG36" s="117"/>
      <c r="AH36" s="3" t="s">
        <v>96</v>
      </c>
      <c r="AO36" s="3" t="s">
        <v>120</v>
      </c>
    </row>
    <row r="37" spans="1:41" ht="55.5" customHeight="1" x14ac:dyDescent="0.2">
      <c r="A37" s="152"/>
      <c r="B37" s="152"/>
      <c r="C37" s="163"/>
      <c r="D37" s="136"/>
      <c r="E37" s="107" t="s">
        <v>338</v>
      </c>
      <c r="F37" s="134"/>
      <c r="G37" s="157"/>
      <c r="H37" s="157"/>
      <c r="I37" s="15"/>
      <c r="J37" s="160"/>
      <c r="K37" s="116"/>
      <c r="L37" s="19" t="s">
        <v>122</v>
      </c>
      <c r="M37" s="20" t="s">
        <v>34</v>
      </c>
      <c r="N37" s="21">
        <f>IF(M37="CONFIABLE",15,IF(M37="NO CONFIABLE",0,""))</f>
        <v>15</v>
      </c>
      <c r="O37" s="120"/>
      <c r="P37" s="146"/>
      <c r="Q37" s="121"/>
      <c r="R37" s="123"/>
      <c r="S37" s="125"/>
      <c r="T37" s="127"/>
      <c r="U37" s="136"/>
      <c r="V37" s="139"/>
      <c r="W37" s="134"/>
      <c r="X37" s="115"/>
      <c r="Y37" s="107"/>
      <c r="Z37" s="24" t="s">
        <v>123</v>
      </c>
      <c r="AA37" s="131"/>
      <c r="AB37" s="115"/>
      <c r="AC37" s="134"/>
      <c r="AD37" s="115"/>
      <c r="AE37" s="115"/>
      <c r="AF37" s="115"/>
      <c r="AG37" s="117"/>
      <c r="AH37" s="3" t="s">
        <v>124</v>
      </c>
      <c r="AJ37" s="3" t="s">
        <v>21</v>
      </c>
      <c r="AK37" s="3" t="s">
        <v>125</v>
      </c>
      <c r="AL37" s="3" t="s">
        <v>22</v>
      </c>
      <c r="AO37" s="3" t="s">
        <v>126</v>
      </c>
    </row>
    <row r="38" spans="1:41" ht="66.75" customHeight="1" x14ac:dyDescent="0.2">
      <c r="A38" s="152"/>
      <c r="B38" s="152"/>
      <c r="C38" s="163"/>
      <c r="D38" s="136"/>
      <c r="E38" s="107"/>
      <c r="F38" s="134"/>
      <c r="G38" s="157"/>
      <c r="H38" s="157"/>
      <c r="I38" s="15"/>
      <c r="J38" s="160"/>
      <c r="K38" s="116"/>
      <c r="L38" s="19" t="s">
        <v>127</v>
      </c>
      <c r="M38" s="20" t="s">
        <v>42</v>
      </c>
      <c r="N38" s="21">
        <f>IF(M38="SE INVESTIGAN Y SE RESUELVEN OPORTUNAMENTE",15,IF(M38="NO SE INVESTIGAN Y SE RESUELVEN OPORTUNAMENTE",0,""))</f>
        <v>15</v>
      </c>
      <c r="O38" s="120"/>
      <c r="P38" s="146"/>
      <c r="Q38" s="121"/>
      <c r="R38" s="123"/>
      <c r="S38" s="125"/>
      <c r="T38" s="127"/>
      <c r="U38" s="136"/>
      <c r="V38" s="139"/>
      <c r="W38" s="134"/>
      <c r="X38" s="115"/>
      <c r="Y38" s="107"/>
      <c r="Z38" s="109" t="s">
        <v>332</v>
      </c>
      <c r="AA38" s="131"/>
      <c r="AB38" s="115"/>
      <c r="AC38" s="134"/>
      <c r="AD38" s="115"/>
      <c r="AE38" s="115"/>
      <c r="AF38" s="115"/>
      <c r="AG38" s="117"/>
      <c r="AH38" s="3" t="s">
        <v>107</v>
      </c>
      <c r="AO38" s="3" t="s">
        <v>129</v>
      </c>
    </row>
    <row r="39" spans="1:41" ht="60.75" customHeight="1" x14ac:dyDescent="0.2">
      <c r="A39" s="152"/>
      <c r="B39" s="152"/>
      <c r="C39" s="164"/>
      <c r="D39" s="137"/>
      <c r="E39" s="108"/>
      <c r="F39" s="109"/>
      <c r="G39" s="158"/>
      <c r="H39" s="158"/>
      <c r="I39" s="15"/>
      <c r="J39" s="160"/>
      <c r="K39" s="161"/>
      <c r="L39" s="25" t="s">
        <v>130</v>
      </c>
      <c r="M39" s="26" t="s">
        <v>53</v>
      </c>
      <c r="N39" s="27">
        <f>IF(M39="COMPLETA",10,IF(M39="INCOMPLETA",5,IF(M39="NO EXISTE",0,"")))</f>
        <v>10</v>
      </c>
      <c r="O39" s="120"/>
      <c r="P39" s="147"/>
      <c r="Q39" s="122"/>
      <c r="R39" s="124"/>
      <c r="S39" s="126"/>
      <c r="T39" s="127"/>
      <c r="U39" s="137"/>
      <c r="V39" s="139"/>
      <c r="W39" s="109"/>
      <c r="X39" s="128"/>
      <c r="Y39" s="108"/>
      <c r="Z39" s="110"/>
      <c r="AA39" s="132"/>
      <c r="AB39" s="128"/>
      <c r="AC39" s="109"/>
      <c r="AD39" s="128"/>
      <c r="AE39" s="128"/>
      <c r="AF39" s="128"/>
      <c r="AG39" s="118"/>
      <c r="AO39" s="3" t="s">
        <v>131</v>
      </c>
    </row>
    <row r="40" spans="1:41" ht="37.5" customHeight="1" x14ac:dyDescent="0.2">
      <c r="A40" s="152"/>
      <c r="B40" s="151" t="s">
        <v>296</v>
      </c>
      <c r="C40" s="153" t="s">
        <v>339</v>
      </c>
      <c r="D40" s="156" t="s">
        <v>15</v>
      </c>
      <c r="E40" s="128" t="s">
        <v>340</v>
      </c>
      <c r="F40" s="115" t="s">
        <v>341</v>
      </c>
      <c r="G40" s="157" t="s">
        <v>14</v>
      </c>
      <c r="H40" s="157" t="s">
        <v>13</v>
      </c>
      <c r="I40" s="15" t="str">
        <f>CONCATENATE(G40,H40)</f>
        <v>POSIBLEMODERADO</v>
      </c>
      <c r="J40" s="159" t="str">
        <f>I41</f>
        <v>3. ALTO</v>
      </c>
      <c r="K40" s="116" t="s">
        <v>342</v>
      </c>
      <c r="L40" s="16" t="s">
        <v>95</v>
      </c>
      <c r="M40" s="17" t="s">
        <v>3</v>
      </c>
      <c r="N40" s="18">
        <f>IF(M40="ASIGNADO",15,IF(M40="NO ASIGNADO",0,""))</f>
        <v>15</v>
      </c>
      <c r="O40" s="143">
        <f>SUM(N40:N46)</f>
        <v>100</v>
      </c>
      <c r="P40" s="145" t="s">
        <v>72</v>
      </c>
      <c r="Q40" s="148">
        <f>IF(Q43="DÉBIL",0,IF(Q43="MODERADO",50,IF(Q43="FUERTE",100,"")))</f>
        <v>100</v>
      </c>
      <c r="R40" s="149"/>
      <c r="S40" s="135" t="s">
        <v>96</v>
      </c>
      <c r="T40" s="135" t="s">
        <v>96</v>
      </c>
      <c r="U40" s="136" t="s">
        <v>88</v>
      </c>
      <c r="V40" s="138" t="s">
        <v>114</v>
      </c>
      <c r="W40" s="97"/>
      <c r="X40" s="115" t="s">
        <v>343</v>
      </c>
      <c r="Y40" s="128" t="s">
        <v>344</v>
      </c>
      <c r="Z40" s="109" t="s">
        <v>311</v>
      </c>
      <c r="AA40" s="130" t="s">
        <v>98</v>
      </c>
      <c r="AB40" s="115" t="s">
        <v>345</v>
      </c>
      <c r="AC40" s="133">
        <v>44439</v>
      </c>
      <c r="AD40" s="115" t="s">
        <v>346</v>
      </c>
      <c r="AE40" s="115" t="s">
        <v>306</v>
      </c>
      <c r="AF40" s="115" t="s">
        <v>347</v>
      </c>
      <c r="AG40" s="116" t="s">
        <v>357</v>
      </c>
      <c r="AH40" s="3" t="s">
        <v>103</v>
      </c>
      <c r="AI40" s="3" t="s">
        <v>104</v>
      </c>
      <c r="AJ40" s="3" t="s">
        <v>13</v>
      </c>
      <c r="AK40" s="3" t="s">
        <v>76</v>
      </c>
      <c r="AL40" s="3" t="s">
        <v>13</v>
      </c>
      <c r="AN40" s="3" t="s">
        <v>98</v>
      </c>
      <c r="AO40" s="3" t="s">
        <v>105</v>
      </c>
    </row>
    <row r="41" spans="1:41" ht="51.75" customHeight="1" x14ac:dyDescent="0.2">
      <c r="A41" s="152"/>
      <c r="B41" s="152"/>
      <c r="C41" s="154"/>
      <c r="D41" s="136"/>
      <c r="E41" s="107"/>
      <c r="F41" s="134"/>
      <c r="G41" s="157"/>
      <c r="H41" s="157"/>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3. ALTO</v>
      </c>
      <c r="J41" s="160"/>
      <c r="K41" s="141"/>
      <c r="L41" s="19" t="s">
        <v>106</v>
      </c>
      <c r="M41" s="20" t="s">
        <v>11</v>
      </c>
      <c r="N41" s="21">
        <f>IF(M41="ADECUADO",15,IF(M41="INADECUADO",0,""))</f>
        <v>15</v>
      </c>
      <c r="O41" s="144"/>
      <c r="P41" s="146"/>
      <c r="Q41" s="148"/>
      <c r="R41" s="150"/>
      <c r="S41" s="135"/>
      <c r="T41" s="135"/>
      <c r="U41" s="136"/>
      <c r="V41" s="139"/>
      <c r="W41" s="97"/>
      <c r="X41" s="115"/>
      <c r="Y41" s="107"/>
      <c r="Z41" s="129"/>
      <c r="AA41" s="131"/>
      <c r="AB41" s="115"/>
      <c r="AC41" s="134"/>
      <c r="AD41" s="134"/>
      <c r="AE41" s="115"/>
      <c r="AF41" s="115"/>
      <c r="AG41" s="117"/>
      <c r="AH41" s="3" t="s">
        <v>96</v>
      </c>
      <c r="AI41" s="3" t="s">
        <v>107</v>
      </c>
      <c r="AL41" s="3" t="s">
        <v>18</v>
      </c>
      <c r="AN41" s="3" t="s">
        <v>108</v>
      </c>
      <c r="AO41" s="3" t="s">
        <v>109</v>
      </c>
    </row>
    <row r="42" spans="1:41" ht="69.75" customHeight="1" x14ac:dyDescent="0.2">
      <c r="A42" s="152"/>
      <c r="B42" s="152"/>
      <c r="C42" s="154"/>
      <c r="D42" s="136"/>
      <c r="E42" s="107"/>
      <c r="F42" s="134"/>
      <c r="G42" s="157"/>
      <c r="H42" s="157"/>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ALTO</v>
      </c>
      <c r="J42" s="160"/>
      <c r="K42" s="141"/>
      <c r="L42" s="22" t="s">
        <v>110</v>
      </c>
      <c r="M42" s="20" t="s">
        <v>16</v>
      </c>
      <c r="N42" s="21">
        <f>IF(M42="OPORTUNA",15,IF(M42="INOPORTUNA",0,""))</f>
        <v>15</v>
      </c>
      <c r="O42" s="144"/>
      <c r="P42" s="146"/>
      <c r="Q42" s="148"/>
      <c r="R42" s="150"/>
      <c r="S42" s="23" t="s">
        <v>111</v>
      </c>
      <c r="T42" s="23" t="s">
        <v>112</v>
      </c>
      <c r="U42" s="136"/>
      <c r="V42" s="139"/>
      <c r="W42" s="97"/>
      <c r="X42" s="115"/>
      <c r="Y42" s="107"/>
      <c r="Z42" s="129"/>
      <c r="AA42" s="131"/>
      <c r="AB42" s="115"/>
      <c r="AC42" s="134"/>
      <c r="AD42" s="134"/>
      <c r="AE42" s="115"/>
      <c r="AF42" s="115"/>
      <c r="AG42" s="117"/>
      <c r="AH42" s="3" t="s">
        <v>113</v>
      </c>
      <c r="AI42" s="3" t="s">
        <v>114</v>
      </c>
      <c r="AJ42" s="3" t="s">
        <v>97</v>
      </c>
      <c r="AK42" s="3" t="s">
        <v>115</v>
      </c>
      <c r="AL42" s="3" t="s">
        <v>24</v>
      </c>
      <c r="AO42" s="3" t="s">
        <v>116</v>
      </c>
    </row>
    <row r="43" spans="1:41" ht="84" customHeight="1" x14ac:dyDescent="0.2">
      <c r="A43" s="152"/>
      <c r="B43" s="152"/>
      <c r="C43" s="154"/>
      <c r="D43" s="136"/>
      <c r="E43" s="24" t="s">
        <v>117</v>
      </c>
      <c r="F43" s="134"/>
      <c r="G43" s="157"/>
      <c r="H43" s="157"/>
      <c r="I43" s="15"/>
      <c r="J43" s="160"/>
      <c r="K43" s="141"/>
      <c r="L43" s="19" t="s">
        <v>118</v>
      </c>
      <c r="M43" s="20" t="s">
        <v>125</v>
      </c>
      <c r="N43" s="21">
        <f>IF(M43="PREVENIR",15,IF(M43="DETECTAR",10,IF(M43="NO ES UN CONTROL",0,"")))</f>
        <v>15</v>
      </c>
      <c r="O43" s="119" t="str">
        <f>IF(O40&lt;86,"DÉBIL",IF(O40&lt;96,"MODERADO",IF(O40&lt;101,"FUERTE","")))</f>
        <v>FUERTE</v>
      </c>
      <c r="P43" s="146"/>
      <c r="Q43" s="121" t="str">
        <f>IF(AND(O43="FUERTE",P40="FUERTE (SIEMPRE SE EJECUTA)"),"FUERTE",IF(OR(O43="DÉBIL",P40="DÉBIL (NO SE EJECUTA)"),"DÉBIL",IF(OR(O43="MODERADO",P40="MODERADO (ALGUNAS VECES)"),"MODERADO")))</f>
        <v>FUERTE</v>
      </c>
      <c r="R43" s="123" t="str">
        <f>IF(AND(O43="FUERTE",P40="FUERTE (SIEMPRE SE EJECUTA)"),"NO","SÍ")</f>
        <v>NO</v>
      </c>
      <c r="S43"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43"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43" s="136"/>
      <c r="V43" s="139"/>
      <c r="W43" s="97"/>
      <c r="X43" s="115"/>
      <c r="Y43" s="107"/>
      <c r="Z43" s="110"/>
      <c r="AA43" s="131"/>
      <c r="AB43" s="115"/>
      <c r="AC43" s="134"/>
      <c r="AD43" s="134"/>
      <c r="AE43" s="115"/>
      <c r="AF43" s="115" t="s">
        <v>348</v>
      </c>
      <c r="AG43" s="117"/>
      <c r="AH43" s="3" t="s">
        <v>96</v>
      </c>
      <c r="AO43" s="3" t="s">
        <v>120</v>
      </c>
    </row>
    <row r="44" spans="1:41" ht="55.5" customHeight="1" x14ac:dyDescent="0.2">
      <c r="A44" s="152"/>
      <c r="B44" s="152"/>
      <c r="C44" s="154"/>
      <c r="D44" s="136"/>
      <c r="E44" s="107" t="s">
        <v>349</v>
      </c>
      <c r="F44" s="134"/>
      <c r="G44" s="157"/>
      <c r="H44" s="157"/>
      <c r="I44" s="15"/>
      <c r="J44" s="160"/>
      <c r="K44" s="141"/>
      <c r="L44" s="19" t="s">
        <v>122</v>
      </c>
      <c r="M44" s="20" t="s">
        <v>34</v>
      </c>
      <c r="N44" s="21">
        <f>IF(M44="CONFIABLE",15,IF(M44="NO CONFIABLE",0,""))</f>
        <v>15</v>
      </c>
      <c r="O44" s="120"/>
      <c r="P44" s="146"/>
      <c r="Q44" s="121"/>
      <c r="R44" s="123"/>
      <c r="S44" s="125"/>
      <c r="T44" s="127"/>
      <c r="U44" s="136"/>
      <c r="V44" s="139"/>
      <c r="W44" s="97"/>
      <c r="X44" s="115"/>
      <c r="Y44" s="107"/>
      <c r="Z44" s="24" t="s">
        <v>123</v>
      </c>
      <c r="AA44" s="131"/>
      <c r="AB44" s="115"/>
      <c r="AC44" s="134"/>
      <c r="AD44" s="134"/>
      <c r="AE44" s="115"/>
      <c r="AF44" s="115"/>
      <c r="AG44" s="117"/>
      <c r="AH44" s="3" t="s">
        <v>124</v>
      </c>
      <c r="AJ44" s="3" t="s">
        <v>21</v>
      </c>
      <c r="AK44" s="3" t="s">
        <v>125</v>
      </c>
      <c r="AL44" s="3" t="s">
        <v>22</v>
      </c>
      <c r="AO44" s="3" t="s">
        <v>126</v>
      </c>
    </row>
    <row r="45" spans="1:41" ht="66.75" customHeight="1" x14ac:dyDescent="0.2">
      <c r="A45" s="152"/>
      <c r="B45" s="152"/>
      <c r="C45" s="154"/>
      <c r="D45" s="136"/>
      <c r="E45" s="107"/>
      <c r="F45" s="134"/>
      <c r="G45" s="157"/>
      <c r="H45" s="157"/>
      <c r="I45" s="15"/>
      <c r="J45" s="160"/>
      <c r="K45" s="141"/>
      <c r="L45" s="19" t="s">
        <v>127</v>
      </c>
      <c r="M45" s="20" t="s">
        <v>42</v>
      </c>
      <c r="N45" s="21">
        <f>IF(M45="SE INVESTIGAN Y SE RESUELVEN OPORTUNAMENTE",15,IF(M45="NO SE INVESTIGAN Y SE RESUELVEN OPORTUNAMENTE",0,""))</f>
        <v>15</v>
      </c>
      <c r="O45" s="120"/>
      <c r="P45" s="146"/>
      <c r="Q45" s="121"/>
      <c r="R45" s="123"/>
      <c r="S45" s="125"/>
      <c r="T45" s="127"/>
      <c r="U45" s="136"/>
      <c r="V45" s="139"/>
      <c r="W45" s="97"/>
      <c r="X45" s="115"/>
      <c r="Y45" s="107"/>
      <c r="Z45" s="109" t="s">
        <v>311</v>
      </c>
      <c r="AA45" s="131"/>
      <c r="AB45" s="115"/>
      <c r="AC45" s="134"/>
      <c r="AD45" s="134"/>
      <c r="AE45" s="115"/>
      <c r="AF45" s="115"/>
      <c r="AG45" s="117"/>
      <c r="AH45" s="3" t="s">
        <v>107</v>
      </c>
      <c r="AO45" s="3" t="s">
        <v>129</v>
      </c>
    </row>
    <row r="46" spans="1:41" ht="60.75" customHeight="1" x14ac:dyDescent="0.2">
      <c r="A46" s="178"/>
      <c r="B46" s="152"/>
      <c r="C46" s="155"/>
      <c r="D46" s="137"/>
      <c r="E46" s="108"/>
      <c r="F46" s="109"/>
      <c r="G46" s="158"/>
      <c r="H46" s="158"/>
      <c r="I46" s="15"/>
      <c r="J46" s="160"/>
      <c r="K46" s="142"/>
      <c r="L46" s="25" t="s">
        <v>130</v>
      </c>
      <c r="M46" s="26" t="s">
        <v>53</v>
      </c>
      <c r="N46" s="27">
        <f>IF(M46="COMPLETA",10,IF(M46="INCOMPLETA",5,IF(M46="NO EXISTE",0,"")))</f>
        <v>10</v>
      </c>
      <c r="O46" s="120"/>
      <c r="P46" s="147"/>
      <c r="Q46" s="122"/>
      <c r="R46" s="124"/>
      <c r="S46" s="126"/>
      <c r="T46" s="127"/>
      <c r="U46" s="137"/>
      <c r="V46" s="139"/>
      <c r="W46" s="140"/>
      <c r="X46" s="128"/>
      <c r="Y46" s="108"/>
      <c r="Z46" s="110"/>
      <c r="AA46" s="132"/>
      <c r="AB46" s="128"/>
      <c r="AC46" s="109"/>
      <c r="AD46" s="109"/>
      <c r="AE46" s="128"/>
      <c r="AF46" s="128"/>
      <c r="AG46" s="118"/>
      <c r="AO46" s="3" t="s">
        <v>131</v>
      </c>
    </row>
    <row r="47" spans="1:41" ht="27.75" customHeight="1" x14ac:dyDescent="0.2">
      <c r="A47" s="104" t="s">
        <v>132</v>
      </c>
      <c r="B47" s="104"/>
      <c r="C47" s="104"/>
      <c r="D47" s="104"/>
      <c r="E47" s="104"/>
      <c r="F47" s="104"/>
      <c r="G47" s="104"/>
      <c r="H47" s="104"/>
      <c r="I47" s="104"/>
      <c r="J47" s="104"/>
      <c r="K47" s="104"/>
      <c r="L47" s="104"/>
      <c r="M47" s="104"/>
      <c r="N47" s="104"/>
      <c r="O47" s="104"/>
      <c r="P47" s="104"/>
      <c r="Q47" s="104"/>
      <c r="R47" s="104"/>
      <c r="S47" s="104"/>
      <c r="T47" s="104"/>
      <c r="U47" s="104"/>
      <c r="V47" s="104"/>
      <c r="W47" s="104"/>
      <c r="X47" s="104"/>
      <c r="Y47" s="104"/>
      <c r="Z47" s="104"/>
      <c r="AA47" s="104"/>
      <c r="AB47" s="104"/>
      <c r="AC47" s="104"/>
      <c r="AD47" s="104"/>
      <c r="AE47" s="104"/>
      <c r="AF47" s="104"/>
      <c r="AG47" s="104"/>
      <c r="AO47" s="3" t="s">
        <v>133</v>
      </c>
    </row>
    <row r="48" spans="1:41" ht="21.75" customHeight="1" x14ac:dyDescent="0.2">
      <c r="A48" s="111" t="s">
        <v>134</v>
      </c>
      <c r="B48" s="111"/>
      <c r="C48" s="111"/>
      <c r="D48" s="111"/>
      <c r="E48" s="111"/>
      <c r="F48" s="111"/>
      <c r="G48" s="111"/>
      <c r="H48" s="111"/>
      <c r="I48" s="111"/>
      <c r="J48" s="111"/>
      <c r="K48" s="111"/>
      <c r="L48" s="111"/>
      <c r="M48" s="111"/>
      <c r="N48" s="111"/>
      <c r="O48" s="111"/>
      <c r="P48" s="111"/>
      <c r="Q48" s="111"/>
      <c r="R48" s="111"/>
      <c r="S48" s="111"/>
      <c r="T48" s="111"/>
      <c r="U48" s="111"/>
      <c r="V48" s="111"/>
      <c r="W48" s="111"/>
      <c r="X48" s="111"/>
      <c r="Y48" s="111"/>
      <c r="Z48" s="111"/>
      <c r="AA48" s="111"/>
      <c r="AB48" s="111"/>
      <c r="AC48" s="111"/>
      <c r="AD48" s="111"/>
      <c r="AE48" s="111"/>
      <c r="AF48" s="111"/>
      <c r="AG48" s="111"/>
      <c r="AO48" s="3" t="s">
        <v>135</v>
      </c>
    </row>
    <row r="49" spans="1:41" ht="27.75" customHeight="1" x14ac:dyDescent="0.2">
      <c r="A49" s="112" t="s">
        <v>136</v>
      </c>
      <c r="B49" s="112"/>
      <c r="C49" s="112" t="s">
        <v>137</v>
      </c>
      <c r="D49" s="112"/>
      <c r="E49" s="112"/>
      <c r="F49" s="112"/>
      <c r="G49" s="112"/>
      <c r="H49" s="112"/>
      <c r="I49" s="112"/>
      <c r="J49" s="112"/>
      <c r="K49" s="112"/>
      <c r="L49" s="112"/>
      <c r="M49" s="112"/>
      <c r="N49" s="112"/>
      <c r="O49" s="112"/>
      <c r="P49" s="112"/>
      <c r="Q49" s="112"/>
      <c r="R49" s="112"/>
      <c r="S49" s="112"/>
      <c r="T49" s="112"/>
      <c r="U49" s="112"/>
      <c r="V49" s="112"/>
      <c r="W49" s="112"/>
      <c r="X49" s="112"/>
      <c r="Y49" s="112"/>
      <c r="Z49" s="113" t="s">
        <v>138</v>
      </c>
      <c r="AA49" s="113"/>
      <c r="AB49" s="113"/>
      <c r="AC49" s="113"/>
      <c r="AD49" s="114" t="s">
        <v>139</v>
      </c>
      <c r="AE49" s="114"/>
      <c r="AF49" s="114"/>
      <c r="AG49" s="114"/>
      <c r="AO49" s="3" t="s">
        <v>140</v>
      </c>
    </row>
    <row r="50" spans="1:41" s="28" customFormat="1" ht="27.75" customHeight="1" x14ac:dyDescent="0.2">
      <c r="A50" s="91">
        <v>5</v>
      </c>
      <c r="B50" s="92"/>
      <c r="C50" s="104" t="s">
        <v>350</v>
      </c>
      <c r="D50" s="104"/>
      <c r="E50" s="104"/>
      <c r="F50" s="104"/>
      <c r="G50" s="104"/>
      <c r="H50" s="104"/>
      <c r="I50" s="104"/>
      <c r="J50" s="104"/>
      <c r="K50" s="104"/>
      <c r="L50" s="104"/>
      <c r="M50" s="104"/>
      <c r="N50" s="104"/>
      <c r="O50" s="104"/>
      <c r="P50" s="104"/>
      <c r="Q50" s="104"/>
      <c r="R50" s="104"/>
      <c r="S50" s="104"/>
      <c r="T50" s="104"/>
      <c r="U50" s="104"/>
      <c r="V50" s="104"/>
      <c r="W50" s="104"/>
      <c r="X50" s="104"/>
      <c r="Y50" s="104"/>
      <c r="Z50" s="94"/>
      <c r="AA50" s="95"/>
      <c r="AB50" s="95"/>
      <c r="AC50" s="96"/>
      <c r="AD50" s="105"/>
      <c r="AE50" s="106"/>
      <c r="AF50" s="106"/>
      <c r="AG50" s="106"/>
      <c r="AO50" s="3" t="s">
        <v>144</v>
      </c>
    </row>
    <row r="51" spans="1:41" s="28" customFormat="1" ht="27.75" customHeight="1" x14ac:dyDescent="0.2">
      <c r="A51" s="91" t="s">
        <v>145</v>
      </c>
      <c r="B51" s="92"/>
      <c r="C51" s="93"/>
      <c r="D51" s="93"/>
      <c r="E51" s="93"/>
      <c r="F51" s="93"/>
      <c r="G51" s="93"/>
      <c r="H51" s="93"/>
      <c r="I51" s="93"/>
      <c r="J51" s="93"/>
      <c r="K51" s="93"/>
      <c r="L51" s="93"/>
      <c r="M51" s="93"/>
      <c r="N51" s="93"/>
      <c r="O51" s="93"/>
      <c r="P51" s="93"/>
      <c r="Q51" s="93"/>
      <c r="R51" s="93"/>
      <c r="S51" s="93"/>
      <c r="T51" s="93"/>
      <c r="U51" s="93"/>
      <c r="V51" s="93"/>
      <c r="W51" s="93"/>
      <c r="X51" s="93"/>
      <c r="Y51" s="93"/>
      <c r="Z51" s="94"/>
      <c r="AA51" s="95"/>
      <c r="AB51" s="95"/>
      <c r="AC51" s="96"/>
      <c r="AD51" s="97"/>
      <c r="AE51" s="97"/>
      <c r="AF51" s="97"/>
      <c r="AG51" s="97"/>
      <c r="AO51" s="3" t="s">
        <v>146</v>
      </c>
    </row>
    <row r="52" spans="1:41" s="28" customFormat="1" ht="27.75" customHeight="1" x14ac:dyDescent="0.2">
      <c r="A52" s="91" t="s">
        <v>145</v>
      </c>
      <c r="B52" s="92"/>
      <c r="C52" s="93"/>
      <c r="D52" s="93"/>
      <c r="E52" s="93"/>
      <c r="F52" s="93"/>
      <c r="G52" s="93"/>
      <c r="H52" s="93"/>
      <c r="I52" s="93"/>
      <c r="J52" s="93"/>
      <c r="K52" s="93"/>
      <c r="L52" s="93"/>
      <c r="M52" s="93"/>
      <c r="N52" s="93"/>
      <c r="O52" s="93"/>
      <c r="P52" s="93"/>
      <c r="Q52" s="93"/>
      <c r="R52" s="93"/>
      <c r="S52" s="93"/>
      <c r="T52" s="93"/>
      <c r="U52" s="93"/>
      <c r="V52" s="93"/>
      <c r="W52" s="93"/>
      <c r="X52" s="93"/>
      <c r="Y52" s="93"/>
      <c r="Z52" s="94"/>
      <c r="AA52" s="95"/>
      <c r="AB52" s="95"/>
      <c r="AC52" s="96"/>
      <c r="AD52" s="97"/>
      <c r="AE52" s="97"/>
      <c r="AF52" s="97"/>
      <c r="AG52" s="97"/>
      <c r="AO52" s="3" t="s">
        <v>147</v>
      </c>
    </row>
    <row r="53" spans="1:41" ht="15" customHeight="1" x14ac:dyDescent="0.2">
      <c r="A53" s="98" t="s">
        <v>351</v>
      </c>
      <c r="B53" s="98"/>
      <c r="C53" s="98"/>
      <c r="D53" s="98"/>
      <c r="E53" s="98"/>
      <c r="F53" s="98"/>
      <c r="G53" s="98"/>
      <c r="H53" s="98"/>
      <c r="I53" s="98"/>
      <c r="J53" s="98"/>
      <c r="K53" s="98"/>
      <c r="L53" s="98"/>
      <c r="M53" s="98"/>
      <c r="N53" s="98"/>
      <c r="O53" s="98"/>
      <c r="P53" s="98"/>
      <c r="Q53" s="98"/>
      <c r="R53" s="98"/>
      <c r="S53" s="98"/>
      <c r="T53" s="98"/>
      <c r="U53" s="98"/>
      <c r="V53" s="98"/>
      <c r="W53" s="98"/>
      <c r="X53" s="98"/>
      <c r="Y53" s="98"/>
      <c r="Z53" s="98"/>
      <c r="AA53" s="98"/>
      <c r="AB53" s="98"/>
      <c r="AC53" s="98"/>
      <c r="AD53" s="98"/>
      <c r="AE53" s="98"/>
      <c r="AF53" s="98"/>
      <c r="AG53" s="98"/>
      <c r="AO53" s="3" t="s">
        <v>149</v>
      </c>
    </row>
    <row r="54" spans="1:41" customFormat="1" ht="30.75" customHeight="1" x14ac:dyDescent="0.25">
      <c r="A54" s="99" t="s">
        <v>139</v>
      </c>
      <c r="B54" s="99"/>
      <c r="C54" s="99"/>
      <c r="D54" s="99"/>
      <c r="E54" s="99"/>
      <c r="F54" s="99"/>
      <c r="G54" s="99" t="s">
        <v>150</v>
      </c>
      <c r="H54" s="99"/>
      <c r="I54" s="99"/>
      <c r="J54" s="99"/>
      <c r="K54" s="99"/>
      <c r="L54" s="99"/>
      <c r="M54" s="100" t="s">
        <v>151</v>
      </c>
      <c r="N54" s="101"/>
      <c r="O54" s="101"/>
      <c r="P54" s="101"/>
      <c r="Q54" s="101"/>
      <c r="R54" s="101"/>
      <c r="S54" s="101"/>
      <c r="T54" s="101"/>
      <c r="U54" s="101"/>
      <c r="V54" s="102"/>
      <c r="W54" s="100" t="s">
        <v>152</v>
      </c>
      <c r="X54" s="101"/>
      <c r="Y54" s="101"/>
      <c r="Z54" s="101"/>
      <c r="AA54" s="102"/>
      <c r="AB54" s="103" t="str">
        <f>IF(X7="X","APOYO OFICINA ASESORA DE PLANEACIÓN","APOYO OFICINA DE CONTROL INTERNO")</f>
        <v>APOYO OFICINA DE CONTROL INTERNO</v>
      </c>
      <c r="AC54" s="103"/>
      <c r="AD54" s="103"/>
      <c r="AE54" s="103"/>
      <c r="AF54" s="103"/>
      <c r="AG54" s="103"/>
      <c r="AH54" s="29"/>
      <c r="AO54" s="3" t="s">
        <v>153</v>
      </c>
    </row>
    <row r="55" spans="1:41" s="34" customFormat="1" ht="73.5" customHeight="1" x14ac:dyDescent="0.25">
      <c r="A55" s="30" t="s">
        <v>154</v>
      </c>
      <c r="B55" s="83" t="s">
        <v>352</v>
      </c>
      <c r="C55" s="84"/>
      <c r="D55" s="84"/>
      <c r="E55" s="84"/>
      <c r="F55" s="84"/>
      <c r="G55" s="31" t="s">
        <v>154</v>
      </c>
      <c r="H55" s="85" t="s">
        <v>353</v>
      </c>
      <c r="I55" s="86"/>
      <c r="J55" s="86"/>
      <c r="K55" s="86"/>
      <c r="L55" s="87"/>
      <c r="M55" s="31" t="s">
        <v>154</v>
      </c>
      <c r="N55" s="32"/>
      <c r="O55" s="88" t="s">
        <v>156</v>
      </c>
      <c r="P55" s="88"/>
      <c r="Q55" s="88"/>
      <c r="R55" s="88"/>
      <c r="S55" s="88"/>
      <c r="T55" s="88"/>
      <c r="U55" s="88"/>
      <c r="V55" s="89"/>
      <c r="W55" s="33" t="s">
        <v>154</v>
      </c>
      <c r="X55" s="85" t="s">
        <v>353</v>
      </c>
      <c r="Y55" s="86"/>
      <c r="Z55" s="86"/>
      <c r="AA55" s="87"/>
      <c r="AB55" s="33" t="s">
        <v>154</v>
      </c>
      <c r="AC55" s="90" t="s">
        <v>212</v>
      </c>
      <c r="AD55" s="90"/>
      <c r="AE55" s="90"/>
      <c r="AF55" s="90"/>
      <c r="AG55" s="90"/>
      <c r="AO55" s="3" t="s">
        <v>158</v>
      </c>
    </row>
    <row r="56" spans="1:41" s="34" customFormat="1" ht="99.75" customHeight="1" x14ac:dyDescent="0.25">
      <c r="A56" s="30" t="s">
        <v>159</v>
      </c>
      <c r="B56" s="83" t="s">
        <v>354</v>
      </c>
      <c r="C56" s="84"/>
      <c r="D56" s="84"/>
      <c r="E56" s="84"/>
      <c r="F56" s="84"/>
      <c r="G56" s="30" t="s">
        <v>159</v>
      </c>
      <c r="H56" s="85" t="s">
        <v>355</v>
      </c>
      <c r="I56" s="86"/>
      <c r="J56" s="86"/>
      <c r="K56" s="86"/>
      <c r="L56" s="87"/>
      <c r="M56" s="31" t="s">
        <v>159</v>
      </c>
      <c r="N56" s="35"/>
      <c r="O56" s="84" t="s">
        <v>356</v>
      </c>
      <c r="P56" s="84"/>
      <c r="Q56" s="84"/>
      <c r="R56" s="84"/>
      <c r="S56" s="84"/>
      <c r="T56" s="84"/>
      <c r="U56" s="84"/>
      <c r="V56" s="84"/>
      <c r="W56" s="30" t="s">
        <v>159</v>
      </c>
      <c r="X56" s="85" t="s">
        <v>355</v>
      </c>
      <c r="Y56" s="86"/>
      <c r="Z56" s="86"/>
      <c r="AA56" s="87"/>
      <c r="AB56" s="30" t="s">
        <v>159</v>
      </c>
      <c r="AC56" s="90" t="s">
        <v>355</v>
      </c>
      <c r="AD56" s="90"/>
      <c r="AE56" s="90"/>
      <c r="AF56" s="90"/>
      <c r="AG56" s="90"/>
      <c r="AO56" s="3" t="s">
        <v>164</v>
      </c>
    </row>
    <row r="57" spans="1:41" s="28" customFormat="1" x14ac:dyDescent="0.2">
      <c r="D57" s="36"/>
      <c r="AO57" s="3" t="s">
        <v>165</v>
      </c>
    </row>
    <row r="58" spans="1:41" x14ac:dyDescent="0.2">
      <c r="AO58" s="3" t="s">
        <v>166</v>
      </c>
    </row>
    <row r="59" spans="1:41" x14ac:dyDescent="0.2">
      <c r="AO59" s="3" t="s">
        <v>167</v>
      </c>
    </row>
    <row r="60" spans="1:41" x14ac:dyDescent="0.2">
      <c r="AO60" s="3" t="s">
        <v>168</v>
      </c>
    </row>
    <row r="61" spans="1:41" x14ac:dyDescent="0.2">
      <c r="AO61" s="3" t="s">
        <v>169</v>
      </c>
    </row>
    <row r="62" spans="1:41" x14ac:dyDescent="0.2">
      <c r="AO62" s="3" t="s">
        <v>170</v>
      </c>
    </row>
  </sheetData>
  <sheetProtection selectLockedCells="1"/>
  <dataConsolidate/>
  <mergeCells count="263">
    <mergeCell ref="AD4:AG4"/>
    <mergeCell ref="Y5:AC6"/>
    <mergeCell ref="AD5:AG6"/>
    <mergeCell ref="A7:B7"/>
    <mergeCell ref="C7:F7"/>
    <mergeCell ref="G7:L7"/>
    <mergeCell ref="M7:V7"/>
    <mergeCell ref="Z7:AA7"/>
    <mergeCell ref="AF7:AG7"/>
    <mergeCell ref="A1:B6"/>
    <mergeCell ref="C1:H3"/>
    <mergeCell ref="J1:X3"/>
    <mergeCell ref="Y1:AC2"/>
    <mergeCell ref="AD1:AG2"/>
    <mergeCell ref="Y3:AC3"/>
    <mergeCell ref="AD3:AG3"/>
    <mergeCell ref="C4:H6"/>
    <mergeCell ref="J4:X6"/>
    <mergeCell ref="Y4:AC4"/>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46"/>
    <mergeCell ref="B12:B18"/>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E16:E18"/>
    <mergeCell ref="Z17:Z18"/>
    <mergeCell ref="B19:B25"/>
    <mergeCell ref="C19:C25"/>
    <mergeCell ref="D19:D25"/>
    <mergeCell ref="E19:E21"/>
    <mergeCell ref="F19:F25"/>
    <mergeCell ref="G19:G25"/>
    <mergeCell ref="H19:H25"/>
    <mergeCell ref="J19:J25"/>
    <mergeCell ref="H12:H18"/>
    <mergeCell ref="J12:J18"/>
    <mergeCell ref="K12:K18"/>
    <mergeCell ref="Q12:Q14"/>
    <mergeCell ref="AF19:AF21"/>
    <mergeCell ref="AG19:AG25"/>
    <mergeCell ref="O22:O25"/>
    <mergeCell ref="Q22:Q25"/>
    <mergeCell ref="R22:R25"/>
    <mergeCell ref="S22:S25"/>
    <mergeCell ref="T22:T25"/>
    <mergeCell ref="AF22:AF25"/>
    <mergeCell ref="Z19:Z22"/>
    <mergeCell ref="AA19:AA25"/>
    <mergeCell ref="AB19:AB25"/>
    <mergeCell ref="AC19:AC25"/>
    <mergeCell ref="AD19:AD25"/>
    <mergeCell ref="AE19:AE25"/>
    <mergeCell ref="T19:T20"/>
    <mergeCell ref="U19:U25"/>
    <mergeCell ref="V19:V25"/>
    <mergeCell ref="W19:W25"/>
    <mergeCell ref="X19:X25"/>
    <mergeCell ref="Y19:Y25"/>
    <mergeCell ref="O19:O21"/>
    <mergeCell ref="P19:P25"/>
    <mergeCell ref="Q19:Q21"/>
    <mergeCell ref="R19:R21"/>
    <mergeCell ref="E23:E25"/>
    <mergeCell ref="Z24:Z25"/>
    <mergeCell ref="B26:B32"/>
    <mergeCell ref="C26:C32"/>
    <mergeCell ref="D26:D32"/>
    <mergeCell ref="E26:E28"/>
    <mergeCell ref="F26:F32"/>
    <mergeCell ref="G26:G32"/>
    <mergeCell ref="H26:H32"/>
    <mergeCell ref="J26:J32"/>
    <mergeCell ref="K19:K25"/>
    <mergeCell ref="S19:S20"/>
    <mergeCell ref="AF26:AF28"/>
    <mergeCell ref="AG26:AG32"/>
    <mergeCell ref="O29:O32"/>
    <mergeCell ref="Q29:Q32"/>
    <mergeCell ref="R29:R32"/>
    <mergeCell ref="S29:S32"/>
    <mergeCell ref="T29:T32"/>
    <mergeCell ref="AF29:AF32"/>
    <mergeCell ref="Z26:Z29"/>
    <mergeCell ref="AA26:AA32"/>
    <mergeCell ref="AB26:AB32"/>
    <mergeCell ref="AC26:AC32"/>
    <mergeCell ref="AD26:AD32"/>
    <mergeCell ref="AE26:AE32"/>
    <mergeCell ref="T26:T27"/>
    <mergeCell ref="U26:U32"/>
    <mergeCell ref="V26:V32"/>
    <mergeCell ref="W26:W32"/>
    <mergeCell ref="X26:X32"/>
    <mergeCell ref="Y26:Y32"/>
    <mergeCell ref="O26:O28"/>
    <mergeCell ref="P26:P32"/>
    <mergeCell ref="Q26:Q28"/>
    <mergeCell ref="R26:R28"/>
    <mergeCell ref="E30:E32"/>
    <mergeCell ref="Z31:Z32"/>
    <mergeCell ref="B33:B39"/>
    <mergeCell ref="C33:C39"/>
    <mergeCell ref="D33:D39"/>
    <mergeCell ref="E33:E35"/>
    <mergeCell ref="F33:F39"/>
    <mergeCell ref="G33:G39"/>
    <mergeCell ref="H33:H39"/>
    <mergeCell ref="J33:J39"/>
    <mergeCell ref="K26:K32"/>
    <mergeCell ref="S26:S27"/>
    <mergeCell ref="AF33:AF35"/>
    <mergeCell ref="AG33:AG39"/>
    <mergeCell ref="O36:O39"/>
    <mergeCell ref="Q36:Q39"/>
    <mergeCell ref="R36:R39"/>
    <mergeCell ref="S36:S39"/>
    <mergeCell ref="T36:T39"/>
    <mergeCell ref="AF36:AF39"/>
    <mergeCell ref="Z33:Z36"/>
    <mergeCell ref="AA33:AA39"/>
    <mergeCell ref="AB33:AB39"/>
    <mergeCell ref="AC33:AC39"/>
    <mergeCell ref="AD33:AD39"/>
    <mergeCell ref="AE33:AE39"/>
    <mergeCell ref="T33:T34"/>
    <mergeCell ref="U33:U39"/>
    <mergeCell ref="V33:V39"/>
    <mergeCell ref="W33:W39"/>
    <mergeCell ref="X33:X39"/>
    <mergeCell ref="Y33:Y39"/>
    <mergeCell ref="O33:O35"/>
    <mergeCell ref="P33:P39"/>
    <mergeCell ref="Q33:Q35"/>
    <mergeCell ref="R33:R35"/>
    <mergeCell ref="E37:E39"/>
    <mergeCell ref="Z38:Z39"/>
    <mergeCell ref="B40:B46"/>
    <mergeCell ref="C40:C46"/>
    <mergeCell ref="D40:D46"/>
    <mergeCell ref="E40:E42"/>
    <mergeCell ref="F40:F46"/>
    <mergeCell ref="G40:G46"/>
    <mergeCell ref="H40:H46"/>
    <mergeCell ref="J40:J46"/>
    <mergeCell ref="K33:K39"/>
    <mergeCell ref="S33:S34"/>
    <mergeCell ref="AF40:AF42"/>
    <mergeCell ref="AG40:AG46"/>
    <mergeCell ref="O43:O46"/>
    <mergeCell ref="Q43:Q46"/>
    <mergeCell ref="R43:R46"/>
    <mergeCell ref="S43:S46"/>
    <mergeCell ref="T43:T46"/>
    <mergeCell ref="AF43:AF46"/>
    <mergeCell ref="Z40:Z43"/>
    <mergeCell ref="AA40:AA46"/>
    <mergeCell ref="AB40:AB46"/>
    <mergeCell ref="AC40:AC46"/>
    <mergeCell ref="AD40:AD46"/>
    <mergeCell ref="AE40:AE46"/>
    <mergeCell ref="T40:T41"/>
    <mergeCell ref="U40:U46"/>
    <mergeCell ref="V40:V46"/>
    <mergeCell ref="W40:W46"/>
    <mergeCell ref="X40:X46"/>
    <mergeCell ref="Y40:Y46"/>
    <mergeCell ref="O40:O42"/>
    <mergeCell ref="P40:P46"/>
    <mergeCell ref="Q40:Q42"/>
    <mergeCell ref="R40:R42"/>
    <mergeCell ref="A50:B50"/>
    <mergeCell ref="C50:Y50"/>
    <mergeCell ref="Z50:AC50"/>
    <mergeCell ref="AD50:AG50"/>
    <mergeCell ref="A51:B51"/>
    <mergeCell ref="C51:Y51"/>
    <mergeCell ref="Z51:AC51"/>
    <mergeCell ref="AD51:AG51"/>
    <mergeCell ref="E44:E46"/>
    <mergeCell ref="Z45:Z46"/>
    <mergeCell ref="A47:AG47"/>
    <mergeCell ref="A48:AG48"/>
    <mergeCell ref="A49:B49"/>
    <mergeCell ref="C49:Y49"/>
    <mergeCell ref="Z49:AC49"/>
    <mergeCell ref="AD49:AG49"/>
    <mergeCell ref="K40:K46"/>
    <mergeCell ref="S40:S41"/>
    <mergeCell ref="A52:B52"/>
    <mergeCell ref="C52:Y52"/>
    <mergeCell ref="Z52:AC52"/>
    <mergeCell ref="AD52:AG52"/>
    <mergeCell ref="A53:AG53"/>
    <mergeCell ref="A54:F54"/>
    <mergeCell ref="G54:L54"/>
    <mergeCell ref="M54:V54"/>
    <mergeCell ref="W54:AA54"/>
    <mergeCell ref="AB54:AG54"/>
    <mergeCell ref="B55:F55"/>
    <mergeCell ref="H55:L55"/>
    <mergeCell ref="O55:V55"/>
    <mergeCell ref="X55:AA55"/>
    <mergeCell ref="AC55:AG55"/>
    <mergeCell ref="B56:F56"/>
    <mergeCell ref="H56:L56"/>
    <mergeCell ref="O56:V56"/>
    <mergeCell ref="X56:AA56"/>
    <mergeCell ref="AC56:AG56"/>
  </mergeCells>
  <conditionalFormatting sqref="J12:J18">
    <cfRule type="containsText" dxfId="151" priority="37" operator="containsText" text="EXTREMO">
      <formula>NOT(ISERROR(SEARCH("EXTREMO",J12)))</formula>
    </cfRule>
    <cfRule type="containsText" dxfId="150" priority="38" operator="containsText" text="ALTO">
      <formula>NOT(ISERROR(SEARCH("ALTO",J12)))</formula>
    </cfRule>
    <cfRule type="containsText" dxfId="149" priority="39" operator="containsText" text="MODERADO">
      <formula>NOT(ISERROR(SEARCH("MODERADO",J12)))</formula>
    </cfRule>
    <cfRule type="containsText" dxfId="148" priority="40" operator="containsText" text="BAJO">
      <formula>NOT(ISERROR(SEARCH("BAJO",J12)))</formula>
    </cfRule>
  </conditionalFormatting>
  <conditionalFormatting sqref="U12:U18">
    <cfRule type="containsText" dxfId="147" priority="33" operator="containsText" text="EXTREMO">
      <formula>NOT(ISERROR(SEARCH("EXTREMO",U12)))</formula>
    </cfRule>
    <cfRule type="containsText" dxfId="146" priority="34" operator="containsText" text="MODERADO">
      <formula>NOT(ISERROR(SEARCH("MODERADO",U12)))</formula>
    </cfRule>
    <cfRule type="containsText" dxfId="145" priority="35" operator="containsText" text="ALTO">
      <formula>NOT(ISERROR(SEARCH("ALTO",U12)))</formula>
    </cfRule>
    <cfRule type="containsText" dxfId="144" priority="36" operator="containsText" text="BAJO">
      <formula>NOT(ISERROR(SEARCH("BAJO",U12)))</formula>
    </cfRule>
  </conditionalFormatting>
  <conditionalFormatting sqref="J19:J25">
    <cfRule type="containsText" dxfId="143" priority="29" operator="containsText" text="EXTREMO">
      <formula>NOT(ISERROR(SEARCH("EXTREMO",J19)))</formula>
    </cfRule>
    <cfRule type="containsText" dxfId="142" priority="30" operator="containsText" text="ALTO">
      <formula>NOT(ISERROR(SEARCH("ALTO",J19)))</formula>
    </cfRule>
    <cfRule type="containsText" dxfId="141" priority="31" operator="containsText" text="MODERADO">
      <formula>NOT(ISERROR(SEARCH("MODERADO",J19)))</formula>
    </cfRule>
    <cfRule type="containsText" dxfId="140" priority="32" operator="containsText" text="BAJO">
      <formula>NOT(ISERROR(SEARCH("BAJO",J19)))</formula>
    </cfRule>
  </conditionalFormatting>
  <conditionalFormatting sqref="U19:U25">
    <cfRule type="containsText" dxfId="139" priority="25" operator="containsText" text="EXTREMO">
      <formula>NOT(ISERROR(SEARCH("EXTREMO",U19)))</formula>
    </cfRule>
    <cfRule type="containsText" dxfId="138" priority="26" operator="containsText" text="MODERADO">
      <formula>NOT(ISERROR(SEARCH("MODERADO",U19)))</formula>
    </cfRule>
    <cfRule type="containsText" dxfId="137" priority="27" operator="containsText" text="ALTO">
      <formula>NOT(ISERROR(SEARCH("ALTO",U19)))</formula>
    </cfRule>
    <cfRule type="containsText" dxfId="136" priority="28" operator="containsText" text="BAJO">
      <formula>NOT(ISERROR(SEARCH("BAJO",U19)))</formula>
    </cfRule>
  </conditionalFormatting>
  <conditionalFormatting sqref="J26:J32">
    <cfRule type="containsText" dxfId="135" priority="21" operator="containsText" text="EXTREMO">
      <formula>NOT(ISERROR(SEARCH("EXTREMO",J26)))</formula>
    </cfRule>
    <cfRule type="containsText" dxfId="134" priority="22" operator="containsText" text="ALTO">
      <formula>NOT(ISERROR(SEARCH("ALTO",J26)))</formula>
    </cfRule>
    <cfRule type="containsText" dxfId="133" priority="23" operator="containsText" text="MODERADO">
      <formula>NOT(ISERROR(SEARCH("MODERADO",J26)))</formula>
    </cfRule>
    <cfRule type="containsText" dxfId="132" priority="24" operator="containsText" text="BAJO">
      <formula>NOT(ISERROR(SEARCH("BAJO",J26)))</formula>
    </cfRule>
  </conditionalFormatting>
  <conditionalFormatting sqref="U26:U32">
    <cfRule type="containsText" dxfId="131" priority="17" operator="containsText" text="EXTREMO">
      <formula>NOT(ISERROR(SEARCH("EXTREMO",U26)))</formula>
    </cfRule>
    <cfRule type="containsText" dxfId="130" priority="18" operator="containsText" text="MODERADO">
      <formula>NOT(ISERROR(SEARCH("MODERADO",U26)))</formula>
    </cfRule>
    <cfRule type="containsText" dxfId="129" priority="19" operator="containsText" text="ALTO">
      <formula>NOT(ISERROR(SEARCH("ALTO",U26)))</formula>
    </cfRule>
    <cfRule type="containsText" dxfId="128" priority="20" operator="containsText" text="BAJO">
      <formula>NOT(ISERROR(SEARCH("BAJO",U26)))</formula>
    </cfRule>
  </conditionalFormatting>
  <conditionalFormatting sqref="J33:J39">
    <cfRule type="containsText" dxfId="127" priority="13" operator="containsText" text="EXTREMO">
      <formula>NOT(ISERROR(SEARCH("EXTREMO",J33)))</formula>
    </cfRule>
    <cfRule type="containsText" dxfId="126" priority="14" operator="containsText" text="ALTO">
      <formula>NOT(ISERROR(SEARCH("ALTO",J33)))</formula>
    </cfRule>
    <cfRule type="containsText" dxfId="125" priority="15" operator="containsText" text="MODERADO">
      <formula>NOT(ISERROR(SEARCH("MODERADO",J33)))</formula>
    </cfRule>
    <cfRule type="containsText" dxfId="124" priority="16" operator="containsText" text="BAJO">
      <formula>NOT(ISERROR(SEARCH("BAJO",J33)))</formula>
    </cfRule>
  </conditionalFormatting>
  <conditionalFormatting sqref="U33:U39">
    <cfRule type="containsText" dxfId="123" priority="9" operator="containsText" text="EXTREMO">
      <formula>NOT(ISERROR(SEARCH("EXTREMO",U33)))</formula>
    </cfRule>
    <cfRule type="containsText" dxfId="122" priority="10" operator="containsText" text="MODERADO">
      <formula>NOT(ISERROR(SEARCH("MODERADO",U33)))</formula>
    </cfRule>
    <cfRule type="containsText" dxfId="121" priority="11" operator="containsText" text="ALTO">
      <formula>NOT(ISERROR(SEARCH("ALTO",U33)))</formula>
    </cfRule>
    <cfRule type="containsText" dxfId="120" priority="12" operator="containsText" text="BAJO">
      <formula>NOT(ISERROR(SEARCH("BAJO",U33)))</formula>
    </cfRule>
  </conditionalFormatting>
  <conditionalFormatting sqref="J40:J46">
    <cfRule type="containsText" dxfId="119" priority="5" operator="containsText" text="EXTREMO">
      <formula>NOT(ISERROR(SEARCH("EXTREMO",J40)))</formula>
    </cfRule>
    <cfRule type="containsText" dxfId="118" priority="6" operator="containsText" text="ALTO">
      <formula>NOT(ISERROR(SEARCH("ALTO",J40)))</formula>
    </cfRule>
    <cfRule type="containsText" dxfId="117" priority="7" operator="containsText" text="MODERADO">
      <formula>NOT(ISERROR(SEARCH("MODERADO",J40)))</formula>
    </cfRule>
    <cfRule type="containsText" dxfId="116" priority="8" operator="containsText" text="BAJO">
      <formula>NOT(ISERROR(SEARCH("BAJO",J40)))</formula>
    </cfRule>
  </conditionalFormatting>
  <conditionalFormatting sqref="U40:U46">
    <cfRule type="containsText" dxfId="115" priority="1" operator="containsText" text="EXTREMO">
      <formula>NOT(ISERROR(SEARCH("EXTREMO",U40)))</formula>
    </cfRule>
    <cfRule type="containsText" dxfId="114" priority="2" operator="containsText" text="MODERADO">
      <formula>NOT(ISERROR(SEARCH("MODERADO",U40)))</formula>
    </cfRule>
    <cfRule type="containsText" dxfId="113" priority="3" operator="containsText" text="ALTO">
      <formula>NOT(ISERROR(SEARCH("ALTO",U40)))</formula>
    </cfRule>
    <cfRule type="containsText" dxfId="112" priority="4" operator="containsText" text="BAJO">
      <formula>NOT(ISERROR(SEARCH("BAJO",U40)))</formula>
    </cfRule>
  </conditionalFormatting>
  <dataValidations count="15">
    <dataValidation type="list" allowBlank="1" showInputMessage="1" showErrorMessage="1" sqref="H12:H46" xr:uid="{6A6E1A75-315A-47A9-A1EF-8CD010A06503}">
      <formula1>$AL$10:$AL$14</formula1>
    </dataValidation>
    <dataValidation type="list" allowBlank="1" showInputMessage="1" showErrorMessage="1" sqref="M18 M25 M32 M39 M46" xr:uid="{CEF4946F-39A6-4073-82A5-CC1318B5C9A6}">
      <formula1>$AH$9:$AJ$9</formula1>
    </dataValidation>
    <dataValidation type="list" allowBlank="1" showInputMessage="1" showErrorMessage="1" sqref="G12:G46" xr:uid="{5D74B1AD-5996-4CFD-9CA3-097DC655A660}">
      <formula1>$AL$2:$AL$6</formula1>
    </dataValidation>
    <dataValidation type="list" allowBlank="1" showInputMessage="1" showErrorMessage="1" sqref="U12:U46" xr:uid="{27AF1B7B-5863-417B-A489-2D3EC501B7B1}">
      <formula1>$AO$10:$AO$62</formula1>
    </dataValidation>
    <dataValidation type="list" allowBlank="1" showInputMessage="1" showErrorMessage="1" sqref="M12 M19 M26 M33 M40" xr:uid="{488DE64C-9313-4B29-A48A-0172DD974EDD}">
      <formula1>$AH$2:$AH$3</formula1>
    </dataValidation>
    <dataValidation type="list" allowBlank="1" showInputMessage="1" showErrorMessage="1" sqref="M13 M20 M27 M34 M41" xr:uid="{ACA735CC-73B2-4BF3-83E8-658145FCE3ED}">
      <formula1>$AH$4:$AI$4</formula1>
    </dataValidation>
    <dataValidation type="list" allowBlank="1" showInputMessage="1" showErrorMessage="1" sqref="M14 M21 M28 M35 M42" xr:uid="{998CDCB4-7089-4635-963A-035D3B13349F}">
      <formula1>$AH$5:$AI$5</formula1>
    </dataValidation>
    <dataValidation type="list" allowBlank="1" showInputMessage="1" showErrorMessage="1" sqref="M16 M23 M30 M37 M44" xr:uid="{0F2706EC-32EE-45F4-9F61-ACE40C4C48C5}">
      <formula1>$AH$7:$AI$7</formula1>
    </dataValidation>
    <dataValidation type="list" allowBlank="1" showInputMessage="1" showErrorMessage="1" sqref="M17 M24 M31 M38 M45" xr:uid="{81C38A10-7B91-4F44-B78B-B7ED50E451BF}">
      <formula1>$AH$8:$AI$8</formula1>
    </dataValidation>
    <dataValidation type="list" allowBlank="1" showInputMessage="1" showErrorMessage="1" sqref="P12 P19 P26 P33 P40" xr:uid="{0BE701EB-9CE7-43BB-9539-82E3142AD5C0}">
      <formula1>$AH$10:$AJ$10</formula1>
    </dataValidation>
    <dataValidation type="list" allowBlank="1" showInputMessage="1" showErrorMessage="1" sqref="V12:V46" xr:uid="{EC019A35-9FE3-4361-B18D-EC4E81D8502B}">
      <formula1>$AH$14:$AK$14</formula1>
    </dataValidation>
    <dataValidation type="list" allowBlank="1" showInputMessage="1" showErrorMessage="1" sqref="D12:D46" xr:uid="{49B09B2D-4D40-448E-8882-0B485A96A96B}">
      <formula1>$AN$2:$AN$8</formula1>
    </dataValidation>
    <dataValidation type="list" allowBlank="1" showInputMessage="1" showErrorMessage="1" sqref="T12 S12:S13 T19 S19:S20 T26 S26:S27 T33 S33:S34 T40 S40:S41" xr:uid="{47A8728A-32B0-4268-ACB3-2015F01C5D78}">
      <formula1>$AH$15:$AH$17</formula1>
    </dataValidation>
    <dataValidation type="list" allowBlank="1" showInputMessage="1" showErrorMessage="1" sqref="AA12:AA46" xr:uid="{EEEE2D75-7E16-40A6-A81B-278E7F8318D6}">
      <formula1>$AN$12:$AN$13</formula1>
    </dataValidation>
    <dataValidation type="list" allowBlank="1" showInputMessage="1" showErrorMessage="1" sqref="M15 M22 M29 M36 M43" xr:uid="{D416EA45-2713-4068-9B77-E5E34FB33569}">
      <formula1>$AJ$16:$AL$16</formula1>
    </dataValidation>
  </dataValidations>
  <printOptions horizontalCentered="1"/>
  <pageMargins left="0" right="0" top="0.39370078740157483" bottom="0.51181102362204722" header="0.31496062992125984" footer="0.31496062992125984"/>
  <pageSetup scale="16"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76679-DD30-435D-B7EE-157558C785CF}">
  <dimension ref="A1:AO59"/>
  <sheetViews>
    <sheetView topLeftCell="O1" zoomScale="85" zoomScaleNormal="85" zoomScaleSheetLayoutView="70" workbookViewId="0">
      <pane ySplit="1" topLeftCell="A2" activePane="bottomLeft" state="frozen"/>
      <selection pane="bottomLeft" activeCell="X12" sqref="X12:X18"/>
    </sheetView>
  </sheetViews>
  <sheetFormatPr baseColWidth="10" defaultColWidth="11.42578125" defaultRowHeight="12.75" x14ac:dyDescent="0.2"/>
  <cols>
    <col min="1" max="1" width="29.7109375" style="3" customWidth="1"/>
    <col min="2" max="2" width="22.42578125" style="3" customWidth="1"/>
    <col min="3" max="3" width="29.140625" style="3" customWidth="1"/>
    <col min="4" max="4" width="27.42578125" style="36" customWidth="1"/>
    <col min="5" max="5" width="24" style="3" customWidth="1"/>
    <col min="6" max="6" width="27.42578125" style="3" customWidth="1"/>
    <col min="7" max="7" width="19.140625" style="3" customWidth="1"/>
    <col min="8" max="8" width="22.42578125" style="3" customWidth="1"/>
    <col min="9" max="9" width="25.28515625" style="3" hidden="1" customWidth="1"/>
    <col min="10" max="10" width="22.85546875" style="3" customWidth="1"/>
    <col min="11" max="11" width="47.1406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42578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38.42578125" style="3" customWidth="1"/>
    <col min="26" max="26" width="30.85546875" style="3" customWidth="1"/>
    <col min="27" max="27" width="26.85546875" style="3" customWidth="1"/>
    <col min="28" max="28" width="28.7109375" style="3" customWidth="1"/>
    <col min="29" max="29" width="18" style="3" customWidth="1"/>
    <col min="30" max="30" width="39.42578125" style="3" customWidth="1"/>
    <col min="31" max="31" width="19.140625" style="3" customWidth="1"/>
    <col min="32" max="32" width="23.42578125" style="3" customWidth="1"/>
    <col min="33" max="33" width="61.42578125" style="3" customWidth="1"/>
    <col min="34" max="34" width="17.28515625" style="3" hidden="1" customWidth="1"/>
    <col min="35" max="41" width="11.42578125" style="3" hidden="1" customWidth="1"/>
    <col min="42" max="42" width="22.85546875" style="3"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03" t="s">
        <v>27</v>
      </c>
      <c r="B7" s="203"/>
      <c r="C7" s="204">
        <v>44445</v>
      </c>
      <c r="D7" s="205"/>
      <c r="E7" s="205"/>
      <c r="F7" s="205"/>
      <c r="G7" s="206"/>
      <c r="H7" s="207"/>
      <c r="I7" s="207"/>
      <c r="J7" s="207"/>
      <c r="K7" s="207"/>
      <c r="L7" s="208"/>
      <c r="M7" s="209" t="s">
        <v>28</v>
      </c>
      <c r="N7" s="210"/>
      <c r="O7" s="210"/>
      <c r="P7" s="210"/>
      <c r="Q7" s="210"/>
      <c r="R7" s="210"/>
      <c r="S7" s="210"/>
      <c r="T7" s="210"/>
      <c r="U7" s="210"/>
      <c r="V7" s="211"/>
      <c r="W7" s="4" t="s">
        <v>29</v>
      </c>
      <c r="X7" s="51"/>
      <c r="Y7" s="6" t="s">
        <v>30</v>
      </c>
      <c r="Z7" s="212"/>
      <c r="AA7" s="213"/>
      <c r="AB7" s="4" t="s">
        <v>31</v>
      </c>
      <c r="AC7" s="51" t="s">
        <v>32</v>
      </c>
      <c r="AD7" s="7" t="s">
        <v>33</v>
      </c>
      <c r="AE7" s="52"/>
      <c r="AF7" s="214"/>
      <c r="AG7" s="214"/>
      <c r="AH7" s="3" t="s">
        <v>34</v>
      </c>
      <c r="AI7" s="3" t="s">
        <v>35</v>
      </c>
      <c r="AJ7" s="3" t="s">
        <v>36</v>
      </c>
      <c r="AN7" s="3" t="s">
        <v>37</v>
      </c>
    </row>
    <row r="8" spans="1:41" x14ac:dyDescent="0.2">
      <c r="A8" s="180" t="s">
        <v>38</v>
      </c>
      <c r="B8" s="180"/>
      <c r="C8" s="180"/>
      <c r="D8" s="180"/>
      <c r="E8" s="180"/>
      <c r="F8" s="180"/>
      <c r="G8" s="181" t="s">
        <v>39</v>
      </c>
      <c r="H8" s="182"/>
      <c r="I8" s="182"/>
      <c r="J8" s="182"/>
      <c r="K8" s="182"/>
      <c r="L8" s="182"/>
      <c r="M8" s="182"/>
      <c r="N8" s="182"/>
      <c r="O8" s="182"/>
      <c r="P8" s="182"/>
      <c r="Q8" s="182"/>
      <c r="R8" s="182"/>
      <c r="S8" s="182"/>
      <c r="T8" s="182"/>
      <c r="U8" s="182"/>
      <c r="V8" s="182"/>
      <c r="W8" s="182"/>
      <c r="X8" s="189"/>
      <c r="Y8" s="182"/>
      <c r="Z8" s="182"/>
      <c r="AA8" s="182"/>
      <c r="AB8" s="183"/>
      <c r="AC8" s="186" t="s">
        <v>40</v>
      </c>
      <c r="AD8" s="191" t="s">
        <v>41</v>
      </c>
      <c r="AE8" s="192"/>
      <c r="AF8" s="192"/>
      <c r="AG8" s="192"/>
      <c r="AH8" s="3" t="s">
        <v>42</v>
      </c>
      <c r="AI8" s="3" t="s">
        <v>43</v>
      </c>
      <c r="AN8" s="3" t="s">
        <v>44</v>
      </c>
    </row>
    <row r="9" spans="1:41" s="9" customFormat="1" ht="14.25" customHeight="1" x14ac:dyDescent="0.2">
      <c r="A9" s="177" t="s">
        <v>45</v>
      </c>
      <c r="B9" s="175" t="s">
        <v>46</v>
      </c>
      <c r="C9" s="177" t="s">
        <v>47</v>
      </c>
      <c r="D9" s="177" t="s">
        <v>2</v>
      </c>
      <c r="E9" s="177" t="s">
        <v>48</v>
      </c>
      <c r="F9" s="185" t="s">
        <v>49</v>
      </c>
      <c r="G9" s="180" t="s">
        <v>50</v>
      </c>
      <c r="H9" s="180"/>
      <c r="I9" s="180"/>
      <c r="J9" s="180"/>
      <c r="K9" s="181" t="s">
        <v>51</v>
      </c>
      <c r="L9" s="182"/>
      <c r="M9" s="182"/>
      <c r="N9" s="182"/>
      <c r="O9" s="182"/>
      <c r="P9" s="182"/>
      <c r="Q9" s="182"/>
      <c r="R9" s="182"/>
      <c r="S9" s="182"/>
      <c r="T9" s="183"/>
      <c r="U9" s="181" t="s">
        <v>52</v>
      </c>
      <c r="V9" s="182"/>
      <c r="W9" s="182"/>
      <c r="X9" s="182"/>
      <c r="Y9" s="182"/>
      <c r="Z9" s="182"/>
      <c r="AA9" s="182"/>
      <c r="AB9" s="183"/>
      <c r="AC9" s="190"/>
      <c r="AD9" s="191"/>
      <c r="AE9" s="192"/>
      <c r="AF9" s="192"/>
      <c r="AG9" s="192"/>
      <c r="AH9" s="3" t="s">
        <v>53</v>
      </c>
      <c r="AI9" s="3" t="s">
        <v>54</v>
      </c>
      <c r="AJ9" s="3" t="s">
        <v>55</v>
      </c>
    </row>
    <row r="10" spans="1:41" s="9" customFormat="1" ht="20.25" customHeight="1" x14ac:dyDescent="0.2">
      <c r="A10" s="177"/>
      <c r="B10" s="188"/>
      <c r="C10" s="177"/>
      <c r="D10" s="177"/>
      <c r="E10" s="177"/>
      <c r="F10" s="185"/>
      <c r="G10" s="184" t="s">
        <v>56</v>
      </c>
      <c r="H10" s="184"/>
      <c r="I10" s="184"/>
      <c r="J10" s="184"/>
      <c r="K10" s="269" t="s">
        <v>57</v>
      </c>
      <c r="L10" s="185" t="s">
        <v>58</v>
      </c>
      <c r="M10" s="185" t="s">
        <v>59</v>
      </c>
      <c r="N10" s="186" t="s">
        <v>60</v>
      </c>
      <c r="O10" s="177" t="s">
        <v>61</v>
      </c>
      <c r="P10" s="188" t="s">
        <v>62</v>
      </c>
      <c r="Q10" s="175" t="s">
        <v>63</v>
      </c>
      <c r="R10" s="177" t="s">
        <v>64</v>
      </c>
      <c r="S10" s="175" t="s">
        <v>65</v>
      </c>
      <c r="T10" s="175" t="s">
        <v>66</v>
      </c>
      <c r="U10" s="174" t="s">
        <v>67</v>
      </c>
      <c r="V10" s="177" t="s">
        <v>68</v>
      </c>
      <c r="W10" s="175" t="s">
        <v>69</v>
      </c>
      <c r="X10" s="175" t="s">
        <v>70</v>
      </c>
      <c r="Y10" s="177" t="s">
        <v>71</v>
      </c>
      <c r="Z10" s="177"/>
      <c r="AA10" s="177"/>
      <c r="AB10" s="177"/>
      <c r="AC10" s="190"/>
      <c r="AD10" s="193"/>
      <c r="AE10" s="194"/>
      <c r="AF10" s="194"/>
      <c r="AG10" s="194"/>
      <c r="AH10" s="9" t="s">
        <v>72</v>
      </c>
      <c r="AI10" s="9" t="s">
        <v>73</v>
      </c>
      <c r="AJ10" s="9" t="s">
        <v>74</v>
      </c>
      <c r="AL10" s="9" t="s">
        <v>75</v>
      </c>
      <c r="AO10" s="3" t="s">
        <v>76</v>
      </c>
    </row>
    <row r="11" spans="1:41" s="9" customFormat="1" ht="35.25" customHeight="1" x14ac:dyDescent="0.2">
      <c r="A11" s="175"/>
      <c r="B11" s="176"/>
      <c r="C11" s="175"/>
      <c r="D11" s="175"/>
      <c r="E11" s="175"/>
      <c r="F11" s="186"/>
      <c r="G11" s="10" t="s">
        <v>1</v>
      </c>
      <c r="H11" s="10" t="s">
        <v>0</v>
      </c>
      <c r="I11" s="10"/>
      <c r="J11" s="11" t="s">
        <v>77</v>
      </c>
      <c r="K11" s="270"/>
      <c r="L11" s="185"/>
      <c r="M11" s="185"/>
      <c r="N11" s="187"/>
      <c r="O11" s="177"/>
      <c r="P11" s="176"/>
      <c r="Q11" s="176"/>
      <c r="R11" s="177"/>
      <c r="S11" s="176"/>
      <c r="T11" s="176"/>
      <c r="U11" s="179"/>
      <c r="V11" s="177"/>
      <c r="W11" s="176"/>
      <c r="X11" s="176"/>
      <c r="Y11" s="12" t="s">
        <v>78</v>
      </c>
      <c r="Z11" s="12" t="s">
        <v>79</v>
      </c>
      <c r="AA11" s="13" t="s">
        <v>80</v>
      </c>
      <c r="AB11" s="13" t="s">
        <v>81</v>
      </c>
      <c r="AC11" s="187"/>
      <c r="AD11" s="13" t="s">
        <v>82</v>
      </c>
      <c r="AE11" s="14" t="s">
        <v>83</v>
      </c>
      <c r="AF11" s="13" t="s">
        <v>84</v>
      </c>
      <c r="AG11" s="12" t="s">
        <v>85</v>
      </c>
      <c r="AH11" s="9" t="s">
        <v>86</v>
      </c>
      <c r="AI11" s="9" t="s">
        <v>8</v>
      </c>
      <c r="AL11" s="9" t="s">
        <v>87</v>
      </c>
      <c r="AO11" s="3" t="s">
        <v>88</v>
      </c>
    </row>
    <row r="12" spans="1:41" ht="37.5" customHeight="1" x14ac:dyDescent="0.2">
      <c r="A12" s="115" t="s">
        <v>215</v>
      </c>
      <c r="B12" s="151" t="s">
        <v>216</v>
      </c>
      <c r="C12" s="115" t="s">
        <v>217</v>
      </c>
      <c r="D12" s="156" t="s">
        <v>10</v>
      </c>
      <c r="E12" s="128" t="s">
        <v>218</v>
      </c>
      <c r="F12" s="115" t="s">
        <v>219</v>
      </c>
      <c r="G12" s="157" t="s">
        <v>19</v>
      </c>
      <c r="H12" s="157" t="s">
        <v>87</v>
      </c>
      <c r="I12" s="15" t="str">
        <f>CONCATENATE(G12,H12)</f>
        <v>PROBABLEMENOR</v>
      </c>
      <c r="J12" s="159" t="str">
        <f>I13</f>
        <v>4. ALTO</v>
      </c>
      <c r="K12" s="266" t="s">
        <v>220</v>
      </c>
      <c r="L12" s="53" t="s">
        <v>95</v>
      </c>
      <c r="M12" s="17" t="s">
        <v>3</v>
      </c>
      <c r="N12" s="18">
        <f>IF(M12="ASIGNADO",15,IF(M12="NO ASIGNADO",0,""))</f>
        <v>15</v>
      </c>
      <c r="O12" s="143">
        <f>SUM(N12:N18)</f>
        <v>95</v>
      </c>
      <c r="P12" s="145" t="s">
        <v>73</v>
      </c>
      <c r="Q12" s="148">
        <f>IF(Q15="DÉBIL",0,IF(Q15="MODERADO",50,IF(Q15="FUERTE",100,"")))</f>
        <v>50</v>
      </c>
      <c r="R12" s="149"/>
      <c r="S12" s="135" t="s">
        <v>107</v>
      </c>
      <c r="T12" s="135" t="s">
        <v>107</v>
      </c>
      <c r="U12" s="136" t="s">
        <v>147</v>
      </c>
      <c r="V12" s="138" t="s">
        <v>97</v>
      </c>
      <c r="W12" s="265" t="s">
        <v>221</v>
      </c>
      <c r="X12" s="115" t="s">
        <v>362</v>
      </c>
      <c r="Y12" s="128" t="s">
        <v>222</v>
      </c>
      <c r="Z12" s="109" t="s">
        <v>223</v>
      </c>
      <c r="AA12" s="130" t="s">
        <v>98</v>
      </c>
      <c r="AB12" s="115" t="s">
        <v>224</v>
      </c>
      <c r="AC12" s="251">
        <v>44439</v>
      </c>
      <c r="AD12" s="263" t="s">
        <v>225</v>
      </c>
      <c r="AE12" s="116" t="s">
        <v>226</v>
      </c>
      <c r="AF12" s="116" t="s">
        <v>227</v>
      </c>
      <c r="AG12" s="258" t="s">
        <v>228</v>
      </c>
      <c r="AH12" s="3" t="s">
        <v>103</v>
      </c>
      <c r="AI12" s="3" t="s">
        <v>104</v>
      </c>
      <c r="AJ12" s="3" t="s">
        <v>13</v>
      </c>
      <c r="AK12" s="3" t="s">
        <v>76</v>
      </c>
      <c r="AL12" s="3" t="s">
        <v>13</v>
      </c>
      <c r="AN12" s="3" t="s">
        <v>98</v>
      </c>
      <c r="AO12" s="3" t="s">
        <v>105</v>
      </c>
    </row>
    <row r="13" spans="1:41" ht="51.75" customHeight="1" x14ac:dyDescent="0.2">
      <c r="A13" s="165"/>
      <c r="B13" s="152"/>
      <c r="C13" s="134"/>
      <c r="D13" s="136"/>
      <c r="E13" s="107"/>
      <c r="F13" s="134"/>
      <c r="G13" s="157"/>
      <c r="H13" s="157"/>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ALTO</v>
      </c>
      <c r="J13" s="160"/>
      <c r="K13" s="267"/>
      <c r="L13" s="54" t="s">
        <v>106</v>
      </c>
      <c r="M13" s="20" t="s">
        <v>11</v>
      </c>
      <c r="N13" s="21">
        <f>IF(M13="ADECUADO",15,IF(M13="INADECUADO",0,""))</f>
        <v>15</v>
      </c>
      <c r="O13" s="144"/>
      <c r="P13" s="146"/>
      <c r="Q13" s="148"/>
      <c r="R13" s="150"/>
      <c r="S13" s="135"/>
      <c r="T13" s="135"/>
      <c r="U13" s="136"/>
      <c r="V13" s="139"/>
      <c r="W13" s="134"/>
      <c r="X13" s="134"/>
      <c r="Y13" s="129"/>
      <c r="Z13" s="129"/>
      <c r="AA13" s="131"/>
      <c r="AB13" s="115"/>
      <c r="AC13" s="129"/>
      <c r="AD13" s="264"/>
      <c r="AE13" s="253"/>
      <c r="AF13" s="255"/>
      <c r="AG13" s="258"/>
      <c r="AH13" s="3" t="s">
        <v>96</v>
      </c>
      <c r="AI13" s="3" t="s">
        <v>107</v>
      </c>
      <c r="AL13" s="3" t="s">
        <v>18</v>
      </c>
      <c r="AN13" s="3" t="s">
        <v>108</v>
      </c>
      <c r="AO13" s="3" t="s">
        <v>109</v>
      </c>
    </row>
    <row r="14" spans="1:41" ht="206.1" customHeight="1" x14ac:dyDescent="0.2">
      <c r="A14" s="165"/>
      <c r="B14" s="152"/>
      <c r="C14" s="134"/>
      <c r="D14" s="136"/>
      <c r="E14" s="107"/>
      <c r="F14" s="134"/>
      <c r="G14" s="157"/>
      <c r="H14" s="157"/>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60"/>
      <c r="K14" s="267"/>
      <c r="L14" s="22" t="s">
        <v>110</v>
      </c>
      <c r="M14" s="20" t="s">
        <v>16</v>
      </c>
      <c r="N14" s="21">
        <f>IF(M14="OPORTUNA",15,IF(M14="INOPORTUNA",0,""))</f>
        <v>15</v>
      </c>
      <c r="O14" s="144"/>
      <c r="P14" s="146"/>
      <c r="Q14" s="148"/>
      <c r="R14" s="150"/>
      <c r="S14" s="23" t="s">
        <v>111</v>
      </c>
      <c r="T14" s="23" t="s">
        <v>112</v>
      </c>
      <c r="U14" s="136"/>
      <c r="V14" s="139"/>
      <c r="W14" s="134"/>
      <c r="X14" s="134"/>
      <c r="Y14" s="129"/>
      <c r="Z14" s="129"/>
      <c r="AA14" s="131"/>
      <c r="AB14" s="115"/>
      <c r="AC14" s="129"/>
      <c r="AD14" s="264"/>
      <c r="AE14" s="253"/>
      <c r="AF14" s="255"/>
      <c r="AG14" s="258"/>
      <c r="AH14" s="3" t="s">
        <v>113</v>
      </c>
      <c r="AI14" s="3" t="s">
        <v>114</v>
      </c>
      <c r="AJ14" s="3" t="s">
        <v>97</v>
      </c>
      <c r="AK14" s="3" t="s">
        <v>115</v>
      </c>
      <c r="AL14" s="3" t="s">
        <v>24</v>
      </c>
      <c r="AO14" s="3" t="s">
        <v>116</v>
      </c>
    </row>
    <row r="15" spans="1:41" ht="66.95" customHeight="1" x14ac:dyDescent="0.2">
      <c r="A15" s="165"/>
      <c r="B15" s="152"/>
      <c r="C15" s="134"/>
      <c r="D15" s="136"/>
      <c r="E15" s="24" t="s">
        <v>117</v>
      </c>
      <c r="F15" s="134"/>
      <c r="G15" s="157"/>
      <c r="H15" s="157"/>
      <c r="I15" s="15"/>
      <c r="J15" s="160"/>
      <c r="K15" s="267"/>
      <c r="L15" s="54" t="s">
        <v>118</v>
      </c>
      <c r="M15" s="20" t="s">
        <v>21</v>
      </c>
      <c r="N15" s="21">
        <f>IF(M15="PREVENIR",15,IF(M15="DETECTAR",10,IF(M15="NO ES UN CONTROL",0,"")))</f>
        <v>10</v>
      </c>
      <c r="O15" s="119" t="str">
        <f>IF(O12&lt;86,"DÉBIL",IF(O12&lt;96,"MODERADO",IF(O12&lt;101,"FUERTE","")))</f>
        <v>MODERADO</v>
      </c>
      <c r="P15" s="146"/>
      <c r="Q15" s="121" t="str">
        <f>IF(AND(O15="FUERTE",P12="FUERTE (SIEMPRE SE EJECUTA)"),"FUERTE",IF(OR(O15="DÉBIL",P12="DÉBIL (NO SE EJECUTA)"),"DÉBIL",IF(OR(O15="MODERADO",P12="MODERADO (ALGUNAS VECES)"),"MODERADO")))</f>
        <v>MODERADO</v>
      </c>
      <c r="R15" s="123"/>
      <c r="S15" s="125"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15" s="126"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15" s="136"/>
      <c r="V15" s="139"/>
      <c r="W15" s="134"/>
      <c r="X15" s="134"/>
      <c r="Y15" s="129"/>
      <c r="Z15" s="110"/>
      <c r="AA15" s="131"/>
      <c r="AB15" s="115"/>
      <c r="AC15" s="129"/>
      <c r="AD15" s="264"/>
      <c r="AE15" s="253"/>
      <c r="AF15" s="116" t="s">
        <v>229</v>
      </c>
      <c r="AG15" s="258"/>
      <c r="AH15" s="3" t="s">
        <v>96</v>
      </c>
      <c r="AO15" s="3" t="s">
        <v>120</v>
      </c>
    </row>
    <row r="16" spans="1:41" ht="55.5" customHeight="1" x14ac:dyDescent="0.2">
      <c r="A16" s="165"/>
      <c r="B16" s="152"/>
      <c r="C16" s="134"/>
      <c r="D16" s="136"/>
      <c r="E16" s="107" t="s">
        <v>230</v>
      </c>
      <c r="F16" s="134"/>
      <c r="G16" s="157"/>
      <c r="H16" s="157"/>
      <c r="I16" s="15"/>
      <c r="J16" s="160"/>
      <c r="K16" s="267"/>
      <c r="L16" s="54" t="s">
        <v>122</v>
      </c>
      <c r="M16" s="20" t="s">
        <v>34</v>
      </c>
      <c r="N16" s="21">
        <f>IF(M16="CONFIABLE",15,IF(M16="NO CONFIABLE",0,""))</f>
        <v>15</v>
      </c>
      <c r="O16" s="120"/>
      <c r="P16" s="146"/>
      <c r="Q16" s="121"/>
      <c r="R16" s="123"/>
      <c r="S16" s="125"/>
      <c r="T16" s="127"/>
      <c r="U16" s="136"/>
      <c r="V16" s="139"/>
      <c r="W16" s="134"/>
      <c r="X16" s="134"/>
      <c r="Y16" s="129"/>
      <c r="Z16" s="24" t="s">
        <v>123</v>
      </c>
      <c r="AA16" s="131"/>
      <c r="AB16" s="115"/>
      <c r="AC16" s="129"/>
      <c r="AD16" s="264"/>
      <c r="AE16" s="253"/>
      <c r="AF16" s="255"/>
      <c r="AG16" s="258"/>
      <c r="AH16" s="3" t="s">
        <v>124</v>
      </c>
      <c r="AJ16" s="3" t="s">
        <v>21</v>
      </c>
      <c r="AK16" s="3" t="s">
        <v>125</v>
      </c>
      <c r="AL16" s="3" t="s">
        <v>22</v>
      </c>
      <c r="AO16" s="3" t="s">
        <v>126</v>
      </c>
    </row>
    <row r="17" spans="1:41" ht="51.95" customHeight="1" x14ac:dyDescent="0.2">
      <c r="A17" s="165"/>
      <c r="B17" s="152"/>
      <c r="C17" s="134"/>
      <c r="D17" s="136"/>
      <c r="E17" s="107"/>
      <c r="F17" s="134"/>
      <c r="G17" s="157"/>
      <c r="H17" s="157"/>
      <c r="I17" s="15"/>
      <c r="J17" s="160"/>
      <c r="K17" s="267"/>
      <c r="L17" s="54" t="s">
        <v>127</v>
      </c>
      <c r="M17" s="20" t="s">
        <v>42</v>
      </c>
      <c r="N17" s="21">
        <f>IF(M17="SE INVESTIGAN Y SE RESUELVEN OPORTUNAMENTE",15,IF(M17="NO SE INVESTIGAN Y SE RESUELVEN OPORTUNAMENTE",0,""))</f>
        <v>15</v>
      </c>
      <c r="O17" s="120"/>
      <c r="P17" s="146"/>
      <c r="Q17" s="121"/>
      <c r="R17" s="123"/>
      <c r="S17" s="125"/>
      <c r="T17" s="127"/>
      <c r="U17" s="136"/>
      <c r="V17" s="139"/>
      <c r="W17" s="134"/>
      <c r="X17" s="134"/>
      <c r="Y17" s="129"/>
      <c r="Z17" s="109" t="s">
        <v>231</v>
      </c>
      <c r="AA17" s="131"/>
      <c r="AB17" s="115"/>
      <c r="AC17" s="129"/>
      <c r="AD17" s="264"/>
      <c r="AE17" s="253"/>
      <c r="AF17" s="255"/>
      <c r="AG17" s="258"/>
      <c r="AH17" s="3" t="s">
        <v>107</v>
      </c>
      <c r="AO17" s="3" t="s">
        <v>129</v>
      </c>
    </row>
    <row r="18" spans="1:41" ht="15" customHeight="1" x14ac:dyDescent="0.2">
      <c r="A18" s="151"/>
      <c r="B18" s="152"/>
      <c r="C18" s="109"/>
      <c r="D18" s="137"/>
      <c r="E18" s="108"/>
      <c r="F18" s="109"/>
      <c r="G18" s="158"/>
      <c r="H18" s="158"/>
      <c r="I18" s="15"/>
      <c r="J18" s="160"/>
      <c r="K18" s="268"/>
      <c r="L18" s="55" t="s">
        <v>130</v>
      </c>
      <c r="M18" s="26" t="s">
        <v>53</v>
      </c>
      <c r="N18" s="27">
        <f>IF(M18="COMPLETA",10,IF(M18="INCOMPLETA",5,IF(M18="NO EXISTE",0,"")))</f>
        <v>10</v>
      </c>
      <c r="O18" s="120"/>
      <c r="P18" s="147"/>
      <c r="Q18" s="122"/>
      <c r="R18" s="124"/>
      <c r="S18" s="126"/>
      <c r="T18" s="127"/>
      <c r="U18" s="137"/>
      <c r="V18" s="139"/>
      <c r="W18" s="109"/>
      <c r="X18" s="109"/>
      <c r="Y18" s="110"/>
      <c r="Z18" s="110"/>
      <c r="AA18" s="132"/>
      <c r="AB18" s="128"/>
      <c r="AC18" s="110"/>
      <c r="AD18" s="264"/>
      <c r="AE18" s="254"/>
      <c r="AF18" s="260"/>
      <c r="AG18" s="259"/>
      <c r="AO18" s="3" t="s">
        <v>131</v>
      </c>
    </row>
    <row r="19" spans="1:41" ht="44.25" customHeight="1" x14ac:dyDescent="0.2">
      <c r="A19" s="180" t="s">
        <v>38</v>
      </c>
      <c r="B19" s="180"/>
      <c r="C19" s="180"/>
      <c r="D19" s="180"/>
      <c r="E19" s="180"/>
      <c r="F19" s="180"/>
      <c r="G19" s="181" t="s">
        <v>39</v>
      </c>
      <c r="H19" s="182"/>
      <c r="I19" s="182"/>
      <c r="J19" s="182"/>
      <c r="K19" s="182"/>
      <c r="L19" s="182"/>
      <c r="M19" s="182"/>
      <c r="N19" s="182"/>
      <c r="O19" s="182"/>
      <c r="P19" s="182"/>
      <c r="Q19" s="182"/>
      <c r="R19" s="182"/>
      <c r="S19" s="182"/>
      <c r="T19" s="182"/>
      <c r="U19" s="182"/>
      <c r="V19" s="182"/>
      <c r="W19" s="182"/>
      <c r="X19" s="189"/>
      <c r="Y19" s="182"/>
      <c r="Z19" s="182"/>
      <c r="AA19" s="182"/>
      <c r="AB19" s="183"/>
      <c r="AC19" s="186" t="s">
        <v>40</v>
      </c>
      <c r="AD19" s="191" t="s">
        <v>41</v>
      </c>
      <c r="AE19" s="192"/>
      <c r="AF19" s="192"/>
      <c r="AG19" s="192"/>
    </row>
    <row r="20" spans="1:41" ht="41.25" customHeight="1" x14ac:dyDescent="0.2">
      <c r="A20" s="177" t="s">
        <v>45</v>
      </c>
      <c r="B20" s="175" t="s">
        <v>46</v>
      </c>
      <c r="C20" s="177" t="s">
        <v>47</v>
      </c>
      <c r="D20" s="177" t="s">
        <v>2</v>
      </c>
      <c r="E20" s="177" t="s">
        <v>48</v>
      </c>
      <c r="F20" s="185" t="s">
        <v>49</v>
      </c>
      <c r="G20" s="180" t="s">
        <v>50</v>
      </c>
      <c r="H20" s="180"/>
      <c r="I20" s="180"/>
      <c r="J20" s="180"/>
      <c r="K20" s="181" t="s">
        <v>51</v>
      </c>
      <c r="L20" s="182"/>
      <c r="M20" s="182"/>
      <c r="N20" s="182"/>
      <c r="O20" s="182"/>
      <c r="P20" s="182"/>
      <c r="Q20" s="182"/>
      <c r="R20" s="182"/>
      <c r="S20" s="182"/>
      <c r="T20" s="183"/>
      <c r="U20" s="181" t="s">
        <v>52</v>
      </c>
      <c r="V20" s="182"/>
      <c r="W20" s="182"/>
      <c r="X20" s="182"/>
      <c r="Y20" s="182"/>
      <c r="Z20" s="182"/>
      <c r="AA20" s="182"/>
      <c r="AB20" s="183"/>
      <c r="AC20" s="190"/>
      <c r="AD20" s="191"/>
      <c r="AE20" s="192"/>
      <c r="AF20" s="192"/>
      <c r="AG20" s="192"/>
    </row>
    <row r="21" spans="1:41" ht="28.5" hidden="1" customHeight="1" x14ac:dyDescent="0.2">
      <c r="A21" s="177"/>
      <c r="B21" s="188"/>
      <c r="C21" s="177"/>
      <c r="D21" s="177"/>
      <c r="E21" s="177"/>
      <c r="F21" s="185"/>
      <c r="G21" s="184" t="s">
        <v>56</v>
      </c>
      <c r="H21" s="184"/>
      <c r="I21" s="184"/>
      <c r="J21" s="184"/>
      <c r="K21" s="173" t="s">
        <v>57</v>
      </c>
      <c r="L21" s="185" t="s">
        <v>58</v>
      </c>
      <c r="M21" s="185" t="s">
        <v>59</v>
      </c>
      <c r="N21" s="186" t="s">
        <v>60</v>
      </c>
      <c r="O21" s="177" t="s">
        <v>61</v>
      </c>
      <c r="P21" s="188" t="s">
        <v>62</v>
      </c>
      <c r="Q21" s="175" t="s">
        <v>63</v>
      </c>
      <c r="R21" s="177" t="s">
        <v>64</v>
      </c>
      <c r="S21" s="175" t="s">
        <v>65</v>
      </c>
      <c r="T21" s="175" t="s">
        <v>66</v>
      </c>
      <c r="U21" s="174" t="s">
        <v>67</v>
      </c>
      <c r="V21" s="177" t="s">
        <v>68</v>
      </c>
      <c r="W21" s="173" t="s">
        <v>69</v>
      </c>
      <c r="X21" s="175" t="s">
        <v>70</v>
      </c>
      <c r="Y21" s="177" t="s">
        <v>71</v>
      </c>
      <c r="Z21" s="177"/>
      <c r="AA21" s="177"/>
      <c r="AB21" s="177"/>
      <c r="AC21" s="190"/>
      <c r="AD21" s="193"/>
      <c r="AE21" s="194"/>
      <c r="AF21" s="194"/>
      <c r="AG21" s="194"/>
    </row>
    <row r="22" spans="1:41" ht="60.75" hidden="1" customHeight="1" x14ac:dyDescent="0.2">
      <c r="A22" s="175"/>
      <c r="B22" s="176"/>
      <c r="C22" s="175"/>
      <c r="D22" s="175"/>
      <c r="E22" s="175"/>
      <c r="F22" s="186"/>
      <c r="G22" s="10" t="s">
        <v>1</v>
      </c>
      <c r="H22" s="10" t="s">
        <v>0</v>
      </c>
      <c r="I22" s="10"/>
      <c r="J22" s="11" t="s">
        <v>77</v>
      </c>
      <c r="K22" s="174"/>
      <c r="L22" s="185"/>
      <c r="M22" s="185"/>
      <c r="N22" s="187"/>
      <c r="O22" s="177"/>
      <c r="P22" s="176"/>
      <c r="Q22" s="176"/>
      <c r="R22" s="177"/>
      <c r="S22" s="176"/>
      <c r="T22" s="176"/>
      <c r="U22" s="179"/>
      <c r="V22" s="177"/>
      <c r="W22" s="174"/>
      <c r="X22" s="176"/>
      <c r="Y22" s="12" t="s">
        <v>78</v>
      </c>
      <c r="Z22" s="12" t="s">
        <v>79</v>
      </c>
      <c r="AA22" s="13" t="s">
        <v>80</v>
      </c>
      <c r="AB22" s="13" t="s">
        <v>81</v>
      </c>
      <c r="AC22" s="187"/>
      <c r="AD22" s="14" t="s">
        <v>82</v>
      </c>
      <c r="AE22" s="14" t="s">
        <v>83</v>
      </c>
      <c r="AF22" s="14" t="s">
        <v>84</v>
      </c>
      <c r="AG22" s="12" t="s">
        <v>85</v>
      </c>
    </row>
    <row r="23" spans="1:41" ht="60.75" customHeight="1" x14ac:dyDescent="0.2">
      <c r="A23" s="115" t="s">
        <v>215</v>
      </c>
      <c r="B23" s="151" t="s">
        <v>216</v>
      </c>
      <c r="C23" s="115" t="s">
        <v>232</v>
      </c>
      <c r="D23" s="156" t="s">
        <v>44</v>
      </c>
      <c r="E23" s="128" t="s">
        <v>233</v>
      </c>
      <c r="F23" s="115" t="s">
        <v>234</v>
      </c>
      <c r="G23" s="157" t="s">
        <v>5</v>
      </c>
      <c r="H23" s="157" t="s">
        <v>18</v>
      </c>
      <c r="I23" s="15" t="str">
        <f>CONCATENATE(G23,H23)</f>
        <v>RARA VEZMAYOR</v>
      </c>
      <c r="J23" s="159" t="str">
        <f>I24</f>
        <v>1. ALTO</v>
      </c>
      <c r="K23" s="116" t="s">
        <v>235</v>
      </c>
      <c r="L23" s="16" t="s">
        <v>95</v>
      </c>
      <c r="M23" s="17" t="s">
        <v>3</v>
      </c>
      <c r="N23" s="18">
        <f>IF(M23="ASIGNADO",15,IF(M23="NO ASIGNADO",0,""))</f>
        <v>15</v>
      </c>
      <c r="O23" s="143">
        <f>SUM(N23:N29)</f>
        <v>100</v>
      </c>
      <c r="P23" s="145" t="s">
        <v>73</v>
      </c>
      <c r="Q23" s="148">
        <f>IF(Q26="DÉBIL",0,IF(Q26="MODERADO",50,IF(Q26="FUERTE",100,"")))</f>
        <v>50</v>
      </c>
      <c r="R23" s="261" t="s">
        <v>236</v>
      </c>
      <c r="S23" s="135" t="s">
        <v>96</v>
      </c>
      <c r="T23" s="135" t="s">
        <v>96</v>
      </c>
      <c r="U23" s="136" t="s">
        <v>133</v>
      </c>
      <c r="V23" s="138" t="s">
        <v>97</v>
      </c>
      <c r="W23" s="134" t="s">
        <v>237</v>
      </c>
      <c r="X23" s="115" t="s">
        <v>238</v>
      </c>
      <c r="Y23" s="128" t="s">
        <v>239</v>
      </c>
      <c r="Z23" s="109" t="s">
        <v>223</v>
      </c>
      <c r="AA23" s="130" t="s">
        <v>98</v>
      </c>
      <c r="AB23" s="115" t="s">
        <v>240</v>
      </c>
      <c r="AC23" s="251">
        <v>44439</v>
      </c>
      <c r="AD23" s="128" t="s">
        <v>241</v>
      </c>
      <c r="AE23" s="116" t="s">
        <v>226</v>
      </c>
      <c r="AF23" s="258" t="s">
        <v>242</v>
      </c>
      <c r="AG23" s="258" t="s">
        <v>243</v>
      </c>
    </row>
    <row r="24" spans="1:41" ht="60.75" customHeight="1" x14ac:dyDescent="0.2">
      <c r="A24" s="165"/>
      <c r="B24" s="152"/>
      <c r="C24" s="134"/>
      <c r="D24" s="136"/>
      <c r="E24" s="107"/>
      <c r="F24" s="134"/>
      <c r="G24" s="157"/>
      <c r="H24" s="157"/>
      <c r="I24" s="15" t="str">
        <f>IF(I23="RARA VEZINSIGNIFICANTE","1. BAJO",IF(I23="RARA VEZMENOR","2. BAJO",IF(I23="IMPROBABLEINSIGNIFICANTE","3. BAJO",IF(I23="IMPROBABLEMENOR","4. BAJO",IF(I23="POSIBLEINSIGNIFICANTE","5. BAJO",IF(I23="RARA VEZMODERADO","1. MODERADO",IF(I23="IMPROBABLEMODERADO","2. MODERADO",IF(I23="POSIBLEMENOR","3. MODERADO",IF(I23="PROBABLEINSIGNIFICANTE","4. MODERADO",IF(I23="RARA VEZMAYOR","1. ALTO",IF(I23="IMPROBABLEMAYOR","2. ALTO",IF(I23="POSIBLEMODERADO","3. ALTO",IF(I23="PROBABLEMENOR","4. ALTO",IF(I23="PROBABLEMODERADO","5. ALTO",IF(I23="CASI SEGUROINSIGNIFICANTE","6. ALTO",IF(I23="CASI SEGUROMENOR","7. ALTO",IF(I23="RARA VEZCATASTRÓFICO","1. EXTREMO",IF(I23="IMPROBABLECATASTRÓFICO","2. EXTREMO",IF(I23="POSIBLEMAYOR","3. EXTREMO",IF(I23="POSIBLECATASTRÓFICO","4. EXTREMO",IF(I23="PROBABLEMAYOR","5. EXTREMO",IF(I23="PROBABLECATASTRÓFICO","6. EXTREMO",IF(I23="CASI SEGUROMODERADO","7. EXTREMO",IF(I23="CASI SEGUROMAYOR","8. EXTREMO",IF(I23="CASI SEGUROCATASTRÓFICO","9. EXTREMO","")))))))))))))))))))))))))</f>
        <v>1. ALTO</v>
      </c>
      <c r="J24" s="160"/>
      <c r="K24" s="141"/>
      <c r="L24" s="19" t="s">
        <v>106</v>
      </c>
      <c r="M24" s="20" t="s">
        <v>11</v>
      </c>
      <c r="N24" s="21">
        <f>IF(M24="ADECUADO",15,IF(M24="INADECUADO",0,""))</f>
        <v>15</v>
      </c>
      <c r="O24" s="144"/>
      <c r="P24" s="146"/>
      <c r="Q24" s="148"/>
      <c r="R24" s="262"/>
      <c r="S24" s="135"/>
      <c r="T24" s="135"/>
      <c r="U24" s="136"/>
      <c r="V24" s="139"/>
      <c r="W24" s="134"/>
      <c r="X24" s="134"/>
      <c r="Y24" s="129"/>
      <c r="Z24" s="129"/>
      <c r="AA24" s="131"/>
      <c r="AB24" s="134"/>
      <c r="AC24" s="129"/>
      <c r="AD24" s="107"/>
      <c r="AE24" s="253"/>
      <c r="AF24" s="258"/>
      <c r="AG24" s="258"/>
    </row>
    <row r="25" spans="1:41" ht="60.75" customHeight="1" x14ac:dyDescent="0.2">
      <c r="A25" s="165"/>
      <c r="B25" s="152"/>
      <c r="C25" s="134"/>
      <c r="D25" s="136"/>
      <c r="E25" s="107"/>
      <c r="F25" s="134"/>
      <c r="G25" s="157"/>
      <c r="H25" s="157"/>
      <c r="I25" s="15" t="str">
        <f>IF(OR(I24="1. BAJO",I24="2. BAJO",I24="3. BAJO",I24="4. BAJO",I24="5. BAJO"),"BAJO",IF(OR(I24="1. MODERADO",I24="2. MODERADO",I24="3. MODERADO",I24="4. MODERADO"),"MODERADO",IF(OR(I24="1. ALTO",I24="2. ALTO",I24="3. ALTO",I24="4. ALTO",I24="5. ALTO",I24="6. ALTO",I24="7. ALTO"),"ALTO",IF(OR(I24="1. EXTREMO",I24="2. EXTREMO",I24="3. EXTREMO",I24="4. EXTREMO",I24="5. EXTREMO",I24="6. EXTREMO",I24="7. EXTREMO",I24="8. EXTREMO",I24="9. EXTREMO"),"EXTREMO",""))))</f>
        <v>ALTO</v>
      </c>
      <c r="J25" s="160"/>
      <c r="K25" s="141"/>
      <c r="L25" s="22" t="s">
        <v>110</v>
      </c>
      <c r="M25" s="20" t="s">
        <v>16</v>
      </c>
      <c r="N25" s="21">
        <f>IF(M25="OPORTUNA",15,IF(M25="INOPORTUNA",0,""))</f>
        <v>15</v>
      </c>
      <c r="O25" s="144"/>
      <c r="P25" s="146"/>
      <c r="Q25" s="148"/>
      <c r="R25" s="262"/>
      <c r="S25" s="23" t="s">
        <v>111</v>
      </c>
      <c r="T25" s="23" t="s">
        <v>112</v>
      </c>
      <c r="U25" s="136"/>
      <c r="V25" s="139"/>
      <c r="W25" s="134"/>
      <c r="X25" s="134"/>
      <c r="Y25" s="129"/>
      <c r="Z25" s="129"/>
      <c r="AA25" s="131"/>
      <c r="AB25" s="134"/>
      <c r="AC25" s="129"/>
      <c r="AD25" s="107"/>
      <c r="AE25" s="253"/>
      <c r="AF25" s="258"/>
      <c r="AG25" s="258"/>
    </row>
    <row r="26" spans="1:41" ht="60.75" customHeight="1" x14ac:dyDescent="0.2">
      <c r="A26" s="165"/>
      <c r="B26" s="152"/>
      <c r="C26" s="134"/>
      <c r="D26" s="136"/>
      <c r="E26" s="24" t="s">
        <v>117</v>
      </c>
      <c r="F26" s="134"/>
      <c r="G26" s="157"/>
      <c r="H26" s="157"/>
      <c r="I26" s="15"/>
      <c r="J26" s="160"/>
      <c r="K26" s="141"/>
      <c r="L26" s="19" t="s">
        <v>118</v>
      </c>
      <c r="M26" s="20" t="s">
        <v>125</v>
      </c>
      <c r="N26" s="21">
        <f>IF(M26="PREVENIR",15,IF(M26="DETECTAR",10,IF(M26="NO ES UN CONTROL",0,"")))</f>
        <v>15</v>
      </c>
      <c r="O26" s="119" t="str">
        <f>IF(O23&lt;86,"DÉBIL",IF(O23&lt;96,"MODERADO",IF(O23&lt;101,"FUERTE","")))</f>
        <v>FUERTE</v>
      </c>
      <c r="P26" s="146"/>
      <c r="Q26" s="121" t="str">
        <f>IF(AND(O26="FUERTE",P23="FUERTE (SIEMPRE SE EJECUTA)"),"FUERTE",IF(OR(O26="DÉBIL",P23="DÉBIL (NO SE EJECUTA)"),"DÉBIL",IF(OR(O26="MODERADO",P23="MODERADO (ALGUNAS VECES)"),"MODERADO")))</f>
        <v>MODERADO</v>
      </c>
      <c r="R26" s="123" t="str">
        <f>IF(AND(O26="FUERTE",P23="FUERTE (SIEMPRE SE EJECUTA)"),"NO","SÍ")</f>
        <v>SÍ</v>
      </c>
      <c r="S26" s="125">
        <f>IF(AND($Q$26="FUERTE",$S$23="DIRECTAMENTE",$T$23="DIRECTAMENTE"),2,IF(AND($Q$26="FUERTE",$S$23="DIRECTAMENTE",$T$23="INDIRECTAMENTE"),2,IF(AND($Q$26="FUERTE",$S$23="DIRECTAMENTE",$T$23="NO DISMINUYE"),2,IF(AND($Q$26="FUERTE",$S$23="NO DISMINUYE",$T$23="DIRECTAMENTE"),0,IF(AND($Q$26="MODERADO",$S$23="DIRECTAMENTE",$T$23="DIRECTAMENTE"),1,IF(AND($Q$26="MODERADO",$S$23="DIRECTAMENTE",$T$23="INDIRECTAMENTE"),1,IF(AND($Q$26="MODERADO",$S$23="DIRECTAMENTE",$T$23="NO DISMINUYE"),1,IF(AND($Q$26="MODERADO",$S$23="NO DISMINUYE",$T$23="DIRECTAMENTE"),0,"N/A"))))))))</f>
        <v>1</v>
      </c>
      <c r="T26" s="126">
        <f>IF(AND($Q$26="FUERTE",$S$23="DIRECTAMENTE",$T$23="DIRECTAMENTE"),2,IF(AND($Q$26="FUERTE",$S$23="DIRECTAMENTE",$T$23="INDIRECTAMENTE"),1,IF(AND($Q$26="FUERTE",$S$23="DIRECTAMENTE",$T$23="NO DISMINUYE"),0,IF(AND($Q$26="FUERTE",$S$23="NO DISMINUYE",$T$23="DIRECTAMENTE"),2,IF(AND($Q$26="MODERADO",$S$23="DIRECTAMENTE",$T$23="DIRECTAMENTE"),1,IF(AND($Q$26="MODERADO",$S$23="DIRECTAMENTE",$T$23="INDIRECTAMENTE"),0,IF(AND($Q$26="MODERADO",$S$23="DIRECTAMENTE",$T$23="NO DISMINUYE"),0,IF(AND($Q$26="MODERADO",$S$23="NO DISMINUYE",$T$23="DIRECTAMENTE"),1,"N/A"))))))))</f>
        <v>1</v>
      </c>
      <c r="U26" s="136"/>
      <c r="V26" s="139"/>
      <c r="W26" s="134"/>
      <c r="X26" s="134"/>
      <c r="Y26" s="129"/>
      <c r="Z26" s="110"/>
      <c r="AA26" s="131"/>
      <c r="AB26" s="134"/>
      <c r="AC26" s="129"/>
      <c r="AD26" s="107"/>
      <c r="AE26" s="253"/>
      <c r="AF26" s="116" t="s">
        <v>244</v>
      </c>
      <c r="AG26" s="258"/>
    </row>
    <row r="27" spans="1:41" ht="60.75" customHeight="1" x14ac:dyDescent="0.2">
      <c r="A27" s="165"/>
      <c r="B27" s="152"/>
      <c r="C27" s="134"/>
      <c r="D27" s="136"/>
      <c r="E27" s="107" t="s">
        <v>245</v>
      </c>
      <c r="F27" s="134"/>
      <c r="G27" s="157"/>
      <c r="H27" s="157"/>
      <c r="I27" s="15"/>
      <c r="J27" s="160"/>
      <c r="K27" s="141"/>
      <c r="L27" s="19" t="s">
        <v>122</v>
      </c>
      <c r="M27" s="20" t="s">
        <v>34</v>
      </c>
      <c r="N27" s="21">
        <f>IF(M27="CONFIABLE",15,IF(M27="NO CONFIABLE",0,""))</f>
        <v>15</v>
      </c>
      <c r="O27" s="120"/>
      <c r="P27" s="146"/>
      <c r="Q27" s="121"/>
      <c r="R27" s="123"/>
      <c r="S27" s="125"/>
      <c r="T27" s="127"/>
      <c r="U27" s="136"/>
      <c r="V27" s="139"/>
      <c r="W27" s="134"/>
      <c r="X27" s="134"/>
      <c r="Y27" s="129"/>
      <c r="Z27" s="24" t="s">
        <v>123</v>
      </c>
      <c r="AA27" s="131"/>
      <c r="AB27" s="134"/>
      <c r="AC27" s="129"/>
      <c r="AD27" s="107"/>
      <c r="AE27" s="253"/>
      <c r="AF27" s="255"/>
      <c r="AG27" s="258"/>
    </row>
    <row r="28" spans="1:41" ht="73.5" customHeight="1" x14ac:dyDescent="0.2">
      <c r="A28" s="165"/>
      <c r="B28" s="152"/>
      <c r="C28" s="134"/>
      <c r="D28" s="136"/>
      <c r="E28" s="107"/>
      <c r="F28" s="134"/>
      <c r="G28" s="157"/>
      <c r="H28" s="157"/>
      <c r="I28" s="15"/>
      <c r="J28" s="160"/>
      <c r="K28" s="141"/>
      <c r="L28" s="19" t="s">
        <v>127</v>
      </c>
      <c r="M28" s="20" t="s">
        <v>43</v>
      </c>
      <c r="N28" s="21">
        <v>15</v>
      </c>
      <c r="O28" s="120"/>
      <c r="P28" s="146"/>
      <c r="Q28" s="121"/>
      <c r="R28" s="123"/>
      <c r="S28" s="125"/>
      <c r="T28" s="127"/>
      <c r="U28" s="136"/>
      <c r="V28" s="139"/>
      <c r="W28" s="134"/>
      <c r="X28" s="134"/>
      <c r="Y28" s="129"/>
      <c r="Z28" s="109" t="s">
        <v>231</v>
      </c>
      <c r="AA28" s="131"/>
      <c r="AB28" s="134"/>
      <c r="AC28" s="129"/>
      <c r="AD28" s="107"/>
      <c r="AE28" s="253"/>
      <c r="AF28" s="255"/>
      <c r="AG28" s="258"/>
    </row>
    <row r="29" spans="1:41" ht="60.75" customHeight="1" x14ac:dyDescent="0.2">
      <c r="A29" s="151"/>
      <c r="B29" s="152"/>
      <c r="C29" s="109"/>
      <c r="D29" s="137"/>
      <c r="E29" s="108"/>
      <c r="F29" s="109"/>
      <c r="G29" s="158"/>
      <c r="H29" s="158"/>
      <c r="I29" s="15"/>
      <c r="J29" s="160"/>
      <c r="K29" s="142"/>
      <c r="L29" s="25" t="s">
        <v>130</v>
      </c>
      <c r="M29" s="26" t="s">
        <v>53</v>
      </c>
      <c r="N29" s="27">
        <f>IF(M29="COMPLETA",10,IF(M29="INCOMPLETA",5,IF(M29="NO EXISTE",0,"")))</f>
        <v>10</v>
      </c>
      <c r="O29" s="120"/>
      <c r="P29" s="147"/>
      <c r="Q29" s="122"/>
      <c r="R29" s="124"/>
      <c r="S29" s="126"/>
      <c r="T29" s="127"/>
      <c r="U29" s="137"/>
      <c r="V29" s="139"/>
      <c r="W29" s="109"/>
      <c r="X29" s="109"/>
      <c r="Y29" s="110"/>
      <c r="Z29" s="110"/>
      <c r="AA29" s="132"/>
      <c r="AB29" s="109"/>
      <c r="AC29" s="110"/>
      <c r="AD29" s="107"/>
      <c r="AE29" s="254"/>
      <c r="AF29" s="260"/>
      <c r="AG29" s="259"/>
    </row>
    <row r="30" spans="1:41" ht="24.75" customHeight="1" x14ac:dyDescent="0.2">
      <c r="A30" s="180" t="s">
        <v>38</v>
      </c>
      <c r="B30" s="180"/>
      <c r="C30" s="180"/>
      <c r="D30" s="180"/>
      <c r="E30" s="180"/>
      <c r="F30" s="180"/>
      <c r="G30" s="181" t="s">
        <v>39</v>
      </c>
      <c r="H30" s="182"/>
      <c r="I30" s="182"/>
      <c r="J30" s="182"/>
      <c r="K30" s="182"/>
      <c r="L30" s="182"/>
      <c r="M30" s="182"/>
      <c r="N30" s="182"/>
      <c r="O30" s="182"/>
      <c r="P30" s="182"/>
      <c r="Q30" s="182"/>
      <c r="R30" s="182"/>
      <c r="S30" s="182"/>
      <c r="T30" s="182"/>
      <c r="U30" s="182"/>
      <c r="V30" s="182"/>
      <c r="W30" s="182"/>
      <c r="X30" s="189"/>
      <c r="Y30" s="182"/>
      <c r="Z30" s="182"/>
      <c r="AA30" s="182"/>
      <c r="AB30" s="183"/>
      <c r="AC30" s="186" t="s">
        <v>40</v>
      </c>
      <c r="AD30" s="191" t="s">
        <v>41</v>
      </c>
      <c r="AE30" s="192"/>
      <c r="AF30" s="192"/>
      <c r="AG30" s="192"/>
    </row>
    <row r="31" spans="1:41" ht="44.25" customHeight="1" x14ac:dyDescent="0.2">
      <c r="A31" s="177" t="s">
        <v>45</v>
      </c>
      <c r="B31" s="175" t="s">
        <v>46</v>
      </c>
      <c r="C31" s="177" t="s">
        <v>47</v>
      </c>
      <c r="D31" s="177" t="s">
        <v>2</v>
      </c>
      <c r="E31" s="177" t="s">
        <v>48</v>
      </c>
      <c r="F31" s="185" t="s">
        <v>49</v>
      </c>
      <c r="G31" s="180" t="s">
        <v>50</v>
      </c>
      <c r="H31" s="180"/>
      <c r="I31" s="180"/>
      <c r="J31" s="180"/>
      <c r="K31" s="181" t="s">
        <v>51</v>
      </c>
      <c r="L31" s="182"/>
      <c r="M31" s="182"/>
      <c r="N31" s="182"/>
      <c r="O31" s="182"/>
      <c r="P31" s="182"/>
      <c r="Q31" s="182"/>
      <c r="R31" s="182"/>
      <c r="S31" s="182"/>
      <c r="T31" s="183"/>
      <c r="U31" s="181" t="s">
        <v>52</v>
      </c>
      <c r="V31" s="182"/>
      <c r="W31" s="182"/>
      <c r="X31" s="182"/>
      <c r="Y31" s="182"/>
      <c r="Z31" s="182"/>
      <c r="AA31" s="182"/>
      <c r="AB31" s="183"/>
      <c r="AC31" s="190"/>
      <c r="AD31" s="191"/>
      <c r="AE31" s="192"/>
      <c r="AF31" s="192"/>
      <c r="AG31" s="192"/>
    </row>
    <row r="32" spans="1:41" ht="51" hidden="1" customHeight="1" x14ac:dyDescent="0.2">
      <c r="A32" s="177"/>
      <c r="B32" s="188"/>
      <c r="C32" s="177"/>
      <c r="D32" s="177"/>
      <c r="E32" s="177"/>
      <c r="F32" s="185"/>
      <c r="G32" s="184" t="s">
        <v>56</v>
      </c>
      <c r="H32" s="184"/>
      <c r="I32" s="184"/>
      <c r="J32" s="184"/>
      <c r="K32" s="173" t="s">
        <v>57</v>
      </c>
      <c r="L32" s="185" t="s">
        <v>58</v>
      </c>
      <c r="M32" s="185" t="s">
        <v>59</v>
      </c>
      <c r="N32" s="186" t="s">
        <v>60</v>
      </c>
      <c r="O32" s="177" t="s">
        <v>61</v>
      </c>
      <c r="P32" s="188" t="s">
        <v>62</v>
      </c>
      <c r="Q32" s="175" t="s">
        <v>63</v>
      </c>
      <c r="R32" s="177" t="s">
        <v>64</v>
      </c>
      <c r="S32" s="175" t="s">
        <v>65</v>
      </c>
      <c r="T32" s="175" t="s">
        <v>66</v>
      </c>
      <c r="U32" s="174" t="s">
        <v>67</v>
      </c>
      <c r="V32" s="177" t="s">
        <v>68</v>
      </c>
      <c r="W32" s="173" t="s">
        <v>69</v>
      </c>
      <c r="X32" s="175" t="s">
        <v>70</v>
      </c>
      <c r="Y32" s="177" t="s">
        <v>71</v>
      </c>
      <c r="Z32" s="177"/>
      <c r="AA32" s="177"/>
      <c r="AB32" s="177"/>
      <c r="AC32" s="190"/>
      <c r="AD32" s="193"/>
      <c r="AE32" s="194"/>
      <c r="AF32" s="194"/>
      <c r="AG32" s="194"/>
    </row>
    <row r="33" spans="1:41" ht="60.75" hidden="1" customHeight="1" x14ac:dyDescent="0.2">
      <c r="A33" s="175"/>
      <c r="B33" s="176"/>
      <c r="C33" s="175"/>
      <c r="D33" s="175"/>
      <c r="E33" s="175"/>
      <c r="F33" s="186"/>
      <c r="G33" s="10" t="s">
        <v>1</v>
      </c>
      <c r="H33" s="10" t="s">
        <v>0</v>
      </c>
      <c r="I33" s="10"/>
      <c r="J33" s="11" t="s">
        <v>77</v>
      </c>
      <c r="K33" s="174"/>
      <c r="L33" s="185"/>
      <c r="M33" s="185"/>
      <c r="N33" s="187"/>
      <c r="O33" s="177"/>
      <c r="P33" s="176"/>
      <c r="Q33" s="176"/>
      <c r="R33" s="177"/>
      <c r="S33" s="176"/>
      <c r="T33" s="176"/>
      <c r="U33" s="179"/>
      <c r="V33" s="177"/>
      <c r="W33" s="174"/>
      <c r="X33" s="176"/>
      <c r="Y33" s="12" t="s">
        <v>78</v>
      </c>
      <c r="Z33" s="12" t="s">
        <v>79</v>
      </c>
      <c r="AA33" s="13" t="s">
        <v>80</v>
      </c>
      <c r="AB33" s="13" t="s">
        <v>81</v>
      </c>
      <c r="AC33" s="187"/>
      <c r="AD33" s="14" t="s">
        <v>82</v>
      </c>
      <c r="AE33" s="14" t="s">
        <v>83</v>
      </c>
      <c r="AF33" s="14" t="s">
        <v>84</v>
      </c>
      <c r="AG33" s="12" t="s">
        <v>85</v>
      </c>
    </row>
    <row r="34" spans="1:41" ht="60.75" customHeight="1" x14ac:dyDescent="0.2">
      <c r="A34" s="115" t="s">
        <v>215</v>
      </c>
      <c r="B34" s="151" t="s">
        <v>216</v>
      </c>
      <c r="C34" s="115" t="s">
        <v>246</v>
      </c>
      <c r="D34" s="156" t="s">
        <v>15</v>
      </c>
      <c r="E34" s="128" t="s">
        <v>247</v>
      </c>
      <c r="F34" s="115" t="s">
        <v>248</v>
      </c>
      <c r="G34" s="157" t="s">
        <v>14</v>
      </c>
      <c r="H34" s="157" t="s">
        <v>18</v>
      </c>
      <c r="I34" s="15" t="str">
        <f>CONCATENATE(G34,H34)</f>
        <v>POSIBLEMAYOR</v>
      </c>
      <c r="J34" s="159" t="str">
        <f>I35</f>
        <v>3. EXTREMO</v>
      </c>
      <c r="K34" s="116" t="s">
        <v>249</v>
      </c>
      <c r="L34" s="16" t="s">
        <v>95</v>
      </c>
      <c r="M34" s="17" t="s">
        <v>3</v>
      </c>
      <c r="N34" s="18">
        <f>IF(M34="ASIGNADO",15,IF(M34="NO ASIGNADO",0,""))</f>
        <v>15</v>
      </c>
      <c r="O34" s="143">
        <f>SUM(N34:N40)</f>
        <v>70</v>
      </c>
      <c r="P34" s="145" t="s">
        <v>72</v>
      </c>
      <c r="Q34" s="148">
        <f>IF(Q37="DÉBIL",0,IF(Q37="MODERADO",50,IF(Q37="FUERTE",100,"")))</f>
        <v>0</v>
      </c>
      <c r="R34" s="149"/>
      <c r="S34" s="135" t="s">
        <v>96</v>
      </c>
      <c r="T34" s="135" t="s">
        <v>96</v>
      </c>
      <c r="U34" s="136" t="s">
        <v>166</v>
      </c>
      <c r="V34" s="138" t="s">
        <v>97</v>
      </c>
      <c r="W34" s="115" t="s">
        <v>250</v>
      </c>
      <c r="X34" s="115" t="s">
        <v>251</v>
      </c>
      <c r="Y34" s="128" t="s">
        <v>252</v>
      </c>
      <c r="Z34" s="109" t="s">
        <v>223</v>
      </c>
      <c r="AA34" s="130" t="s">
        <v>98</v>
      </c>
      <c r="AB34" s="115" t="s">
        <v>253</v>
      </c>
      <c r="AC34" s="251">
        <v>44439</v>
      </c>
      <c r="AD34" s="252" t="s">
        <v>254</v>
      </c>
      <c r="AE34" s="116" t="s">
        <v>226</v>
      </c>
      <c r="AF34" s="255" t="s">
        <v>255</v>
      </c>
      <c r="AG34" s="256" t="s">
        <v>360</v>
      </c>
    </row>
    <row r="35" spans="1:41" ht="60.75" customHeight="1" x14ac:dyDescent="0.2">
      <c r="A35" s="115"/>
      <c r="B35" s="152"/>
      <c r="C35" s="134"/>
      <c r="D35" s="136"/>
      <c r="E35" s="107"/>
      <c r="F35" s="134"/>
      <c r="G35" s="157"/>
      <c r="H35" s="157"/>
      <c r="I35" s="15" t="str">
        <f>IF(I34="RARA VEZINSIGNIFICANTE","1. BAJO",IF(I34="RARA VEZMENOR","2. BAJO",IF(I34="IMPROBABLEINSIGNIFICANTE","3. BAJO",IF(I34="IMPROBABLEMENOR","4. BAJO",IF(I34="POSIBLEINSIGNIFICANTE","5. BAJO",IF(I34="RARA VEZMODERADO","1. MODERADO",IF(I34="IMPROBABLEMODERADO","2. MODERADO",IF(I34="POSIBLEMENOR","3. MODERADO",IF(I34="PROBABLEINSIGNIFICANTE","4. MODERADO",IF(I34="RARA VEZMAYOR","1. ALTO",IF(I34="IMPROBABLEMAYOR","2. ALTO",IF(I34="POSIBLEMODERADO","3. ALTO",IF(I34="PROBABLEMENOR","4. ALTO",IF(I34="PROBABLEMODERADO","5. ALTO",IF(I34="CASI SEGUROINSIGNIFICANTE","6. ALTO",IF(I34="CASI SEGUROMENOR","7. ALTO",IF(I34="RARA VEZCATASTRÓFICO","1. EXTREMO",IF(I34="IMPROBABLECATASTRÓFICO","2. EXTREMO",IF(I34="POSIBLEMAYOR","3. EXTREMO",IF(I34="POSIBLECATASTRÓFICO","4. EXTREMO",IF(I34="PROBABLEMAYOR","5. EXTREMO",IF(I34="PROBABLECATASTRÓFICO","6. EXTREMO",IF(I34="CASI SEGUROMODERADO","7. EXTREMO",IF(I34="CASI SEGUROMAYOR","8. EXTREMO",IF(I34="CASI SEGUROCATASTRÓFICO","9. EXTREMO","")))))))))))))))))))))))))</f>
        <v>3. EXTREMO</v>
      </c>
      <c r="J35" s="160"/>
      <c r="K35" s="141"/>
      <c r="L35" s="19" t="s">
        <v>106</v>
      </c>
      <c r="M35" s="20" t="s">
        <v>11</v>
      </c>
      <c r="N35" s="21">
        <f>IF(M35="ADECUADO",15,IF(M35="INADECUADO",0,""))</f>
        <v>15</v>
      </c>
      <c r="O35" s="144"/>
      <c r="P35" s="146"/>
      <c r="Q35" s="148"/>
      <c r="R35" s="150"/>
      <c r="S35" s="135"/>
      <c r="T35" s="135"/>
      <c r="U35" s="136"/>
      <c r="V35" s="139"/>
      <c r="W35" s="115"/>
      <c r="X35" s="134"/>
      <c r="Y35" s="129"/>
      <c r="Z35" s="129"/>
      <c r="AA35" s="131"/>
      <c r="AB35" s="134"/>
      <c r="AC35" s="129"/>
      <c r="AD35" s="107"/>
      <c r="AE35" s="253"/>
      <c r="AF35" s="255"/>
      <c r="AG35" s="256"/>
    </row>
    <row r="36" spans="1:41" ht="56.25" customHeight="1" x14ac:dyDescent="0.2">
      <c r="A36" s="115"/>
      <c r="B36" s="152"/>
      <c r="C36" s="134"/>
      <c r="D36" s="136"/>
      <c r="E36" s="107"/>
      <c r="F36" s="134"/>
      <c r="G36" s="157"/>
      <c r="H36" s="157"/>
      <c r="I36" s="15" t="str">
        <f>IF(OR(I35="1. BAJO",I35="2. BAJO",I35="3. BAJO",I35="4. BAJO",I35="5. BAJO"),"BAJO",IF(OR(I35="1. MODERADO",I35="2. MODERADO",I35="3. MODERADO",I35="4. MODERADO"),"MODERADO",IF(OR(I35="1. ALTO",I35="2. ALTO",I35="3. ALTO",I35="4. ALTO",I35="5. ALTO",I35="6. ALTO",I35="7. ALTO"),"ALTO",IF(OR(I35="1. EXTREMO",I35="2. EXTREMO",I35="3. EXTREMO",I35="4. EXTREMO",I35="5. EXTREMO",I35="6. EXTREMO",I35="7. EXTREMO",I35="8. EXTREMO",I35="9. EXTREMO"),"EXTREMO",""))))</f>
        <v>EXTREMO</v>
      </c>
      <c r="J36" s="160"/>
      <c r="K36" s="141"/>
      <c r="L36" s="22" t="s">
        <v>110</v>
      </c>
      <c r="M36" s="20" t="s">
        <v>17</v>
      </c>
      <c r="N36" s="21">
        <f>IF(M36="OPORTUNA",15,IF(M36="INOPORTUNA",0,""))</f>
        <v>0</v>
      </c>
      <c r="O36" s="144"/>
      <c r="P36" s="146"/>
      <c r="Q36" s="148"/>
      <c r="R36" s="150"/>
      <c r="S36" s="23" t="s">
        <v>111</v>
      </c>
      <c r="T36" s="23" t="s">
        <v>112</v>
      </c>
      <c r="U36" s="136"/>
      <c r="V36" s="139"/>
      <c r="W36" s="115"/>
      <c r="X36" s="134"/>
      <c r="Y36" s="129"/>
      <c r="Z36" s="129"/>
      <c r="AA36" s="131"/>
      <c r="AB36" s="134"/>
      <c r="AC36" s="129"/>
      <c r="AD36" s="107"/>
      <c r="AE36" s="253"/>
      <c r="AF36" s="255"/>
      <c r="AG36" s="256"/>
    </row>
    <row r="37" spans="1:41" ht="60.75" customHeight="1" x14ac:dyDescent="0.2">
      <c r="A37" s="115"/>
      <c r="B37" s="152"/>
      <c r="C37" s="134"/>
      <c r="D37" s="136"/>
      <c r="E37" s="24" t="s">
        <v>117</v>
      </c>
      <c r="F37" s="134"/>
      <c r="G37" s="157"/>
      <c r="H37" s="157"/>
      <c r="I37" s="15"/>
      <c r="J37" s="160"/>
      <c r="K37" s="141"/>
      <c r="L37" s="19" t="s">
        <v>118</v>
      </c>
      <c r="M37" s="20" t="s">
        <v>125</v>
      </c>
      <c r="N37" s="21">
        <f>IF(M37="PREVENIR",15,IF(M37="DETECTAR",10,IF(M37="NO ES UN CONTROL",0,"")))</f>
        <v>15</v>
      </c>
      <c r="O37" s="119" t="str">
        <f>IF(O34&lt;86,"DÉBIL",IF(O34&lt;96,"MODERADO",IF(O34&lt;101,"FUERTE","")))</f>
        <v>DÉBIL</v>
      </c>
      <c r="P37" s="146"/>
      <c r="Q37" s="121" t="str">
        <f>IF(AND(O37="FUERTE",P34="FUERTE (SIEMPRE SE EJECUTA)"),"FUERTE",IF(OR(O37="DÉBIL",P34="DÉBIL (NO SE EJECUTA)"),"DÉBIL",IF(OR(O37="MODERADO",P34="MODERADO (ALGUNAS VECES)"),"MODERADO")))</f>
        <v>DÉBIL</v>
      </c>
      <c r="R37" s="123" t="str">
        <f>IF(AND(O37="FUERTE",P34="FUERTE (SIEMPRE SE EJECUTA)"),"NO","SÍ")</f>
        <v>SÍ</v>
      </c>
      <c r="S37" s="125" t="str">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N/A</v>
      </c>
      <c r="T37" s="126" t="str">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N/A</v>
      </c>
      <c r="U37" s="136"/>
      <c r="V37" s="139"/>
      <c r="W37" s="115"/>
      <c r="X37" s="134"/>
      <c r="Y37" s="129"/>
      <c r="Z37" s="110"/>
      <c r="AA37" s="131"/>
      <c r="AB37" s="134"/>
      <c r="AC37" s="129"/>
      <c r="AD37" s="107"/>
      <c r="AE37" s="253"/>
      <c r="AF37" s="165" t="s">
        <v>256</v>
      </c>
      <c r="AG37" s="256"/>
    </row>
    <row r="38" spans="1:41" ht="60.75" customHeight="1" x14ac:dyDescent="0.2">
      <c r="A38" s="115"/>
      <c r="B38" s="152"/>
      <c r="C38" s="134"/>
      <c r="D38" s="136"/>
      <c r="E38" s="171" t="s">
        <v>257</v>
      </c>
      <c r="F38" s="134"/>
      <c r="G38" s="157"/>
      <c r="H38" s="157"/>
      <c r="I38" s="15"/>
      <c r="J38" s="160"/>
      <c r="K38" s="141"/>
      <c r="L38" s="19" t="s">
        <v>122</v>
      </c>
      <c r="M38" s="20" t="s">
        <v>34</v>
      </c>
      <c r="N38" s="21">
        <f>IF(M38="CONFIABLE",15,IF(M38="NO CONFIABLE",0,""))</f>
        <v>15</v>
      </c>
      <c r="O38" s="120"/>
      <c r="P38" s="146"/>
      <c r="Q38" s="121"/>
      <c r="R38" s="123"/>
      <c r="S38" s="125"/>
      <c r="T38" s="127"/>
      <c r="U38" s="136"/>
      <c r="V38" s="139"/>
      <c r="W38" s="115"/>
      <c r="X38" s="134"/>
      <c r="Y38" s="129"/>
      <c r="Z38" s="24" t="s">
        <v>123</v>
      </c>
      <c r="AA38" s="131"/>
      <c r="AB38" s="134"/>
      <c r="AC38" s="129"/>
      <c r="AD38" s="107"/>
      <c r="AE38" s="253"/>
      <c r="AF38" s="115"/>
      <c r="AG38" s="256"/>
    </row>
    <row r="39" spans="1:41" ht="60.75" customHeight="1" x14ac:dyDescent="0.2">
      <c r="A39" s="115"/>
      <c r="B39" s="152"/>
      <c r="C39" s="134"/>
      <c r="D39" s="136"/>
      <c r="E39" s="171"/>
      <c r="F39" s="134"/>
      <c r="G39" s="157"/>
      <c r="H39" s="157"/>
      <c r="I39" s="15"/>
      <c r="J39" s="160"/>
      <c r="K39" s="141"/>
      <c r="L39" s="19" t="s">
        <v>127</v>
      </c>
      <c r="M39" s="20" t="s">
        <v>43</v>
      </c>
      <c r="N39" s="21">
        <f>IF(M39="SE INVESTIGAN Y SE RESUELVEN OPORTUNAMENTE",15,IF(M39="NO SE INVESTIGAN Y SE RESUELVEN OPORTUNAMENTE",0,""))</f>
        <v>0</v>
      </c>
      <c r="O39" s="120"/>
      <c r="P39" s="146"/>
      <c r="Q39" s="121"/>
      <c r="R39" s="123"/>
      <c r="S39" s="125"/>
      <c r="T39" s="127"/>
      <c r="U39" s="136"/>
      <c r="V39" s="139"/>
      <c r="W39" s="115"/>
      <c r="X39" s="134"/>
      <c r="Y39" s="129"/>
      <c r="Z39" s="109" t="s">
        <v>231</v>
      </c>
      <c r="AA39" s="131"/>
      <c r="AB39" s="134"/>
      <c r="AC39" s="129"/>
      <c r="AD39" s="107"/>
      <c r="AE39" s="253"/>
      <c r="AF39" s="115"/>
      <c r="AG39" s="256"/>
    </row>
    <row r="40" spans="1:41" ht="79.5" customHeight="1" x14ac:dyDescent="0.2">
      <c r="A40" s="128"/>
      <c r="B40" s="152"/>
      <c r="C40" s="109"/>
      <c r="D40" s="137"/>
      <c r="E40" s="172"/>
      <c r="F40" s="109"/>
      <c r="G40" s="158"/>
      <c r="H40" s="158"/>
      <c r="I40" s="15"/>
      <c r="J40" s="160"/>
      <c r="K40" s="142"/>
      <c r="L40" s="25" t="s">
        <v>130</v>
      </c>
      <c r="M40" s="26" t="s">
        <v>53</v>
      </c>
      <c r="N40" s="27">
        <f>IF(M40="COMPLETA",10,IF(M40="INCOMPLETA",5,IF(M40="NO EXISTE",0,"")))</f>
        <v>10</v>
      </c>
      <c r="O40" s="120"/>
      <c r="P40" s="147"/>
      <c r="Q40" s="122"/>
      <c r="R40" s="124"/>
      <c r="S40" s="126"/>
      <c r="T40" s="127"/>
      <c r="U40" s="137"/>
      <c r="V40" s="139"/>
      <c r="W40" s="128"/>
      <c r="X40" s="109"/>
      <c r="Y40" s="110"/>
      <c r="Z40" s="110"/>
      <c r="AA40" s="132"/>
      <c r="AB40" s="109"/>
      <c r="AC40" s="110"/>
      <c r="AD40" s="108"/>
      <c r="AE40" s="254"/>
      <c r="AF40" s="128"/>
      <c r="AG40" s="257"/>
    </row>
    <row r="41" spans="1:41" ht="60.75" hidden="1" customHeight="1" x14ac:dyDescent="0.2">
      <c r="A41" s="56"/>
      <c r="B41" s="57"/>
      <c r="C41" s="58"/>
      <c r="D41" s="59"/>
      <c r="E41" s="60"/>
      <c r="F41" s="61"/>
      <c r="G41" s="62"/>
      <c r="H41" s="62"/>
      <c r="I41" s="63"/>
      <c r="J41" s="64"/>
      <c r="K41" s="65"/>
      <c r="L41" s="66"/>
      <c r="M41" s="67"/>
      <c r="N41" s="68"/>
      <c r="O41" s="69"/>
      <c r="P41" s="70"/>
      <c r="Q41" s="71"/>
      <c r="R41" s="72"/>
      <c r="S41" s="73"/>
      <c r="T41" s="74"/>
      <c r="U41" s="59"/>
      <c r="V41" s="75"/>
      <c r="W41" s="76"/>
      <c r="X41" s="76"/>
      <c r="Y41" s="77"/>
      <c r="Z41" s="77"/>
      <c r="AA41" s="78"/>
      <c r="AB41" s="76"/>
      <c r="AC41" s="76"/>
      <c r="AD41" s="76"/>
      <c r="AE41" s="79"/>
      <c r="AF41" s="80"/>
      <c r="AG41" s="81"/>
    </row>
    <row r="42" spans="1:41" ht="60.75" hidden="1" customHeight="1" x14ac:dyDescent="0.2">
      <c r="A42" s="56"/>
      <c r="B42" s="57"/>
      <c r="C42" s="58"/>
      <c r="D42" s="59"/>
      <c r="E42" s="60"/>
      <c r="F42" s="61"/>
      <c r="G42" s="62"/>
      <c r="H42" s="62"/>
      <c r="I42" s="63"/>
      <c r="J42" s="64"/>
      <c r="K42" s="65"/>
      <c r="L42" s="66"/>
      <c r="M42" s="67"/>
      <c r="N42" s="68"/>
      <c r="O42" s="69"/>
      <c r="P42" s="70"/>
      <c r="Q42" s="71"/>
      <c r="R42" s="72"/>
      <c r="S42" s="73"/>
      <c r="T42" s="74"/>
      <c r="U42" s="59"/>
      <c r="V42" s="75"/>
      <c r="W42" s="76"/>
      <c r="X42" s="76"/>
      <c r="Y42" s="77"/>
      <c r="Z42" s="77"/>
      <c r="AA42" s="78"/>
      <c r="AB42" s="76"/>
      <c r="AC42" s="76"/>
      <c r="AD42" s="76"/>
      <c r="AE42" s="79"/>
      <c r="AF42" s="80"/>
      <c r="AG42" s="81"/>
    </row>
    <row r="43" spans="1:41" ht="60.75" hidden="1" customHeight="1" x14ac:dyDescent="0.2">
      <c r="A43" s="56"/>
      <c r="B43" s="57"/>
      <c r="C43" s="58"/>
      <c r="D43" s="59"/>
      <c r="E43" s="60"/>
      <c r="F43" s="61"/>
      <c r="G43" s="62"/>
      <c r="H43" s="62"/>
      <c r="I43" s="63"/>
      <c r="J43" s="64"/>
      <c r="K43" s="65"/>
      <c r="L43" s="66"/>
      <c r="M43" s="67"/>
      <c r="N43" s="68"/>
      <c r="O43" s="69"/>
      <c r="P43" s="70"/>
      <c r="Q43" s="71"/>
      <c r="R43" s="72"/>
      <c r="S43" s="73"/>
      <c r="T43" s="74"/>
      <c r="U43" s="59"/>
      <c r="V43" s="75"/>
      <c r="W43" s="76"/>
      <c r="X43" s="76"/>
      <c r="Y43" s="77"/>
      <c r="Z43" s="77"/>
      <c r="AA43" s="78"/>
      <c r="AB43" s="76"/>
      <c r="AC43" s="76"/>
      <c r="AD43" s="76"/>
      <c r="AE43" s="79"/>
      <c r="AF43" s="80"/>
      <c r="AG43" s="81"/>
    </row>
    <row r="44" spans="1:41" ht="48.75" hidden="1" customHeight="1" x14ac:dyDescent="0.2">
      <c r="A44" s="237"/>
      <c r="B44" s="238"/>
      <c r="C44" s="238"/>
      <c r="D44" s="238"/>
      <c r="E44" s="238"/>
      <c r="F44" s="238"/>
      <c r="G44" s="238"/>
      <c r="H44" s="238"/>
      <c r="I44" s="238"/>
      <c r="J44" s="238"/>
      <c r="K44" s="238"/>
      <c r="L44" s="238"/>
      <c r="M44" s="238"/>
      <c r="N44" s="238"/>
      <c r="O44" s="238"/>
      <c r="P44" s="238"/>
      <c r="Q44" s="238"/>
      <c r="R44" s="238"/>
      <c r="S44" s="238"/>
      <c r="T44" s="238"/>
      <c r="U44" s="238"/>
      <c r="V44" s="238"/>
      <c r="W44" s="238"/>
      <c r="X44" s="238"/>
      <c r="Y44" s="238"/>
      <c r="Z44" s="238"/>
      <c r="AA44" s="238"/>
      <c r="AB44" s="238"/>
      <c r="AC44" s="238"/>
      <c r="AD44" s="238"/>
      <c r="AE44" s="238"/>
      <c r="AF44" s="238"/>
      <c r="AG44" s="239"/>
      <c r="AO44" s="3" t="s">
        <v>133</v>
      </c>
    </row>
    <row r="45" spans="1:41" ht="21.75" customHeight="1" x14ac:dyDescent="0.2">
      <c r="A45" s="240" t="s">
        <v>134</v>
      </c>
      <c r="B45" s="241"/>
      <c r="C45" s="241"/>
      <c r="D45" s="241"/>
      <c r="E45" s="241"/>
      <c r="F45" s="241"/>
      <c r="G45" s="241"/>
      <c r="H45" s="241"/>
      <c r="I45" s="241"/>
      <c r="J45" s="241"/>
      <c r="K45" s="241"/>
      <c r="L45" s="241"/>
      <c r="M45" s="241"/>
      <c r="N45" s="241"/>
      <c r="O45" s="241"/>
      <c r="P45" s="241"/>
      <c r="Q45" s="241"/>
      <c r="R45" s="241"/>
      <c r="S45" s="241"/>
      <c r="T45" s="241"/>
      <c r="U45" s="241"/>
      <c r="V45" s="241"/>
      <c r="W45" s="241"/>
      <c r="X45" s="241"/>
      <c r="Y45" s="241"/>
      <c r="Z45" s="241"/>
      <c r="AA45" s="241"/>
      <c r="AB45" s="241"/>
      <c r="AC45" s="241"/>
      <c r="AD45" s="241"/>
      <c r="AE45" s="241"/>
      <c r="AF45" s="241"/>
      <c r="AG45" s="242"/>
      <c r="AO45" s="3" t="s">
        <v>135</v>
      </c>
    </row>
    <row r="46" spans="1:41" ht="27.75" customHeight="1" x14ac:dyDescent="0.2">
      <c r="A46" s="243" t="s">
        <v>136</v>
      </c>
      <c r="B46" s="244"/>
      <c r="C46" s="245"/>
      <c r="D46" s="246"/>
      <c r="E46" s="246"/>
      <c r="F46" s="246"/>
      <c r="G46" s="246"/>
      <c r="H46" s="246"/>
      <c r="I46" s="246"/>
      <c r="J46" s="246"/>
      <c r="K46" s="246"/>
      <c r="L46" s="246"/>
      <c r="M46" s="246"/>
      <c r="N46" s="246"/>
      <c r="O46" s="246"/>
      <c r="P46" s="246"/>
      <c r="Q46" s="246"/>
      <c r="R46" s="246"/>
      <c r="S46" s="246"/>
      <c r="T46" s="246"/>
      <c r="U46" s="246"/>
      <c r="V46" s="246"/>
      <c r="W46" s="246"/>
      <c r="X46" s="246"/>
      <c r="Y46" s="247"/>
      <c r="Z46" s="248" t="s">
        <v>138</v>
      </c>
      <c r="AA46" s="249"/>
      <c r="AB46" s="249"/>
      <c r="AC46" s="250"/>
      <c r="AD46" s="248" t="s">
        <v>258</v>
      </c>
      <c r="AE46" s="249"/>
      <c r="AF46" s="249"/>
      <c r="AG46" s="250"/>
      <c r="AO46" s="3" t="s">
        <v>140</v>
      </c>
    </row>
    <row r="47" spans="1:41" s="28" customFormat="1" ht="27.75" customHeight="1" x14ac:dyDescent="0.2">
      <c r="A47" s="91" t="s">
        <v>145</v>
      </c>
      <c r="B47" s="92"/>
      <c r="C47" s="228" t="s">
        <v>259</v>
      </c>
      <c r="D47" s="229"/>
      <c r="E47" s="229"/>
      <c r="F47" s="229"/>
      <c r="G47" s="229"/>
      <c r="H47" s="229"/>
      <c r="I47" s="229"/>
      <c r="J47" s="229"/>
      <c r="K47" s="229"/>
      <c r="L47" s="229"/>
      <c r="M47" s="229"/>
      <c r="N47" s="229"/>
      <c r="O47" s="229"/>
      <c r="P47" s="229"/>
      <c r="Q47" s="229"/>
      <c r="R47" s="229"/>
      <c r="S47" s="229"/>
      <c r="T47" s="229"/>
      <c r="U47" s="229"/>
      <c r="V47" s="229"/>
      <c r="W47" s="229"/>
      <c r="X47" s="229"/>
      <c r="Y47" s="230"/>
      <c r="Z47" s="94"/>
      <c r="AA47" s="95"/>
      <c r="AB47" s="95"/>
      <c r="AC47" s="96"/>
      <c r="AD47" s="94"/>
      <c r="AE47" s="95"/>
      <c r="AF47" s="95"/>
      <c r="AG47" s="95"/>
      <c r="AO47" s="3" t="s">
        <v>144</v>
      </c>
    </row>
    <row r="48" spans="1:41" s="28" customFormat="1" ht="27.75" customHeight="1" x14ac:dyDescent="0.2">
      <c r="A48" s="91" t="s">
        <v>145</v>
      </c>
      <c r="B48" s="92"/>
      <c r="C48" s="228" t="s">
        <v>260</v>
      </c>
      <c r="D48" s="229"/>
      <c r="E48" s="229"/>
      <c r="F48" s="229"/>
      <c r="G48" s="229"/>
      <c r="H48" s="229"/>
      <c r="I48" s="229"/>
      <c r="J48" s="229"/>
      <c r="K48" s="229"/>
      <c r="L48" s="229"/>
      <c r="M48" s="229"/>
      <c r="N48" s="229"/>
      <c r="O48" s="229"/>
      <c r="P48" s="229"/>
      <c r="Q48" s="229"/>
      <c r="R48" s="229"/>
      <c r="S48" s="229"/>
      <c r="T48" s="229"/>
      <c r="U48" s="229"/>
      <c r="V48" s="229"/>
      <c r="W48" s="229"/>
      <c r="X48" s="229"/>
      <c r="Y48" s="230"/>
      <c r="Z48" s="94"/>
      <c r="AA48" s="95"/>
      <c r="AB48" s="95"/>
      <c r="AC48" s="96"/>
      <c r="AD48" s="94"/>
      <c r="AE48" s="95"/>
      <c r="AF48" s="95"/>
      <c r="AG48" s="96"/>
      <c r="AO48" s="3" t="s">
        <v>146</v>
      </c>
    </row>
    <row r="49" spans="1:41" s="28" customFormat="1" ht="27.75" customHeight="1" x14ac:dyDescent="0.2">
      <c r="A49" s="91" t="s">
        <v>145</v>
      </c>
      <c r="B49" s="92"/>
      <c r="C49" s="228" t="s">
        <v>261</v>
      </c>
      <c r="D49" s="229"/>
      <c r="E49" s="229"/>
      <c r="F49" s="229"/>
      <c r="G49" s="229"/>
      <c r="H49" s="229"/>
      <c r="I49" s="229"/>
      <c r="J49" s="229"/>
      <c r="K49" s="229"/>
      <c r="L49" s="229"/>
      <c r="M49" s="229"/>
      <c r="N49" s="229"/>
      <c r="O49" s="229"/>
      <c r="P49" s="229"/>
      <c r="Q49" s="229"/>
      <c r="R49" s="229"/>
      <c r="S49" s="229"/>
      <c r="T49" s="229"/>
      <c r="U49" s="229"/>
      <c r="V49" s="229"/>
      <c r="W49" s="229"/>
      <c r="X49" s="229"/>
      <c r="Y49" s="230"/>
      <c r="Z49" s="94"/>
      <c r="AA49" s="95"/>
      <c r="AB49" s="95"/>
      <c r="AC49" s="96"/>
      <c r="AD49" s="94"/>
      <c r="AE49" s="95"/>
      <c r="AF49" s="95"/>
      <c r="AG49" s="96"/>
      <c r="AO49" s="3" t="s">
        <v>147</v>
      </c>
    </row>
    <row r="50" spans="1:41" ht="15" customHeight="1" x14ac:dyDescent="0.2">
      <c r="A50" s="231" t="s">
        <v>148</v>
      </c>
      <c r="B50" s="232"/>
      <c r="C50" s="232"/>
      <c r="D50" s="232"/>
      <c r="E50" s="232"/>
      <c r="F50" s="232"/>
      <c r="G50" s="232"/>
      <c r="H50" s="232"/>
      <c r="I50" s="232"/>
      <c r="J50" s="232"/>
      <c r="K50" s="232"/>
      <c r="L50" s="232"/>
      <c r="M50" s="232"/>
      <c r="N50" s="232"/>
      <c r="O50" s="232"/>
      <c r="P50" s="232"/>
      <c r="Q50" s="232"/>
      <c r="R50" s="232"/>
      <c r="S50" s="232"/>
      <c r="T50" s="232"/>
      <c r="U50" s="232"/>
      <c r="V50" s="232"/>
      <c r="W50" s="232"/>
      <c r="X50" s="232"/>
      <c r="Y50" s="232"/>
      <c r="Z50" s="232"/>
      <c r="AA50" s="232"/>
      <c r="AB50" s="232"/>
      <c r="AC50" s="232"/>
      <c r="AD50" s="232"/>
      <c r="AE50" s="232"/>
      <c r="AF50" s="232"/>
      <c r="AG50" s="233"/>
      <c r="AO50" s="3" t="s">
        <v>149</v>
      </c>
    </row>
    <row r="51" spans="1:41" customFormat="1" ht="30.75" customHeight="1" x14ac:dyDescent="0.25">
      <c r="A51" s="100" t="s">
        <v>139</v>
      </c>
      <c r="B51" s="101"/>
      <c r="C51" s="101"/>
      <c r="D51" s="101"/>
      <c r="E51" s="101"/>
      <c r="F51" s="102"/>
      <c r="G51" s="100" t="s">
        <v>150</v>
      </c>
      <c r="H51" s="101"/>
      <c r="I51" s="101"/>
      <c r="J51" s="101"/>
      <c r="K51" s="101"/>
      <c r="L51" s="102"/>
      <c r="M51" s="100" t="s">
        <v>151</v>
      </c>
      <c r="N51" s="101"/>
      <c r="O51" s="101"/>
      <c r="P51" s="101"/>
      <c r="Q51" s="101"/>
      <c r="R51" s="101"/>
      <c r="S51" s="101"/>
      <c r="T51" s="101"/>
      <c r="U51" s="101"/>
      <c r="V51" s="102"/>
      <c r="W51" s="100" t="s">
        <v>152</v>
      </c>
      <c r="X51" s="101"/>
      <c r="Y51" s="101"/>
      <c r="Z51" s="101"/>
      <c r="AA51" s="102"/>
      <c r="AB51" s="234" t="str">
        <f>IF(X7="X","APOYO OFICINA ASESORA DE PLANEACIÓN","APOYO OFICINA DE CONTROL INTERNO")</f>
        <v>APOYO OFICINA DE CONTROL INTERNO</v>
      </c>
      <c r="AC51" s="235"/>
      <c r="AD51" s="235"/>
      <c r="AE51" s="235"/>
      <c r="AF51" s="235"/>
      <c r="AG51" s="236"/>
      <c r="AH51" s="29"/>
      <c r="AO51" s="3" t="s">
        <v>153</v>
      </c>
    </row>
    <row r="52" spans="1:41" s="34" customFormat="1" ht="33.75" customHeight="1" x14ac:dyDescent="0.25">
      <c r="A52" s="30" t="s">
        <v>154</v>
      </c>
      <c r="B52" s="85" t="s">
        <v>262</v>
      </c>
      <c r="C52" s="86"/>
      <c r="D52" s="86"/>
      <c r="E52" s="86"/>
      <c r="F52" s="87"/>
      <c r="G52" s="31" t="s">
        <v>154</v>
      </c>
      <c r="H52" s="85" t="s">
        <v>263</v>
      </c>
      <c r="I52" s="86"/>
      <c r="J52" s="86"/>
      <c r="K52" s="86"/>
      <c r="L52" s="87"/>
      <c r="M52" s="31" t="s">
        <v>154</v>
      </c>
      <c r="N52" s="32"/>
      <c r="O52" s="101" t="s">
        <v>361</v>
      </c>
      <c r="P52" s="101"/>
      <c r="Q52" s="101"/>
      <c r="R52" s="101"/>
      <c r="S52" s="101"/>
      <c r="T52" s="101"/>
      <c r="U52" s="101"/>
      <c r="V52" s="102"/>
      <c r="W52" s="33" t="s">
        <v>154</v>
      </c>
      <c r="X52" s="85" t="s">
        <v>264</v>
      </c>
      <c r="Y52" s="86"/>
      <c r="Z52" s="86"/>
      <c r="AA52" s="87"/>
      <c r="AB52" s="33" t="s">
        <v>154</v>
      </c>
      <c r="AC52" s="225"/>
      <c r="AD52" s="226"/>
      <c r="AE52" s="226"/>
      <c r="AF52" s="226"/>
      <c r="AG52" s="227"/>
      <c r="AO52" s="3" t="s">
        <v>158</v>
      </c>
    </row>
    <row r="53" spans="1:41" s="34" customFormat="1" ht="32.25" customHeight="1" x14ac:dyDescent="0.25">
      <c r="A53" s="30" t="s">
        <v>159</v>
      </c>
      <c r="B53" s="85" t="s">
        <v>265</v>
      </c>
      <c r="C53" s="86"/>
      <c r="D53" s="86"/>
      <c r="E53" s="86"/>
      <c r="F53" s="87"/>
      <c r="G53" s="30" t="s">
        <v>159</v>
      </c>
      <c r="H53" s="85" t="s">
        <v>266</v>
      </c>
      <c r="I53" s="86"/>
      <c r="J53" s="86"/>
      <c r="K53" s="86"/>
      <c r="L53" s="87"/>
      <c r="M53" s="31" t="s">
        <v>159</v>
      </c>
      <c r="N53" s="35"/>
      <c r="O53" s="100" t="s">
        <v>267</v>
      </c>
      <c r="P53" s="101"/>
      <c r="Q53" s="101"/>
      <c r="R53" s="101"/>
      <c r="S53" s="101"/>
      <c r="T53" s="101"/>
      <c r="U53" s="101"/>
      <c r="V53" s="102"/>
      <c r="W53" s="30" t="s">
        <v>159</v>
      </c>
      <c r="X53" s="85" t="s">
        <v>268</v>
      </c>
      <c r="Y53" s="86"/>
      <c r="Z53" s="86"/>
      <c r="AA53" s="87"/>
      <c r="AB53" s="30" t="s">
        <v>159</v>
      </c>
      <c r="AC53" s="225"/>
      <c r="AD53" s="226"/>
      <c r="AE53" s="226"/>
      <c r="AF53" s="226"/>
      <c r="AG53" s="227"/>
      <c r="AO53" s="3" t="s">
        <v>164</v>
      </c>
    </row>
    <row r="54" spans="1:41" s="28" customFormat="1" x14ac:dyDescent="0.2">
      <c r="D54" s="36"/>
      <c r="AO54" s="3" t="s">
        <v>165</v>
      </c>
    </row>
    <row r="55" spans="1:41" x14ac:dyDescent="0.2">
      <c r="AO55" s="3" t="s">
        <v>166</v>
      </c>
    </row>
    <row r="56" spans="1:41" x14ac:dyDescent="0.2">
      <c r="AO56" s="3" t="s">
        <v>167</v>
      </c>
    </row>
    <row r="57" spans="1:41" x14ac:dyDescent="0.2">
      <c r="AO57" s="3" t="s">
        <v>168</v>
      </c>
    </row>
    <row r="58" spans="1:41" x14ac:dyDescent="0.2">
      <c r="AO58" s="3" t="s">
        <v>169</v>
      </c>
    </row>
    <row r="59" spans="1:41" x14ac:dyDescent="0.2">
      <c r="AO59" s="3" t="s">
        <v>170</v>
      </c>
    </row>
  </sheetData>
  <sheetProtection selectLockedCells="1"/>
  <dataConsolidate/>
  <mergeCells count="238">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18"/>
    <mergeCell ref="B12:B18"/>
    <mergeCell ref="C12:C18"/>
    <mergeCell ref="D12:D18"/>
    <mergeCell ref="E12:E14"/>
    <mergeCell ref="F12:F18"/>
    <mergeCell ref="G12:G18"/>
    <mergeCell ref="Q10:Q11"/>
    <mergeCell ref="R10:R11"/>
    <mergeCell ref="S10:S11"/>
    <mergeCell ref="T10:T11"/>
    <mergeCell ref="U10:U11"/>
    <mergeCell ref="V10:V11"/>
    <mergeCell ref="AB12:AB18"/>
    <mergeCell ref="AC12:AC18"/>
    <mergeCell ref="R12:R14"/>
    <mergeCell ref="S12:S13"/>
    <mergeCell ref="T12:T13"/>
    <mergeCell ref="U12:U18"/>
    <mergeCell ref="V12:V18"/>
    <mergeCell ref="W12:W18"/>
    <mergeCell ref="H12:H18"/>
    <mergeCell ref="J12:J18"/>
    <mergeCell ref="K12:K18"/>
    <mergeCell ref="O12:O14"/>
    <mergeCell ref="P12:P18"/>
    <mergeCell ref="Q12:Q14"/>
    <mergeCell ref="E16:E18"/>
    <mergeCell ref="Z17:Z18"/>
    <mergeCell ref="A19:F19"/>
    <mergeCell ref="G19:AB19"/>
    <mergeCell ref="AC19:AC22"/>
    <mergeCell ref="AD19:AG21"/>
    <mergeCell ref="A20:A22"/>
    <mergeCell ref="B20:B22"/>
    <mergeCell ref="C20:C22"/>
    <mergeCell ref="D20:D22"/>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W21:W22"/>
    <mergeCell ref="X21:X22"/>
    <mergeCell ref="Y21:AB21"/>
    <mergeCell ref="A23:A29"/>
    <mergeCell ref="B23:B29"/>
    <mergeCell ref="C23:C29"/>
    <mergeCell ref="D23:D29"/>
    <mergeCell ref="E23:E25"/>
    <mergeCell ref="O21:O22"/>
    <mergeCell ref="P21:P22"/>
    <mergeCell ref="Q21:Q22"/>
    <mergeCell ref="R21:R22"/>
    <mergeCell ref="S21:S22"/>
    <mergeCell ref="T21:T22"/>
    <mergeCell ref="E20:E22"/>
    <mergeCell ref="F20:F22"/>
    <mergeCell ref="G20:J20"/>
    <mergeCell ref="K20:T20"/>
    <mergeCell ref="U20:AB20"/>
    <mergeCell ref="G21:J21"/>
    <mergeCell ref="K21:K22"/>
    <mergeCell ref="L21:L22"/>
    <mergeCell ref="M21:M22"/>
    <mergeCell ref="N21:N22"/>
    <mergeCell ref="F23:F29"/>
    <mergeCell ref="G23:G29"/>
    <mergeCell ref="H23:H29"/>
    <mergeCell ref="J23:J29"/>
    <mergeCell ref="K23:K29"/>
    <mergeCell ref="O23:O25"/>
    <mergeCell ref="O26:O29"/>
    <mergeCell ref="U21:U22"/>
    <mergeCell ref="V21:V22"/>
    <mergeCell ref="Q23:Q25"/>
    <mergeCell ref="R23:R25"/>
    <mergeCell ref="S23:S24"/>
    <mergeCell ref="T23:T24"/>
    <mergeCell ref="U23:U29"/>
    <mergeCell ref="Q26:Q29"/>
    <mergeCell ref="R26:R29"/>
    <mergeCell ref="S26:S29"/>
    <mergeCell ref="T26:T29"/>
    <mergeCell ref="E27:E29"/>
    <mergeCell ref="Z28:Z29"/>
    <mergeCell ref="A30:F30"/>
    <mergeCell ref="G30:AB30"/>
    <mergeCell ref="AC30:AC33"/>
    <mergeCell ref="AD30:AG32"/>
    <mergeCell ref="A31:A33"/>
    <mergeCell ref="B31:B33"/>
    <mergeCell ref="C31:C33"/>
    <mergeCell ref="D31:D33"/>
    <mergeCell ref="AB23:AB29"/>
    <mergeCell ref="AC23:AC29"/>
    <mergeCell ref="AD23:AD29"/>
    <mergeCell ref="AE23:AE29"/>
    <mergeCell ref="AF23:AF25"/>
    <mergeCell ref="AG23:AG29"/>
    <mergeCell ref="AF26:AF29"/>
    <mergeCell ref="V23:V29"/>
    <mergeCell ref="W23:W29"/>
    <mergeCell ref="X23:X29"/>
    <mergeCell ref="Y23:Y29"/>
    <mergeCell ref="Z23:Z26"/>
    <mergeCell ref="AA23:AA29"/>
    <mergeCell ref="P23:P29"/>
    <mergeCell ref="W32:W33"/>
    <mergeCell ref="X32:X33"/>
    <mergeCell ref="Y32:AB32"/>
    <mergeCell ref="A34:A40"/>
    <mergeCell ref="B34:B40"/>
    <mergeCell ref="C34:C40"/>
    <mergeCell ref="D34:D40"/>
    <mergeCell ref="E34:E36"/>
    <mergeCell ref="O32:O33"/>
    <mergeCell ref="P32:P33"/>
    <mergeCell ref="Q32:Q33"/>
    <mergeCell ref="R32:R33"/>
    <mergeCell ref="S32:S33"/>
    <mergeCell ref="T32:T33"/>
    <mergeCell ref="E31:E33"/>
    <mergeCell ref="F31:F33"/>
    <mergeCell ref="G31:J31"/>
    <mergeCell ref="K31:T31"/>
    <mergeCell ref="U31:AB31"/>
    <mergeCell ref="G32:J32"/>
    <mergeCell ref="K32:K33"/>
    <mergeCell ref="L32:L33"/>
    <mergeCell ref="M32:M33"/>
    <mergeCell ref="N32:N33"/>
    <mergeCell ref="F34:F40"/>
    <mergeCell ref="G34:G40"/>
    <mergeCell ref="H34:H40"/>
    <mergeCell ref="J34:J40"/>
    <mergeCell ref="K34:K40"/>
    <mergeCell ref="O34:O36"/>
    <mergeCell ref="O37:O40"/>
    <mergeCell ref="U32:U33"/>
    <mergeCell ref="V32:V33"/>
    <mergeCell ref="W34:W40"/>
    <mergeCell ref="X34:X40"/>
    <mergeCell ref="Y34:Y40"/>
    <mergeCell ref="Z34:Z37"/>
    <mergeCell ref="AA34:AA40"/>
    <mergeCell ref="P34:P40"/>
    <mergeCell ref="Q34:Q36"/>
    <mergeCell ref="R34:R36"/>
    <mergeCell ref="S34:S35"/>
    <mergeCell ref="T34:T35"/>
    <mergeCell ref="U34:U40"/>
    <mergeCell ref="Q37:Q40"/>
    <mergeCell ref="R37:R40"/>
    <mergeCell ref="S37:S40"/>
    <mergeCell ref="T37:T40"/>
    <mergeCell ref="A47:B47"/>
    <mergeCell ref="C47:Y47"/>
    <mergeCell ref="Z47:AC47"/>
    <mergeCell ref="AD47:AG47"/>
    <mergeCell ref="A48:B48"/>
    <mergeCell ref="C48:Y48"/>
    <mergeCell ref="Z48:AC48"/>
    <mergeCell ref="AD48:AG48"/>
    <mergeCell ref="E38:E40"/>
    <mergeCell ref="Z39:Z40"/>
    <mergeCell ref="A44:AG44"/>
    <mergeCell ref="A45:AG45"/>
    <mergeCell ref="A46:B46"/>
    <mergeCell ref="C46:Y46"/>
    <mergeCell ref="Z46:AC46"/>
    <mergeCell ref="AD46:AG46"/>
    <mergeCell ref="AB34:AB40"/>
    <mergeCell ref="AC34:AC40"/>
    <mergeCell ref="AD34:AD40"/>
    <mergeCell ref="AE34:AE40"/>
    <mergeCell ref="AF34:AF36"/>
    <mergeCell ref="AG34:AG40"/>
    <mergeCell ref="AF37:AF40"/>
    <mergeCell ref="V34:V40"/>
    <mergeCell ref="A49:B49"/>
    <mergeCell ref="C49:Y49"/>
    <mergeCell ref="Z49:AC49"/>
    <mergeCell ref="AD49:AG49"/>
    <mergeCell ref="A50:AG50"/>
    <mergeCell ref="A51:F51"/>
    <mergeCell ref="G51:L51"/>
    <mergeCell ref="M51:V51"/>
    <mergeCell ref="W51:AA51"/>
    <mergeCell ref="AB51:AG51"/>
    <mergeCell ref="B52:F52"/>
    <mergeCell ref="H52:L52"/>
    <mergeCell ref="O52:V52"/>
    <mergeCell ref="X52:AA52"/>
    <mergeCell ref="AC52:AG52"/>
    <mergeCell ref="B53:F53"/>
    <mergeCell ref="H53:L53"/>
    <mergeCell ref="O53:V53"/>
    <mergeCell ref="X53:AA53"/>
    <mergeCell ref="AC53:AG53"/>
  </mergeCells>
  <conditionalFormatting sqref="J12:J18">
    <cfRule type="containsText" dxfId="111" priority="21" operator="containsText" text="EXTREMO">
      <formula>NOT(ISERROR(SEARCH("EXTREMO",J12)))</formula>
    </cfRule>
    <cfRule type="containsText" dxfId="110" priority="22" operator="containsText" text="ALTO">
      <formula>NOT(ISERROR(SEARCH("ALTO",J12)))</formula>
    </cfRule>
    <cfRule type="containsText" dxfId="109" priority="23" operator="containsText" text="MODERADO">
      <formula>NOT(ISERROR(SEARCH("MODERADO",J12)))</formula>
    </cfRule>
    <cfRule type="containsText" dxfId="108" priority="24" operator="containsText" text="BAJO">
      <formula>NOT(ISERROR(SEARCH("BAJO",J12)))</formula>
    </cfRule>
  </conditionalFormatting>
  <conditionalFormatting sqref="U12:U18">
    <cfRule type="containsText" dxfId="107" priority="17" operator="containsText" text="EXTREMO">
      <formula>NOT(ISERROR(SEARCH("EXTREMO",U12)))</formula>
    </cfRule>
    <cfRule type="containsText" dxfId="106" priority="18" operator="containsText" text="MODERADO">
      <formula>NOT(ISERROR(SEARCH("MODERADO",U12)))</formula>
    </cfRule>
    <cfRule type="containsText" dxfId="105" priority="19" operator="containsText" text="ALTO">
      <formula>NOT(ISERROR(SEARCH("ALTO",U12)))</formula>
    </cfRule>
    <cfRule type="containsText" dxfId="104" priority="20" operator="containsText" text="BAJO">
      <formula>NOT(ISERROR(SEARCH("BAJO",U12)))</formula>
    </cfRule>
  </conditionalFormatting>
  <conditionalFormatting sqref="U23:U29 U41:U43">
    <cfRule type="containsText" dxfId="103" priority="9" operator="containsText" text="EXTREMO">
      <formula>NOT(ISERROR(SEARCH("EXTREMO",U23)))</formula>
    </cfRule>
    <cfRule type="containsText" dxfId="102" priority="10" operator="containsText" text="MODERADO">
      <formula>NOT(ISERROR(SEARCH("MODERADO",U23)))</formula>
    </cfRule>
    <cfRule type="containsText" dxfId="101" priority="11" operator="containsText" text="ALTO">
      <formula>NOT(ISERROR(SEARCH("ALTO",U23)))</formula>
    </cfRule>
    <cfRule type="containsText" dxfId="100" priority="12" operator="containsText" text="BAJO">
      <formula>NOT(ISERROR(SEARCH("BAJO",U23)))</formula>
    </cfRule>
  </conditionalFormatting>
  <conditionalFormatting sqref="J23:J29 J41:J43">
    <cfRule type="containsText" dxfId="99" priority="13" operator="containsText" text="EXTREMO">
      <formula>NOT(ISERROR(SEARCH("EXTREMO",J23)))</formula>
    </cfRule>
    <cfRule type="containsText" dxfId="98" priority="14" operator="containsText" text="ALTO">
      <formula>NOT(ISERROR(SEARCH("ALTO",J23)))</formula>
    </cfRule>
    <cfRule type="containsText" dxfId="97" priority="15" operator="containsText" text="MODERADO">
      <formula>NOT(ISERROR(SEARCH("MODERADO",J23)))</formula>
    </cfRule>
    <cfRule type="containsText" dxfId="96" priority="16" operator="containsText" text="BAJO">
      <formula>NOT(ISERROR(SEARCH("BAJO",J23)))</formula>
    </cfRule>
  </conditionalFormatting>
  <conditionalFormatting sqref="J34:J40">
    <cfRule type="containsText" dxfId="95" priority="5" operator="containsText" text="EXTREMO">
      <formula>NOT(ISERROR(SEARCH("EXTREMO",J34)))</formula>
    </cfRule>
    <cfRule type="containsText" dxfId="94" priority="6" operator="containsText" text="ALTO">
      <formula>NOT(ISERROR(SEARCH("ALTO",J34)))</formula>
    </cfRule>
    <cfRule type="containsText" dxfId="93" priority="7" operator="containsText" text="MODERADO">
      <formula>NOT(ISERROR(SEARCH("MODERADO",J34)))</formula>
    </cfRule>
    <cfRule type="containsText" dxfId="92" priority="8" operator="containsText" text="BAJO">
      <formula>NOT(ISERROR(SEARCH("BAJO",J34)))</formula>
    </cfRule>
  </conditionalFormatting>
  <conditionalFormatting sqref="U34:U40">
    <cfRule type="containsText" dxfId="91" priority="1" operator="containsText" text="EXTREMO">
      <formula>NOT(ISERROR(SEARCH("EXTREMO",U34)))</formula>
    </cfRule>
    <cfRule type="containsText" dxfId="90" priority="2" operator="containsText" text="MODERADO">
      <formula>NOT(ISERROR(SEARCH("MODERADO",U34)))</formula>
    </cfRule>
    <cfRule type="containsText" dxfId="89" priority="3" operator="containsText" text="ALTO">
      <formula>NOT(ISERROR(SEARCH("ALTO",U34)))</formula>
    </cfRule>
    <cfRule type="containsText" dxfId="88" priority="4" operator="containsText" text="BAJO">
      <formula>NOT(ISERROR(SEARCH("BAJO",U34)))</formula>
    </cfRule>
  </conditionalFormatting>
  <dataValidations count="15">
    <dataValidation type="list" allowBlank="1" showInputMessage="1" showErrorMessage="1" sqref="M15 M26 M37" xr:uid="{58C35D30-5203-4EA6-AF19-AF760C9A59AA}">
      <formula1>$AJ$16:$AL$16</formula1>
    </dataValidation>
    <dataValidation type="list" allowBlank="1" showInputMessage="1" showErrorMessage="1" sqref="AA12:AA18 AA23:AA29 AA34:AA43" xr:uid="{5FF19EF8-7BCB-4F2D-89B6-0BAA46BAAF77}">
      <formula1>$AN$12:$AN$13</formula1>
    </dataValidation>
    <dataValidation type="list" allowBlank="1" showInputMessage="1" showErrorMessage="1" sqref="T12 S12:S13 T23 S23:S24 T34 S34:S35" xr:uid="{A7ED6494-DB79-4D0F-8FFF-4AD4A869B1FD}">
      <formula1>$AH$15:$AH$17</formula1>
    </dataValidation>
    <dataValidation type="list" allowBlank="1" showInputMessage="1" showErrorMessage="1" sqref="D12:D18 D23:D29 D34:D43" xr:uid="{AC140E21-F3DC-4F05-9C44-700FDA7AA7A8}">
      <formula1>$AN$2:$AN$8</formula1>
    </dataValidation>
    <dataValidation type="list" allowBlank="1" showInputMessage="1" showErrorMessage="1" sqref="V12:V18 V23:V29 V34:V43" xr:uid="{24F3544E-6B35-432F-AD96-EBCB5969FB2E}">
      <formula1>$AH$14:$AK$14</formula1>
    </dataValidation>
    <dataValidation type="list" allowBlank="1" showInputMessage="1" showErrorMessage="1" sqref="P12 P23 P34" xr:uid="{EE22B93F-D400-4162-862E-4166DBD76A71}">
      <formula1>$AH$10:$AJ$10</formula1>
    </dataValidation>
    <dataValidation type="list" allowBlank="1" showInputMessage="1" showErrorMessage="1" sqref="M17 M28 M39" xr:uid="{41E63EB4-A7B8-4914-9B2B-9BDD1AD370AA}">
      <formula1>$AH$8:$AI$8</formula1>
    </dataValidation>
    <dataValidation type="list" allowBlank="1" showInputMessage="1" showErrorMessage="1" sqref="M16 M27 M38" xr:uid="{91D374D8-AE2B-4C0A-980B-B8678FACF759}">
      <formula1>$AH$7:$AI$7</formula1>
    </dataValidation>
    <dataValidation type="list" allowBlank="1" showInputMessage="1" showErrorMessage="1" sqref="M14 M25 M36" xr:uid="{E9AE053A-7A07-4851-B48A-7F03CE3CFFBF}">
      <formula1>$AH$5:$AI$5</formula1>
    </dataValidation>
    <dataValidation type="list" allowBlank="1" showInputMessage="1" showErrorMessage="1" sqref="M13 M24 M35" xr:uid="{DABEBDE6-E838-40A5-B34A-21CABC559C7E}">
      <formula1>$AH$4:$AI$4</formula1>
    </dataValidation>
    <dataValidation type="list" allowBlank="1" showInputMessage="1" showErrorMessage="1" sqref="M12 M23 M34" xr:uid="{59161F9B-ED5E-42E8-902D-49DF6D3ADD94}">
      <formula1>$AH$2:$AH$3</formula1>
    </dataValidation>
    <dataValidation type="list" allowBlank="1" showInputMessage="1" showErrorMessage="1" sqref="U12:U18 U23:U29 U34:U43" xr:uid="{CB196573-D4D1-45E8-A872-02D90273730A}">
      <formula1>$AO$10:$AO$59</formula1>
    </dataValidation>
    <dataValidation type="list" allowBlank="1" showInputMessage="1" showErrorMessage="1" sqref="G12:G18 G23:G29 G34:G43" xr:uid="{6B925773-E36D-4131-A5C2-F7FA903367BD}">
      <formula1>$AL$2:$AL$6</formula1>
    </dataValidation>
    <dataValidation type="list" allowBlank="1" showInputMessage="1" showErrorMessage="1" sqref="M18 M29 M40:M43" xr:uid="{1F53BD87-9CD8-4355-9EFA-374995969B48}">
      <formula1>$AH$9:$AJ$9</formula1>
    </dataValidation>
    <dataValidation type="list" allowBlank="1" showInputMessage="1" showErrorMessage="1" sqref="H12:H18 H23:H29 H34:H43" xr:uid="{5C365F5F-03E6-415A-B9A8-4C007A9122F1}">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28CD8B-0775-4594-A62C-240E235F8300}">
  <dimension ref="A1:AP97"/>
  <sheetViews>
    <sheetView view="pageBreakPreview" topLeftCell="W15" zoomScale="55" zoomScaleNormal="40" zoomScaleSheetLayoutView="55" workbookViewId="0">
      <selection activeCell="AG19" sqref="AG19:AG25"/>
    </sheetView>
  </sheetViews>
  <sheetFormatPr baseColWidth="10" defaultColWidth="11.42578125" defaultRowHeight="12.75" x14ac:dyDescent="0.2"/>
  <cols>
    <col min="1" max="2" width="22.5703125" style="3" customWidth="1"/>
    <col min="3" max="3" width="21.140625" style="3" customWidth="1"/>
    <col min="4" max="4" width="27.42578125" style="36" customWidth="1"/>
    <col min="5" max="5" width="24"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7.140625"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33.28515625" style="3" customWidth="1"/>
    <col min="33" max="33" width="23.5703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03" t="s">
        <v>27</v>
      </c>
      <c r="B7" s="203"/>
      <c r="C7" s="204">
        <v>44227</v>
      </c>
      <c r="D7" s="205"/>
      <c r="E7" s="205"/>
      <c r="F7" s="205"/>
      <c r="G7" s="206"/>
      <c r="H7" s="207"/>
      <c r="I7" s="207"/>
      <c r="J7" s="207"/>
      <c r="K7" s="207"/>
      <c r="L7" s="208"/>
      <c r="M7" s="209" t="s">
        <v>28</v>
      </c>
      <c r="N7" s="210"/>
      <c r="O7" s="210"/>
      <c r="P7" s="210"/>
      <c r="Q7" s="210"/>
      <c r="R7" s="210"/>
      <c r="S7" s="210"/>
      <c r="T7" s="210"/>
      <c r="U7" s="210"/>
      <c r="V7" s="211"/>
      <c r="W7" s="4" t="s">
        <v>29</v>
      </c>
      <c r="X7" s="5"/>
      <c r="Y7" s="6" t="s">
        <v>30</v>
      </c>
      <c r="Z7" s="212"/>
      <c r="AA7" s="213"/>
      <c r="AB7" s="4" t="s">
        <v>31</v>
      </c>
      <c r="AC7" s="5" t="s">
        <v>32</v>
      </c>
      <c r="AD7" s="7" t="s">
        <v>33</v>
      </c>
      <c r="AE7" s="8"/>
      <c r="AF7" s="214"/>
      <c r="AG7" s="214"/>
      <c r="AH7" s="3" t="s">
        <v>34</v>
      </c>
      <c r="AI7" s="3" t="s">
        <v>35</v>
      </c>
      <c r="AJ7" s="3" t="s">
        <v>36</v>
      </c>
      <c r="AN7" s="3" t="s">
        <v>37</v>
      </c>
    </row>
    <row r="8" spans="1:41" x14ac:dyDescent="0.2">
      <c r="A8" s="180" t="s">
        <v>38</v>
      </c>
      <c r="B8" s="180"/>
      <c r="C8" s="180"/>
      <c r="D8" s="180"/>
      <c r="E8" s="180"/>
      <c r="F8" s="180"/>
      <c r="G8" s="181" t="s">
        <v>39</v>
      </c>
      <c r="H8" s="182"/>
      <c r="I8" s="182"/>
      <c r="J8" s="182"/>
      <c r="K8" s="182"/>
      <c r="L8" s="182"/>
      <c r="M8" s="182"/>
      <c r="N8" s="182"/>
      <c r="O8" s="182"/>
      <c r="P8" s="182"/>
      <c r="Q8" s="182"/>
      <c r="R8" s="182"/>
      <c r="S8" s="182"/>
      <c r="T8" s="182"/>
      <c r="U8" s="182"/>
      <c r="V8" s="182"/>
      <c r="W8" s="182"/>
      <c r="X8" s="189"/>
      <c r="Y8" s="182"/>
      <c r="Z8" s="182"/>
      <c r="AA8" s="182"/>
      <c r="AB8" s="183"/>
      <c r="AC8" s="186" t="s">
        <v>40</v>
      </c>
      <c r="AD8" s="191" t="s">
        <v>41</v>
      </c>
      <c r="AE8" s="192"/>
      <c r="AF8" s="192"/>
      <c r="AG8" s="192"/>
      <c r="AH8" s="3" t="s">
        <v>42</v>
      </c>
      <c r="AI8" s="3" t="s">
        <v>43</v>
      </c>
      <c r="AN8" s="3" t="s">
        <v>44</v>
      </c>
    </row>
    <row r="9" spans="1:41" s="9" customFormat="1" ht="14.25" customHeight="1" x14ac:dyDescent="0.2">
      <c r="A9" s="177" t="s">
        <v>45</v>
      </c>
      <c r="B9" s="175" t="s">
        <v>46</v>
      </c>
      <c r="C9" s="177" t="s">
        <v>47</v>
      </c>
      <c r="D9" s="177" t="s">
        <v>2</v>
      </c>
      <c r="E9" s="177" t="s">
        <v>48</v>
      </c>
      <c r="F9" s="185" t="s">
        <v>49</v>
      </c>
      <c r="G9" s="180" t="s">
        <v>50</v>
      </c>
      <c r="H9" s="180"/>
      <c r="I9" s="180"/>
      <c r="J9" s="180"/>
      <c r="K9" s="181" t="s">
        <v>51</v>
      </c>
      <c r="L9" s="182"/>
      <c r="M9" s="182"/>
      <c r="N9" s="182"/>
      <c r="O9" s="182"/>
      <c r="P9" s="182"/>
      <c r="Q9" s="182"/>
      <c r="R9" s="182"/>
      <c r="S9" s="182"/>
      <c r="T9" s="183"/>
      <c r="U9" s="181" t="s">
        <v>52</v>
      </c>
      <c r="V9" s="182"/>
      <c r="W9" s="182"/>
      <c r="X9" s="182"/>
      <c r="Y9" s="182"/>
      <c r="Z9" s="182"/>
      <c r="AA9" s="182"/>
      <c r="AB9" s="183"/>
      <c r="AC9" s="190"/>
      <c r="AD9" s="191"/>
      <c r="AE9" s="192"/>
      <c r="AF9" s="192"/>
      <c r="AG9" s="192"/>
      <c r="AH9" s="3" t="s">
        <v>53</v>
      </c>
      <c r="AI9" s="3" t="s">
        <v>54</v>
      </c>
      <c r="AJ9" s="3" t="s">
        <v>55</v>
      </c>
    </row>
    <row r="10" spans="1:41" s="9" customFormat="1" ht="20.25" customHeight="1" x14ac:dyDescent="0.2">
      <c r="A10" s="177"/>
      <c r="B10" s="188"/>
      <c r="C10" s="177"/>
      <c r="D10" s="177"/>
      <c r="E10" s="177"/>
      <c r="F10" s="185"/>
      <c r="G10" s="184" t="s">
        <v>56</v>
      </c>
      <c r="H10" s="184"/>
      <c r="I10" s="184"/>
      <c r="J10" s="184"/>
      <c r="K10" s="173" t="s">
        <v>57</v>
      </c>
      <c r="L10" s="185" t="s">
        <v>58</v>
      </c>
      <c r="M10" s="185" t="s">
        <v>59</v>
      </c>
      <c r="N10" s="186" t="s">
        <v>60</v>
      </c>
      <c r="O10" s="177" t="s">
        <v>61</v>
      </c>
      <c r="P10" s="188" t="s">
        <v>62</v>
      </c>
      <c r="Q10" s="175" t="s">
        <v>63</v>
      </c>
      <c r="R10" s="177" t="s">
        <v>64</v>
      </c>
      <c r="S10" s="175" t="s">
        <v>65</v>
      </c>
      <c r="T10" s="175" t="s">
        <v>66</v>
      </c>
      <c r="U10" s="174" t="s">
        <v>67</v>
      </c>
      <c r="V10" s="177" t="s">
        <v>68</v>
      </c>
      <c r="W10" s="173" t="s">
        <v>69</v>
      </c>
      <c r="X10" s="175" t="s">
        <v>70</v>
      </c>
      <c r="Y10" s="177" t="s">
        <v>71</v>
      </c>
      <c r="Z10" s="177"/>
      <c r="AA10" s="177"/>
      <c r="AB10" s="177"/>
      <c r="AC10" s="190"/>
      <c r="AD10" s="193"/>
      <c r="AE10" s="194"/>
      <c r="AF10" s="194"/>
      <c r="AG10" s="194"/>
      <c r="AH10" s="9" t="s">
        <v>72</v>
      </c>
      <c r="AI10" s="9" t="s">
        <v>73</v>
      </c>
      <c r="AJ10" s="9" t="s">
        <v>74</v>
      </c>
      <c r="AL10" s="9" t="s">
        <v>75</v>
      </c>
      <c r="AO10" s="3" t="s">
        <v>76</v>
      </c>
    </row>
    <row r="11" spans="1:41" s="9" customFormat="1" ht="69.75" customHeight="1" x14ac:dyDescent="0.2">
      <c r="A11" s="175"/>
      <c r="B11" s="176"/>
      <c r="C11" s="175"/>
      <c r="D11" s="175"/>
      <c r="E11" s="175"/>
      <c r="F11" s="186"/>
      <c r="G11" s="10" t="s">
        <v>1</v>
      </c>
      <c r="H11" s="10" t="s">
        <v>0</v>
      </c>
      <c r="I11" s="10"/>
      <c r="J11" s="11" t="s">
        <v>77</v>
      </c>
      <c r="K11" s="174"/>
      <c r="L11" s="185"/>
      <c r="M11" s="185"/>
      <c r="N11" s="187"/>
      <c r="O11" s="177"/>
      <c r="P11" s="176"/>
      <c r="Q11" s="176"/>
      <c r="R11" s="177"/>
      <c r="S11" s="176"/>
      <c r="T11" s="176"/>
      <c r="U11" s="179"/>
      <c r="V11" s="177"/>
      <c r="W11" s="174"/>
      <c r="X11" s="176"/>
      <c r="Y11" s="12" t="s">
        <v>78</v>
      </c>
      <c r="Z11" s="12" t="s">
        <v>79</v>
      </c>
      <c r="AA11" s="13" t="s">
        <v>80</v>
      </c>
      <c r="AB11" s="13" t="s">
        <v>81</v>
      </c>
      <c r="AC11" s="187"/>
      <c r="AD11" s="14" t="s">
        <v>82</v>
      </c>
      <c r="AE11" s="14" t="s">
        <v>83</v>
      </c>
      <c r="AF11" s="14" t="s">
        <v>84</v>
      </c>
      <c r="AG11" s="12" t="s">
        <v>85</v>
      </c>
      <c r="AH11" s="9" t="s">
        <v>86</v>
      </c>
      <c r="AI11" s="9" t="s">
        <v>8</v>
      </c>
      <c r="AL11" s="9" t="s">
        <v>87</v>
      </c>
      <c r="AO11" s="3" t="s">
        <v>88</v>
      </c>
    </row>
    <row r="12" spans="1:41" ht="37.5" customHeight="1" x14ac:dyDescent="0.2">
      <c r="A12" s="152" t="s">
        <v>171</v>
      </c>
      <c r="B12" s="152" t="s">
        <v>172</v>
      </c>
      <c r="C12" s="153" t="s">
        <v>173</v>
      </c>
      <c r="D12" s="156" t="s">
        <v>15</v>
      </c>
      <c r="E12" s="128" t="s">
        <v>174</v>
      </c>
      <c r="F12" s="115" t="s">
        <v>175</v>
      </c>
      <c r="G12" s="157" t="s">
        <v>14</v>
      </c>
      <c r="H12" s="157" t="s">
        <v>13</v>
      </c>
      <c r="I12" s="15" t="str">
        <f>CONCATENATE(G12,H12)</f>
        <v>POSIBLEMODERADO</v>
      </c>
      <c r="J12" s="159" t="str">
        <f>I13</f>
        <v>3. ALTO</v>
      </c>
      <c r="K12" s="298" t="s">
        <v>176</v>
      </c>
      <c r="L12" s="37" t="s">
        <v>95</v>
      </c>
      <c r="M12" s="38" t="s">
        <v>3</v>
      </c>
      <c r="N12" s="39">
        <f>IF(M12="ASIGNADO",15,IF(M12="NO ASIGNADO",0,""))</f>
        <v>15</v>
      </c>
      <c r="O12" s="143">
        <f>SUM(N12:N18)</f>
        <v>100</v>
      </c>
      <c r="P12" s="145" t="s">
        <v>72</v>
      </c>
      <c r="Q12" s="148">
        <f>IF(Q15="DÉBIL",0,IF(Q15="MODERADO",50,IF(Q15="FUERTE",100,"")))</f>
        <v>100</v>
      </c>
      <c r="R12" s="149"/>
      <c r="S12" s="135" t="s">
        <v>96</v>
      </c>
      <c r="T12" s="135" t="s">
        <v>96</v>
      </c>
      <c r="U12" s="136" t="s">
        <v>88</v>
      </c>
      <c r="V12" s="138" t="s">
        <v>114</v>
      </c>
      <c r="W12" s="115" t="s">
        <v>177</v>
      </c>
      <c r="X12" s="292" t="s">
        <v>178</v>
      </c>
      <c r="Y12" s="292" t="s">
        <v>179</v>
      </c>
      <c r="Z12" s="109" t="s">
        <v>180</v>
      </c>
      <c r="AA12" s="130" t="s">
        <v>98</v>
      </c>
      <c r="AB12" s="292" t="s">
        <v>181</v>
      </c>
      <c r="AC12" s="133">
        <v>44442</v>
      </c>
      <c r="AD12" s="115" t="s">
        <v>182</v>
      </c>
      <c r="AE12" s="128" t="s">
        <v>183</v>
      </c>
      <c r="AF12" s="158" t="s">
        <v>184</v>
      </c>
      <c r="AG12" s="115" t="s">
        <v>185</v>
      </c>
      <c r="AH12" s="3" t="s">
        <v>103</v>
      </c>
      <c r="AI12" s="3" t="s">
        <v>104</v>
      </c>
      <c r="AJ12" s="3" t="s">
        <v>13</v>
      </c>
      <c r="AK12" s="3" t="s">
        <v>76</v>
      </c>
      <c r="AL12" s="3" t="s">
        <v>13</v>
      </c>
      <c r="AN12" s="3" t="s">
        <v>98</v>
      </c>
      <c r="AO12" s="3" t="s">
        <v>105</v>
      </c>
    </row>
    <row r="13" spans="1:41" ht="51.75" customHeight="1" x14ac:dyDescent="0.2">
      <c r="A13" s="152"/>
      <c r="B13" s="152"/>
      <c r="C13" s="154"/>
      <c r="D13" s="136"/>
      <c r="E13" s="107"/>
      <c r="F13" s="115"/>
      <c r="G13" s="157"/>
      <c r="H13" s="157"/>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3. ALTO</v>
      </c>
      <c r="J13" s="160"/>
      <c r="K13" s="299"/>
      <c r="L13" s="40" t="s">
        <v>106</v>
      </c>
      <c r="M13" s="41" t="s">
        <v>11</v>
      </c>
      <c r="N13" s="42">
        <f>IF(M13="ADECUADO",15,IF(M13="INADECUADO",0,""))</f>
        <v>15</v>
      </c>
      <c r="O13" s="144"/>
      <c r="P13" s="146"/>
      <c r="Q13" s="148"/>
      <c r="R13" s="150"/>
      <c r="S13" s="135"/>
      <c r="T13" s="135"/>
      <c r="U13" s="136"/>
      <c r="V13" s="139"/>
      <c r="W13" s="115"/>
      <c r="X13" s="302"/>
      <c r="Y13" s="302"/>
      <c r="Z13" s="129"/>
      <c r="AA13" s="131"/>
      <c r="AB13" s="293"/>
      <c r="AC13" s="134"/>
      <c r="AD13" s="115"/>
      <c r="AE13" s="107"/>
      <c r="AF13" s="300"/>
      <c r="AG13" s="115"/>
      <c r="AH13" s="3" t="s">
        <v>96</v>
      </c>
      <c r="AI13" s="3" t="s">
        <v>107</v>
      </c>
      <c r="AL13" s="3" t="s">
        <v>18</v>
      </c>
      <c r="AN13" s="3" t="s">
        <v>108</v>
      </c>
      <c r="AO13" s="3" t="s">
        <v>109</v>
      </c>
    </row>
    <row r="14" spans="1:41" ht="82.5" customHeight="1" x14ac:dyDescent="0.2">
      <c r="A14" s="152"/>
      <c r="B14" s="152"/>
      <c r="C14" s="154"/>
      <c r="D14" s="136"/>
      <c r="E14" s="107"/>
      <c r="F14" s="115"/>
      <c r="G14" s="157"/>
      <c r="H14" s="157"/>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ALTO</v>
      </c>
      <c r="J14" s="160"/>
      <c r="K14" s="299"/>
      <c r="L14" s="43" t="s">
        <v>110</v>
      </c>
      <c r="M14" s="41" t="s">
        <v>16</v>
      </c>
      <c r="N14" s="42">
        <f>IF(M14="OPORTUNA",15,IF(M14="INOPORTUNA",0,""))</f>
        <v>15</v>
      </c>
      <c r="O14" s="144"/>
      <c r="P14" s="146"/>
      <c r="Q14" s="148"/>
      <c r="R14" s="150"/>
      <c r="S14" s="23" t="s">
        <v>111</v>
      </c>
      <c r="T14" s="23" t="s">
        <v>112</v>
      </c>
      <c r="U14" s="136"/>
      <c r="V14" s="139"/>
      <c r="W14" s="115"/>
      <c r="X14" s="302"/>
      <c r="Y14" s="302"/>
      <c r="Z14" s="129"/>
      <c r="AA14" s="131"/>
      <c r="AB14" s="293"/>
      <c r="AC14" s="134"/>
      <c r="AD14" s="115"/>
      <c r="AE14" s="107"/>
      <c r="AF14" s="301"/>
      <c r="AG14" s="115"/>
      <c r="AH14" s="3" t="s">
        <v>113</v>
      </c>
      <c r="AI14" s="3" t="s">
        <v>114</v>
      </c>
      <c r="AJ14" s="3" t="s">
        <v>97</v>
      </c>
      <c r="AK14" s="3" t="s">
        <v>115</v>
      </c>
      <c r="AL14" s="3" t="s">
        <v>24</v>
      </c>
      <c r="AO14" s="3" t="s">
        <v>116</v>
      </c>
    </row>
    <row r="15" spans="1:41" ht="82.5" customHeight="1" x14ac:dyDescent="0.2">
      <c r="A15" s="152"/>
      <c r="B15" s="152"/>
      <c r="C15" s="154"/>
      <c r="D15" s="136"/>
      <c r="E15" s="24" t="s">
        <v>117</v>
      </c>
      <c r="F15" s="115"/>
      <c r="G15" s="157"/>
      <c r="H15" s="157"/>
      <c r="I15" s="15"/>
      <c r="J15" s="160"/>
      <c r="K15" s="299"/>
      <c r="L15" s="40" t="s">
        <v>118</v>
      </c>
      <c r="M15" s="41" t="s">
        <v>125</v>
      </c>
      <c r="N15" s="42">
        <f>IF(M15="PREVENIR",15,IF(M15="DETECTAR",10,IF(M15="NO ES UN CONTROL",0,"")))</f>
        <v>15</v>
      </c>
      <c r="O15" s="119" t="str">
        <f>IF(O12&lt;86,"DÉBIL",IF(O12&lt;96,"MODERADO",IF(O12&lt;101,"FUERTE","")))</f>
        <v>FUERTE</v>
      </c>
      <c r="P15" s="146"/>
      <c r="Q15" s="121" t="str">
        <f>IF(AND(O15="FUERTE",P12="FUERTE (SIEMPRE SE EJECUTA)"),"FUERTE",IF(OR(O15="DÉBIL",P12="DÉBIL (NO SE EJECUTA)"),"DÉBIL",IF(OR(O15="MODERADO",P12="MODERADO (ALGUNAS VECES)"),"MODERADO")))</f>
        <v>FUERTE</v>
      </c>
      <c r="R15" s="123" t="str">
        <f>IF(AND(O15="FUERTE",P12="FUERTE (SIEMPRE SE EJECUTA)"),"NO","SÍ")</f>
        <v>NO</v>
      </c>
      <c r="S15"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2</v>
      </c>
      <c r="T15"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2</v>
      </c>
      <c r="U15" s="136"/>
      <c r="V15" s="139"/>
      <c r="W15" s="115"/>
      <c r="X15" s="302"/>
      <c r="Y15" s="302"/>
      <c r="Z15" s="110"/>
      <c r="AA15" s="131"/>
      <c r="AB15" s="293"/>
      <c r="AC15" s="134"/>
      <c r="AD15" s="115"/>
      <c r="AE15" s="107"/>
      <c r="AF15" s="161" t="s">
        <v>186</v>
      </c>
      <c r="AG15" s="115"/>
      <c r="AH15" s="3" t="s">
        <v>96</v>
      </c>
      <c r="AO15" s="3" t="s">
        <v>120</v>
      </c>
    </row>
    <row r="16" spans="1:41" ht="82.5" customHeight="1" x14ac:dyDescent="0.2">
      <c r="A16" s="152"/>
      <c r="B16" s="152"/>
      <c r="C16" s="154"/>
      <c r="D16" s="136"/>
      <c r="E16" s="107" t="s">
        <v>187</v>
      </c>
      <c r="F16" s="115"/>
      <c r="G16" s="157"/>
      <c r="H16" s="157"/>
      <c r="I16" s="15"/>
      <c r="J16" s="160"/>
      <c r="K16" s="299"/>
      <c r="L16" s="40" t="s">
        <v>122</v>
      </c>
      <c r="M16" s="41" t="s">
        <v>34</v>
      </c>
      <c r="N16" s="42">
        <f>IF(M16="CONFIABLE",15,IF(M16="NO CONFIABLE",0,""))</f>
        <v>15</v>
      </c>
      <c r="O16" s="120"/>
      <c r="P16" s="146"/>
      <c r="Q16" s="121"/>
      <c r="R16" s="123"/>
      <c r="S16" s="125"/>
      <c r="T16" s="127"/>
      <c r="U16" s="136"/>
      <c r="V16" s="139"/>
      <c r="W16" s="115"/>
      <c r="X16" s="302"/>
      <c r="Y16" s="302"/>
      <c r="Z16" s="44" t="s">
        <v>123</v>
      </c>
      <c r="AA16" s="131"/>
      <c r="AB16" s="293"/>
      <c r="AC16" s="134"/>
      <c r="AD16" s="115"/>
      <c r="AE16" s="107"/>
      <c r="AF16" s="300"/>
      <c r="AG16" s="115"/>
      <c r="AH16" s="3" t="s">
        <v>124</v>
      </c>
      <c r="AJ16" s="3" t="s">
        <v>21</v>
      </c>
      <c r="AK16" s="3" t="s">
        <v>125</v>
      </c>
      <c r="AL16" s="3" t="s">
        <v>22</v>
      </c>
      <c r="AO16" s="3" t="s">
        <v>126</v>
      </c>
    </row>
    <row r="17" spans="1:41" ht="82.5" customHeight="1" x14ac:dyDescent="0.2">
      <c r="A17" s="152"/>
      <c r="B17" s="152"/>
      <c r="C17" s="154"/>
      <c r="D17" s="136"/>
      <c r="E17" s="107"/>
      <c r="F17" s="115"/>
      <c r="G17" s="157"/>
      <c r="H17" s="157"/>
      <c r="I17" s="15"/>
      <c r="J17" s="160"/>
      <c r="K17" s="299"/>
      <c r="L17" s="40" t="s">
        <v>127</v>
      </c>
      <c r="M17" s="41" t="s">
        <v>42</v>
      </c>
      <c r="N17" s="42">
        <f>IF(M17="SE INVESTIGAN Y SE RESUELVEN OPORTUNAMENTE",15,IF(M17="NO SE INVESTIGAN Y SE RESUELVEN OPORTUNAMENTE",0,""))</f>
        <v>15</v>
      </c>
      <c r="O17" s="120"/>
      <c r="P17" s="146"/>
      <c r="Q17" s="121"/>
      <c r="R17" s="123"/>
      <c r="S17" s="125"/>
      <c r="T17" s="127"/>
      <c r="U17" s="136"/>
      <c r="V17" s="139"/>
      <c r="W17" s="115"/>
      <c r="X17" s="302"/>
      <c r="Y17" s="302"/>
      <c r="Z17" s="128" t="s">
        <v>188</v>
      </c>
      <c r="AA17" s="131"/>
      <c r="AB17" s="293"/>
      <c r="AC17" s="134"/>
      <c r="AD17" s="115"/>
      <c r="AE17" s="107"/>
      <c r="AF17" s="300"/>
      <c r="AG17" s="115"/>
      <c r="AH17" s="3" t="s">
        <v>107</v>
      </c>
      <c r="AO17" s="3" t="s">
        <v>129</v>
      </c>
    </row>
    <row r="18" spans="1:41" ht="82.5" customHeight="1" x14ac:dyDescent="0.2">
      <c r="A18" s="152"/>
      <c r="B18" s="152"/>
      <c r="C18" s="155"/>
      <c r="D18" s="137"/>
      <c r="E18" s="108"/>
      <c r="F18" s="128"/>
      <c r="G18" s="158"/>
      <c r="H18" s="158"/>
      <c r="I18" s="15"/>
      <c r="J18" s="160"/>
      <c r="K18" s="299"/>
      <c r="L18" s="45" t="s">
        <v>130</v>
      </c>
      <c r="M18" s="46" t="s">
        <v>53</v>
      </c>
      <c r="N18" s="47">
        <f>IF(M18="COMPLETA",10,IF(M18="INCOMPLETA",5,IF(M18="NO EXISTE",0,"")))</f>
        <v>10</v>
      </c>
      <c r="O18" s="120"/>
      <c r="P18" s="147"/>
      <c r="Q18" s="122"/>
      <c r="R18" s="124"/>
      <c r="S18" s="126"/>
      <c r="T18" s="127"/>
      <c r="U18" s="137"/>
      <c r="V18" s="139"/>
      <c r="W18" s="128"/>
      <c r="X18" s="302"/>
      <c r="Y18" s="302"/>
      <c r="Z18" s="108"/>
      <c r="AA18" s="132"/>
      <c r="AB18" s="293"/>
      <c r="AC18" s="109"/>
      <c r="AD18" s="128"/>
      <c r="AE18" s="108"/>
      <c r="AF18" s="301"/>
      <c r="AG18" s="128"/>
      <c r="AO18" s="3" t="s">
        <v>131</v>
      </c>
    </row>
    <row r="19" spans="1:41" ht="37.5" customHeight="1" x14ac:dyDescent="0.2">
      <c r="A19" s="152"/>
      <c r="B19" s="152"/>
      <c r="C19" s="153" t="s">
        <v>189</v>
      </c>
      <c r="D19" s="156" t="s">
        <v>15</v>
      </c>
      <c r="E19" s="128" t="s">
        <v>190</v>
      </c>
      <c r="F19" s="115" t="s">
        <v>191</v>
      </c>
      <c r="G19" s="157" t="s">
        <v>14</v>
      </c>
      <c r="H19" s="157" t="s">
        <v>13</v>
      </c>
      <c r="I19" s="15" t="str">
        <f>CONCATENATE(G19,H19)</f>
        <v>POSIBLEMODERADO</v>
      </c>
      <c r="J19" s="159" t="str">
        <f>I20</f>
        <v>3. ALTO</v>
      </c>
      <c r="K19" s="298" t="s">
        <v>192</v>
      </c>
      <c r="L19" s="37" t="s">
        <v>95</v>
      </c>
      <c r="M19" s="38" t="s">
        <v>3</v>
      </c>
      <c r="N19" s="39">
        <f>IF(M19="ASIGNADO",15,IF(M19="NO ASIGNADO",0,""))</f>
        <v>15</v>
      </c>
      <c r="O19" s="143">
        <f>SUM(N19:N25)</f>
        <v>100</v>
      </c>
      <c r="P19" s="145" t="s">
        <v>72</v>
      </c>
      <c r="Q19" s="148">
        <f>IF(Q22="DÉBIL",0,IF(Q22="MODERADO",50,IF(Q22="FUERTE",100,"")))</f>
        <v>100</v>
      </c>
      <c r="R19" s="149"/>
      <c r="S19" s="135" t="s">
        <v>96</v>
      </c>
      <c r="T19" s="135" t="s">
        <v>96</v>
      </c>
      <c r="U19" s="136" t="s">
        <v>116</v>
      </c>
      <c r="V19" s="138" t="s">
        <v>114</v>
      </c>
      <c r="W19" s="115" t="s">
        <v>177</v>
      </c>
      <c r="X19" s="292" t="s">
        <v>193</v>
      </c>
      <c r="Y19" s="291" t="s">
        <v>194</v>
      </c>
      <c r="Z19" s="296" t="s">
        <v>195</v>
      </c>
      <c r="AA19" s="287" t="s">
        <v>98</v>
      </c>
      <c r="AB19" s="290" t="s">
        <v>196</v>
      </c>
      <c r="AC19" s="133">
        <v>44442</v>
      </c>
      <c r="AD19" s="115" t="s">
        <v>363</v>
      </c>
      <c r="AE19" s="128" t="s">
        <v>183</v>
      </c>
      <c r="AF19" s="157" t="s">
        <v>197</v>
      </c>
      <c r="AG19" s="116" t="s">
        <v>364</v>
      </c>
      <c r="AH19" s="3" t="s">
        <v>103</v>
      </c>
      <c r="AI19" s="3" t="s">
        <v>104</v>
      </c>
      <c r="AJ19" s="3" t="s">
        <v>13</v>
      </c>
      <c r="AK19" s="3" t="s">
        <v>76</v>
      </c>
      <c r="AL19" s="3" t="s">
        <v>13</v>
      </c>
      <c r="AN19" s="3" t="s">
        <v>98</v>
      </c>
      <c r="AO19" s="3" t="s">
        <v>105</v>
      </c>
    </row>
    <row r="20" spans="1:41" ht="51.75" customHeight="1" x14ac:dyDescent="0.2">
      <c r="A20" s="152"/>
      <c r="B20" s="152"/>
      <c r="C20" s="154"/>
      <c r="D20" s="136"/>
      <c r="E20" s="107"/>
      <c r="F20" s="115"/>
      <c r="G20" s="157"/>
      <c r="H20" s="157"/>
      <c r="I20" s="15" t="str">
        <f>IF(I19="RARA VEZINSIGNIFICANTE","1. BAJO",IF(I19="RARA VEZMENOR","2. BAJO",IF(I19="IMPROBABLEINSIGNIFICANTE","3. BAJO",IF(I19="IMPROBABLEMENOR","4. BAJO",IF(I19="POSIBLEINSIGNIFICANTE","5. BAJO",IF(I19="RARA VEZMODERADO","1. MODERADO",IF(I19="IMPROBABLEMODERADO","2. MODERADO",IF(I19="POSIBLEMENOR","3. MODERADO",IF(I19="PROBABLEINSIGNIFICANTE","4. MODERADO",IF(I19="RARA VEZMAYOR","1. ALTO",IF(I19="IMPROBABLEMAYOR","2. ALTO",IF(I19="POSIBLEMODERADO","3. ALTO",IF(I19="PROBABLEMENOR","4. ALTO",IF(I19="PROBABLEMODERADO","5. ALTO",IF(I19="CASI SEGUROINSIGNIFICANTE","6. ALTO",IF(I19="CASI SEGUROMENOR","7. ALTO",IF(I19="RARA VEZCATASTRÓFICO","1. EXTREMO",IF(I19="IMPROBABLECATASTRÓFICO","2. EXTREMO",IF(I19="POSIBLEMAYOR","3. EXTREMO",IF(I19="POSIBLECATASTRÓFICO","4. EXTREMO",IF(I19="PROBABLEMAYOR","5. EXTREMO",IF(I19="PROBABLECATASTRÓFICO","6. EXTREMO",IF(I19="CASI SEGUROMODERADO","7. EXTREMO",IF(I19="CASI SEGUROMAYOR","8. EXTREMO",IF(I19="CASI SEGUROCATASTRÓFICO","9. EXTREMO","")))))))))))))))))))))))))</f>
        <v>3. ALTO</v>
      </c>
      <c r="J20" s="160"/>
      <c r="K20" s="299"/>
      <c r="L20" s="40" t="s">
        <v>106</v>
      </c>
      <c r="M20" s="41" t="s">
        <v>11</v>
      </c>
      <c r="N20" s="42">
        <f>IF(M20="ADECUADO",15,IF(M20="INADECUADO",0,""))</f>
        <v>15</v>
      </c>
      <c r="O20" s="144"/>
      <c r="P20" s="146"/>
      <c r="Q20" s="148"/>
      <c r="R20" s="150"/>
      <c r="S20" s="135"/>
      <c r="T20" s="135"/>
      <c r="U20" s="136"/>
      <c r="V20" s="139"/>
      <c r="W20" s="115"/>
      <c r="X20" s="293"/>
      <c r="Y20" s="294"/>
      <c r="Z20" s="297"/>
      <c r="AA20" s="288"/>
      <c r="AB20" s="290"/>
      <c r="AC20" s="134"/>
      <c r="AD20" s="115"/>
      <c r="AE20" s="107"/>
      <c r="AF20" s="116"/>
      <c r="AG20" s="115"/>
      <c r="AH20" s="3" t="s">
        <v>96</v>
      </c>
      <c r="AI20" s="3" t="s">
        <v>107</v>
      </c>
      <c r="AL20" s="3" t="s">
        <v>18</v>
      </c>
      <c r="AN20" s="3" t="s">
        <v>108</v>
      </c>
      <c r="AO20" s="3" t="s">
        <v>109</v>
      </c>
    </row>
    <row r="21" spans="1:41" ht="69.75" customHeight="1" x14ac:dyDescent="0.2">
      <c r="A21" s="152"/>
      <c r="B21" s="152"/>
      <c r="C21" s="154"/>
      <c r="D21" s="136"/>
      <c r="E21" s="107"/>
      <c r="F21" s="115"/>
      <c r="G21" s="157"/>
      <c r="H21" s="157"/>
      <c r="I21" s="15" t="str">
        <f>IF(OR(I20="1. BAJO",I20="2. BAJO",I20="3. BAJO",I20="4. BAJO",I20="5. BAJO"),"BAJO",IF(OR(I20="1. MODERADO",I20="2. MODERADO",I20="3. MODERADO",I20="4. MODERADO"),"MODERADO",IF(OR(I20="1. ALTO",I20="2. ALTO",I20="3. ALTO",I20="4. ALTO",I20="5. ALTO",I20="6. ALTO",I20="7. ALTO"),"ALTO",IF(OR(I20="1. EXTREMO",I20="2. EXTREMO",I20="3. EXTREMO",I20="4. EXTREMO",I20="5. EXTREMO",I20="6. EXTREMO",I20="7. EXTREMO",I20="8. EXTREMO",I20="9. EXTREMO"),"EXTREMO",""))))</f>
        <v>ALTO</v>
      </c>
      <c r="J21" s="160"/>
      <c r="K21" s="299"/>
      <c r="L21" s="43" t="s">
        <v>110</v>
      </c>
      <c r="M21" s="41" t="s">
        <v>16</v>
      </c>
      <c r="N21" s="42">
        <f>IF(M21="OPORTUNA",15,IF(M21="INOPORTUNA",0,""))</f>
        <v>15</v>
      </c>
      <c r="O21" s="144"/>
      <c r="P21" s="146"/>
      <c r="Q21" s="148"/>
      <c r="R21" s="150"/>
      <c r="S21" s="23" t="s">
        <v>111</v>
      </c>
      <c r="T21" s="23" t="s">
        <v>112</v>
      </c>
      <c r="U21" s="136"/>
      <c r="V21" s="139"/>
      <c r="W21" s="115"/>
      <c r="X21" s="293"/>
      <c r="Y21" s="294"/>
      <c r="Z21" s="297"/>
      <c r="AA21" s="288"/>
      <c r="AB21" s="290"/>
      <c r="AC21" s="134"/>
      <c r="AD21" s="115"/>
      <c r="AE21" s="107"/>
      <c r="AF21" s="116"/>
      <c r="AG21" s="115"/>
      <c r="AH21" s="3" t="s">
        <v>113</v>
      </c>
      <c r="AI21" s="3" t="s">
        <v>114</v>
      </c>
      <c r="AJ21" s="3" t="s">
        <v>97</v>
      </c>
      <c r="AK21" s="3" t="s">
        <v>115</v>
      </c>
      <c r="AL21" s="3" t="s">
        <v>24</v>
      </c>
      <c r="AO21" s="3" t="s">
        <v>116</v>
      </c>
    </row>
    <row r="22" spans="1:41" ht="78.75" customHeight="1" x14ac:dyDescent="0.2">
      <c r="A22" s="152"/>
      <c r="B22" s="152"/>
      <c r="C22" s="154"/>
      <c r="D22" s="136"/>
      <c r="E22" s="24" t="s">
        <v>117</v>
      </c>
      <c r="F22" s="115"/>
      <c r="G22" s="157"/>
      <c r="H22" s="157"/>
      <c r="I22" s="15"/>
      <c r="J22" s="160"/>
      <c r="K22" s="299"/>
      <c r="L22" s="40" t="s">
        <v>118</v>
      </c>
      <c r="M22" s="41" t="s">
        <v>125</v>
      </c>
      <c r="N22" s="42">
        <f>IF(M22="PREVENIR",15,IF(M22="DETECTAR",10,IF(M22="NO ES UN CONTROL",0,"")))</f>
        <v>15</v>
      </c>
      <c r="O22" s="119" t="str">
        <f>IF(O19&lt;86,"DÉBIL",IF(O19&lt;96,"MODERADO",IF(O19&lt;101,"FUERTE","")))</f>
        <v>FUERTE</v>
      </c>
      <c r="P22" s="146"/>
      <c r="Q22" s="121" t="str">
        <f>IF(AND(O22="FUERTE",P19="FUERTE (SIEMPRE SE EJECUTA)"),"FUERTE",IF(OR(O22="DÉBIL",P19="DÉBIL (NO SE EJECUTA)"),"DÉBIL",IF(OR(O22="MODERADO",P19="MODERADO (ALGUNAS VECES)"),"MODERADO")))</f>
        <v>FUERTE</v>
      </c>
      <c r="R22" s="123" t="str">
        <f>IF(AND(O22="FUERTE",P19="FUERTE (SIEMPRE SE EJECUTA)"),"NO","SÍ")</f>
        <v>NO</v>
      </c>
      <c r="S22" s="125">
        <f>IF(AND($Q22="FUERTE",$S19="DIRECTAMENTE",$T19="DIRECTAMENTE"),2,IF(AND($Q22="FUERTE",$S19="DIRECTAMENTE",$T19="INDIRECTAMENTE"),2,IF(AND($Q22="FUERTE",$S19="DIRECTAMENTE",$T19="NO DISMINUYE"),2,IF(AND($Q22="FUERTE",$S19="NO DISMINUYE",$T19="DIRECTAMENTE"),0,IF(AND($Q22="MODERADO",$S19="DIRECTAMENTE",$T19="DIRECTAMENTE"),1,IF(AND($Q22="MODERADO",$S19="DIRECTAMENTE",$T19="INDIRECTAMENTE"),1,IF(AND($Q22="MODERADO",$S19="DIRECTAMENTE",$T19="NO DISMINUYE"),1,IF(AND($Q22="MODERADO",$S19="NO DISMINUYE",$T19="DIRECTAMENTE"),0,"N/A"))))))))</f>
        <v>2</v>
      </c>
      <c r="T22" s="126">
        <f>IF(AND($Q22="FUERTE",$S19="DIRECTAMENTE",$T19="DIRECTAMENTE"),2,IF(AND($Q22="FUERTE",$S19="DIRECTAMENTE",$T19="INDIRECTAMENTE"),1,IF(AND($Q22="FUERTE",$S19="DIRECTAMENTE",$T19="NO DISMINUYE"),0,IF(AND($Q22="FUERTE",$S19="NO DISMINUYE",$T19="DIRECTAMENTE"),2,IF(AND($Q22="MODERADO",$S19="DIRECTAMENTE",$T19="DIRECTAMENTE"),1,IF(AND($Q22="MODERADO",$S19="DIRECTAMENTE",$T19="INDIRECTAMENTE"),0,IF(AND($Q22="MODERADO",$S19="DIRECTAMENTE",$T19="NO DISMINUYE"),0,IF(AND($Q22="MODERADO",$S19="NO DISMINUYE",$T19="DIRECTAMENTE"),1,"N/A"))))))))</f>
        <v>2</v>
      </c>
      <c r="U22" s="136"/>
      <c r="V22" s="139"/>
      <c r="W22" s="115"/>
      <c r="X22" s="293"/>
      <c r="Y22" s="294"/>
      <c r="Z22" s="286"/>
      <c r="AA22" s="288"/>
      <c r="AB22" s="290"/>
      <c r="AC22" s="134"/>
      <c r="AD22" s="115"/>
      <c r="AE22" s="107"/>
      <c r="AF22" s="128" t="s">
        <v>198</v>
      </c>
      <c r="AG22" s="115"/>
      <c r="AH22" s="3" t="s">
        <v>96</v>
      </c>
      <c r="AO22" s="3" t="s">
        <v>120</v>
      </c>
    </row>
    <row r="23" spans="1:41" ht="78.75" customHeight="1" x14ac:dyDescent="0.2">
      <c r="A23" s="152"/>
      <c r="B23" s="152"/>
      <c r="C23" s="154"/>
      <c r="D23" s="136"/>
      <c r="E23" s="107" t="s">
        <v>199</v>
      </c>
      <c r="F23" s="115"/>
      <c r="G23" s="157"/>
      <c r="H23" s="157"/>
      <c r="I23" s="15"/>
      <c r="J23" s="160"/>
      <c r="K23" s="299"/>
      <c r="L23" s="40" t="s">
        <v>122</v>
      </c>
      <c r="M23" s="41" t="s">
        <v>34</v>
      </c>
      <c r="N23" s="42">
        <f>IF(M23="CONFIABLE",15,IF(M23="NO CONFIABLE",0,""))</f>
        <v>15</v>
      </c>
      <c r="O23" s="120"/>
      <c r="P23" s="146"/>
      <c r="Q23" s="121"/>
      <c r="R23" s="123"/>
      <c r="S23" s="125"/>
      <c r="T23" s="127"/>
      <c r="U23" s="136"/>
      <c r="V23" s="139"/>
      <c r="W23" s="115"/>
      <c r="X23" s="293"/>
      <c r="Y23" s="294"/>
      <c r="Z23" s="48" t="s">
        <v>123</v>
      </c>
      <c r="AA23" s="288"/>
      <c r="AB23" s="290"/>
      <c r="AC23" s="134"/>
      <c r="AD23" s="115"/>
      <c r="AE23" s="107"/>
      <c r="AF23" s="107"/>
      <c r="AG23" s="115"/>
      <c r="AH23" s="3" t="s">
        <v>124</v>
      </c>
      <c r="AJ23" s="3" t="s">
        <v>21</v>
      </c>
      <c r="AK23" s="3" t="s">
        <v>125</v>
      </c>
      <c r="AL23" s="3" t="s">
        <v>22</v>
      </c>
      <c r="AO23" s="3" t="s">
        <v>126</v>
      </c>
    </row>
    <row r="24" spans="1:41" ht="78.75" customHeight="1" x14ac:dyDescent="0.2">
      <c r="A24" s="152"/>
      <c r="B24" s="152"/>
      <c r="C24" s="154"/>
      <c r="D24" s="136"/>
      <c r="E24" s="107"/>
      <c r="F24" s="115"/>
      <c r="G24" s="157"/>
      <c r="H24" s="157"/>
      <c r="I24" s="15"/>
      <c r="J24" s="160"/>
      <c r="K24" s="299"/>
      <c r="L24" s="40" t="s">
        <v>127</v>
      </c>
      <c r="M24" s="41" t="s">
        <v>42</v>
      </c>
      <c r="N24" s="42">
        <f>IF(M24="SE INVESTIGAN Y SE RESUELVEN OPORTUNAMENTE",15,IF(M24="NO SE INVESTIGAN Y SE RESUELVEN OPORTUNAMENTE",0,""))</f>
        <v>15</v>
      </c>
      <c r="O24" s="120"/>
      <c r="P24" s="146"/>
      <c r="Q24" s="121"/>
      <c r="R24" s="123"/>
      <c r="S24" s="125"/>
      <c r="T24" s="127"/>
      <c r="U24" s="136"/>
      <c r="V24" s="139"/>
      <c r="W24" s="115"/>
      <c r="X24" s="293"/>
      <c r="Y24" s="294"/>
      <c r="Z24" s="257" t="s">
        <v>200</v>
      </c>
      <c r="AA24" s="288"/>
      <c r="AB24" s="290"/>
      <c r="AC24" s="134"/>
      <c r="AD24" s="115"/>
      <c r="AE24" s="107"/>
      <c r="AF24" s="107"/>
      <c r="AG24" s="115"/>
      <c r="AH24" s="3" t="s">
        <v>107</v>
      </c>
      <c r="AO24" s="3" t="s">
        <v>129</v>
      </c>
    </row>
    <row r="25" spans="1:41" ht="78.75" customHeight="1" x14ac:dyDescent="0.2">
      <c r="A25" s="178"/>
      <c r="B25" s="178"/>
      <c r="C25" s="155"/>
      <c r="D25" s="137"/>
      <c r="E25" s="108"/>
      <c r="F25" s="128"/>
      <c r="G25" s="158"/>
      <c r="H25" s="158"/>
      <c r="I25" s="15"/>
      <c r="J25" s="160"/>
      <c r="K25" s="299"/>
      <c r="L25" s="45" t="s">
        <v>130</v>
      </c>
      <c r="M25" s="46" t="s">
        <v>53</v>
      </c>
      <c r="N25" s="47">
        <f>IF(M25="COMPLETA",10,IF(M25="INCOMPLETA",5,IF(M25="NO EXISTE",0,"")))</f>
        <v>10</v>
      </c>
      <c r="O25" s="120"/>
      <c r="P25" s="147"/>
      <c r="Q25" s="122"/>
      <c r="R25" s="124"/>
      <c r="S25" s="126"/>
      <c r="T25" s="127"/>
      <c r="U25" s="137"/>
      <c r="V25" s="139"/>
      <c r="W25" s="128"/>
      <c r="X25" s="293"/>
      <c r="Y25" s="295"/>
      <c r="Z25" s="286"/>
      <c r="AA25" s="289"/>
      <c r="AB25" s="291"/>
      <c r="AC25" s="109"/>
      <c r="AD25" s="128"/>
      <c r="AE25" s="108"/>
      <c r="AF25" s="108"/>
      <c r="AG25" s="128"/>
      <c r="AO25" s="3" t="s">
        <v>131</v>
      </c>
    </row>
    <row r="26" spans="1:41" ht="37.5" hidden="1" customHeight="1" x14ac:dyDescent="0.2">
      <c r="A26" s="93"/>
      <c r="B26" s="281"/>
      <c r="C26" s="283"/>
      <c r="D26" s="156" t="s">
        <v>6</v>
      </c>
      <c r="E26" s="128"/>
      <c r="F26" s="115"/>
      <c r="G26" s="157" t="s">
        <v>19</v>
      </c>
      <c r="H26" s="157" t="s">
        <v>18</v>
      </c>
      <c r="I26" s="15" t="str">
        <f>CONCATENATE(G26,H26)</f>
        <v>PROBABLEMAYOR</v>
      </c>
      <c r="J26" s="159" t="str">
        <f>I27</f>
        <v>5. EXTREMO</v>
      </c>
      <c r="K26" s="279"/>
      <c r="L26" s="16" t="s">
        <v>95</v>
      </c>
      <c r="M26" s="17" t="s">
        <v>3</v>
      </c>
      <c r="N26" s="18">
        <f>IF(M26="ASIGNADO",15,IF(M26="NO ASIGNADO",0,""))</f>
        <v>15</v>
      </c>
      <c r="O26" s="143">
        <f>SUM(N26:N32)</f>
        <v>100</v>
      </c>
      <c r="P26" s="145" t="s">
        <v>72</v>
      </c>
      <c r="Q26" s="148">
        <f>IF(Q29="DÉBIL",0,IF(Q29="MODERADO",50,IF(Q29="FUERTE",100,"")))</f>
        <v>100</v>
      </c>
      <c r="R26" s="149"/>
      <c r="S26" s="135" t="s">
        <v>96</v>
      </c>
      <c r="T26" s="135" t="s">
        <v>96</v>
      </c>
      <c r="U26" s="136" t="s">
        <v>168</v>
      </c>
      <c r="V26" s="138" t="s">
        <v>113</v>
      </c>
      <c r="W26" s="97"/>
      <c r="X26" s="97"/>
      <c r="Y26" s="140"/>
      <c r="Z26" s="140"/>
      <c r="AA26" s="130" t="s">
        <v>108</v>
      </c>
      <c r="AB26" s="97"/>
      <c r="AC26" s="97"/>
      <c r="AD26" s="97"/>
      <c r="AE26" s="253" t="s">
        <v>201</v>
      </c>
      <c r="AF26" s="115" t="s">
        <v>202</v>
      </c>
      <c r="AG26" s="115"/>
      <c r="AH26" s="3" t="s">
        <v>103</v>
      </c>
      <c r="AI26" s="3" t="s">
        <v>104</v>
      </c>
      <c r="AJ26" s="3" t="s">
        <v>13</v>
      </c>
      <c r="AK26" s="3" t="s">
        <v>76</v>
      </c>
      <c r="AL26" s="3" t="s">
        <v>13</v>
      </c>
      <c r="AN26" s="3" t="s">
        <v>98</v>
      </c>
      <c r="AO26" s="3" t="s">
        <v>105</v>
      </c>
    </row>
    <row r="27" spans="1:41" ht="51.75" hidden="1" customHeight="1" x14ac:dyDescent="0.2">
      <c r="A27" s="93"/>
      <c r="B27" s="282"/>
      <c r="C27" s="284"/>
      <c r="D27" s="136"/>
      <c r="E27" s="107"/>
      <c r="F27" s="134"/>
      <c r="G27" s="157"/>
      <c r="H27" s="157"/>
      <c r="I27" s="15" t="str">
        <f>IF(I26="RARA VEZINSIGNIFICANTE","1. BAJO",IF(I26="RARA VEZMENOR","2. BAJO",IF(I26="IMPROBABLEINSIGNIFICANTE","3. BAJO",IF(I26="IMPROBABLEMENOR","4. BAJO",IF(I26="POSIBLEINSIGNIFICANTE","5. BAJO",IF(I26="RARA VEZMODERADO","1. MODERADO",IF(I26="IMPROBABLEMODERADO","2. MODERADO",IF(I26="POSIBLEMENOR","3. MODERADO",IF(I26="PROBABLEINSIGNIFICANTE","4. MODERADO",IF(I26="RARA VEZMAYOR","1. ALTO",IF(I26="IMPROBABLEMAYOR","2. ALTO",IF(I26="POSIBLEMODERADO","3. ALTO",IF(I26="PROBABLEMENOR","4. ALTO",IF(I26="PROBABLEMODERADO","5. ALTO",IF(I26="CASI SEGUROINSIGNIFICANTE","6. ALTO",IF(I26="CASI SEGUROMENOR","7. ALTO",IF(I26="RARA VEZCATASTRÓFICO","1. EXTREMO",IF(I26="IMPROBABLECATASTRÓFICO","2. EXTREMO",IF(I26="POSIBLEMAYOR","3. EXTREMO",IF(I26="POSIBLECATASTRÓFICO","4. EXTREMO",IF(I26="PROBABLEMAYOR","5. EXTREMO",IF(I26="PROBABLECATASTRÓFICO","6. EXTREMO",IF(I26="CASI SEGUROMODERADO","7. EXTREMO",IF(I26="CASI SEGUROMAYOR","8. EXTREMO",IF(I26="CASI SEGUROCATASTRÓFICO","9. EXTREMO","")))))))))))))))))))))))))</f>
        <v>5. EXTREMO</v>
      </c>
      <c r="J27" s="160"/>
      <c r="K27" s="279"/>
      <c r="L27" s="19" t="s">
        <v>106</v>
      </c>
      <c r="M27" s="20" t="s">
        <v>11</v>
      </c>
      <c r="N27" s="21">
        <f>IF(M27="ADECUADO",15,IF(M27="INADECUADO",0,""))</f>
        <v>15</v>
      </c>
      <c r="O27" s="144"/>
      <c r="P27" s="146"/>
      <c r="Q27" s="148"/>
      <c r="R27" s="150"/>
      <c r="S27" s="135"/>
      <c r="T27" s="135"/>
      <c r="U27" s="136"/>
      <c r="V27" s="139"/>
      <c r="W27" s="97"/>
      <c r="X27" s="97"/>
      <c r="Y27" s="278"/>
      <c r="Z27" s="278"/>
      <c r="AA27" s="131"/>
      <c r="AB27" s="97"/>
      <c r="AC27" s="97"/>
      <c r="AD27" s="97"/>
      <c r="AE27" s="253"/>
      <c r="AF27" s="115"/>
      <c r="AG27" s="115"/>
      <c r="AH27" s="3" t="s">
        <v>96</v>
      </c>
      <c r="AI27" s="3" t="s">
        <v>107</v>
      </c>
      <c r="AL27" s="3" t="s">
        <v>18</v>
      </c>
      <c r="AN27" s="3" t="s">
        <v>108</v>
      </c>
      <c r="AO27" s="3" t="s">
        <v>109</v>
      </c>
    </row>
    <row r="28" spans="1:41" ht="69.75" hidden="1" customHeight="1" x14ac:dyDescent="0.2">
      <c r="A28" s="93"/>
      <c r="B28" s="282"/>
      <c r="C28" s="284"/>
      <c r="D28" s="136"/>
      <c r="E28" s="107"/>
      <c r="F28" s="134"/>
      <c r="G28" s="157"/>
      <c r="H28" s="157"/>
      <c r="I28" s="15" t="str">
        <f>IF(OR(I27="1. BAJO",I27="2. BAJO",I27="3. BAJO",I27="4. BAJO",I27="5. BAJO"),"BAJO",IF(OR(I27="1. MODERADO",I27="2. MODERADO",I27="3. MODERADO",I27="4. MODERADO"),"MODERADO",IF(OR(I27="1. ALTO",I27="2. ALTO",I27="3. ALTO",I27="4. ALTO",I27="5. ALTO",I27="6. ALTO",I27="7. ALTO"),"ALTO",IF(OR(I27="1. EXTREMO",I27="2. EXTREMO",I27="3. EXTREMO",I27="4. EXTREMO",I27="5. EXTREMO",I27="6. EXTREMO",I27="7. EXTREMO",I27="8. EXTREMO",I27="9. EXTREMO"),"EXTREMO",""))))</f>
        <v>EXTREMO</v>
      </c>
      <c r="J28" s="160"/>
      <c r="K28" s="279"/>
      <c r="L28" s="22" t="s">
        <v>110</v>
      </c>
      <c r="M28" s="20" t="s">
        <v>16</v>
      </c>
      <c r="N28" s="21">
        <f>IF(M28="OPORTUNA",15,IF(M28="INOPORTUNA",0,""))</f>
        <v>15</v>
      </c>
      <c r="O28" s="144"/>
      <c r="P28" s="146"/>
      <c r="Q28" s="148"/>
      <c r="R28" s="150"/>
      <c r="S28" s="23" t="s">
        <v>111</v>
      </c>
      <c r="T28" s="23" t="s">
        <v>112</v>
      </c>
      <c r="U28" s="136"/>
      <c r="V28" s="139"/>
      <c r="W28" s="97"/>
      <c r="X28" s="97"/>
      <c r="Y28" s="278"/>
      <c r="Z28" s="278"/>
      <c r="AA28" s="131"/>
      <c r="AB28" s="97"/>
      <c r="AC28" s="97"/>
      <c r="AD28" s="97"/>
      <c r="AE28" s="253"/>
      <c r="AF28" s="115"/>
      <c r="AG28" s="115"/>
      <c r="AH28" s="3" t="s">
        <v>113</v>
      </c>
      <c r="AI28" s="3" t="s">
        <v>114</v>
      </c>
      <c r="AJ28" s="3" t="s">
        <v>97</v>
      </c>
      <c r="AK28" s="3" t="s">
        <v>115</v>
      </c>
      <c r="AL28" s="3" t="s">
        <v>24</v>
      </c>
      <c r="AO28" s="3" t="s">
        <v>116</v>
      </c>
    </row>
    <row r="29" spans="1:41" ht="84" hidden="1" customHeight="1" x14ac:dyDescent="0.2">
      <c r="A29" s="93"/>
      <c r="B29" s="282"/>
      <c r="C29" s="284"/>
      <c r="D29" s="136"/>
      <c r="E29" s="24" t="s">
        <v>117</v>
      </c>
      <c r="F29" s="134"/>
      <c r="G29" s="157"/>
      <c r="H29" s="157"/>
      <c r="I29" s="15"/>
      <c r="J29" s="160"/>
      <c r="K29" s="279"/>
      <c r="L29" s="19" t="s">
        <v>118</v>
      </c>
      <c r="M29" s="20" t="s">
        <v>125</v>
      </c>
      <c r="N29" s="21">
        <f>IF(M29="PREVENIR",15,IF(M29="DETECTAR",10,IF(M29="NO ES UN CONTROL",0,"")))</f>
        <v>15</v>
      </c>
      <c r="O29" s="119" t="str">
        <f>IF(O26&lt;86,"DÉBIL",IF(O26&lt;96,"MODERADO",IF(O26&lt;101,"FUERTE","")))</f>
        <v>FUERTE</v>
      </c>
      <c r="P29" s="146"/>
      <c r="Q29" s="121" t="str">
        <f>IF(AND(O29="FUERTE",P26="FUERTE (SIEMPRE SE EJECUTA)"),"FUERTE",IF(OR(O29="DÉBIL",P26="DÉBIL (NO SE EJECUTA)"),"DÉBIL",IF(OR(O29="MODERADO",P26="MODERADO (ALGUNAS VECES)"),"MODERADO")))</f>
        <v>FUERTE</v>
      </c>
      <c r="R29" s="123" t="str">
        <f>IF(AND(O29="FUERTE",P26="FUERTE (SIEMPRE SE EJECUTA)"),"NO","SÍ")</f>
        <v>NO</v>
      </c>
      <c r="S29" s="125">
        <f>IF(AND($Q29="FUERTE",$S26="DIRECTAMENTE",$T26="DIRECTAMENTE"),2,IF(AND($Q29="FUERTE",$S26="DIRECTAMENTE",$T26="INDIRECTAMENTE"),2,IF(AND($Q29="FUERTE",$S26="DIRECTAMENTE",$T26="NO DISMINUYE"),2,IF(AND($Q29="FUERTE",$S26="NO DISMINUYE",$T26="DIRECTAMENTE"),0,IF(AND($Q29="MODERADO",$S26="DIRECTAMENTE",$T26="DIRECTAMENTE"),1,IF(AND($Q29="MODERADO",$S26="DIRECTAMENTE",$T26="INDIRECTAMENTE"),1,IF(AND($Q29="MODERADO",$S26="DIRECTAMENTE",$T26="NO DISMINUYE"),1,IF(AND($Q29="MODERADO",$S26="NO DISMINUYE",$T26="DIRECTAMENTE"),0,"N/A"))))))))</f>
        <v>2</v>
      </c>
      <c r="T29" s="126">
        <f>IF(AND($Q29="FUERTE",$S26="DIRECTAMENTE",$T26="DIRECTAMENTE"),2,IF(AND($Q29="FUERTE",$S26="DIRECTAMENTE",$T26="INDIRECTAMENTE"),1,IF(AND($Q29="FUERTE",$S26="DIRECTAMENTE",$T26="NO DISMINUYE"),0,IF(AND($Q29="FUERTE",$S26="NO DISMINUYE",$T26="DIRECTAMENTE"),2,IF(AND($Q29="MODERADO",$S26="DIRECTAMENTE",$T26="DIRECTAMENTE"),1,IF(AND($Q29="MODERADO",$S26="DIRECTAMENTE",$T26="INDIRECTAMENTE"),0,IF(AND($Q29="MODERADO",$S26="DIRECTAMENTE",$T26="NO DISMINUYE"),0,IF(AND($Q29="MODERADO",$S26="NO DISMINUYE",$T26="DIRECTAMENTE"),1,"N/A"))))))))</f>
        <v>2</v>
      </c>
      <c r="U29" s="136"/>
      <c r="V29" s="139"/>
      <c r="W29" s="97"/>
      <c r="X29" s="97"/>
      <c r="Y29" s="278"/>
      <c r="Z29" s="277"/>
      <c r="AA29" s="131"/>
      <c r="AB29" s="97"/>
      <c r="AC29" s="97"/>
      <c r="AD29" s="97"/>
      <c r="AE29" s="253"/>
      <c r="AF29" s="115" t="s">
        <v>203</v>
      </c>
      <c r="AG29" s="115"/>
      <c r="AH29" s="3" t="s">
        <v>96</v>
      </c>
      <c r="AO29" s="3" t="s">
        <v>120</v>
      </c>
    </row>
    <row r="30" spans="1:41" ht="55.5" hidden="1" customHeight="1" x14ac:dyDescent="0.2">
      <c r="A30" s="93"/>
      <c r="B30" s="282"/>
      <c r="C30" s="284"/>
      <c r="D30" s="136"/>
      <c r="E30" s="107"/>
      <c r="F30" s="134"/>
      <c r="G30" s="157"/>
      <c r="H30" s="157"/>
      <c r="I30" s="15"/>
      <c r="J30" s="160"/>
      <c r="K30" s="279"/>
      <c r="L30" s="19" t="s">
        <v>122</v>
      </c>
      <c r="M30" s="20" t="s">
        <v>34</v>
      </c>
      <c r="N30" s="21">
        <f>IF(M30="CONFIABLE",15,IF(M30="NO CONFIABLE",0,""))</f>
        <v>15</v>
      </c>
      <c r="O30" s="120"/>
      <c r="P30" s="146"/>
      <c r="Q30" s="121"/>
      <c r="R30" s="123"/>
      <c r="S30" s="125"/>
      <c r="T30" s="127"/>
      <c r="U30" s="136"/>
      <c r="V30" s="139"/>
      <c r="W30" s="97"/>
      <c r="X30" s="97"/>
      <c r="Y30" s="278"/>
      <c r="Z30" s="24" t="s">
        <v>123</v>
      </c>
      <c r="AA30" s="131"/>
      <c r="AB30" s="97"/>
      <c r="AC30" s="97"/>
      <c r="AD30" s="97"/>
      <c r="AE30" s="253"/>
      <c r="AF30" s="115"/>
      <c r="AG30" s="115"/>
      <c r="AH30" s="3" t="s">
        <v>124</v>
      </c>
      <c r="AJ30" s="3" t="s">
        <v>21</v>
      </c>
      <c r="AK30" s="3" t="s">
        <v>125</v>
      </c>
      <c r="AL30" s="3" t="s">
        <v>22</v>
      </c>
      <c r="AO30" s="3" t="s">
        <v>126</v>
      </c>
    </row>
    <row r="31" spans="1:41" ht="66.75" hidden="1" customHeight="1" x14ac:dyDescent="0.2">
      <c r="A31" s="93"/>
      <c r="B31" s="282"/>
      <c r="C31" s="284"/>
      <c r="D31" s="136"/>
      <c r="E31" s="107"/>
      <c r="F31" s="134"/>
      <c r="G31" s="157"/>
      <c r="H31" s="157"/>
      <c r="I31" s="15"/>
      <c r="J31" s="160"/>
      <c r="K31" s="279"/>
      <c r="L31" s="19" t="s">
        <v>127</v>
      </c>
      <c r="M31" s="20" t="s">
        <v>42</v>
      </c>
      <c r="N31" s="21">
        <f>IF(M31="SE INVESTIGAN Y SE RESUELVEN OPORTUNAMENTE",15,IF(M31="NO SE INVESTIGAN Y SE RESUELVEN OPORTUNAMENTE",0,""))</f>
        <v>15</v>
      </c>
      <c r="O31" s="120"/>
      <c r="P31" s="146"/>
      <c r="Q31" s="121"/>
      <c r="R31" s="123"/>
      <c r="S31" s="125"/>
      <c r="T31" s="127"/>
      <c r="U31" s="136"/>
      <c r="V31" s="139"/>
      <c r="W31" s="97"/>
      <c r="X31" s="97"/>
      <c r="Y31" s="278"/>
      <c r="Z31" s="140"/>
      <c r="AA31" s="131"/>
      <c r="AB31" s="97"/>
      <c r="AC31" s="97"/>
      <c r="AD31" s="97"/>
      <c r="AE31" s="253"/>
      <c r="AF31" s="115"/>
      <c r="AG31" s="115"/>
      <c r="AH31" s="3" t="s">
        <v>107</v>
      </c>
      <c r="AO31" s="3" t="s">
        <v>129</v>
      </c>
    </row>
    <row r="32" spans="1:41" ht="60.75" hidden="1" customHeight="1" x14ac:dyDescent="0.2">
      <c r="A32" s="281"/>
      <c r="B32" s="282"/>
      <c r="C32" s="285"/>
      <c r="D32" s="137"/>
      <c r="E32" s="108"/>
      <c r="F32" s="109"/>
      <c r="G32" s="158"/>
      <c r="H32" s="158"/>
      <c r="I32" s="15"/>
      <c r="J32" s="160"/>
      <c r="K32" s="280"/>
      <c r="L32" s="25" t="s">
        <v>130</v>
      </c>
      <c r="M32" s="26" t="s">
        <v>53</v>
      </c>
      <c r="N32" s="27">
        <f>IF(M32="COMPLETA",10,IF(M32="INCOMPLETA",5,IF(M32="NO EXISTE",0,"")))</f>
        <v>10</v>
      </c>
      <c r="O32" s="120"/>
      <c r="P32" s="147"/>
      <c r="Q32" s="122"/>
      <c r="R32" s="124"/>
      <c r="S32" s="126"/>
      <c r="T32" s="127"/>
      <c r="U32" s="137"/>
      <c r="V32" s="139"/>
      <c r="W32" s="140"/>
      <c r="X32" s="140"/>
      <c r="Y32" s="277"/>
      <c r="Z32" s="277"/>
      <c r="AA32" s="132"/>
      <c r="AB32" s="140"/>
      <c r="AC32" s="140"/>
      <c r="AD32" s="140"/>
      <c r="AE32" s="254"/>
      <c r="AF32" s="128"/>
      <c r="AG32" s="128"/>
      <c r="AO32" s="3" t="s">
        <v>131</v>
      </c>
    </row>
    <row r="33" spans="1:41" ht="37.5" hidden="1" customHeight="1" x14ac:dyDescent="0.2">
      <c r="A33" s="93"/>
      <c r="B33" s="281"/>
      <c r="C33" s="283"/>
      <c r="D33" s="156" t="s">
        <v>6</v>
      </c>
      <c r="E33" s="128"/>
      <c r="F33" s="115"/>
      <c r="G33" s="157" t="s">
        <v>19</v>
      </c>
      <c r="H33" s="157" t="s">
        <v>18</v>
      </c>
      <c r="I33" s="15" t="str">
        <f>CONCATENATE(G33,H33)</f>
        <v>PROBABLEMAYOR</v>
      </c>
      <c r="J33" s="159" t="str">
        <f>I34</f>
        <v>5. EXTREMO</v>
      </c>
      <c r="K33" s="279"/>
      <c r="L33" s="16" t="s">
        <v>95</v>
      </c>
      <c r="M33" s="17" t="s">
        <v>3</v>
      </c>
      <c r="N33" s="18">
        <f>IF(M33="ASIGNADO",15,IF(M33="NO ASIGNADO",0,""))</f>
        <v>15</v>
      </c>
      <c r="O33" s="143">
        <f>SUM(N33:N39)</f>
        <v>100</v>
      </c>
      <c r="P33" s="145" t="s">
        <v>72</v>
      </c>
      <c r="Q33" s="148">
        <f>IF(Q36="DÉBIL",0,IF(Q36="MODERADO",50,IF(Q36="FUERTE",100,"")))</f>
        <v>100</v>
      </c>
      <c r="R33" s="149"/>
      <c r="S33" s="135" t="s">
        <v>96</v>
      </c>
      <c r="T33" s="135" t="s">
        <v>96</v>
      </c>
      <c r="U33" s="136" t="s">
        <v>168</v>
      </c>
      <c r="V33" s="138" t="s">
        <v>113</v>
      </c>
      <c r="W33" s="97"/>
      <c r="X33" s="97"/>
      <c r="Y33" s="140"/>
      <c r="Z33" s="140"/>
      <c r="AA33" s="130" t="s">
        <v>108</v>
      </c>
      <c r="AB33" s="97"/>
      <c r="AC33" s="97"/>
      <c r="AD33" s="97"/>
      <c r="AE33" s="253" t="s">
        <v>201</v>
      </c>
      <c r="AF33" s="115" t="s">
        <v>202</v>
      </c>
      <c r="AG33" s="115"/>
      <c r="AH33" s="3" t="s">
        <v>103</v>
      </c>
      <c r="AI33" s="3" t="s">
        <v>104</v>
      </c>
      <c r="AJ33" s="3" t="s">
        <v>13</v>
      </c>
      <c r="AK33" s="3" t="s">
        <v>76</v>
      </c>
      <c r="AL33" s="3" t="s">
        <v>13</v>
      </c>
      <c r="AN33" s="3" t="s">
        <v>98</v>
      </c>
      <c r="AO33" s="3" t="s">
        <v>105</v>
      </c>
    </row>
    <row r="34" spans="1:41" ht="51.75" hidden="1" customHeight="1" x14ac:dyDescent="0.2">
      <c r="A34" s="93"/>
      <c r="B34" s="282"/>
      <c r="C34" s="284"/>
      <c r="D34" s="136"/>
      <c r="E34" s="107"/>
      <c r="F34" s="134"/>
      <c r="G34" s="157"/>
      <c r="H34" s="157"/>
      <c r="I34" s="15" t="str">
        <f>IF(I33="RARA VEZINSIGNIFICANTE","1. BAJO",IF(I33="RARA VEZMENOR","2. BAJO",IF(I33="IMPROBABLEINSIGNIFICANTE","3. BAJO",IF(I33="IMPROBABLEMENOR","4. BAJO",IF(I33="POSIBLEINSIGNIFICANTE","5. BAJO",IF(I33="RARA VEZMODERADO","1. MODERADO",IF(I33="IMPROBABLEMODERADO","2. MODERADO",IF(I33="POSIBLEMENOR","3. MODERADO",IF(I33="PROBABLEINSIGNIFICANTE","4. MODERADO",IF(I33="RARA VEZMAYOR","1. ALTO",IF(I33="IMPROBABLEMAYOR","2. ALTO",IF(I33="POSIBLEMODERADO","3. ALTO",IF(I33="PROBABLEMENOR","4. ALTO",IF(I33="PROBABLEMODERADO","5. ALTO",IF(I33="CASI SEGUROINSIGNIFICANTE","6. ALTO",IF(I33="CASI SEGUROMENOR","7. ALTO",IF(I33="RARA VEZCATASTRÓFICO","1. EXTREMO",IF(I33="IMPROBABLECATASTRÓFICO","2. EXTREMO",IF(I33="POSIBLEMAYOR","3. EXTREMO",IF(I33="POSIBLECATASTRÓFICO","4. EXTREMO",IF(I33="PROBABLEMAYOR","5. EXTREMO",IF(I33="PROBABLECATASTRÓFICO","6. EXTREMO",IF(I33="CASI SEGUROMODERADO","7. EXTREMO",IF(I33="CASI SEGUROMAYOR","8. EXTREMO",IF(I33="CASI SEGUROCATASTRÓFICO","9. EXTREMO","")))))))))))))))))))))))))</f>
        <v>5. EXTREMO</v>
      </c>
      <c r="J34" s="160"/>
      <c r="K34" s="279"/>
      <c r="L34" s="19" t="s">
        <v>106</v>
      </c>
      <c r="M34" s="20" t="s">
        <v>11</v>
      </c>
      <c r="N34" s="21">
        <f>IF(M34="ADECUADO",15,IF(M34="INADECUADO",0,""))</f>
        <v>15</v>
      </c>
      <c r="O34" s="144"/>
      <c r="P34" s="146"/>
      <c r="Q34" s="148"/>
      <c r="R34" s="150"/>
      <c r="S34" s="135"/>
      <c r="T34" s="135"/>
      <c r="U34" s="136"/>
      <c r="V34" s="139"/>
      <c r="W34" s="97"/>
      <c r="X34" s="97"/>
      <c r="Y34" s="278"/>
      <c r="Z34" s="278"/>
      <c r="AA34" s="131"/>
      <c r="AB34" s="97"/>
      <c r="AC34" s="97"/>
      <c r="AD34" s="97"/>
      <c r="AE34" s="253"/>
      <c r="AF34" s="115"/>
      <c r="AG34" s="115"/>
      <c r="AH34" s="3" t="s">
        <v>96</v>
      </c>
      <c r="AI34" s="3" t="s">
        <v>107</v>
      </c>
      <c r="AL34" s="3" t="s">
        <v>18</v>
      </c>
      <c r="AN34" s="3" t="s">
        <v>108</v>
      </c>
      <c r="AO34" s="3" t="s">
        <v>109</v>
      </c>
    </row>
    <row r="35" spans="1:41" ht="69.75" hidden="1" customHeight="1" x14ac:dyDescent="0.2">
      <c r="A35" s="93"/>
      <c r="B35" s="282"/>
      <c r="C35" s="284"/>
      <c r="D35" s="136"/>
      <c r="E35" s="107"/>
      <c r="F35" s="134"/>
      <c r="G35" s="157"/>
      <c r="H35" s="157"/>
      <c r="I35" s="15" t="str">
        <f>IF(OR(I34="1. BAJO",I34="2. BAJO",I34="3. BAJO",I34="4. BAJO",I34="5. BAJO"),"BAJO",IF(OR(I34="1. MODERADO",I34="2. MODERADO",I34="3. MODERADO",I34="4. MODERADO"),"MODERADO",IF(OR(I34="1. ALTO",I34="2. ALTO",I34="3. ALTO",I34="4. ALTO",I34="5. ALTO",I34="6. ALTO",I34="7. ALTO"),"ALTO",IF(OR(I34="1. EXTREMO",I34="2. EXTREMO",I34="3. EXTREMO",I34="4. EXTREMO",I34="5. EXTREMO",I34="6. EXTREMO",I34="7. EXTREMO",I34="8. EXTREMO",I34="9. EXTREMO"),"EXTREMO",""))))</f>
        <v>EXTREMO</v>
      </c>
      <c r="J35" s="160"/>
      <c r="K35" s="279"/>
      <c r="L35" s="22" t="s">
        <v>110</v>
      </c>
      <c r="M35" s="20" t="s">
        <v>16</v>
      </c>
      <c r="N35" s="21">
        <f>IF(M35="OPORTUNA",15,IF(M35="INOPORTUNA",0,""))</f>
        <v>15</v>
      </c>
      <c r="O35" s="144"/>
      <c r="P35" s="146"/>
      <c r="Q35" s="148"/>
      <c r="R35" s="150"/>
      <c r="S35" s="23" t="s">
        <v>111</v>
      </c>
      <c r="T35" s="23" t="s">
        <v>112</v>
      </c>
      <c r="U35" s="136"/>
      <c r="V35" s="139"/>
      <c r="W35" s="97"/>
      <c r="X35" s="97"/>
      <c r="Y35" s="278"/>
      <c r="Z35" s="278"/>
      <c r="AA35" s="131"/>
      <c r="AB35" s="97"/>
      <c r="AC35" s="97"/>
      <c r="AD35" s="97"/>
      <c r="AE35" s="253"/>
      <c r="AF35" s="115"/>
      <c r="AG35" s="115"/>
      <c r="AH35" s="3" t="s">
        <v>113</v>
      </c>
      <c r="AI35" s="3" t="s">
        <v>114</v>
      </c>
      <c r="AJ35" s="3" t="s">
        <v>97</v>
      </c>
      <c r="AK35" s="3" t="s">
        <v>115</v>
      </c>
      <c r="AL35" s="3" t="s">
        <v>24</v>
      </c>
      <c r="AO35" s="3" t="s">
        <v>116</v>
      </c>
    </row>
    <row r="36" spans="1:41" ht="84" hidden="1" customHeight="1" x14ac:dyDescent="0.2">
      <c r="A36" s="93"/>
      <c r="B36" s="282"/>
      <c r="C36" s="284"/>
      <c r="D36" s="136"/>
      <c r="E36" s="24" t="s">
        <v>117</v>
      </c>
      <c r="F36" s="134"/>
      <c r="G36" s="157"/>
      <c r="H36" s="157"/>
      <c r="I36" s="15"/>
      <c r="J36" s="160"/>
      <c r="K36" s="279"/>
      <c r="L36" s="19" t="s">
        <v>118</v>
      </c>
      <c r="M36" s="20" t="s">
        <v>125</v>
      </c>
      <c r="N36" s="21">
        <f>IF(M36="PREVENIR",15,IF(M36="DETECTAR",10,IF(M36="NO ES UN CONTROL",0,"")))</f>
        <v>15</v>
      </c>
      <c r="O36" s="119" t="str">
        <f>IF(O33&lt;86,"DÉBIL",IF(O33&lt;96,"MODERADO",IF(O33&lt;101,"FUERTE","")))</f>
        <v>FUERTE</v>
      </c>
      <c r="P36" s="146"/>
      <c r="Q36" s="121" t="str">
        <f>IF(AND(O36="FUERTE",P33="FUERTE (SIEMPRE SE EJECUTA)"),"FUERTE",IF(OR(O36="DÉBIL",P33="DÉBIL (NO SE EJECUTA)"),"DÉBIL",IF(OR(O36="MODERADO",P33="MODERADO (ALGUNAS VECES)"),"MODERADO")))</f>
        <v>FUERTE</v>
      </c>
      <c r="R36" s="123" t="str">
        <f>IF(AND(O36="FUERTE",P33="FUERTE (SIEMPRE SE EJECUTA)"),"NO","SÍ")</f>
        <v>NO</v>
      </c>
      <c r="S36" s="125">
        <f>IF(AND($Q36="FUERTE",$S33="DIRECTAMENTE",$T33="DIRECTAMENTE"),2,IF(AND($Q36="FUERTE",$S33="DIRECTAMENTE",$T33="INDIRECTAMENTE"),2,IF(AND($Q36="FUERTE",$S33="DIRECTAMENTE",$T33="NO DISMINUYE"),2,IF(AND($Q36="FUERTE",$S33="NO DISMINUYE",$T33="DIRECTAMENTE"),0,IF(AND($Q36="MODERADO",$S33="DIRECTAMENTE",$T33="DIRECTAMENTE"),1,IF(AND($Q36="MODERADO",$S33="DIRECTAMENTE",$T33="INDIRECTAMENTE"),1,IF(AND($Q36="MODERADO",$S33="DIRECTAMENTE",$T33="NO DISMINUYE"),1,IF(AND($Q36="MODERADO",$S33="NO DISMINUYE",$T33="DIRECTAMENTE"),0,"N/A"))))))))</f>
        <v>2</v>
      </c>
      <c r="T36" s="126">
        <f>IF(AND($Q36="FUERTE",$S33="DIRECTAMENTE",$T33="DIRECTAMENTE"),2,IF(AND($Q36="FUERTE",$S33="DIRECTAMENTE",$T33="INDIRECTAMENTE"),1,IF(AND($Q36="FUERTE",$S33="DIRECTAMENTE",$T33="NO DISMINUYE"),0,IF(AND($Q36="FUERTE",$S33="NO DISMINUYE",$T33="DIRECTAMENTE"),2,IF(AND($Q36="MODERADO",$S33="DIRECTAMENTE",$T33="DIRECTAMENTE"),1,IF(AND($Q36="MODERADO",$S33="DIRECTAMENTE",$T33="INDIRECTAMENTE"),0,IF(AND($Q36="MODERADO",$S33="DIRECTAMENTE",$T33="NO DISMINUYE"),0,IF(AND($Q36="MODERADO",$S33="NO DISMINUYE",$T33="DIRECTAMENTE"),1,"N/A"))))))))</f>
        <v>2</v>
      </c>
      <c r="U36" s="136"/>
      <c r="V36" s="139"/>
      <c r="W36" s="97"/>
      <c r="X36" s="97"/>
      <c r="Y36" s="278"/>
      <c r="Z36" s="277"/>
      <c r="AA36" s="131"/>
      <c r="AB36" s="97"/>
      <c r="AC36" s="97"/>
      <c r="AD36" s="97"/>
      <c r="AE36" s="253"/>
      <c r="AF36" s="115" t="s">
        <v>203</v>
      </c>
      <c r="AG36" s="115"/>
      <c r="AH36" s="3" t="s">
        <v>96</v>
      </c>
      <c r="AO36" s="3" t="s">
        <v>120</v>
      </c>
    </row>
    <row r="37" spans="1:41" ht="55.5" hidden="1" customHeight="1" x14ac:dyDescent="0.2">
      <c r="A37" s="93"/>
      <c r="B37" s="282"/>
      <c r="C37" s="284"/>
      <c r="D37" s="136"/>
      <c r="E37" s="107"/>
      <c r="F37" s="134"/>
      <c r="G37" s="157"/>
      <c r="H37" s="157"/>
      <c r="I37" s="15"/>
      <c r="J37" s="160"/>
      <c r="K37" s="279"/>
      <c r="L37" s="19" t="s">
        <v>122</v>
      </c>
      <c r="M37" s="20" t="s">
        <v>34</v>
      </c>
      <c r="N37" s="21">
        <f>IF(M37="CONFIABLE",15,IF(M37="NO CONFIABLE",0,""))</f>
        <v>15</v>
      </c>
      <c r="O37" s="120"/>
      <c r="P37" s="146"/>
      <c r="Q37" s="121"/>
      <c r="R37" s="123"/>
      <c r="S37" s="125"/>
      <c r="T37" s="127"/>
      <c r="U37" s="136"/>
      <c r="V37" s="139"/>
      <c r="W37" s="97"/>
      <c r="X37" s="97"/>
      <c r="Y37" s="278"/>
      <c r="Z37" s="24" t="s">
        <v>123</v>
      </c>
      <c r="AA37" s="131"/>
      <c r="AB37" s="97"/>
      <c r="AC37" s="97"/>
      <c r="AD37" s="97"/>
      <c r="AE37" s="253"/>
      <c r="AF37" s="115"/>
      <c r="AG37" s="115"/>
      <c r="AH37" s="3" t="s">
        <v>124</v>
      </c>
      <c r="AJ37" s="3" t="s">
        <v>21</v>
      </c>
      <c r="AK37" s="3" t="s">
        <v>125</v>
      </c>
      <c r="AL37" s="3" t="s">
        <v>22</v>
      </c>
      <c r="AO37" s="3" t="s">
        <v>126</v>
      </c>
    </row>
    <row r="38" spans="1:41" ht="66.75" hidden="1" customHeight="1" x14ac:dyDescent="0.2">
      <c r="A38" s="93"/>
      <c r="B38" s="282"/>
      <c r="C38" s="284"/>
      <c r="D38" s="136"/>
      <c r="E38" s="107"/>
      <c r="F38" s="134"/>
      <c r="G38" s="157"/>
      <c r="H38" s="157"/>
      <c r="I38" s="15"/>
      <c r="J38" s="160"/>
      <c r="K38" s="279"/>
      <c r="L38" s="19" t="s">
        <v>127</v>
      </c>
      <c r="M38" s="20" t="s">
        <v>42</v>
      </c>
      <c r="N38" s="21">
        <f>IF(M38="SE INVESTIGAN Y SE RESUELVEN OPORTUNAMENTE",15,IF(M38="NO SE INVESTIGAN Y SE RESUELVEN OPORTUNAMENTE",0,""))</f>
        <v>15</v>
      </c>
      <c r="O38" s="120"/>
      <c r="P38" s="146"/>
      <c r="Q38" s="121"/>
      <c r="R38" s="123"/>
      <c r="S38" s="125"/>
      <c r="T38" s="127"/>
      <c r="U38" s="136"/>
      <c r="V38" s="139"/>
      <c r="W38" s="97"/>
      <c r="X38" s="97"/>
      <c r="Y38" s="278"/>
      <c r="Z38" s="140"/>
      <c r="AA38" s="131"/>
      <c r="AB38" s="97"/>
      <c r="AC38" s="97"/>
      <c r="AD38" s="97"/>
      <c r="AE38" s="253"/>
      <c r="AF38" s="115"/>
      <c r="AG38" s="115"/>
      <c r="AH38" s="3" t="s">
        <v>107</v>
      </c>
      <c r="AO38" s="3" t="s">
        <v>129</v>
      </c>
    </row>
    <row r="39" spans="1:41" ht="60.75" hidden="1" customHeight="1" x14ac:dyDescent="0.2">
      <c r="A39" s="281"/>
      <c r="B39" s="282"/>
      <c r="C39" s="285"/>
      <c r="D39" s="137"/>
      <c r="E39" s="108"/>
      <c r="F39" s="109"/>
      <c r="G39" s="158"/>
      <c r="H39" s="158"/>
      <c r="I39" s="15"/>
      <c r="J39" s="160"/>
      <c r="K39" s="280"/>
      <c r="L39" s="25" t="s">
        <v>130</v>
      </c>
      <c r="M39" s="26" t="s">
        <v>53</v>
      </c>
      <c r="N39" s="27">
        <f>IF(M39="COMPLETA",10,IF(M39="INCOMPLETA",5,IF(M39="NO EXISTE",0,"")))</f>
        <v>10</v>
      </c>
      <c r="O39" s="120"/>
      <c r="P39" s="147"/>
      <c r="Q39" s="122"/>
      <c r="R39" s="124"/>
      <c r="S39" s="126"/>
      <c r="T39" s="127"/>
      <c r="U39" s="137"/>
      <c r="V39" s="139"/>
      <c r="W39" s="140"/>
      <c r="X39" s="140"/>
      <c r="Y39" s="277"/>
      <c r="Z39" s="277"/>
      <c r="AA39" s="132"/>
      <c r="AB39" s="140"/>
      <c r="AC39" s="140"/>
      <c r="AD39" s="140"/>
      <c r="AE39" s="254"/>
      <c r="AF39" s="128"/>
      <c r="AG39" s="128"/>
      <c r="AO39" s="3" t="s">
        <v>131</v>
      </c>
    </row>
    <row r="40" spans="1:41" ht="37.5" hidden="1" customHeight="1" x14ac:dyDescent="0.2">
      <c r="A40" s="93"/>
      <c r="B40" s="281"/>
      <c r="C40" s="283"/>
      <c r="D40" s="156" t="s">
        <v>6</v>
      </c>
      <c r="E40" s="128"/>
      <c r="F40" s="115"/>
      <c r="G40" s="157" t="s">
        <v>19</v>
      </c>
      <c r="H40" s="157" t="s">
        <v>18</v>
      </c>
      <c r="I40" s="15" t="str">
        <f>CONCATENATE(G40,H40)</f>
        <v>PROBABLEMAYOR</v>
      </c>
      <c r="J40" s="159" t="str">
        <f>I41</f>
        <v>5. EXTREMO</v>
      </c>
      <c r="K40" s="279"/>
      <c r="L40" s="16" t="s">
        <v>95</v>
      </c>
      <c r="M40" s="17" t="s">
        <v>3</v>
      </c>
      <c r="N40" s="18">
        <f>IF(M40="ASIGNADO",15,IF(M40="NO ASIGNADO",0,""))</f>
        <v>15</v>
      </c>
      <c r="O40" s="143">
        <f>SUM(N40:N46)</f>
        <v>100</v>
      </c>
      <c r="P40" s="145" t="s">
        <v>72</v>
      </c>
      <c r="Q40" s="148">
        <f>IF(Q43="DÉBIL",0,IF(Q43="MODERADO",50,IF(Q43="FUERTE",100,"")))</f>
        <v>100</v>
      </c>
      <c r="R40" s="149"/>
      <c r="S40" s="135" t="s">
        <v>96</v>
      </c>
      <c r="T40" s="135" t="s">
        <v>96</v>
      </c>
      <c r="U40" s="136" t="s">
        <v>168</v>
      </c>
      <c r="V40" s="138" t="s">
        <v>113</v>
      </c>
      <c r="W40" s="97"/>
      <c r="X40" s="97"/>
      <c r="Y40" s="140"/>
      <c r="Z40" s="140"/>
      <c r="AA40" s="130" t="s">
        <v>108</v>
      </c>
      <c r="AB40" s="97"/>
      <c r="AC40" s="97"/>
      <c r="AD40" s="97"/>
      <c r="AE40" s="253" t="s">
        <v>201</v>
      </c>
      <c r="AF40" s="115" t="s">
        <v>202</v>
      </c>
      <c r="AG40" s="115"/>
      <c r="AH40" s="3" t="s">
        <v>103</v>
      </c>
      <c r="AI40" s="3" t="s">
        <v>104</v>
      </c>
      <c r="AJ40" s="3" t="s">
        <v>13</v>
      </c>
      <c r="AK40" s="3" t="s">
        <v>76</v>
      </c>
      <c r="AL40" s="3" t="s">
        <v>13</v>
      </c>
      <c r="AN40" s="3" t="s">
        <v>98</v>
      </c>
      <c r="AO40" s="3" t="s">
        <v>105</v>
      </c>
    </row>
    <row r="41" spans="1:41" ht="51.75" hidden="1" customHeight="1" x14ac:dyDescent="0.2">
      <c r="A41" s="93"/>
      <c r="B41" s="282"/>
      <c r="C41" s="284"/>
      <c r="D41" s="136"/>
      <c r="E41" s="107"/>
      <c r="F41" s="134"/>
      <c r="G41" s="157"/>
      <c r="H41" s="157"/>
      <c r="I41" s="15" t="str">
        <f>IF(I40="RARA VEZINSIGNIFICANTE","1. BAJO",IF(I40="RARA VEZMENOR","2. BAJO",IF(I40="IMPROBABLEINSIGNIFICANTE","3. BAJO",IF(I40="IMPROBABLEMENOR","4. BAJO",IF(I40="POSIBLEINSIGNIFICANTE","5. BAJO",IF(I40="RARA VEZMODERADO","1. MODERADO",IF(I40="IMPROBABLEMODERADO","2. MODERADO",IF(I40="POSIBLEMENOR","3. MODERADO",IF(I40="PROBABLEINSIGNIFICANTE","4. MODERADO",IF(I40="RARA VEZMAYOR","1. ALTO",IF(I40="IMPROBABLEMAYOR","2. ALTO",IF(I40="POSIBLEMODERADO","3. ALTO",IF(I40="PROBABLEMENOR","4. ALTO",IF(I40="PROBABLEMODERADO","5. ALTO",IF(I40="CASI SEGUROINSIGNIFICANTE","6. ALTO",IF(I40="CASI SEGUROMENOR","7. ALTO",IF(I40="RARA VEZCATASTRÓFICO","1. EXTREMO",IF(I40="IMPROBABLECATASTRÓFICO","2. EXTREMO",IF(I40="POSIBLEMAYOR","3. EXTREMO",IF(I40="POSIBLECATASTRÓFICO","4. EXTREMO",IF(I40="PROBABLEMAYOR","5. EXTREMO",IF(I40="PROBABLECATASTRÓFICO","6. EXTREMO",IF(I40="CASI SEGUROMODERADO","7. EXTREMO",IF(I40="CASI SEGUROMAYOR","8. EXTREMO",IF(I40="CASI SEGUROCATASTRÓFICO","9. EXTREMO","")))))))))))))))))))))))))</f>
        <v>5. EXTREMO</v>
      </c>
      <c r="J41" s="160"/>
      <c r="K41" s="279"/>
      <c r="L41" s="19" t="s">
        <v>106</v>
      </c>
      <c r="M41" s="20" t="s">
        <v>11</v>
      </c>
      <c r="N41" s="21">
        <f>IF(M41="ADECUADO",15,IF(M41="INADECUADO",0,""))</f>
        <v>15</v>
      </c>
      <c r="O41" s="144"/>
      <c r="P41" s="146"/>
      <c r="Q41" s="148"/>
      <c r="R41" s="150"/>
      <c r="S41" s="135"/>
      <c r="T41" s="135"/>
      <c r="U41" s="136"/>
      <c r="V41" s="139"/>
      <c r="W41" s="97"/>
      <c r="X41" s="97"/>
      <c r="Y41" s="278"/>
      <c r="Z41" s="278"/>
      <c r="AA41" s="131"/>
      <c r="AB41" s="97"/>
      <c r="AC41" s="97"/>
      <c r="AD41" s="97"/>
      <c r="AE41" s="253"/>
      <c r="AF41" s="115"/>
      <c r="AG41" s="115"/>
      <c r="AH41" s="3" t="s">
        <v>96</v>
      </c>
      <c r="AI41" s="3" t="s">
        <v>107</v>
      </c>
      <c r="AL41" s="3" t="s">
        <v>18</v>
      </c>
      <c r="AN41" s="3" t="s">
        <v>108</v>
      </c>
      <c r="AO41" s="3" t="s">
        <v>109</v>
      </c>
    </row>
    <row r="42" spans="1:41" ht="69.75" hidden="1" customHeight="1" x14ac:dyDescent="0.2">
      <c r="A42" s="93"/>
      <c r="B42" s="282"/>
      <c r="C42" s="284"/>
      <c r="D42" s="136"/>
      <c r="E42" s="107"/>
      <c r="F42" s="134"/>
      <c r="G42" s="157"/>
      <c r="H42" s="157"/>
      <c r="I42" s="15" t="str">
        <f>IF(OR(I41="1. BAJO",I41="2. BAJO",I41="3. BAJO",I41="4. BAJO",I41="5. BAJO"),"BAJO",IF(OR(I41="1. MODERADO",I41="2. MODERADO",I41="3. MODERADO",I41="4. MODERADO"),"MODERADO",IF(OR(I41="1. ALTO",I41="2. ALTO",I41="3. ALTO",I41="4. ALTO",I41="5. ALTO",I41="6. ALTO",I41="7. ALTO"),"ALTO",IF(OR(I41="1. EXTREMO",I41="2. EXTREMO",I41="3. EXTREMO",I41="4. EXTREMO",I41="5. EXTREMO",I41="6. EXTREMO",I41="7. EXTREMO",I41="8. EXTREMO",I41="9. EXTREMO"),"EXTREMO",""))))</f>
        <v>EXTREMO</v>
      </c>
      <c r="J42" s="160"/>
      <c r="K42" s="279"/>
      <c r="L42" s="22" t="s">
        <v>110</v>
      </c>
      <c r="M42" s="20" t="s">
        <v>16</v>
      </c>
      <c r="N42" s="21">
        <f>IF(M42="OPORTUNA",15,IF(M42="INOPORTUNA",0,""))</f>
        <v>15</v>
      </c>
      <c r="O42" s="144"/>
      <c r="P42" s="146"/>
      <c r="Q42" s="148"/>
      <c r="R42" s="150"/>
      <c r="S42" s="23" t="s">
        <v>111</v>
      </c>
      <c r="T42" s="23" t="s">
        <v>112</v>
      </c>
      <c r="U42" s="136"/>
      <c r="V42" s="139"/>
      <c r="W42" s="97"/>
      <c r="X42" s="97"/>
      <c r="Y42" s="278"/>
      <c r="Z42" s="278"/>
      <c r="AA42" s="131"/>
      <c r="AB42" s="97"/>
      <c r="AC42" s="97"/>
      <c r="AD42" s="97"/>
      <c r="AE42" s="253"/>
      <c r="AF42" s="115"/>
      <c r="AG42" s="115"/>
      <c r="AH42" s="3" t="s">
        <v>113</v>
      </c>
      <c r="AI42" s="3" t="s">
        <v>114</v>
      </c>
      <c r="AJ42" s="3" t="s">
        <v>97</v>
      </c>
      <c r="AK42" s="3" t="s">
        <v>115</v>
      </c>
      <c r="AL42" s="3" t="s">
        <v>24</v>
      </c>
      <c r="AO42" s="3" t="s">
        <v>116</v>
      </c>
    </row>
    <row r="43" spans="1:41" ht="84" hidden="1" customHeight="1" x14ac:dyDescent="0.2">
      <c r="A43" s="93"/>
      <c r="B43" s="282"/>
      <c r="C43" s="284"/>
      <c r="D43" s="136"/>
      <c r="E43" s="24" t="s">
        <v>117</v>
      </c>
      <c r="F43" s="134"/>
      <c r="G43" s="157"/>
      <c r="H43" s="157"/>
      <c r="I43" s="15"/>
      <c r="J43" s="160"/>
      <c r="K43" s="279"/>
      <c r="L43" s="19" t="s">
        <v>118</v>
      </c>
      <c r="M43" s="20" t="s">
        <v>125</v>
      </c>
      <c r="N43" s="21">
        <f>IF(M43="PREVENIR",15,IF(M43="DETECTAR",10,IF(M43="NO ES UN CONTROL",0,"")))</f>
        <v>15</v>
      </c>
      <c r="O43" s="119" t="str">
        <f>IF(O40&lt;86,"DÉBIL",IF(O40&lt;96,"MODERADO",IF(O40&lt;101,"FUERTE","")))</f>
        <v>FUERTE</v>
      </c>
      <c r="P43" s="146"/>
      <c r="Q43" s="121" t="str">
        <f>IF(AND(O43="FUERTE",P40="FUERTE (SIEMPRE SE EJECUTA)"),"FUERTE",IF(OR(O43="DÉBIL",P40="DÉBIL (NO SE EJECUTA)"),"DÉBIL",IF(OR(O43="MODERADO",P40="MODERADO (ALGUNAS VECES)"),"MODERADO")))</f>
        <v>FUERTE</v>
      </c>
      <c r="R43" s="123" t="str">
        <f>IF(AND(O43="FUERTE",P40="FUERTE (SIEMPRE SE EJECUTA)"),"NO","SÍ")</f>
        <v>NO</v>
      </c>
      <c r="S43" s="125">
        <f>IF(AND($Q43="FUERTE",$S40="DIRECTAMENTE",$T40="DIRECTAMENTE"),2,IF(AND($Q43="FUERTE",$S40="DIRECTAMENTE",$T40="INDIRECTAMENTE"),2,IF(AND($Q43="FUERTE",$S40="DIRECTAMENTE",$T40="NO DISMINUYE"),2,IF(AND($Q43="FUERTE",$S40="NO DISMINUYE",$T40="DIRECTAMENTE"),0,IF(AND($Q43="MODERADO",$S40="DIRECTAMENTE",$T40="DIRECTAMENTE"),1,IF(AND($Q43="MODERADO",$S40="DIRECTAMENTE",$T40="INDIRECTAMENTE"),1,IF(AND($Q43="MODERADO",$S40="DIRECTAMENTE",$T40="NO DISMINUYE"),1,IF(AND($Q43="MODERADO",$S40="NO DISMINUYE",$T40="DIRECTAMENTE"),0,"N/A"))))))))</f>
        <v>2</v>
      </c>
      <c r="T43" s="126">
        <f>IF(AND($Q43="FUERTE",$S40="DIRECTAMENTE",$T40="DIRECTAMENTE"),2,IF(AND($Q43="FUERTE",$S40="DIRECTAMENTE",$T40="INDIRECTAMENTE"),1,IF(AND($Q43="FUERTE",$S40="DIRECTAMENTE",$T40="NO DISMINUYE"),0,IF(AND($Q43="FUERTE",$S40="NO DISMINUYE",$T40="DIRECTAMENTE"),2,IF(AND($Q43="MODERADO",$S40="DIRECTAMENTE",$T40="DIRECTAMENTE"),1,IF(AND($Q43="MODERADO",$S40="DIRECTAMENTE",$T40="INDIRECTAMENTE"),0,IF(AND($Q43="MODERADO",$S40="DIRECTAMENTE",$T40="NO DISMINUYE"),0,IF(AND($Q43="MODERADO",$S40="NO DISMINUYE",$T40="DIRECTAMENTE"),1,"N/A"))))))))</f>
        <v>2</v>
      </c>
      <c r="U43" s="136"/>
      <c r="V43" s="139"/>
      <c r="W43" s="97"/>
      <c r="X43" s="97"/>
      <c r="Y43" s="278"/>
      <c r="Z43" s="277"/>
      <c r="AA43" s="131"/>
      <c r="AB43" s="97"/>
      <c r="AC43" s="97"/>
      <c r="AD43" s="97"/>
      <c r="AE43" s="253"/>
      <c r="AF43" s="115" t="s">
        <v>203</v>
      </c>
      <c r="AG43" s="115"/>
      <c r="AH43" s="3" t="s">
        <v>96</v>
      </c>
      <c r="AO43" s="3" t="s">
        <v>120</v>
      </c>
    </row>
    <row r="44" spans="1:41" ht="55.5" hidden="1" customHeight="1" x14ac:dyDescent="0.2">
      <c r="A44" s="93"/>
      <c r="B44" s="282"/>
      <c r="C44" s="284"/>
      <c r="D44" s="136"/>
      <c r="E44" s="107"/>
      <c r="F44" s="134"/>
      <c r="G44" s="157"/>
      <c r="H44" s="157"/>
      <c r="I44" s="15"/>
      <c r="J44" s="160"/>
      <c r="K44" s="279"/>
      <c r="L44" s="19" t="s">
        <v>122</v>
      </c>
      <c r="M44" s="20" t="s">
        <v>34</v>
      </c>
      <c r="N44" s="21">
        <f>IF(M44="CONFIABLE",15,IF(M44="NO CONFIABLE",0,""))</f>
        <v>15</v>
      </c>
      <c r="O44" s="120"/>
      <c r="P44" s="146"/>
      <c r="Q44" s="121"/>
      <c r="R44" s="123"/>
      <c r="S44" s="125"/>
      <c r="T44" s="127"/>
      <c r="U44" s="136"/>
      <c r="V44" s="139"/>
      <c r="W44" s="97"/>
      <c r="X44" s="97"/>
      <c r="Y44" s="278"/>
      <c r="Z44" s="24" t="s">
        <v>123</v>
      </c>
      <c r="AA44" s="131"/>
      <c r="AB44" s="97"/>
      <c r="AC44" s="97"/>
      <c r="AD44" s="97"/>
      <c r="AE44" s="253"/>
      <c r="AF44" s="115"/>
      <c r="AG44" s="115"/>
      <c r="AH44" s="3" t="s">
        <v>124</v>
      </c>
      <c r="AJ44" s="3" t="s">
        <v>21</v>
      </c>
      <c r="AK44" s="3" t="s">
        <v>125</v>
      </c>
      <c r="AL44" s="3" t="s">
        <v>22</v>
      </c>
      <c r="AO44" s="3" t="s">
        <v>126</v>
      </c>
    </row>
    <row r="45" spans="1:41" ht="66.75" hidden="1" customHeight="1" x14ac:dyDescent="0.2">
      <c r="A45" s="93"/>
      <c r="B45" s="282"/>
      <c r="C45" s="284"/>
      <c r="D45" s="136"/>
      <c r="E45" s="107"/>
      <c r="F45" s="134"/>
      <c r="G45" s="157"/>
      <c r="H45" s="157"/>
      <c r="I45" s="15"/>
      <c r="J45" s="160"/>
      <c r="K45" s="279"/>
      <c r="L45" s="19" t="s">
        <v>127</v>
      </c>
      <c r="M45" s="20" t="s">
        <v>42</v>
      </c>
      <c r="N45" s="21">
        <f>IF(M45="SE INVESTIGAN Y SE RESUELVEN OPORTUNAMENTE",15,IF(M45="NO SE INVESTIGAN Y SE RESUELVEN OPORTUNAMENTE",0,""))</f>
        <v>15</v>
      </c>
      <c r="O45" s="120"/>
      <c r="P45" s="146"/>
      <c r="Q45" s="121"/>
      <c r="R45" s="123"/>
      <c r="S45" s="125"/>
      <c r="T45" s="127"/>
      <c r="U45" s="136"/>
      <c r="V45" s="139"/>
      <c r="W45" s="97"/>
      <c r="X45" s="97"/>
      <c r="Y45" s="278"/>
      <c r="Z45" s="140"/>
      <c r="AA45" s="131"/>
      <c r="AB45" s="97"/>
      <c r="AC45" s="97"/>
      <c r="AD45" s="97"/>
      <c r="AE45" s="253"/>
      <c r="AF45" s="115"/>
      <c r="AG45" s="115"/>
      <c r="AH45" s="3" t="s">
        <v>107</v>
      </c>
      <c r="AO45" s="3" t="s">
        <v>129</v>
      </c>
    </row>
    <row r="46" spans="1:41" ht="60.75" hidden="1" customHeight="1" x14ac:dyDescent="0.2">
      <c r="A46" s="281"/>
      <c r="B46" s="282"/>
      <c r="C46" s="285"/>
      <c r="D46" s="137"/>
      <c r="E46" s="108"/>
      <c r="F46" s="109"/>
      <c r="G46" s="158"/>
      <c r="H46" s="158"/>
      <c r="I46" s="15"/>
      <c r="J46" s="160"/>
      <c r="K46" s="280"/>
      <c r="L46" s="25" t="s">
        <v>130</v>
      </c>
      <c r="M46" s="26" t="s">
        <v>53</v>
      </c>
      <c r="N46" s="27">
        <f>IF(M46="COMPLETA",10,IF(M46="INCOMPLETA",5,IF(M46="NO EXISTE",0,"")))</f>
        <v>10</v>
      </c>
      <c r="O46" s="120"/>
      <c r="P46" s="147"/>
      <c r="Q46" s="122"/>
      <c r="R46" s="124"/>
      <c r="S46" s="126"/>
      <c r="T46" s="127"/>
      <c r="U46" s="137"/>
      <c r="V46" s="139"/>
      <c r="W46" s="140"/>
      <c r="X46" s="140"/>
      <c r="Y46" s="277"/>
      <c r="Z46" s="277"/>
      <c r="AA46" s="132"/>
      <c r="AB46" s="140"/>
      <c r="AC46" s="140"/>
      <c r="AD46" s="140"/>
      <c r="AE46" s="254"/>
      <c r="AF46" s="128"/>
      <c r="AG46" s="128"/>
      <c r="AO46" s="3" t="s">
        <v>131</v>
      </c>
    </row>
    <row r="47" spans="1:41" ht="37.5" hidden="1" customHeight="1" x14ac:dyDescent="0.2">
      <c r="A47" s="93"/>
      <c r="B47" s="281"/>
      <c r="C47" s="283"/>
      <c r="D47" s="156" t="s">
        <v>6</v>
      </c>
      <c r="E47" s="128"/>
      <c r="F47" s="115"/>
      <c r="G47" s="157" t="s">
        <v>19</v>
      </c>
      <c r="H47" s="157" t="s">
        <v>18</v>
      </c>
      <c r="I47" s="15" t="str">
        <f>CONCATENATE(G47,H47)</f>
        <v>PROBABLEMAYOR</v>
      </c>
      <c r="J47" s="159" t="str">
        <f>I48</f>
        <v>5. EXTREMO</v>
      </c>
      <c r="K47" s="279"/>
      <c r="L47" s="16" t="s">
        <v>95</v>
      </c>
      <c r="M47" s="17" t="s">
        <v>3</v>
      </c>
      <c r="N47" s="18">
        <f>IF(M47="ASIGNADO",15,IF(M47="NO ASIGNADO",0,""))</f>
        <v>15</v>
      </c>
      <c r="O47" s="143">
        <f>SUM(N47:N53)</f>
        <v>100</v>
      </c>
      <c r="P47" s="145" t="s">
        <v>72</v>
      </c>
      <c r="Q47" s="148">
        <f>IF(Q50="DÉBIL",0,IF(Q50="MODERADO",50,IF(Q50="FUERTE",100,"")))</f>
        <v>100</v>
      </c>
      <c r="R47" s="149"/>
      <c r="S47" s="135" t="s">
        <v>96</v>
      </c>
      <c r="T47" s="135" t="s">
        <v>96</v>
      </c>
      <c r="U47" s="136" t="s">
        <v>168</v>
      </c>
      <c r="V47" s="138" t="s">
        <v>113</v>
      </c>
      <c r="W47" s="97"/>
      <c r="X47" s="97"/>
      <c r="Y47" s="140"/>
      <c r="Z47" s="140"/>
      <c r="AA47" s="130" t="s">
        <v>108</v>
      </c>
      <c r="AB47" s="97"/>
      <c r="AC47" s="97"/>
      <c r="AD47" s="97"/>
      <c r="AE47" s="253" t="s">
        <v>201</v>
      </c>
      <c r="AF47" s="115" t="s">
        <v>202</v>
      </c>
      <c r="AG47" s="115"/>
      <c r="AH47" s="3" t="s">
        <v>103</v>
      </c>
      <c r="AI47" s="3" t="s">
        <v>104</v>
      </c>
      <c r="AJ47" s="3" t="s">
        <v>13</v>
      </c>
      <c r="AK47" s="3" t="s">
        <v>76</v>
      </c>
      <c r="AL47" s="3" t="s">
        <v>13</v>
      </c>
      <c r="AN47" s="3" t="s">
        <v>98</v>
      </c>
      <c r="AO47" s="3" t="s">
        <v>105</v>
      </c>
    </row>
    <row r="48" spans="1:41" ht="51.75" hidden="1" customHeight="1" x14ac:dyDescent="0.2">
      <c r="A48" s="93"/>
      <c r="B48" s="282"/>
      <c r="C48" s="284"/>
      <c r="D48" s="136"/>
      <c r="E48" s="107"/>
      <c r="F48" s="134"/>
      <c r="G48" s="157"/>
      <c r="H48" s="157"/>
      <c r="I48" s="15" t="str">
        <f>IF(I47="RARA VEZINSIGNIFICANTE","1. BAJO",IF(I47="RARA VEZMENOR","2. BAJO",IF(I47="IMPROBABLEINSIGNIFICANTE","3. BAJO",IF(I47="IMPROBABLEMENOR","4. BAJO",IF(I47="POSIBLEINSIGNIFICANTE","5. BAJO",IF(I47="RARA VEZMODERADO","1. MODERADO",IF(I47="IMPROBABLEMODERADO","2. MODERADO",IF(I47="POSIBLEMENOR","3. MODERADO",IF(I47="PROBABLEINSIGNIFICANTE","4. MODERADO",IF(I47="RARA VEZMAYOR","1. ALTO",IF(I47="IMPROBABLEMAYOR","2. ALTO",IF(I47="POSIBLEMODERADO","3. ALTO",IF(I47="PROBABLEMENOR","4. ALTO",IF(I47="PROBABLEMODERADO","5. ALTO",IF(I47="CASI SEGUROINSIGNIFICANTE","6. ALTO",IF(I47="CASI SEGUROMENOR","7. ALTO",IF(I47="RARA VEZCATASTRÓFICO","1. EXTREMO",IF(I47="IMPROBABLECATASTRÓFICO","2. EXTREMO",IF(I47="POSIBLEMAYOR","3. EXTREMO",IF(I47="POSIBLECATASTRÓFICO","4. EXTREMO",IF(I47="PROBABLEMAYOR","5. EXTREMO",IF(I47="PROBABLECATASTRÓFICO","6. EXTREMO",IF(I47="CASI SEGUROMODERADO","7. EXTREMO",IF(I47="CASI SEGUROMAYOR","8. EXTREMO",IF(I47="CASI SEGUROCATASTRÓFICO","9. EXTREMO","")))))))))))))))))))))))))</f>
        <v>5. EXTREMO</v>
      </c>
      <c r="J48" s="160"/>
      <c r="K48" s="279"/>
      <c r="L48" s="19" t="s">
        <v>106</v>
      </c>
      <c r="M48" s="20" t="s">
        <v>11</v>
      </c>
      <c r="N48" s="21">
        <f>IF(M48="ADECUADO",15,IF(M48="INADECUADO",0,""))</f>
        <v>15</v>
      </c>
      <c r="O48" s="144"/>
      <c r="P48" s="146"/>
      <c r="Q48" s="148"/>
      <c r="R48" s="150"/>
      <c r="S48" s="135"/>
      <c r="T48" s="135"/>
      <c r="U48" s="136"/>
      <c r="V48" s="139"/>
      <c r="W48" s="97"/>
      <c r="X48" s="97"/>
      <c r="Y48" s="278"/>
      <c r="Z48" s="278"/>
      <c r="AA48" s="131"/>
      <c r="AB48" s="97"/>
      <c r="AC48" s="97"/>
      <c r="AD48" s="97"/>
      <c r="AE48" s="253"/>
      <c r="AF48" s="115"/>
      <c r="AG48" s="115"/>
      <c r="AH48" s="3" t="s">
        <v>96</v>
      </c>
      <c r="AI48" s="3" t="s">
        <v>107</v>
      </c>
      <c r="AL48" s="3" t="s">
        <v>18</v>
      </c>
      <c r="AN48" s="3" t="s">
        <v>108</v>
      </c>
      <c r="AO48" s="3" t="s">
        <v>109</v>
      </c>
    </row>
    <row r="49" spans="1:41" ht="69.75" hidden="1" customHeight="1" x14ac:dyDescent="0.2">
      <c r="A49" s="93"/>
      <c r="B49" s="282"/>
      <c r="C49" s="284"/>
      <c r="D49" s="136"/>
      <c r="E49" s="107"/>
      <c r="F49" s="134"/>
      <c r="G49" s="157"/>
      <c r="H49" s="157"/>
      <c r="I49" s="15" t="str">
        <f>IF(OR(I48="1. BAJO",I48="2. BAJO",I48="3. BAJO",I48="4. BAJO",I48="5. BAJO"),"BAJO",IF(OR(I48="1. MODERADO",I48="2. MODERADO",I48="3. MODERADO",I48="4. MODERADO"),"MODERADO",IF(OR(I48="1. ALTO",I48="2. ALTO",I48="3. ALTO",I48="4. ALTO",I48="5. ALTO",I48="6. ALTO",I48="7. ALTO"),"ALTO",IF(OR(I48="1. EXTREMO",I48="2. EXTREMO",I48="3. EXTREMO",I48="4. EXTREMO",I48="5. EXTREMO",I48="6. EXTREMO",I48="7. EXTREMO",I48="8. EXTREMO",I48="9. EXTREMO"),"EXTREMO",""))))</f>
        <v>EXTREMO</v>
      </c>
      <c r="J49" s="160"/>
      <c r="K49" s="279"/>
      <c r="L49" s="22" t="s">
        <v>110</v>
      </c>
      <c r="M49" s="20" t="s">
        <v>16</v>
      </c>
      <c r="N49" s="21">
        <f>IF(M49="OPORTUNA",15,IF(M49="INOPORTUNA",0,""))</f>
        <v>15</v>
      </c>
      <c r="O49" s="144"/>
      <c r="P49" s="146"/>
      <c r="Q49" s="148"/>
      <c r="R49" s="150"/>
      <c r="S49" s="23" t="s">
        <v>111</v>
      </c>
      <c r="T49" s="23" t="s">
        <v>112</v>
      </c>
      <c r="U49" s="136"/>
      <c r="V49" s="139"/>
      <c r="W49" s="97"/>
      <c r="X49" s="97"/>
      <c r="Y49" s="278"/>
      <c r="Z49" s="278"/>
      <c r="AA49" s="131"/>
      <c r="AB49" s="97"/>
      <c r="AC49" s="97"/>
      <c r="AD49" s="97"/>
      <c r="AE49" s="253"/>
      <c r="AF49" s="115"/>
      <c r="AG49" s="115"/>
      <c r="AH49" s="3" t="s">
        <v>113</v>
      </c>
      <c r="AI49" s="3" t="s">
        <v>114</v>
      </c>
      <c r="AJ49" s="3" t="s">
        <v>97</v>
      </c>
      <c r="AK49" s="3" t="s">
        <v>115</v>
      </c>
      <c r="AL49" s="3" t="s">
        <v>24</v>
      </c>
      <c r="AO49" s="3" t="s">
        <v>116</v>
      </c>
    </row>
    <row r="50" spans="1:41" ht="84" hidden="1" customHeight="1" x14ac:dyDescent="0.2">
      <c r="A50" s="93"/>
      <c r="B50" s="282"/>
      <c r="C50" s="284"/>
      <c r="D50" s="136"/>
      <c r="E50" s="24" t="s">
        <v>117</v>
      </c>
      <c r="F50" s="134"/>
      <c r="G50" s="157"/>
      <c r="H50" s="157"/>
      <c r="I50" s="15"/>
      <c r="J50" s="160"/>
      <c r="K50" s="279"/>
      <c r="L50" s="19" t="s">
        <v>118</v>
      </c>
      <c r="M50" s="20" t="s">
        <v>125</v>
      </c>
      <c r="N50" s="21">
        <f>IF(M50="PREVENIR",15,IF(M50="DETECTAR",10,IF(M50="NO ES UN CONTROL",0,"")))</f>
        <v>15</v>
      </c>
      <c r="O50" s="119" t="str">
        <f>IF(O47&lt;86,"DÉBIL",IF(O47&lt;96,"MODERADO",IF(O47&lt;101,"FUERTE","")))</f>
        <v>FUERTE</v>
      </c>
      <c r="P50" s="146"/>
      <c r="Q50" s="121" t="str">
        <f>IF(AND(O50="FUERTE",P47="FUERTE (SIEMPRE SE EJECUTA)"),"FUERTE",IF(OR(O50="DÉBIL",P47="DÉBIL (NO SE EJECUTA)"),"DÉBIL",IF(OR(O50="MODERADO",P47="MODERADO (ALGUNAS VECES)"),"MODERADO")))</f>
        <v>FUERTE</v>
      </c>
      <c r="R50" s="123" t="str">
        <f>IF(AND(O50="FUERTE",P47="FUERTE (SIEMPRE SE EJECUTA)"),"NO","SÍ")</f>
        <v>NO</v>
      </c>
      <c r="S50" s="125">
        <f>IF(AND($Q50="FUERTE",$S47="DIRECTAMENTE",$T47="DIRECTAMENTE"),2,IF(AND($Q50="FUERTE",$S47="DIRECTAMENTE",$T47="INDIRECTAMENTE"),2,IF(AND($Q50="FUERTE",$S47="DIRECTAMENTE",$T47="NO DISMINUYE"),2,IF(AND($Q50="FUERTE",$S47="NO DISMINUYE",$T47="DIRECTAMENTE"),0,IF(AND($Q50="MODERADO",$S47="DIRECTAMENTE",$T47="DIRECTAMENTE"),1,IF(AND($Q50="MODERADO",$S47="DIRECTAMENTE",$T47="INDIRECTAMENTE"),1,IF(AND($Q50="MODERADO",$S47="DIRECTAMENTE",$T47="NO DISMINUYE"),1,IF(AND($Q50="MODERADO",$S47="NO DISMINUYE",$T47="DIRECTAMENTE"),0,"N/A"))))))))</f>
        <v>2</v>
      </c>
      <c r="T50" s="126">
        <f>IF(AND($Q50="FUERTE",$S47="DIRECTAMENTE",$T47="DIRECTAMENTE"),2,IF(AND($Q50="FUERTE",$S47="DIRECTAMENTE",$T47="INDIRECTAMENTE"),1,IF(AND($Q50="FUERTE",$S47="DIRECTAMENTE",$T47="NO DISMINUYE"),0,IF(AND($Q50="FUERTE",$S47="NO DISMINUYE",$T47="DIRECTAMENTE"),2,IF(AND($Q50="MODERADO",$S47="DIRECTAMENTE",$T47="DIRECTAMENTE"),1,IF(AND($Q50="MODERADO",$S47="DIRECTAMENTE",$T47="INDIRECTAMENTE"),0,IF(AND($Q50="MODERADO",$S47="DIRECTAMENTE",$T47="NO DISMINUYE"),0,IF(AND($Q50="MODERADO",$S47="NO DISMINUYE",$T47="DIRECTAMENTE"),1,"N/A"))))))))</f>
        <v>2</v>
      </c>
      <c r="U50" s="136"/>
      <c r="V50" s="139"/>
      <c r="W50" s="97"/>
      <c r="X50" s="97"/>
      <c r="Y50" s="278"/>
      <c r="Z50" s="277"/>
      <c r="AA50" s="131"/>
      <c r="AB50" s="97"/>
      <c r="AC50" s="97"/>
      <c r="AD50" s="97"/>
      <c r="AE50" s="253"/>
      <c r="AF50" s="115" t="s">
        <v>203</v>
      </c>
      <c r="AG50" s="115"/>
      <c r="AH50" s="3" t="s">
        <v>96</v>
      </c>
      <c r="AO50" s="3" t="s">
        <v>120</v>
      </c>
    </row>
    <row r="51" spans="1:41" ht="55.5" hidden="1" customHeight="1" x14ac:dyDescent="0.2">
      <c r="A51" s="93"/>
      <c r="B51" s="282"/>
      <c r="C51" s="284"/>
      <c r="D51" s="136"/>
      <c r="E51" s="107"/>
      <c r="F51" s="134"/>
      <c r="G51" s="157"/>
      <c r="H51" s="157"/>
      <c r="I51" s="15"/>
      <c r="J51" s="160"/>
      <c r="K51" s="279"/>
      <c r="L51" s="19" t="s">
        <v>122</v>
      </c>
      <c r="M51" s="20" t="s">
        <v>34</v>
      </c>
      <c r="N51" s="21">
        <f>IF(M51="CONFIABLE",15,IF(M51="NO CONFIABLE",0,""))</f>
        <v>15</v>
      </c>
      <c r="O51" s="120"/>
      <c r="P51" s="146"/>
      <c r="Q51" s="121"/>
      <c r="R51" s="123"/>
      <c r="S51" s="125"/>
      <c r="T51" s="127"/>
      <c r="U51" s="136"/>
      <c r="V51" s="139"/>
      <c r="W51" s="97"/>
      <c r="X51" s="97"/>
      <c r="Y51" s="278"/>
      <c r="Z51" s="24" t="s">
        <v>123</v>
      </c>
      <c r="AA51" s="131"/>
      <c r="AB51" s="97"/>
      <c r="AC51" s="97"/>
      <c r="AD51" s="97"/>
      <c r="AE51" s="253"/>
      <c r="AF51" s="115"/>
      <c r="AG51" s="115"/>
      <c r="AH51" s="3" t="s">
        <v>124</v>
      </c>
      <c r="AJ51" s="3" t="s">
        <v>21</v>
      </c>
      <c r="AK51" s="3" t="s">
        <v>125</v>
      </c>
      <c r="AL51" s="3" t="s">
        <v>22</v>
      </c>
      <c r="AO51" s="3" t="s">
        <v>126</v>
      </c>
    </row>
    <row r="52" spans="1:41" ht="66.75" hidden="1" customHeight="1" x14ac:dyDescent="0.2">
      <c r="A52" s="93"/>
      <c r="B52" s="282"/>
      <c r="C52" s="284"/>
      <c r="D52" s="136"/>
      <c r="E52" s="107"/>
      <c r="F52" s="134"/>
      <c r="G52" s="157"/>
      <c r="H52" s="157"/>
      <c r="I52" s="15"/>
      <c r="J52" s="160"/>
      <c r="K52" s="279"/>
      <c r="L52" s="19" t="s">
        <v>127</v>
      </c>
      <c r="M52" s="20" t="s">
        <v>42</v>
      </c>
      <c r="N52" s="21">
        <f>IF(M52="SE INVESTIGAN Y SE RESUELVEN OPORTUNAMENTE",15,IF(M52="NO SE INVESTIGAN Y SE RESUELVEN OPORTUNAMENTE",0,""))</f>
        <v>15</v>
      </c>
      <c r="O52" s="120"/>
      <c r="P52" s="146"/>
      <c r="Q52" s="121"/>
      <c r="R52" s="123"/>
      <c r="S52" s="125"/>
      <c r="T52" s="127"/>
      <c r="U52" s="136"/>
      <c r="V52" s="139"/>
      <c r="W52" s="97"/>
      <c r="X52" s="97"/>
      <c r="Y52" s="278"/>
      <c r="Z52" s="140"/>
      <c r="AA52" s="131"/>
      <c r="AB52" s="97"/>
      <c r="AC52" s="97"/>
      <c r="AD52" s="97"/>
      <c r="AE52" s="253"/>
      <c r="AF52" s="115"/>
      <c r="AG52" s="115"/>
      <c r="AH52" s="3" t="s">
        <v>107</v>
      </c>
      <c r="AO52" s="3" t="s">
        <v>129</v>
      </c>
    </row>
    <row r="53" spans="1:41" ht="60.75" hidden="1" customHeight="1" x14ac:dyDescent="0.2">
      <c r="A53" s="281"/>
      <c r="B53" s="282"/>
      <c r="C53" s="285"/>
      <c r="D53" s="137"/>
      <c r="E53" s="108"/>
      <c r="F53" s="109"/>
      <c r="G53" s="158"/>
      <c r="H53" s="158"/>
      <c r="I53" s="15"/>
      <c r="J53" s="160"/>
      <c r="K53" s="280"/>
      <c r="L53" s="25" t="s">
        <v>130</v>
      </c>
      <c r="M53" s="26" t="s">
        <v>53</v>
      </c>
      <c r="N53" s="27">
        <f>IF(M53="COMPLETA",10,IF(M53="INCOMPLETA",5,IF(M53="NO EXISTE",0,"")))</f>
        <v>10</v>
      </c>
      <c r="O53" s="120"/>
      <c r="P53" s="147"/>
      <c r="Q53" s="122"/>
      <c r="R53" s="124"/>
      <c r="S53" s="126"/>
      <c r="T53" s="127"/>
      <c r="U53" s="137"/>
      <c r="V53" s="139"/>
      <c r="W53" s="140"/>
      <c r="X53" s="140"/>
      <c r="Y53" s="277"/>
      <c r="Z53" s="277"/>
      <c r="AA53" s="132"/>
      <c r="AB53" s="140"/>
      <c r="AC53" s="140"/>
      <c r="AD53" s="140"/>
      <c r="AE53" s="254"/>
      <c r="AF53" s="128"/>
      <c r="AG53" s="128"/>
      <c r="AO53" s="3" t="s">
        <v>131</v>
      </c>
    </row>
    <row r="54" spans="1:41" ht="37.5" hidden="1" customHeight="1" x14ac:dyDescent="0.2">
      <c r="A54" s="93"/>
      <c r="B54" s="281"/>
      <c r="C54" s="283"/>
      <c r="D54" s="156" t="s">
        <v>6</v>
      </c>
      <c r="E54" s="128"/>
      <c r="F54" s="115"/>
      <c r="G54" s="157" t="s">
        <v>19</v>
      </c>
      <c r="H54" s="157" t="s">
        <v>18</v>
      </c>
      <c r="I54" s="15" t="str">
        <f>CONCATENATE(G54,H54)</f>
        <v>PROBABLEMAYOR</v>
      </c>
      <c r="J54" s="159" t="str">
        <f>I55</f>
        <v>5. EXTREMO</v>
      </c>
      <c r="K54" s="279"/>
      <c r="L54" s="16" t="s">
        <v>95</v>
      </c>
      <c r="M54" s="17" t="s">
        <v>3</v>
      </c>
      <c r="N54" s="18">
        <f>IF(M54="ASIGNADO",15,IF(M54="NO ASIGNADO",0,""))</f>
        <v>15</v>
      </c>
      <c r="O54" s="143">
        <f>SUM(N54:N60)</f>
        <v>100</v>
      </c>
      <c r="P54" s="145" t="s">
        <v>72</v>
      </c>
      <c r="Q54" s="148">
        <f>IF(Q57="DÉBIL",0,IF(Q57="MODERADO",50,IF(Q57="FUERTE",100,"")))</f>
        <v>100</v>
      </c>
      <c r="R54" s="149"/>
      <c r="S54" s="135" t="s">
        <v>96</v>
      </c>
      <c r="T54" s="135" t="s">
        <v>96</v>
      </c>
      <c r="U54" s="136" t="s">
        <v>168</v>
      </c>
      <c r="V54" s="138" t="s">
        <v>113</v>
      </c>
      <c r="W54" s="97"/>
      <c r="X54" s="97"/>
      <c r="Y54" s="140"/>
      <c r="Z54" s="140"/>
      <c r="AA54" s="130" t="s">
        <v>108</v>
      </c>
      <c r="AB54" s="97"/>
      <c r="AC54" s="97"/>
      <c r="AD54" s="97"/>
      <c r="AE54" s="253" t="s">
        <v>201</v>
      </c>
      <c r="AF54" s="115" t="s">
        <v>202</v>
      </c>
      <c r="AG54" s="115"/>
      <c r="AH54" s="3" t="s">
        <v>103</v>
      </c>
      <c r="AI54" s="3" t="s">
        <v>104</v>
      </c>
      <c r="AJ54" s="3" t="s">
        <v>13</v>
      </c>
      <c r="AK54" s="3" t="s">
        <v>76</v>
      </c>
      <c r="AL54" s="3" t="s">
        <v>13</v>
      </c>
      <c r="AN54" s="3" t="s">
        <v>98</v>
      </c>
      <c r="AO54" s="3" t="s">
        <v>105</v>
      </c>
    </row>
    <row r="55" spans="1:41" ht="51.75" hidden="1" customHeight="1" x14ac:dyDescent="0.2">
      <c r="A55" s="93"/>
      <c r="B55" s="282"/>
      <c r="C55" s="284"/>
      <c r="D55" s="136"/>
      <c r="E55" s="107"/>
      <c r="F55" s="134"/>
      <c r="G55" s="157"/>
      <c r="H55" s="157"/>
      <c r="I55" s="15" t="str">
        <f>IF(I54="RARA VEZINSIGNIFICANTE","1. BAJO",IF(I54="RARA VEZMENOR","2. BAJO",IF(I54="IMPROBABLEINSIGNIFICANTE","3. BAJO",IF(I54="IMPROBABLEMENOR","4. BAJO",IF(I54="POSIBLEINSIGNIFICANTE","5. BAJO",IF(I54="RARA VEZMODERADO","1. MODERADO",IF(I54="IMPROBABLEMODERADO","2. MODERADO",IF(I54="POSIBLEMENOR","3. MODERADO",IF(I54="PROBABLEINSIGNIFICANTE","4. MODERADO",IF(I54="RARA VEZMAYOR","1. ALTO",IF(I54="IMPROBABLEMAYOR","2. ALTO",IF(I54="POSIBLEMODERADO","3. ALTO",IF(I54="PROBABLEMENOR","4. ALTO",IF(I54="PROBABLEMODERADO","5. ALTO",IF(I54="CASI SEGUROINSIGNIFICANTE","6. ALTO",IF(I54="CASI SEGUROMENOR","7. ALTO",IF(I54="RARA VEZCATASTRÓFICO","1. EXTREMO",IF(I54="IMPROBABLECATASTRÓFICO","2. EXTREMO",IF(I54="POSIBLEMAYOR","3. EXTREMO",IF(I54="POSIBLECATASTRÓFICO","4. EXTREMO",IF(I54="PROBABLEMAYOR","5. EXTREMO",IF(I54="PROBABLECATASTRÓFICO","6. EXTREMO",IF(I54="CASI SEGUROMODERADO","7. EXTREMO",IF(I54="CASI SEGUROMAYOR","8. EXTREMO",IF(I54="CASI SEGUROCATASTRÓFICO","9. EXTREMO","")))))))))))))))))))))))))</f>
        <v>5. EXTREMO</v>
      </c>
      <c r="J55" s="160"/>
      <c r="K55" s="279"/>
      <c r="L55" s="19" t="s">
        <v>106</v>
      </c>
      <c r="M55" s="20" t="s">
        <v>11</v>
      </c>
      <c r="N55" s="21">
        <f>IF(M55="ADECUADO",15,IF(M55="INADECUADO",0,""))</f>
        <v>15</v>
      </c>
      <c r="O55" s="144"/>
      <c r="P55" s="146"/>
      <c r="Q55" s="148"/>
      <c r="R55" s="150"/>
      <c r="S55" s="135"/>
      <c r="T55" s="135"/>
      <c r="U55" s="136"/>
      <c r="V55" s="139"/>
      <c r="W55" s="97"/>
      <c r="X55" s="97"/>
      <c r="Y55" s="278"/>
      <c r="Z55" s="278"/>
      <c r="AA55" s="131"/>
      <c r="AB55" s="97"/>
      <c r="AC55" s="97"/>
      <c r="AD55" s="97"/>
      <c r="AE55" s="253"/>
      <c r="AF55" s="115"/>
      <c r="AG55" s="115"/>
      <c r="AH55" s="3" t="s">
        <v>96</v>
      </c>
      <c r="AI55" s="3" t="s">
        <v>107</v>
      </c>
      <c r="AL55" s="3" t="s">
        <v>18</v>
      </c>
      <c r="AN55" s="3" t="s">
        <v>108</v>
      </c>
      <c r="AO55" s="3" t="s">
        <v>109</v>
      </c>
    </row>
    <row r="56" spans="1:41" ht="69.75" hidden="1" customHeight="1" x14ac:dyDescent="0.2">
      <c r="A56" s="93"/>
      <c r="B56" s="282"/>
      <c r="C56" s="284"/>
      <c r="D56" s="136"/>
      <c r="E56" s="107"/>
      <c r="F56" s="134"/>
      <c r="G56" s="157"/>
      <c r="H56" s="157"/>
      <c r="I56" s="15" t="str">
        <f>IF(OR(I55="1. BAJO",I55="2. BAJO",I55="3. BAJO",I55="4. BAJO",I55="5. BAJO"),"BAJO",IF(OR(I55="1. MODERADO",I55="2. MODERADO",I55="3. MODERADO",I55="4. MODERADO"),"MODERADO",IF(OR(I55="1. ALTO",I55="2. ALTO",I55="3. ALTO",I55="4. ALTO",I55="5. ALTO",I55="6. ALTO",I55="7. ALTO"),"ALTO",IF(OR(I55="1. EXTREMO",I55="2. EXTREMO",I55="3. EXTREMO",I55="4. EXTREMO",I55="5. EXTREMO",I55="6. EXTREMO",I55="7. EXTREMO",I55="8. EXTREMO",I55="9. EXTREMO"),"EXTREMO",""))))</f>
        <v>EXTREMO</v>
      </c>
      <c r="J56" s="160"/>
      <c r="K56" s="279"/>
      <c r="L56" s="22" t="s">
        <v>110</v>
      </c>
      <c r="M56" s="20" t="s">
        <v>16</v>
      </c>
      <c r="N56" s="21">
        <f>IF(M56="OPORTUNA",15,IF(M56="INOPORTUNA",0,""))</f>
        <v>15</v>
      </c>
      <c r="O56" s="144"/>
      <c r="P56" s="146"/>
      <c r="Q56" s="148"/>
      <c r="R56" s="150"/>
      <c r="S56" s="23" t="s">
        <v>111</v>
      </c>
      <c r="T56" s="23" t="s">
        <v>112</v>
      </c>
      <c r="U56" s="136"/>
      <c r="V56" s="139"/>
      <c r="W56" s="97"/>
      <c r="X56" s="97"/>
      <c r="Y56" s="278"/>
      <c r="Z56" s="278"/>
      <c r="AA56" s="131"/>
      <c r="AB56" s="97"/>
      <c r="AC56" s="97"/>
      <c r="AD56" s="97"/>
      <c r="AE56" s="253"/>
      <c r="AF56" s="115"/>
      <c r="AG56" s="115"/>
      <c r="AH56" s="3" t="s">
        <v>113</v>
      </c>
      <c r="AI56" s="3" t="s">
        <v>114</v>
      </c>
      <c r="AJ56" s="3" t="s">
        <v>97</v>
      </c>
      <c r="AK56" s="3" t="s">
        <v>115</v>
      </c>
      <c r="AL56" s="3" t="s">
        <v>24</v>
      </c>
      <c r="AO56" s="3" t="s">
        <v>116</v>
      </c>
    </row>
    <row r="57" spans="1:41" ht="84" hidden="1" customHeight="1" x14ac:dyDescent="0.2">
      <c r="A57" s="93"/>
      <c r="B57" s="282"/>
      <c r="C57" s="284"/>
      <c r="D57" s="136"/>
      <c r="E57" s="24" t="s">
        <v>117</v>
      </c>
      <c r="F57" s="134"/>
      <c r="G57" s="157"/>
      <c r="H57" s="157"/>
      <c r="I57" s="15"/>
      <c r="J57" s="160"/>
      <c r="K57" s="279"/>
      <c r="L57" s="19" t="s">
        <v>118</v>
      </c>
      <c r="M57" s="20" t="s">
        <v>125</v>
      </c>
      <c r="N57" s="21">
        <f>IF(M57="PREVENIR",15,IF(M57="DETECTAR",10,IF(M57="NO ES UN CONTROL",0,"")))</f>
        <v>15</v>
      </c>
      <c r="O57" s="119" t="str">
        <f>IF(O54&lt;86,"DÉBIL",IF(O54&lt;96,"MODERADO",IF(O54&lt;101,"FUERTE","")))</f>
        <v>FUERTE</v>
      </c>
      <c r="P57" s="146"/>
      <c r="Q57" s="121" t="str">
        <f>IF(AND(O57="FUERTE",P54="FUERTE (SIEMPRE SE EJECUTA)"),"FUERTE",IF(OR(O57="DÉBIL",P54="DÉBIL (NO SE EJECUTA)"),"DÉBIL",IF(OR(O57="MODERADO",P54="MODERADO (ALGUNAS VECES)"),"MODERADO")))</f>
        <v>FUERTE</v>
      </c>
      <c r="R57" s="123" t="str">
        <f>IF(AND(O57="FUERTE",P54="FUERTE (SIEMPRE SE EJECUTA)"),"NO","SÍ")</f>
        <v>NO</v>
      </c>
      <c r="S57" s="125">
        <f>IF(AND($Q57="FUERTE",$S54="DIRECTAMENTE",$T54="DIRECTAMENTE"),2,IF(AND($Q57="FUERTE",$S54="DIRECTAMENTE",$T54="INDIRECTAMENTE"),2,IF(AND($Q57="FUERTE",$S54="DIRECTAMENTE",$T54="NO DISMINUYE"),2,IF(AND($Q57="FUERTE",$S54="NO DISMINUYE",$T54="DIRECTAMENTE"),0,IF(AND($Q57="MODERADO",$S54="DIRECTAMENTE",$T54="DIRECTAMENTE"),1,IF(AND($Q57="MODERADO",$S54="DIRECTAMENTE",$T54="INDIRECTAMENTE"),1,IF(AND($Q57="MODERADO",$S54="DIRECTAMENTE",$T54="NO DISMINUYE"),1,IF(AND($Q57="MODERADO",$S54="NO DISMINUYE",$T54="DIRECTAMENTE"),0,"N/A"))))))))</f>
        <v>2</v>
      </c>
      <c r="T57" s="126">
        <f>IF(AND($Q57="FUERTE",$S54="DIRECTAMENTE",$T54="DIRECTAMENTE"),2,IF(AND($Q57="FUERTE",$S54="DIRECTAMENTE",$T54="INDIRECTAMENTE"),1,IF(AND($Q57="FUERTE",$S54="DIRECTAMENTE",$T54="NO DISMINUYE"),0,IF(AND($Q57="FUERTE",$S54="NO DISMINUYE",$T54="DIRECTAMENTE"),2,IF(AND($Q57="MODERADO",$S54="DIRECTAMENTE",$T54="DIRECTAMENTE"),1,IF(AND($Q57="MODERADO",$S54="DIRECTAMENTE",$T54="INDIRECTAMENTE"),0,IF(AND($Q57="MODERADO",$S54="DIRECTAMENTE",$T54="NO DISMINUYE"),0,IF(AND($Q57="MODERADO",$S54="NO DISMINUYE",$T54="DIRECTAMENTE"),1,"N/A"))))))))</f>
        <v>2</v>
      </c>
      <c r="U57" s="136"/>
      <c r="V57" s="139"/>
      <c r="W57" s="97"/>
      <c r="X57" s="97"/>
      <c r="Y57" s="278"/>
      <c r="Z57" s="277"/>
      <c r="AA57" s="131"/>
      <c r="AB57" s="97"/>
      <c r="AC57" s="97"/>
      <c r="AD57" s="97"/>
      <c r="AE57" s="253"/>
      <c r="AF57" s="115" t="s">
        <v>203</v>
      </c>
      <c r="AG57" s="115"/>
      <c r="AH57" s="3" t="s">
        <v>96</v>
      </c>
      <c r="AO57" s="3" t="s">
        <v>120</v>
      </c>
    </row>
    <row r="58" spans="1:41" ht="55.5" hidden="1" customHeight="1" x14ac:dyDescent="0.2">
      <c r="A58" s="93"/>
      <c r="B58" s="282"/>
      <c r="C58" s="284"/>
      <c r="D58" s="136"/>
      <c r="E58" s="107"/>
      <c r="F58" s="134"/>
      <c r="G58" s="157"/>
      <c r="H58" s="157"/>
      <c r="I58" s="15"/>
      <c r="J58" s="160"/>
      <c r="K58" s="279"/>
      <c r="L58" s="19" t="s">
        <v>122</v>
      </c>
      <c r="M58" s="20" t="s">
        <v>34</v>
      </c>
      <c r="N58" s="21">
        <f>IF(M58="CONFIABLE",15,IF(M58="NO CONFIABLE",0,""))</f>
        <v>15</v>
      </c>
      <c r="O58" s="120"/>
      <c r="P58" s="146"/>
      <c r="Q58" s="121"/>
      <c r="R58" s="123"/>
      <c r="S58" s="125"/>
      <c r="T58" s="127"/>
      <c r="U58" s="136"/>
      <c r="V58" s="139"/>
      <c r="W58" s="97"/>
      <c r="X58" s="97"/>
      <c r="Y58" s="278"/>
      <c r="Z58" s="24" t="s">
        <v>123</v>
      </c>
      <c r="AA58" s="131"/>
      <c r="AB58" s="97"/>
      <c r="AC58" s="97"/>
      <c r="AD58" s="97"/>
      <c r="AE58" s="253"/>
      <c r="AF58" s="115"/>
      <c r="AG58" s="115"/>
      <c r="AH58" s="3" t="s">
        <v>124</v>
      </c>
      <c r="AJ58" s="3" t="s">
        <v>21</v>
      </c>
      <c r="AK58" s="3" t="s">
        <v>125</v>
      </c>
      <c r="AL58" s="3" t="s">
        <v>22</v>
      </c>
      <c r="AO58" s="3" t="s">
        <v>126</v>
      </c>
    </row>
    <row r="59" spans="1:41" ht="66.75" hidden="1" customHeight="1" x14ac:dyDescent="0.2">
      <c r="A59" s="93"/>
      <c r="B59" s="282"/>
      <c r="C59" s="284"/>
      <c r="D59" s="136"/>
      <c r="E59" s="107"/>
      <c r="F59" s="134"/>
      <c r="G59" s="157"/>
      <c r="H59" s="157"/>
      <c r="I59" s="15"/>
      <c r="J59" s="160"/>
      <c r="K59" s="279"/>
      <c r="L59" s="19" t="s">
        <v>127</v>
      </c>
      <c r="M59" s="20" t="s">
        <v>42</v>
      </c>
      <c r="N59" s="21">
        <f>IF(M59="SE INVESTIGAN Y SE RESUELVEN OPORTUNAMENTE",15,IF(M59="NO SE INVESTIGAN Y SE RESUELVEN OPORTUNAMENTE",0,""))</f>
        <v>15</v>
      </c>
      <c r="O59" s="120"/>
      <c r="P59" s="146"/>
      <c r="Q59" s="121"/>
      <c r="R59" s="123"/>
      <c r="S59" s="125"/>
      <c r="T59" s="127"/>
      <c r="U59" s="136"/>
      <c r="V59" s="139"/>
      <c r="W59" s="97"/>
      <c r="X59" s="97"/>
      <c r="Y59" s="278"/>
      <c r="Z59" s="140"/>
      <c r="AA59" s="131"/>
      <c r="AB59" s="97"/>
      <c r="AC59" s="97"/>
      <c r="AD59" s="97"/>
      <c r="AE59" s="253"/>
      <c r="AF59" s="115"/>
      <c r="AG59" s="115"/>
      <c r="AH59" s="3" t="s">
        <v>107</v>
      </c>
      <c r="AO59" s="3" t="s">
        <v>129</v>
      </c>
    </row>
    <row r="60" spans="1:41" ht="60.75" hidden="1" customHeight="1" x14ac:dyDescent="0.2">
      <c r="A60" s="281"/>
      <c r="B60" s="282"/>
      <c r="C60" s="285"/>
      <c r="D60" s="137"/>
      <c r="E60" s="108"/>
      <c r="F60" s="109"/>
      <c r="G60" s="158"/>
      <c r="H60" s="158"/>
      <c r="I60" s="15"/>
      <c r="J60" s="160"/>
      <c r="K60" s="280"/>
      <c r="L60" s="25" t="s">
        <v>130</v>
      </c>
      <c r="M60" s="26" t="s">
        <v>53</v>
      </c>
      <c r="N60" s="27">
        <f>IF(M60="COMPLETA",10,IF(M60="INCOMPLETA",5,IF(M60="NO EXISTE",0,"")))</f>
        <v>10</v>
      </c>
      <c r="O60" s="120"/>
      <c r="P60" s="147"/>
      <c r="Q60" s="122"/>
      <c r="R60" s="124"/>
      <c r="S60" s="126"/>
      <c r="T60" s="127"/>
      <c r="U60" s="137"/>
      <c r="V60" s="139"/>
      <c r="W60" s="140"/>
      <c r="X60" s="140"/>
      <c r="Y60" s="277"/>
      <c r="Z60" s="277"/>
      <c r="AA60" s="132"/>
      <c r="AB60" s="140"/>
      <c r="AC60" s="140"/>
      <c r="AD60" s="140"/>
      <c r="AE60" s="254"/>
      <c r="AF60" s="128"/>
      <c r="AG60" s="128"/>
      <c r="AO60" s="3" t="s">
        <v>131</v>
      </c>
    </row>
    <row r="61" spans="1:41" ht="37.5" hidden="1" customHeight="1" x14ac:dyDescent="0.2">
      <c r="A61" s="93"/>
      <c r="B61" s="281"/>
      <c r="C61" s="283"/>
      <c r="D61" s="156" t="s">
        <v>6</v>
      </c>
      <c r="E61" s="128"/>
      <c r="F61" s="115"/>
      <c r="G61" s="157" t="s">
        <v>19</v>
      </c>
      <c r="H61" s="157" t="s">
        <v>18</v>
      </c>
      <c r="I61" s="15" t="str">
        <f>CONCATENATE(G61,H61)</f>
        <v>PROBABLEMAYOR</v>
      </c>
      <c r="J61" s="159" t="str">
        <f>I62</f>
        <v>5. EXTREMO</v>
      </c>
      <c r="K61" s="279"/>
      <c r="L61" s="16" t="s">
        <v>95</v>
      </c>
      <c r="M61" s="17" t="s">
        <v>3</v>
      </c>
      <c r="N61" s="18">
        <f>IF(M61="ASIGNADO",15,IF(M61="NO ASIGNADO",0,""))</f>
        <v>15</v>
      </c>
      <c r="O61" s="143">
        <f>SUM(N61:N67)</f>
        <v>100</v>
      </c>
      <c r="P61" s="145" t="s">
        <v>72</v>
      </c>
      <c r="Q61" s="148">
        <f>IF(Q64="DÉBIL",0,IF(Q64="MODERADO",50,IF(Q64="FUERTE",100,"")))</f>
        <v>100</v>
      </c>
      <c r="R61" s="149"/>
      <c r="S61" s="135" t="s">
        <v>96</v>
      </c>
      <c r="T61" s="135" t="s">
        <v>96</v>
      </c>
      <c r="U61" s="136" t="s">
        <v>168</v>
      </c>
      <c r="V61" s="138" t="s">
        <v>113</v>
      </c>
      <c r="W61" s="97"/>
      <c r="X61" s="97"/>
      <c r="Y61" s="140"/>
      <c r="Z61" s="140"/>
      <c r="AA61" s="130" t="s">
        <v>108</v>
      </c>
      <c r="AB61" s="97"/>
      <c r="AC61" s="97"/>
      <c r="AD61" s="97"/>
      <c r="AE61" s="253" t="s">
        <v>201</v>
      </c>
      <c r="AF61" s="115" t="s">
        <v>202</v>
      </c>
      <c r="AG61" s="115"/>
      <c r="AH61" s="3" t="s">
        <v>103</v>
      </c>
      <c r="AI61" s="3" t="s">
        <v>104</v>
      </c>
      <c r="AJ61" s="3" t="s">
        <v>13</v>
      </c>
      <c r="AK61" s="3" t="s">
        <v>76</v>
      </c>
      <c r="AL61" s="3" t="s">
        <v>13</v>
      </c>
      <c r="AN61" s="3" t="s">
        <v>98</v>
      </c>
      <c r="AO61" s="3" t="s">
        <v>105</v>
      </c>
    </row>
    <row r="62" spans="1:41" ht="51.75" hidden="1" customHeight="1" x14ac:dyDescent="0.2">
      <c r="A62" s="93"/>
      <c r="B62" s="282"/>
      <c r="C62" s="284"/>
      <c r="D62" s="136"/>
      <c r="E62" s="107"/>
      <c r="F62" s="134"/>
      <c r="G62" s="157"/>
      <c r="H62" s="157"/>
      <c r="I62" s="15" t="str">
        <f>IF(I61="RARA VEZINSIGNIFICANTE","1. BAJO",IF(I61="RARA VEZMENOR","2. BAJO",IF(I61="IMPROBABLEINSIGNIFICANTE","3. BAJO",IF(I61="IMPROBABLEMENOR","4. BAJO",IF(I61="POSIBLEINSIGNIFICANTE","5. BAJO",IF(I61="RARA VEZMODERADO","1. MODERADO",IF(I61="IMPROBABLEMODERADO","2. MODERADO",IF(I61="POSIBLEMENOR","3. MODERADO",IF(I61="PROBABLEINSIGNIFICANTE","4. MODERADO",IF(I61="RARA VEZMAYOR","1. ALTO",IF(I61="IMPROBABLEMAYOR","2. ALTO",IF(I61="POSIBLEMODERADO","3. ALTO",IF(I61="PROBABLEMENOR","4. ALTO",IF(I61="PROBABLEMODERADO","5. ALTO",IF(I61="CASI SEGUROINSIGNIFICANTE","6. ALTO",IF(I61="CASI SEGUROMENOR","7. ALTO",IF(I61="RARA VEZCATASTRÓFICO","1. EXTREMO",IF(I61="IMPROBABLECATASTRÓFICO","2. EXTREMO",IF(I61="POSIBLEMAYOR","3. EXTREMO",IF(I61="POSIBLECATASTRÓFICO","4. EXTREMO",IF(I61="PROBABLEMAYOR","5. EXTREMO",IF(I61="PROBABLECATASTRÓFICO","6. EXTREMO",IF(I61="CASI SEGUROMODERADO","7. EXTREMO",IF(I61="CASI SEGUROMAYOR","8. EXTREMO",IF(I61="CASI SEGUROCATASTRÓFICO","9. EXTREMO","")))))))))))))))))))))))))</f>
        <v>5. EXTREMO</v>
      </c>
      <c r="J62" s="160"/>
      <c r="K62" s="279"/>
      <c r="L62" s="19" t="s">
        <v>106</v>
      </c>
      <c r="M62" s="20" t="s">
        <v>11</v>
      </c>
      <c r="N62" s="21">
        <f>IF(M62="ADECUADO",15,IF(M62="INADECUADO",0,""))</f>
        <v>15</v>
      </c>
      <c r="O62" s="144"/>
      <c r="P62" s="146"/>
      <c r="Q62" s="148"/>
      <c r="R62" s="150"/>
      <c r="S62" s="135"/>
      <c r="T62" s="135"/>
      <c r="U62" s="136"/>
      <c r="V62" s="139"/>
      <c r="W62" s="97"/>
      <c r="X62" s="97"/>
      <c r="Y62" s="278"/>
      <c r="Z62" s="278"/>
      <c r="AA62" s="131"/>
      <c r="AB62" s="97"/>
      <c r="AC62" s="97"/>
      <c r="AD62" s="97"/>
      <c r="AE62" s="253"/>
      <c r="AF62" s="115"/>
      <c r="AG62" s="115"/>
      <c r="AH62" s="3" t="s">
        <v>96</v>
      </c>
      <c r="AI62" s="3" t="s">
        <v>107</v>
      </c>
      <c r="AL62" s="3" t="s">
        <v>18</v>
      </c>
      <c r="AN62" s="3" t="s">
        <v>108</v>
      </c>
      <c r="AO62" s="3" t="s">
        <v>109</v>
      </c>
    </row>
    <row r="63" spans="1:41" ht="69.75" hidden="1" customHeight="1" x14ac:dyDescent="0.2">
      <c r="A63" s="93"/>
      <c r="B63" s="282"/>
      <c r="C63" s="284"/>
      <c r="D63" s="136"/>
      <c r="E63" s="107"/>
      <c r="F63" s="134"/>
      <c r="G63" s="157"/>
      <c r="H63" s="157"/>
      <c r="I63" s="15" t="str">
        <f>IF(OR(I62="1. BAJO",I62="2. BAJO",I62="3. BAJO",I62="4. BAJO",I62="5. BAJO"),"BAJO",IF(OR(I62="1. MODERADO",I62="2. MODERADO",I62="3. MODERADO",I62="4. MODERADO"),"MODERADO",IF(OR(I62="1. ALTO",I62="2. ALTO",I62="3. ALTO",I62="4. ALTO",I62="5. ALTO",I62="6. ALTO",I62="7. ALTO"),"ALTO",IF(OR(I62="1. EXTREMO",I62="2. EXTREMO",I62="3. EXTREMO",I62="4. EXTREMO",I62="5. EXTREMO",I62="6. EXTREMO",I62="7. EXTREMO",I62="8. EXTREMO",I62="9. EXTREMO"),"EXTREMO",""))))</f>
        <v>EXTREMO</v>
      </c>
      <c r="J63" s="160"/>
      <c r="K63" s="279"/>
      <c r="L63" s="22" t="s">
        <v>110</v>
      </c>
      <c r="M63" s="20" t="s">
        <v>16</v>
      </c>
      <c r="N63" s="21">
        <f>IF(M63="OPORTUNA",15,IF(M63="INOPORTUNA",0,""))</f>
        <v>15</v>
      </c>
      <c r="O63" s="144"/>
      <c r="P63" s="146"/>
      <c r="Q63" s="148"/>
      <c r="R63" s="150"/>
      <c r="S63" s="23" t="s">
        <v>111</v>
      </c>
      <c r="T63" s="23" t="s">
        <v>112</v>
      </c>
      <c r="U63" s="136"/>
      <c r="V63" s="139"/>
      <c r="W63" s="97"/>
      <c r="X63" s="97"/>
      <c r="Y63" s="278"/>
      <c r="Z63" s="278"/>
      <c r="AA63" s="131"/>
      <c r="AB63" s="97"/>
      <c r="AC63" s="97"/>
      <c r="AD63" s="97"/>
      <c r="AE63" s="253"/>
      <c r="AF63" s="115"/>
      <c r="AG63" s="115"/>
      <c r="AH63" s="3" t="s">
        <v>113</v>
      </c>
      <c r="AI63" s="3" t="s">
        <v>114</v>
      </c>
      <c r="AJ63" s="3" t="s">
        <v>97</v>
      </c>
      <c r="AK63" s="3" t="s">
        <v>115</v>
      </c>
      <c r="AL63" s="3" t="s">
        <v>24</v>
      </c>
      <c r="AO63" s="3" t="s">
        <v>116</v>
      </c>
    </row>
    <row r="64" spans="1:41" ht="84" hidden="1" customHeight="1" x14ac:dyDescent="0.2">
      <c r="A64" s="93"/>
      <c r="B64" s="282"/>
      <c r="C64" s="284"/>
      <c r="D64" s="136"/>
      <c r="E64" s="24" t="s">
        <v>117</v>
      </c>
      <c r="F64" s="134"/>
      <c r="G64" s="157"/>
      <c r="H64" s="157"/>
      <c r="I64" s="15"/>
      <c r="J64" s="160"/>
      <c r="K64" s="279"/>
      <c r="L64" s="19" t="s">
        <v>118</v>
      </c>
      <c r="M64" s="20" t="s">
        <v>125</v>
      </c>
      <c r="N64" s="21">
        <f>IF(M64="PREVENIR",15,IF(M64="DETECTAR",10,IF(M64="NO ES UN CONTROL",0,"")))</f>
        <v>15</v>
      </c>
      <c r="O64" s="119" t="str">
        <f>IF(O61&lt;86,"DÉBIL",IF(O61&lt;96,"MODERADO",IF(O61&lt;101,"FUERTE","")))</f>
        <v>FUERTE</v>
      </c>
      <c r="P64" s="146"/>
      <c r="Q64" s="121" t="str">
        <f>IF(AND(O64="FUERTE",P61="FUERTE (SIEMPRE SE EJECUTA)"),"FUERTE",IF(OR(O64="DÉBIL",P61="DÉBIL (NO SE EJECUTA)"),"DÉBIL",IF(OR(O64="MODERADO",P61="MODERADO (ALGUNAS VECES)"),"MODERADO")))</f>
        <v>FUERTE</v>
      </c>
      <c r="R64" s="123" t="str">
        <f>IF(AND(O64="FUERTE",P61="FUERTE (SIEMPRE SE EJECUTA)"),"NO","SÍ")</f>
        <v>NO</v>
      </c>
      <c r="S64" s="125">
        <f>IF(AND($Q64="FUERTE",$S61="DIRECTAMENTE",$T61="DIRECTAMENTE"),2,IF(AND($Q64="FUERTE",$S61="DIRECTAMENTE",$T61="INDIRECTAMENTE"),2,IF(AND($Q64="FUERTE",$S61="DIRECTAMENTE",$T61="NO DISMINUYE"),2,IF(AND($Q64="FUERTE",$S61="NO DISMINUYE",$T61="DIRECTAMENTE"),0,IF(AND($Q64="MODERADO",$S61="DIRECTAMENTE",$T61="DIRECTAMENTE"),1,IF(AND($Q64="MODERADO",$S61="DIRECTAMENTE",$T61="INDIRECTAMENTE"),1,IF(AND($Q64="MODERADO",$S61="DIRECTAMENTE",$T61="NO DISMINUYE"),1,IF(AND($Q64="MODERADO",$S61="NO DISMINUYE",$T61="DIRECTAMENTE"),0,"N/A"))))))))</f>
        <v>2</v>
      </c>
      <c r="T64" s="126">
        <f>IF(AND($Q64="FUERTE",$S61="DIRECTAMENTE",$T61="DIRECTAMENTE"),2,IF(AND($Q64="FUERTE",$S61="DIRECTAMENTE",$T61="INDIRECTAMENTE"),1,IF(AND($Q64="FUERTE",$S61="DIRECTAMENTE",$T61="NO DISMINUYE"),0,IF(AND($Q64="FUERTE",$S61="NO DISMINUYE",$T61="DIRECTAMENTE"),2,IF(AND($Q64="MODERADO",$S61="DIRECTAMENTE",$T61="DIRECTAMENTE"),1,IF(AND($Q64="MODERADO",$S61="DIRECTAMENTE",$T61="INDIRECTAMENTE"),0,IF(AND($Q64="MODERADO",$S61="DIRECTAMENTE",$T61="NO DISMINUYE"),0,IF(AND($Q64="MODERADO",$S61="NO DISMINUYE",$T61="DIRECTAMENTE"),1,"N/A"))))))))</f>
        <v>2</v>
      </c>
      <c r="U64" s="136"/>
      <c r="V64" s="139"/>
      <c r="W64" s="97"/>
      <c r="X64" s="97"/>
      <c r="Y64" s="278"/>
      <c r="Z64" s="277"/>
      <c r="AA64" s="131"/>
      <c r="AB64" s="97"/>
      <c r="AC64" s="97"/>
      <c r="AD64" s="97"/>
      <c r="AE64" s="253"/>
      <c r="AF64" s="115" t="s">
        <v>203</v>
      </c>
      <c r="AG64" s="115"/>
      <c r="AH64" s="3" t="s">
        <v>96</v>
      </c>
      <c r="AO64" s="3" t="s">
        <v>120</v>
      </c>
    </row>
    <row r="65" spans="1:41" ht="55.5" hidden="1" customHeight="1" x14ac:dyDescent="0.2">
      <c r="A65" s="93"/>
      <c r="B65" s="282"/>
      <c r="C65" s="284"/>
      <c r="D65" s="136"/>
      <c r="E65" s="107"/>
      <c r="F65" s="134"/>
      <c r="G65" s="157"/>
      <c r="H65" s="157"/>
      <c r="I65" s="15"/>
      <c r="J65" s="160"/>
      <c r="K65" s="279"/>
      <c r="L65" s="19" t="s">
        <v>122</v>
      </c>
      <c r="M65" s="20" t="s">
        <v>34</v>
      </c>
      <c r="N65" s="21">
        <f>IF(M65="CONFIABLE",15,IF(M65="NO CONFIABLE",0,""))</f>
        <v>15</v>
      </c>
      <c r="O65" s="120"/>
      <c r="P65" s="146"/>
      <c r="Q65" s="121"/>
      <c r="R65" s="123"/>
      <c r="S65" s="125"/>
      <c r="T65" s="127"/>
      <c r="U65" s="136"/>
      <c r="V65" s="139"/>
      <c r="W65" s="97"/>
      <c r="X65" s="97"/>
      <c r="Y65" s="278"/>
      <c r="Z65" s="24" t="s">
        <v>123</v>
      </c>
      <c r="AA65" s="131"/>
      <c r="AB65" s="97"/>
      <c r="AC65" s="97"/>
      <c r="AD65" s="97"/>
      <c r="AE65" s="253"/>
      <c r="AF65" s="115"/>
      <c r="AG65" s="115"/>
      <c r="AH65" s="3" t="s">
        <v>124</v>
      </c>
      <c r="AJ65" s="3" t="s">
        <v>21</v>
      </c>
      <c r="AK65" s="3" t="s">
        <v>125</v>
      </c>
      <c r="AL65" s="3" t="s">
        <v>22</v>
      </c>
      <c r="AO65" s="3" t="s">
        <v>126</v>
      </c>
    </row>
    <row r="66" spans="1:41" ht="66.75" hidden="1" customHeight="1" x14ac:dyDescent="0.2">
      <c r="A66" s="93"/>
      <c r="B66" s="282"/>
      <c r="C66" s="284"/>
      <c r="D66" s="136"/>
      <c r="E66" s="107"/>
      <c r="F66" s="134"/>
      <c r="G66" s="157"/>
      <c r="H66" s="157"/>
      <c r="I66" s="15"/>
      <c r="J66" s="160"/>
      <c r="K66" s="279"/>
      <c r="L66" s="19" t="s">
        <v>127</v>
      </c>
      <c r="M66" s="20" t="s">
        <v>42</v>
      </c>
      <c r="N66" s="21">
        <f>IF(M66="SE INVESTIGAN Y SE RESUELVEN OPORTUNAMENTE",15,IF(M66="NO SE INVESTIGAN Y SE RESUELVEN OPORTUNAMENTE",0,""))</f>
        <v>15</v>
      </c>
      <c r="O66" s="120"/>
      <c r="P66" s="146"/>
      <c r="Q66" s="121"/>
      <c r="R66" s="123"/>
      <c r="S66" s="125"/>
      <c r="T66" s="127"/>
      <c r="U66" s="136"/>
      <c r="V66" s="139"/>
      <c r="W66" s="97"/>
      <c r="X66" s="97"/>
      <c r="Y66" s="278"/>
      <c r="Z66" s="140"/>
      <c r="AA66" s="131"/>
      <c r="AB66" s="97"/>
      <c r="AC66" s="97"/>
      <c r="AD66" s="97"/>
      <c r="AE66" s="253"/>
      <c r="AF66" s="115"/>
      <c r="AG66" s="115"/>
      <c r="AH66" s="3" t="s">
        <v>107</v>
      </c>
      <c r="AO66" s="3" t="s">
        <v>129</v>
      </c>
    </row>
    <row r="67" spans="1:41" ht="60.75" hidden="1" customHeight="1" x14ac:dyDescent="0.2">
      <c r="A67" s="281"/>
      <c r="B67" s="282"/>
      <c r="C67" s="285"/>
      <c r="D67" s="137"/>
      <c r="E67" s="108"/>
      <c r="F67" s="109"/>
      <c r="G67" s="158"/>
      <c r="H67" s="158"/>
      <c r="I67" s="15"/>
      <c r="J67" s="160"/>
      <c r="K67" s="280"/>
      <c r="L67" s="25" t="s">
        <v>130</v>
      </c>
      <c r="M67" s="26" t="s">
        <v>53</v>
      </c>
      <c r="N67" s="27">
        <f>IF(M67="COMPLETA",10,IF(M67="INCOMPLETA",5,IF(M67="NO EXISTE",0,"")))</f>
        <v>10</v>
      </c>
      <c r="O67" s="120"/>
      <c r="P67" s="147"/>
      <c r="Q67" s="122"/>
      <c r="R67" s="124"/>
      <c r="S67" s="126"/>
      <c r="T67" s="127"/>
      <c r="U67" s="137"/>
      <c r="V67" s="139"/>
      <c r="W67" s="140"/>
      <c r="X67" s="140"/>
      <c r="Y67" s="277"/>
      <c r="Z67" s="277"/>
      <c r="AA67" s="132"/>
      <c r="AB67" s="140"/>
      <c r="AC67" s="140"/>
      <c r="AD67" s="140"/>
      <c r="AE67" s="254"/>
      <c r="AF67" s="128"/>
      <c r="AG67" s="128"/>
      <c r="AO67" s="3" t="s">
        <v>131</v>
      </c>
    </row>
    <row r="68" spans="1:41" ht="37.5" hidden="1" customHeight="1" x14ac:dyDescent="0.2">
      <c r="A68" s="93"/>
      <c r="B68" s="281"/>
      <c r="C68" s="283"/>
      <c r="D68" s="156" t="s">
        <v>6</v>
      </c>
      <c r="E68" s="128"/>
      <c r="F68" s="115"/>
      <c r="G68" s="157" t="s">
        <v>19</v>
      </c>
      <c r="H68" s="157" t="s">
        <v>18</v>
      </c>
      <c r="I68" s="15" t="str">
        <f>CONCATENATE(G68,H68)</f>
        <v>PROBABLEMAYOR</v>
      </c>
      <c r="J68" s="159" t="str">
        <f>I69</f>
        <v>5. EXTREMO</v>
      </c>
      <c r="K68" s="279"/>
      <c r="L68" s="16" t="s">
        <v>95</v>
      </c>
      <c r="M68" s="17" t="s">
        <v>3</v>
      </c>
      <c r="N68" s="18">
        <f>IF(M68="ASIGNADO",15,IF(M68="NO ASIGNADO",0,""))</f>
        <v>15</v>
      </c>
      <c r="O68" s="143">
        <f>SUM(N68:N74)</f>
        <v>100</v>
      </c>
      <c r="P68" s="145" t="s">
        <v>72</v>
      </c>
      <c r="Q68" s="148">
        <f>IF(Q71="DÉBIL",0,IF(Q71="MODERADO",50,IF(Q71="FUERTE",100,"")))</f>
        <v>100</v>
      </c>
      <c r="R68" s="149"/>
      <c r="S68" s="135" t="s">
        <v>96</v>
      </c>
      <c r="T68" s="135" t="s">
        <v>96</v>
      </c>
      <c r="U68" s="136" t="s">
        <v>168</v>
      </c>
      <c r="V68" s="138" t="s">
        <v>113</v>
      </c>
      <c r="W68" s="97"/>
      <c r="X68" s="97"/>
      <c r="Y68" s="140"/>
      <c r="Z68" s="140"/>
      <c r="AA68" s="130" t="s">
        <v>108</v>
      </c>
      <c r="AB68" s="97"/>
      <c r="AC68" s="97"/>
      <c r="AD68" s="97"/>
      <c r="AE68" s="253" t="s">
        <v>201</v>
      </c>
      <c r="AF68" s="115" t="s">
        <v>202</v>
      </c>
      <c r="AG68" s="115"/>
      <c r="AH68" s="3" t="s">
        <v>103</v>
      </c>
      <c r="AI68" s="3" t="s">
        <v>104</v>
      </c>
      <c r="AJ68" s="3" t="s">
        <v>13</v>
      </c>
      <c r="AK68" s="3" t="s">
        <v>76</v>
      </c>
      <c r="AL68" s="3" t="s">
        <v>13</v>
      </c>
      <c r="AN68" s="3" t="s">
        <v>98</v>
      </c>
      <c r="AO68" s="3" t="s">
        <v>105</v>
      </c>
    </row>
    <row r="69" spans="1:41" ht="51.75" hidden="1" customHeight="1" x14ac:dyDescent="0.2">
      <c r="A69" s="93"/>
      <c r="B69" s="282"/>
      <c r="C69" s="284"/>
      <c r="D69" s="136"/>
      <c r="E69" s="107"/>
      <c r="F69" s="134"/>
      <c r="G69" s="157"/>
      <c r="H69" s="157"/>
      <c r="I69" s="15" t="str">
        <f>IF(I68="RARA VEZINSIGNIFICANTE","1. BAJO",IF(I68="RARA VEZMENOR","2. BAJO",IF(I68="IMPROBABLEINSIGNIFICANTE","3. BAJO",IF(I68="IMPROBABLEMENOR","4. BAJO",IF(I68="POSIBLEINSIGNIFICANTE","5. BAJO",IF(I68="RARA VEZMODERADO","1. MODERADO",IF(I68="IMPROBABLEMODERADO","2. MODERADO",IF(I68="POSIBLEMENOR","3. MODERADO",IF(I68="PROBABLEINSIGNIFICANTE","4. MODERADO",IF(I68="RARA VEZMAYOR","1. ALTO",IF(I68="IMPROBABLEMAYOR","2. ALTO",IF(I68="POSIBLEMODERADO","3. ALTO",IF(I68="PROBABLEMENOR","4. ALTO",IF(I68="PROBABLEMODERADO","5. ALTO",IF(I68="CASI SEGUROINSIGNIFICANTE","6. ALTO",IF(I68="CASI SEGUROMENOR","7. ALTO",IF(I68="RARA VEZCATASTRÓFICO","1. EXTREMO",IF(I68="IMPROBABLECATASTRÓFICO","2. EXTREMO",IF(I68="POSIBLEMAYOR","3. EXTREMO",IF(I68="POSIBLECATASTRÓFICO","4. EXTREMO",IF(I68="PROBABLEMAYOR","5. EXTREMO",IF(I68="PROBABLECATASTRÓFICO","6. EXTREMO",IF(I68="CASI SEGUROMODERADO","7. EXTREMO",IF(I68="CASI SEGUROMAYOR","8. EXTREMO",IF(I68="CASI SEGUROCATASTRÓFICO","9. EXTREMO","")))))))))))))))))))))))))</f>
        <v>5. EXTREMO</v>
      </c>
      <c r="J69" s="160"/>
      <c r="K69" s="279"/>
      <c r="L69" s="19" t="s">
        <v>106</v>
      </c>
      <c r="M69" s="20" t="s">
        <v>11</v>
      </c>
      <c r="N69" s="21">
        <f>IF(M69="ADECUADO",15,IF(M69="INADECUADO",0,""))</f>
        <v>15</v>
      </c>
      <c r="O69" s="144"/>
      <c r="P69" s="146"/>
      <c r="Q69" s="148"/>
      <c r="R69" s="150"/>
      <c r="S69" s="135"/>
      <c r="T69" s="135"/>
      <c r="U69" s="136"/>
      <c r="V69" s="139"/>
      <c r="W69" s="97"/>
      <c r="X69" s="97"/>
      <c r="Y69" s="278"/>
      <c r="Z69" s="278"/>
      <c r="AA69" s="131"/>
      <c r="AB69" s="97"/>
      <c r="AC69" s="97"/>
      <c r="AD69" s="97"/>
      <c r="AE69" s="253"/>
      <c r="AF69" s="115"/>
      <c r="AG69" s="115"/>
      <c r="AH69" s="3" t="s">
        <v>96</v>
      </c>
      <c r="AI69" s="3" t="s">
        <v>107</v>
      </c>
      <c r="AL69" s="3" t="s">
        <v>18</v>
      </c>
      <c r="AN69" s="3" t="s">
        <v>108</v>
      </c>
      <c r="AO69" s="3" t="s">
        <v>109</v>
      </c>
    </row>
    <row r="70" spans="1:41" ht="69.75" hidden="1" customHeight="1" x14ac:dyDescent="0.2">
      <c r="A70" s="93"/>
      <c r="B70" s="282"/>
      <c r="C70" s="284"/>
      <c r="D70" s="136"/>
      <c r="E70" s="107"/>
      <c r="F70" s="134"/>
      <c r="G70" s="157"/>
      <c r="H70" s="157"/>
      <c r="I70" s="15" t="str">
        <f>IF(OR(I69="1. BAJO",I69="2. BAJO",I69="3. BAJO",I69="4. BAJO",I69="5. BAJO"),"BAJO",IF(OR(I69="1. MODERADO",I69="2. MODERADO",I69="3. MODERADO",I69="4. MODERADO"),"MODERADO",IF(OR(I69="1. ALTO",I69="2. ALTO",I69="3. ALTO",I69="4. ALTO",I69="5. ALTO",I69="6. ALTO",I69="7. ALTO"),"ALTO",IF(OR(I69="1. EXTREMO",I69="2. EXTREMO",I69="3. EXTREMO",I69="4. EXTREMO",I69="5. EXTREMO",I69="6. EXTREMO",I69="7. EXTREMO",I69="8. EXTREMO",I69="9. EXTREMO"),"EXTREMO",""))))</f>
        <v>EXTREMO</v>
      </c>
      <c r="J70" s="160"/>
      <c r="K70" s="279"/>
      <c r="L70" s="22" t="s">
        <v>110</v>
      </c>
      <c r="M70" s="20" t="s">
        <v>16</v>
      </c>
      <c r="N70" s="21">
        <f>IF(M70="OPORTUNA",15,IF(M70="INOPORTUNA",0,""))</f>
        <v>15</v>
      </c>
      <c r="O70" s="144"/>
      <c r="P70" s="146"/>
      <c r="Q70" s="148"/>
      <c r="R70" s="150"/>
      <c r="S70" s="23" t="s">
        <v>111</v>
      </c>
      <c r="T70" s="23" t="s">
        <v>112</v>
      </c>
      <c r="U70" s="136"/>
      <c r="V70" s="139"/>
      <c r="W70" s="97"/>
      <c r="X70" s="97"/>
      <c r="Y70" s="278"/>
      <c r="Z70" s="278"/>
      <c r="AA70" s="131"/>
      <c r="AB70" s="97"/>
      <c r="AC70" s="97"/>
      <c r="AD70" s="97"/>
      <c r="AE70" s="253"/>
      <c r="AF70" s="115"/>
      <c r="AG70" s="115"/>
      <c r="AH70" s="3" t="s">
        <v>113</v>
      </c>
      <c r="AI70" s="3" t="s">
        <v>114</v>
      </c>
      <c r="AJ70" s="3" t="s">
        <v>97</v>
      </c>
      <c r="AK70" s="3" t="s">
        <v>115</v>
      </c>
      <c r="AL70" s="3" t="s">
        <v>24</v>
      </c>
      <c r="AO70" s="3" t="s">
        <v>116</v>
      </c>
    </row>
    <row r="71" spans="1:41" ht="84" hidden="1" customHeight="1" x14ac:dyDescent="0.2">
      <c r="A71" s="93"/>
      <c r="B71" s="282"/>
      <c r="C71" s="284"/>
      <c r="D71" s="136"/>
      <c r="E71" s="24" t="s">
        <v>117</v>
      </c>
      <c r="F71" s="134"/>
      <c r="G71" s="157"/>
      <c r="H71" s="157"/>
      <c r="I71" s="15"/>
      <c r="J71" s="160"/>
      <c r="K71" s="279"/>
      <c r="L71" s="19" t="s">
        <v>118</v>
      </c>
      <c r="M71" s="20" t="s">
        <v>125</v>
      </c>
      <c r="N71" s="21">
        <f>IF(M71="PREVENIR",15,IF(M71="DETECTAR",10,IF(M71="NO ES UN CONTROL",0,"")))</f>
        <v>15</v>
      </c>
      <c r="O71" s="119" t="str">
        <f>IF(O68&lt;86,"DÉBIL",IF(O68&lt;96,"MODERADO",IF(O68&lt;101,"FUERTE","")))</f>
        <v>FUERTE</v>
      </c>
      <c r="P71" s="146"/>
      <c r="Q71" s="121" t="str">
        <f>IF(AND(O71="FUERTE",P68="FUERTE (SIEMPRE SE EJECUTA)"),"FUERTE",IF(OR(O71="DÉBIL",P68="DÉBIL (NO SE EJECUTA)"),"DÉBIL",IF(OR(O71="MODERADO",P68="MODERADO (ALGUNAS VECES)"),"MODERADO")))</f>
        <v>FUERTE</v>
      </c>
      <c r="R71" s="123" t="str">
        <f>IF(AND(O71="FUERTE",P68="FUERTE (SIEMPRE SE EJECUTA)"),"NO","SÍ")</f>
        <v>NO</v>
      </c>
      <c r="S71" s="125">
        <f>IF(AND($Q71="FUERTE",$S68="DIRECTAMENTE",$T68="DIRECTAMENTE"),2,IF(AND($Q71="FUERTE",$S68="DIRECTAMENTE",$T68="INDIRECTAMENTE"),2,IF(AND($Q71="FUERTE",$S68="DIRECTAMENTE",$T68="NO DISMINUYE"),2,IF(AND($Q71="FUERTE",$S68="NO DISMINUYE",$T68="DIRECTAMENTE"),0,IF(AND($Q71="MODERADO",$S68="DIRECTAMENTE",$T68="DIRECTAMENTE"),1,IF(AND($Q71="MODERADO",$S68="DIRECTAMENTE",$T68="INDIRECTAMENTE"),1,IF(AND($Q71="MODERADO",$S68="DIRECTAMENTE",$T68="NO DISMINUYE"),1,IF(AND($Q71="MODERADO",$S68="NO DISMINUYE",$T68="DIRECTAMENTE"),0,"N/A"))))))))</f>
        <v>2</v>
      </c>
      <c r="T71" s="126">
        <f>IF(AND($Q71="FUERTE",$S68="DIRECTAMENTE",$T68="DIRECTAMENTE"),2,IF(AND($Q71="FUERTE",$S68="DIRECTAMENTE",$T68="INDIRECTAMENTE"),1,IF(AND($Q71="FUERTE",$S68="DIRECTAMENTE",$T68="NO DISMINUYE"),0,IF(AND($Q71="FUERTE",$S68="NO DISMINUYE",$T68="DIRECTAMENTE"),2,IF(AND($Q71="MODERADO",$S68="DIRECTAMENTE",$T68="DIRECTAMENTE"),1,IF(AND($Q71="MODERADO",$S68="DIRECTAMENTE",$T68="INDIRECTAMENTE"),0,IF(AND($Q71="MODERADO",$S68="DIRECTAMENTE",$T68="NO DISMINUYE"),0,IF(AND($Q71="MODERADO",$S68="NO DISMINUYE",$T68="DIRECTAMENTE"),1,"N/A"))))))))</f>
        <v>2</v>
      </c>
      <c r="U71" s="136"/>
      <c r="V71" s="139"/>
      <c r="W71" s="97"/>
      <c r="X71" s="97"/>
      <c r="Y71" s="278"/>
      <c r="Z71" s="277"/>
      <c r="AA71" s="131"/>
      <c r="AB71" s="97"/>
      <c r="AC71" s="97"/>
      <c r="AD71" s="97"/>
      <c r="AE71" s="253"/>
      <c r="AF71" s="115" t="s">
        <v>203</v>
      </c>
      <c r="AG71" s="115"/>
      <c r="AH71" s="3" t="s">
        <v>96</v>
      </c>
      <c r="AO71" s="3" t="s">
        <v>120</v>
      </c>
    </row>
    <row r="72" spans="1:41" ht="55.5" hidden="1" customHeight="1" x14ac:dyDescent="0.2">
      <c r="A72" s="93"/>
      <c r="B72" s="282"/>
      <c r="C72" s="284"/>
      <c r="D72" s="136"/>
      <c r="E72" s="107"/>
      <c r="F72" s="134"/>
      <c r="G72" s="157"/>
      <c r="H72" s="157"/>
      <c r="I72" s="15"/>
      <c r="J72" s="160"/>
      <c r="K72" s="279"/>
      <c r="L72" s="19" t="s">
        <v>122</v>
      </c>
      <c r="M72" s="20" t="s">
        <v>34</v>
      </c>
      <c r="N72" s="21">
        <f>IF(M72="CONFIABLE",15,IF(M72="NO CONFIABLE",0,""))</f>
        <v>15</v>
      </c>
      <c r="O72" s="120"/>
      <c r="P72" s="146"/>
      <c r="Q72" s="121"/>
      <c r="R72" s="123"/>
      <c r="S72" s="125"/>
      <c r="T72" s="127"/>
      <c r="U72" s="136"/>
      <c r="V72" s="139"/>
      <c r="W72" s="97"/>
      <c r="X72" s="97"/>
      <c r="Y72" s="278"/>
      <c r="Z72" s="24" t="s">
        <v>123</v>
      </c>
      <c r="AA72" s="131"/>
      <c r="AB72" s="97"/>
      <c r="AC72" s="97"/>
      <c r="AD72" s="97"/>
      <c r="AE72" s="253"/>
      <c r="AF72" s="115"/>
      <c r="AG72" s="115"/>
      <c r="AH72" s="3" t="s">
        <v>124</v>
      </c>
      <c r="AJ72" s="3" t="s">
        <v>21</v>
      </c>
      <c r="AK72" s="3" t="s">
        <v>125</v>
      </c>
      <c r="AL72" s="3" t="s">
        <v>22</v>
      </c>
      <c r="AO72" s="3" t="s">
        <v>126</v>
      </c>
    </row>
    <row r="73" spans="1:41" ht="66.75" hidden="1" customHeight="1" x14ac:dyDescent="0.2">
      <c r="A73" s="93"/>
      <c r="B73" s="282"/>
      <c r="C73" s="284"/>
      <c r="D73" s="136"/>
      <c r="E73" s="107"/>
      <c r="F73" s="134"/>
      <c r="G73" s="157"/>
      <c r="H73" s="157"/>
      <c r="I73" s="15"/>
      <c r="J73" s="160"/>
      <c r="K73" s="279"/>
      <c r="L73" s="19" t="s">
        <v>127</v>
      </c>
      <c r="M73" s="20" t="s">
        <v>42</v>
      </c>
      <c r="N73" s="21">
        <f>IF(M73="SE INVESTIGAN Y SE RESUELVEN OPORTUNAMENTE",15,IF(M73="NO SE INVESTIGAN Y SE RESUELVEN OPORTUNAMENTE",0,""))</f>
        <v>15</v>
      </c>
      <c r="O73" s="120"/>
      <c r="P73" s="146"/>
      <c r="Q73" s="121"/>
      <c r="R73" s="123"/>
      <c r="S73" s="125"/>
      <c r="T73" s="127"/>
      <c r="U73" s="136"/>
      <c r="V73" s="139"/>
      <c r="W73" s="97"/>
      <c r="X73" s="97"/>
      <c r="Y73" s="278"/>
      <c r="Z73" s="140"/>
      <c r="AA73" s="131"/>
      <c r="AB73" s="97"/>
      <c r="AC73" s="97"/>
      <c r="AD73" s="97"/>
      <c r="AE73" s="253"/>
      <c r="AF73" s="115"/>
      <c r="AG73" s="115"/>
      <c r="AH73" s="3" t="s">
        <v>107</v>
      </c>
      <c r="AO73" s="3" t="s">
        <v>129</v>
      </c>
    </row>
    <row r="74" spans="1:41" ht="60.75" hidden="1" customHeight="1" x14ac:dyDescent="0.2">
      <c r="A74" s="281"/>
      <c r="B74" s="282"/>
      <c r="C74" s="285"/>
      <c r="D74" s="137"/>
      <c r="E74" s="108"/>
      <c r="F74" s="109"/>
      <c r="G74" s="158"/>
      <c r="H74" s="158"/>
      <c r="I74" s="15"/>
      <c r="J74" s="160"/>
      <c r="K74" s="280"/>
      <c r="L74" s="25" t="s">
        <v>130</v>
      </c>
      <c r="M74" s="26" t="s">
        <v>53</v>
      </c>
      <c r="N74" s="27">
        <f>IF(M74="COMPLETA",10,IF(M74="INCOMPLETA",5,IF(M74="NO EXISTE",0,"")))</f>
        <v>10</v>
      </c>
      <c r="O74" s="120"/>
      <c r="P74" s="147"/>
      <c r="Q74" s="122"/>
      <c r="R74" s="124"/>
      <c r="S74" s="126"/>
      <c r="T74" s="127"/>
      <c r="U74" s="137"/>
      <c r="V74" s="139"/>
      <c r="W74" s="140"/>
      <c r="X74" s="140"/>
      <c r="Y74" s="277"/>
      <c r="Z74" s="277"/>
      <c r="AA74" s="132"/>
      <c r="AB74" s="140"/>
      <c r="AC74" s="140"/>
      <c r="AD74" s="140"/>
      <c r="AE74" s="254"/>
      <c r="AF74" s="128"/>
      <c r="AG74" s="128"/>
      <c r="AO74" s="3" t="s">
        <v>131</v>
      </c>
    </row>
    <row r="75" spans="1:41" ht="37.5" hidden="1" customHeight="1" x14ac:dyDescent="0.2">
      <c r="A75" s="93"/>
      <c r="B75" s="281"/>
      <c r="C75" s="283"/>
      <c r="D75" s="156" t="s">
        <v>6</v>
      </c>
      <c r="E75" s="128"/>
      <c r="F75" s="115"/>
      <c r="G75" s="157" t="s">
        <v>19</v>
      </c>
      <c r="H75" s="157" t="s">
        <v>18</v>
      </c>
      <c r="I75" s="15" t="str">
        <f>CONCATENATE(G75,H75)</f>
        <v>PROBABLEMAYOR</v>
      </c>
      <c r="J75" s="159" t="str">
        <f>I76</f>
        <v>5. EXTREMO</v>
      </c>
      <c r="K75" s="279"/>
      <c r="L75" s="16" t="s">
        <v>95</v>
      </c>
      <c r="M75" s="17" t="s">
        <v>3</v>
      </c>
      <c r="N75" s="18">
        <f>IF(M75="ASIGNADO",15,IF(M75="NO ASIGNADO",0,""))</f>
        <v>15</v>
      </c>
      <c r="O75" s="143">
        <f>SUM(N75:N81)</f>
        <v>100</v>
      </c>
      <c r="P75" s="145" t="s">
        <v>72</v>
      </c>
      <c r="Q75" s="148">
        <f>IF(Q78="DÉBIL",0,IF(Q78="MODERADO",50,IF(Q78="FUERTE",100,"")))</f>
        <v>100</v>
      </c>
      <c r="R75" s="149"/>
      <c r="S75" s="135" t="s">
        <v>96</v>
      </c>
      <c r="T75" s="135" t="s">
        <v>107</v>
      </c>
      <c r="U75" s="136" t="s">
        <v>168</v>
      </c>
      <c r="V75" s="138" t="s">
        <v>113</v>
      </c>
      <c r="W75" s="97"/>
      <c r="X75" s="97"/>
      <c r="Y75" s="140"/>
      <c r="Z75" s="140"/>
      <c r="AA75" s="130" t="s">
        <v>108</v>
      </c>
      <c r="AB75" s="97"/>
      <c r="AC75" s="97"/>
      <c r="AD75" s="97"/>
      <c r="AE75" s="253" t="s">
        <v>201</v>
      </c>
      <c r="AF75" s="115" t="s">
        <v>202</v>
      </c>
      <c r="AG75" s="115"/>
      <c r="AH75" s="3" t="s">
        <v>103</v>
      </c>
      <c r="AI75" s="3" t="s">
        <v>104</v>
      </c>
      <c r="AJ75" s="3" t="s">
        <v>13</v>
      </c>
      <c r="AK75" s="3" t="s">
        <v>76</v>
      </c>
      <c r="AL75" s="3" t="s">
        <v>13</v>
      </c>
      <c r="AN75" s="3" t="s">
        <v>98</v>
      </c>
      <c r="AO75" s="3" t="s">
        <v>105</v>
      </c>
    </row>
    <row r="76" spans="1:41" ht="51.75" hidden="1" customHeight="1" x14ac:dyDescent="0.2">
      <c r="A76" s="93"/>
      <c r="B76" s="282"/>
      <c r="C76" s="284"/>
      <c r="D76" s="136"/>
      <c r="E76" s="107"/>
      <c r="F76" s="134"/>
      <c r="G76" s="157"/>
      <c r="H76" s="157"/>
      <c r="I76" s="15" t="str">
        <f>IF(I75="RARA VEZINSIGNIFICANTE","1. BAJO",IF(I75="RARA VEZMENOR","2. BAJO",IF(I75="IMPROBABLEINSIGNIFICANTE","3. BAJO",IF(I75="IMPROBABLEMENOR","4. BAJO",IF(I75="POSIBLEINSIGNIFICANTE","5. BAJO",IF(I75="RARA VEZMODERADO","1. MODERADO",IF(I75="IMPROBABLEMODERADO","2. MODERADO",IF(I75="POSIBLEMENOR","3. MODERADO",IF(I75="PROBABLEINSIGNIFICANTE","4. MODERADO",IF(I75="RARA VEZMAYOR","1. ALTO",IF(I75="IMPROBABLEMAYOR","2. ALTO",IF(I75="POSIBLEMODERADO","3. ALTO",IF(I75="PROBABLEMENOR","4. ALTO",IF(I75="PROBABLEMODERADO","5. ALTO",IF(I75="CASI SEGUROINSIGNIFICANTE","6. ALTO",IF(I75="CASI SEGUROMENOR","7. ALTO",IF(I75="RARA VEZCATASTRÓFICO","1. EXTREMO",IF(I75="IMPROBABLECATASTRÓFICO","2. EXTREMO",IF(I75="POSIBLEMAYOR","3. EXTREMO",IF(I75="POSIBLECATASTRÓFICO","4. EXTREMO",IF(I75="PROBABLEMAYOR","5. EXTREMO",IF(I75="PROBABLECATASTRÓFICO","6. EXTREMO",IF(I75="CASI SEGUROMODERADO","7. EXTREMO",IF(I75="CASI SEGUROMAYOR","8. EXTREMO",IF(I75="CASI SEGUROCATASTRÓFICO","9. EXTREMO","")))))))))))))))))))))))))</f>
        <v>5. EXTREMO</v>
      </c>
      <c r="J76" s="160"/>
      <c r="K76" s="279"/>
      <c r="L76" s="19" t="s">
        <v>106</v>
      </c>
      <c r="M76" s="20" t="s">
        <v>11</v>
      </c>
      <c r="N76" s="21">
        <f>IF(M76="ADECUADO",15,IF(M76="INADECUADO",0,""))</f>
        <v>15</v>
      </c>
      <c r="O76" s="144"/>
      <c r="P76" s="146"/>
      <c r="Q76" s="148"/>
      <c r="R76" s="150"/>
      <c r="S76" s="135"/>
      <c r="T76" s="135"/>
      <c r="U76" s="136"/>
      <c r="V76" s="139"/>
      <c r="W76" s="97"/>
      <c r="X76" s="97"/>
      <c r="Y76" s="278"/>
      <c r="Z76" s="278"/>
      <c r="AA76" s="131"/>
      <c r="AB76" s="97"/>
      <c r="AC76" s="97"/>
      <c r="AD76" s="97"/>
      <c r="AE76" s="253"/>
      <c r="AF76" s="115"/>
      <c r="AG76" s="115"/>
      <c r="AH76" s="3" t="s">
        <v>96</v>
      </c>
      <c r="AI76" s="3" t="s">
        <v>107</v>
      </c>
      <c r="AL76" s="3" t="s">
        <v>18</v>
      </c>
      <c r="AN76" s="3" t="s">
        <v>108</v>
      </c>
      <c r="AO76" s="3" t="s">
        <v>109</v>
      </c>
    </row>
    <row r="77" spans="1:41" ht="69.75" hidden="1" customHeight="1" x14ac:dyDescent="0.2">
      <c r="A77" s="93"/>
      <c r="B77" s="282"/>
      <c r="C77" s="284"/>
      <c r="D77" s="136"/>
      <c r="E77" s="107"/>
      <c r="F77" s="134"/>
      <c r="G77" s="157"/>
      <c r="H77" s="157"/>
      <c r="I77" s="15" t="str">
        <f>IF(OR(I76="1. BAJO",I76="2. BAJO",I76="3. BAJO",I76="4. BAJO",I76="5. BAJO"),"BAJO",IF(OR(I76="1. MODERADO",I76="2. MODERADO",I76="3. MODERADO",I76="4. MODERADO"),"MODERADO",IF(OR(I76="1. ALTO",I76="2. ALTO",I76="3. ALTO",I76="4. ALTO",I76="5. ALTO",I76="6. ALTO",I76="7. ALTO"),"ALTO",IF(OR(I76="1. EXTREMO",I76="2. EXTREMO",I76="3. EXTREMO",I76="4. EXTREMO",I76="5. EXTREMO",I76="6. EXTREMO",I76="7. EXTREMO",I76="8. EXTREMO",I76="9. EXTREMO"),"EXTREMO",""))))</f>
        <v>EXTREMO</v>
      </c>
      <c r="J77" s="160"/>
      <c r="K77" s="279"/>
      <c r="L77" s="22" t="s">
        <v>110</v>
      </c>
      <c r="M77" s="20" t="s">
        <v>16</v>
      </c>
      <c r="N77" s="21">
        <f>IF(M77="OPORTUNA",15,IF(M77="INOPORTUNA",0,""))</f>
        <v>15</v>
      </c>
      <c r="O77" s="144"/>
      <c r="P77" s="146"/>
      <c r="Q77" s="148"/>
      <c r="R77" s="150"/>
      <c r="S77" s="23" t="s">
        <v>111</v>
      </c>
      <c r="T77" s="23" t="s">
        <v>112</v>
      </c>
      <c r="U77" s="136"/>
      <c r="V77" s="139"/>
      <c r="W77" s="97"/>
      <c r="X77" s="97"/>
      <c r="Y77" s="278"/>
      <c r="Z77" s="278"/>
      <c r="AA77" s="131"/>
      <c r="AB77" s="97"/>
      <c r="AC77" s="97"/>
      <c r="AD77" s="97"/>
      <c r="AE77" s="253"/>
      <c r="AF77" s="115"/>
      <c r="AG77" s="115"/>
      <c r="AH77" s="3" t="s">
        <v>113</v>
      </c>
      <c r="AI77" s="3" t="s">
        <v>114</v>
      </c>
      <c r="AJ77" s="3" t="s">
        <v>97</v>
      </c>
      <c r="AK77" s="3" t="s">
        <v>115</v>
      </c>
      <c r="AL77" s="3" t="s">
        <v>24</v>
      </c>
      <c r="AO77" s="3" t="s">
        <v>116</v>
      </c>
    </row>
    <row r="78" spans="1:41" ht="84" hidden="1" customHeight="1" x14ac:dyDescent="0.2">
      <c r="A78" s="93"/>
      <c r="B78" s="282"/>
      <c r="C78" s="284"/>
      <c r="D78" s="136"/>
      <c r="E78" s="24" t="s">
        <v>117</v>
      </c>
      <c r="F78" s="134"/>
      <c r="G78" s="157"/>
      <c r="H78" s="157"/>
      <c r="I78" s="15"/>
      <c r="J78" s="160"/>
      <c r="K78" s="279"/>
      <c r="L78" s="19" t="s">
        <v>118</v>
      </c>
      <c r="M78" s="20" t="s">
        <v>125</v>
      </c>
      <c r="N78" s="21">
        <f>IF(M78="PREVENIR",15,IF(M78="DETECTAR",10,IF(M78="NO ES UN CONTROL",0,"")))</f>
        <v>15</v>
      </c>
      <c r="O78" s="119" t="str">
        <f>IF(O75&lt;86,"DÉBIL",IF(O75&lt;96,"MODERADO",IF(O75&lt;101,"FUERTE","")))</f>
        <v>FUERTE</v>
      </c>
      <c r="P78" s="146"/>
      <c r="Q78" s="121" t="str">
        <f>IF(AND(O78="FUERTE",P75="FUERTE (SIEMPRE SE EJECUTA)"),"FUERTE",IF(OR(O78="DÉBIL",P75="DÉBIL (NO SE EJECUTA)"),"DÉBIL",IF(OR(O78="MODERADO",P75="MODERADO (ALGUNAS VECES)"),"MODERADO")))</f>
        <v>FUERTE</v>
      </c>
      <c r="R78" s="123" t="str">
        <f>IF(AND(O78="FUERTE",P75="FUERTE (SIEMPRE SE EJECUTA)"),"NO","SÍ")</f>
        <v>NO</v>
      </c>
      <c r="S78" s="125">
        <f>IF(AND($Q78="FUERTE",$S75="DIRECTAMENTE",$T75="DIRECTAMENTE"),2,IF(AND($Q78="FUERTE",$S75="DIRECTAMENTE",$T75="INDIRECTAMENTE"),2,IF(AND($Q78="FUERTE",$S75="DIRECTAMENTE",$T75="NO DISMINUYE"),2,IF(AND($Q78="FUERTE",$S75="NO DISMINUYE",$T75="DIRECTAMENTE"),0,IF(AND($Q78="MODERADO",$S75="DIRECTAMENTE",$T75="DIRECTAMENTE"),1,IF(AND($Q78="MODERADO",$S75="DIRECTAMENTE",$T75="INDIRECTAMENTE"),1,IF(AND($Q78="MODERADO",$S75="DIRECTAMENTE",$T75="NO DISMINUYE"),1,IF(AND($Q78="MODERADO",$S75="NO DISMINUYE",$T75="DIRECTAMENTE"),0,"N/A"))))))))</f>
        <v>2</v>
      </c>
      <c r="T78" s="126">
        <f>IF(AND($Q78="FUERTE",$S75="DIRECTAMENTE",$T75="DIRECTAMENTE"),2,IF(AND($Q78="FUERTE",$S75="DIRECTAMENTE",$T75="INDIRECTAMENTE"),1,IF(AND($Q78="FUERTE",$S75="DIRECTAMENTE",$T75="NO DISMINUYE"),0,IF(AND($Q78="FUERTE",$S75="NO DISMINUYE",$T75="DIRECTAMENTE"),2,IF(AND($Q78="MODERADO",$S75="DIRECTAMENTE",$T75="DIRECTAMENTE"),1,IF(AND($Q78="MODERADO",$S75="DIRECTAMENTE",$T75="INDIRECTAMENTE"),0,IF(AND($Q78="MODERADO",$S75="DIRECTAMENTE",$T75="NO DISMINUYE"),0,IF(AND($Q78="MODERADO",$S75="NO DISMINUYE",$T75="DIRECTAMENTE"),1,"N/A"))))))))</f>
        <v>1</v>
      </c>
      <c r="U78" s="136"/>
      <c r="V78" s="139"/>
      <c r="W78" s="97"/>
      <c r="X78" s="97"/>
      <c r="Y78" s="278"/>
      <c r="Z78" s="277"/>
      <c r="AA78" s="131"/>
      <c r="AB78" s="97"/>
      <c r="AC78" s="97"/>
      <c r="AD78" s="97"/>
      <c r="AE78" s="253"/>
      <c r="AF78" s="115" t="s">
        <v>203</v>
      </c>
      <c r="AG78" s="115"/>
      <c r="AH78" s="3" t="s">
        <v>96</v>
      </c>
      <c r="AO78" s="3" t="s">
        <v>120</v>
      </c>
    </row>
    <row r="79" spans="1:41" ht="55.5" hidden="1" customHeight="1" x14ac:dyDescent="0.2">
      <c r="A79" s="93"/>
      <c r="B79" s="282"/>
      <c r="C79" s="284"/>
      <c r="D79" s="136"/>
      <c r="E79" s="107"/>
      <c r="F79" s="134"/>
      <c r="G79" s="157"/>
      <c r="H79" s="157"/>
      <c r="I79" s="15"/>
      <c r="J79" s="160"/>
      <c r="K79" s="279"/>
      <c r="L79" s="19" t="s">
        <v>122</v>
      </c>
      <c r="M79" s="20" t="s">
        <v>34</v>
      </c>
      <c r="N79" s="21">
        <f>IF(M79="CONFIABLE",15,IF(M79="NO CONFIABLE",0,""))</f>
        <v>15</v>
      </c>
      <c r="O79" s="120"/>
      <c r="P79" s="146"/>
      <c r="Q79" s="121"/>
      <c r="R79" s="123"/>
      <c r="S79" s="125"/>
      <c r="T79" s="127"/>
      <c r="U79" s="136"/>
      <c r="V79" s="139"/>
      <c r="W79" s="97"/>
      <c r="X79" s="97"/>
      <c r="Y79" s="278"/>
      <c r="Z79" s="24" t="s">
        <v>123</v>
      </c>
      <c r="AA79" s="131"/>
      <c r="AB79" s="97"/>
      <c r="AC79" s="97"/>
      <c r="AD79" s="97"/>
      <c r="AE79" s="253"/>
      <c r="AF79" s="115"/>
      <c r="AG79" s="115"/>
      <c r="AH79" s="3" t="s">
        <v>124</v>
      </c>
      <c r="AJ79" s="3" t="s">
        <v>21</v>
      </c>
      <c r="AK79" s="3" t="s">
        <v>125</v>
      </c>
      <c r="AL79" s="3" t="s">
        <v>22</v>
      </c>
      <c r="AO79" s="3" t="s">
        <v>126</v>
      </c>
    </row>
    <row r="80" spans="1:41" ht="66.75" hidden="1" customHeight="1" x14ac:dyDescent="0.2">
      <c r="A80" s="93"/>
      <c r="B80" s="282"/>
      <c r="C80" s="284"/>
      <c r="D80" s="136"/>
      <c r="E80" s="107"/>
      <c r="F80" s="134"/>
      <c r="G80" s="157"/>
      <c r="H80" s="157"/>
      <c r="I80" s="15"/>
      <c r="J80" s="160"/>
      <c r="K80" s="279"/>
      <c r="L80" s="19" t="s">
        <v>127</v>
      </c>
      <c r="M80" s="20" t="s">
        <v>42</v>
      </c>
      <c r="N80" s="21">
        <f>IF(M80="SE INVESTIGAN Y SE RESUELVEN OPORTUNAMENTE",15,IF(M80="NO SE INVESTIGAN Y SE RESUELVEN OPORTUNAMENTE",0,""))</f>
        <v>15</v>
      </c>
      <c r="O80" s="120"/>
      <c r="P80" s="146"/>
      <c r="Q80" s="121"/>
      <c r="R80" s="123"/>
      <c r="S80" s="125"/>
      <c r="T80" s="127"/>
      <c r="U80" s="136"/>
      <c r="V80" s="139"/>
      <c r="W80" s="97"/>
      <c r="X80" s="97"/>
      <c r="Y80" s="278"/>
      <c r="Z80" s="140"/>
      <c r="AA80" s="131"/>
      <c r="AB80" s="97"/>
      <c r="AC80" s="97"/>
      <c r="AD80" s="97"/>
      <c r="AE80" s="253"/>
      <c r="AF80" s="115"/>
      <c r="AG80" s="115"/>
      <c r="AH80" s="3" t="s">
        <v>107</v>
      </c>
      <c r="AO80" s="3" t="s">
        <v>129</v>
      </c>
    </row>
    <row r="81" spans="1:41" ht="60.75" hidden="1" customHeight="1" x14ac:dyDescent="0.2">
      <c r="A81" s="281"/>
      <c r="B81" s="282"/>
      <c r="C81" s="285"/>
      <c r="D81" s="137"/>
      <c r="E81" s="108"/>
      <c r="F81" s="109"/>
      <c r="G81" s="158"/>
      <c r="H81" s="158"/>
      <c r="I81" s="15"/>
      <c r="J81" s="160"/>
      <c r="K81" s="280"/>
      <c r="L81" s="25" t="s">
        <v>130</v>
      </c>
      <c r="M81" s="26" t="s">
        <v>53</v>
      </c>
      <c r="N81" s="27">
        <f>IF(M81="COMPLETA",10,IF(M81="INCOMPLETA",5,IF(M81="NO EXISTE",0,"")))</f>
        <v>10</v>
      </c>
      <c r="O81" s="120"/>
      <c r="P81" s="147"/>
      <c r="Q81" s="122"/>
      <c r="R81" s="124"/>
      <c r="S81" s="126"/>
      <c r="T81" s="127"/>
      <c r="U81" s="137"/>
      <c r="V81" s="139"/>
      <c r="W81" s="140"/>
      <c r="X81" s="140"/>
      <c r="Y81" s="277"/>
      <c r="Z81" s="277"/>
      <c r="AA81" s="132"/>
      <c r="AB81" s="140"/>
      <c r="AC81" s="140"/>
      <c r="AD81" s="140"/>
      <c r="AE81" s="254"/>
      <c r="AF81" s="128"/>
      <c r="AG81" s="128"/>
      <c r="AO81" s="3" t="s">
        <v>131</v>
      </c>
    </row>
    <row r="82" spans="1:41" ht="27.75" customHeight="1" x14ac:dyDescent="0.2">
      <c r="A82" s="104" t="s">
        <v>132</v>
      </c>
      <c r="B82" s="104"/>
      <c r="C82" s="104"/>
      <c r="D82" s="104"/>
      <c r="E82" s="104"/>
      <c r="F82" s="104"/>
      <c r="G82" s="104"/>
      <c r="H82" s="104"/>
      <c r="I82" s="104"/>
      <c r="J82" s="104"/>
      <c r="K82" s="104"/>
      <c r="L82" s="104"/>
      <c r="M82" s="104"/>
      <c r="N82" s="104"/>
      <c r="O82" s="104"/>
      <c r="P82" s="104"/>
      <c r="Q82" s="104"/>
      <c r="R82" s="104"/>
      <c r="S82" s="104"/>
      <c r="T82" s="104"/>
      <c r="U82" s="104"/>
      <c r="V82" s="104"/>
      <c r="W82" s="104"/>
      <c r="X82" s="104"/>
      <c r="Y82" s="104"/>
      <c r="Z82" s="104"/>
      <c r="AA82" s="104"/>
      <c r="AB82" s="104"/>
      <c r="AC82" s="104"/>
      <c r="AD82" s="104"/>
      <c r="AE82" s="104"/>
      <c r="AF82" s="104"/>
      <c r="AG82" s="104"/>
      <c r="AO82" s="3" t="s">
        <v>133</v>
      </c>
    </row>
    <row r="83" spans="1:41" ht="21.75" customHeight="1" x14ac:dyDescent="0.2">
      <c r="A83" s="111" t="s">
        <v>204</v>
      </c>
      <c r="B83" s="111"/>
      <c r="C83" s="111"/>
      <c r="D83" s="111"/>
      <c r="E83" s="111"/>
      <c r="F83" s="111"/>
      <c r="G83" s="111"/>
      <c r="H83" s="111"/>
      <c r="I83" s="111"/>
      <c r="J83" s="111"/>
      <c r="K83" s="111"/>
      <c r="L83" s="111"/>
      <c r="M83" s="111"/>
      <c r="N83" s="111"/>
      <c r="O83" s="111"/>
      <c r="P83" s="111"/>
      <c r="Q83" s="111"/>
      <c r="R83" s="111"/>
      <c r="S83" s="111"/>
      <c r="T83" s="111"/>
      <c r="U83" s="111"/>
      <c r="V83" s="111"/>
      <c r="W83" s="111"/>
      <c r="X83" s="111"/>
      <c r="Y83" s="111"/>
      <c r="Z83" s="111"/>
      <c r="AA83" s="111"/>
      <c r="AB83" s="111"/>
      <c r="AC83" s="111"/>
      <c r="AD83" s="111"/>
      <c r="AE83" s="111"/>
      <c r="AF83" s="111"/>
      <c r="AG83" s="111"/>
      <c r="AO83" s="3" t="s">
        <v>135</v>
      </c>
    </row>
    <row r="84" spans="1:41" ht="27.75" customHeight="1" x14ac:dyDescent="0.2">
      <c r="A84" s="112" t="s">
        <v>136</v>
      </c>
      <c r="B84" s="112"/>
      <c r="C84" s="112" t="s">
        <v>137</v>
      </c>
      <c r="D84" s="112"/>
      <c r="E84" s="112"/>
      <c r="F84" s="112"/>
      <c r="G84" s="112"/>
      <c r="H84" s="112"/>
      <c r="I84" s="112"/>
      <c r="J84" s="112"/>
      <c r="K84" s="112"/>
      <c r="L84" s="112"/>
      <c r="M84" s="112"/>
      <c r="N84" s="112"/>
      <c r="O84" s="112"/>
      <c r="P84" s="112"/>
      <c r="Q84" s="112"/>
      <c r="R84" s="112"/>
      <c r="S84" s="112"/>
      <c r="T84" s="112"/>
      <c r="U84" s="112"/>
      <c r="V84" s="112"/>
      <c r="W84" s="112"/>
      <c r="X84" s="112"/>
      <c r="Y84" s="112"/>
      <c r="Z84" s="113" t="s">
        <v>138</v>
      </c>
      <c r="AA84" s="113"/>
      <c r="AB84" s="113"/>
      <c r="AC84" s="113"/>
      <c r="AD84" s="114" t="s">
        <v>139</v>
      </c>
      <c r="AE84" s="114"/>
      <c r="AF84" s="114"/>
      <c r="AG84" s="114"/>
      <c r="AO84" s="3" t="s">
        <v>140</v>
      </c>
    </row>
    <row r="85" spans="1:41" s="28" customFormat="1" ht="27.75" customHeight="1" x14ac:dyDescent="0.2">
      <c r="A85" s="91">
        <v>1</v>
      </c>
      <c r="B85" s="92"/>
      <c r="C85" s="93" t="s">
        <v>205</v>
      </c>
      <c r="D85" s="93"/>
      <c r="E85" s="93"/>
      <c r="F85" s="93"/>
      <c r="G85" s="93"/>
      <c r="H85" s="93"/>
      <c r="I85" s="93"/>
      <c r="J85" s="93"/>
      <c r="K85" s="93"/>
      <c r="L85" s="93"/>
      <c r="M85" s="93"/>
      <c r="N85" s="93"/>
      <c r="O85" s="93"/>
      <c r="P85" s="93"/>
      <c r="Q85" s="93"/>
      <c r="R85" s="93"/>
      <c r="S85" s="93"/>
      <c r="T85" s="93"/>
      <c r="U85" s="93"/>
      <c r="V85" s="93"/>
      <c r="W85" s="93"/>
      <c r="X85" s="93"/>
      <c r="Y85" s="93"/>
      <c r="Z85" s="274">
        <v>43861</v>
      </c>
      <c r="AA85" s="95"/>
      <c r="AB85" s="95"/>
      <c r="AC85" s="96"/>
      <c r="AD85" s="105" t="s">
        <v>206</v>
      </c>
      <c r="AE85" s="106"/>
      <c r="AF85" s="106"/>
      <c r="AG85" s="106"/>
      <c r="AO85" s="3" t="s">
        <v>144</v>
      </c>
    </row>
    <row r="86" spans="1:41" s="28" customFormat="1" ht="27.75" customHeight="1" x14ac:dyDescent="0.2">
      <c r="A86" s="91">
        <v>2</v>
      </c>
      <c r="B86" s="92"/>
      <c r="C86" s="275" t="s">
        <v>207</v>
      </c>
      <c r="D86" s="276"/>
      <c r="E86" s="276"/>
      <c r="F86" s="276"/>
      <c r="G86" s="276"/>
      <c r="H86" s="276"/>
      <c r="I86" s="276"/>
      <c r="J86" s="276"/>
      <c r="K86" s="276"/>
      <c r="L86" s="276"/>
      <c r="M86" s="276"/>
      <c r="N86" s="276"/>
      <c r="O86" s="276"/>
      <c r="P86" s="276"/>
      <c r="Q86" s="276"/>
      <c r="R86" s="276"/>
      <c r="S86" s="276"/>
      <c r="T86" s="276"/>
      <c r="U86" s="276"/>
      <c r="V86" s="276"/>
      <c r="W86" s="276"/>
      <c r="X86" s="276"/>
      <c r="Y86" s="276"/>
      <c r="Z86" s="275">
        <v>44226</v>
      </c>
      <c r="AA86" s="276"/>
      <c r="AB86" s="276"/>
      <c r="AC86" s="276"/>
      <c r="AD86" s="97" t="s">
        <v>208</v>
      </c>
      <c r="AE86" s="97"/>
      <c r="AF86" s="97"/>
      <c r="AG86" s="97"/>
      <c r="AO86" s="3" t="s">
        <v>146</v>
      </c>
    </row>
    <row r="87" spans="1:41" s="28" customFormat="1" ht="27.75" customHeight="1" x14ac:dyDescent="0.2">
      <c r="A87" s="91" t="s">
        <v>145</v>
      </c>
      <c r="B87" s="92"/>
      <c r="C87" s="93"/>
      <c r="D87" s="93"/>
      <c r="E87" s="93"/>
      <c r="F87" s="93"/>
      <c r="G87" s="93"/>
      <c r="H87" s="93"/>
      <c r="I87" s="93"/>
      <c r="J87" s="93"/>
      <c r="K87" s="93"/>
      <c r="L87" s="93"/>
      <c r="M87" s="93"/>
      <c r="N87" s="93"/>
      <c r="O87" s="93"/>
      <c r="P87" s="93"/>
      <c r="Q87" s="93"/>
      <c r="R87" s="93"/>
      <c r="S87" s="93"/>
      <c r="T87" s="93"/>
      <c r="U87" s="93"/>
      <c r="V87" s="93"/>
      <c r="W87" s="93"/>
      <c r="X87" s="93"/>
      <c r="Y87" s="93"/>
      <c r="Z87" s="94"/>
      <c r="AA87" s="95"/>
      <c r="AB87" s="95"/>
      <c r="AC87" s="96"/>
      <c r="AD87" s="97"/>
      <c r="AE87" s="97"/>
      <c r="AF87" s="97"/>
      <c r="AG87" s="97"/>
      <c r="AO87" s="3" t="s">
        <v>147</v>
      </c>
    </row>
    <row r="88" spans="1:41" ht="15" customHeight="1" x14ac:dyDescent="0.2">
      <c r="A88" s="98" t="s">
        <v>148</v>
      </c>
      <c r="B88" s="98"/>
      <c r="C88" s="98"/>
      <c r="D88" s="98"/>
      <c r="E88" s="98"/>
      <c r="F88" s="98"/>
      <c r="G88" s="98"/>
      <c r="H88" s="98"/>
      <c r="I88" s="98"/>
      <c r="J88" s="98"/>
      <c r="K88" s="98"/>
      <c r="L88" s="98"/>
      <c r="M88" s="98"/>
      <c r="N88" s="98"/>
      <c r="O88" s="98"/>
      <c r="P88" s="98"/>
      <c r="Q88" s="98"/>
      <c r="R88" s="98"/>
      <c r="S88" s="98"/>
      <c r="T88" s="98"/>
      <c r="U88" s="98"/>
      <c r="V88" s="98"/>
      <c r="W88" s="98"/>
      <c r="X88" s="98"/>
      <c r="Y88" s="98"/>
      <c r="Z88" s="98"/>
      <c r="AA88" s="98"/>
      <c r="AB88" s="98"/>
      <c r="AC88" s="98"/>
      <c r="AD88" s="98"/>
      <c r="AE88" s="98"/>
      <c r="AF88" s="98"/>
      <c r="AG88" s="98"/>
      <c r="AO88" s="3" t="s">
        <v>149</v>
      </c>
    </row>
    <row r="89" spans="1:41" customFormat="1" ht="30.75" customHeight="1" x14ac:dyDescent="0.25">
      <c r="A89" s="273" t="s">
        <v>139</v>
      </c>
      <c r="B89" s="273"/>
      <c r="C89" s="273"/>
      <c r="D89" s="273"/>
      <c r="E89" s="273"/>
      <c r="F89" s="273"/>
      <c r="G89" s="273" t="s">
        <v>150</v>
      </c>
      <c r="H89" s="273"/>
      <c r="I89" s="273"/>
      <c r="J89" s="273"/>
      <c r="K89" s="273"/>
      <c r="L89" s="273"/>
      <c r="M89" s="273" t="s">
        <v>151</v>
      </c>
      <c r="N89" s="273"/>
      <c r="O89" s="273"/>
      <c r="P89" s="273"/>
      <c r="Q89" s="273"/>
      <c r="R89" s="273"/>
      <c r="S89" s="273"/>
      <c r="T89" s="273"/>
      <c r="U89" s="273"/>
      <c r="V89" s="273"/>
      <c r="W89" s="273" t="s">
        <v>152</v>
      </c>
      <c r="X89" s="273"/>
      <c r="Y89" s="273"/>
      <c r="Z89" s="273"/>
      <c r="AA89" s="273"/>
      <c r="AB89" s="273" t="str">
        <f>IF(X63="X","APOYO OFICINA ASESORA DE PLANEACIÓN","APOYO OFICINA DE CONTROL INTERNO")</f>
        <v>APOYO OFICINA DE CONTROL INTERNO</v>
      </c>
      <c r="AC89" s="273"/>
      <c r="AD89" s="273"/>
      <c r="AE89" s="273"/>
      <c r="AF89" s="273"/>
      <c r="AG89" s="273"/>
      <c r="AH89" s="29"/>
      <c r="AO89" s="3" t="s">
        <v>153</v>
      </c>
    </row>
    <row r="90" spans="1:41" s="34" customFormat="1" ht="33.75" customHeight="1" x14ac:dyDescent="0.25">
      <c r="A90" s="49" t="s">
        <v>154</v>
      </c>
      <c r="B90" s="271" t="s">
        <v>155</v>
      </c>
      <c r="C90" s="271"/>
      <c r="D90" s="271"/>
      <c r="E90" s="271"/>
      <c r="F90" s="271"/>
      <c r="G90" s="50" t="s">
        <v>154</v>
      </c>
      <c r="H90" s="271" t="s">
        <v>209</v>
      </c>
      <c r="I90" s="271"/>
      <c r="J90" s="271"/>
      <c r="K90" s="271"/>
      <c r="L90" s="271"/>
      <c r="M90" s="50" t="s">
        <v>154</v>
      </c>
      <c r="N90" s="50"/>
      <c r="O90" s="271" t="s">
        <v>210</v>
      </c>
      <c r="P90" s="271"/>
      <c r="Q90" s="271"/>
      <c r="R90" s="271"/>
      <c r="S90" s="271"/>
      <c r="T90" s="271"/>
      <c r="U90" s="271"/>
      <c r="V90" s="271"/>
      <c r="W90" s="49" t="s">
        <v>154</v>
      </c>
      <c r="X90" s="271" t="s">
        <v>211</v>
      </c>
      <c r="Y90" s="271"/>
      <c r="Z90" s="271"/>
      <c r="AA90" s="271"/>
      <c r="AB90" s="49" t="s">
        <v>154</v>
      </c>
      <c r="AC90" s="272" t="s">
        <v>212</v>
      </c>
      <c r="AD90" s="272"/>
      <c r="AE90" s="272"/>
      <c r="AF90" s="272"/>
      <c r="AG90" s="272"/>
      <c r="AO90" s="3" t="s">
        <v>158</v>
      </c>
    </row>
    <row r="91" spans="1:41" s="34" customFormat="1" ht="32.25" customHeight="1" x14ac:dyDescent="0.25">
      <c r="A91" s="49" t="s">
        <v>159</v>
      </c>
      <c r="B91" s="271" t="s">
        <v>213</v>
      </c>
      <c r="C91" s="271"/>
      <c r="D91" s="271"/>
      <c r="E91" s="271"/>
      <c r="F91" s="271"/>
      <c r="G91" s="49" t="s">
        <v>159</v>
      </c>
      <c r="H91" s="271" t="s">
        <v>213</v>
      </c>
      <c r="I91" s="271"/>
      <c r="J91" s="271"/>
      <c r="K91" s="271"/>
      <c r="L91" s="271"/>
      <c r="M91" s="50" t="s">
        <v>159</v>
      </c>
      <c r="N91" s="50"/>
      <c r="O91" s="271" t="s">
        <v>162</v>
      </c>
      <c r="P91" s="271"/>
      <c r="Q91" s="271"/>
      <c r="R91" s="271"/>
      <c r="S91" s="271"/>
      <c r="T91" s="271"/>
      <c r="U91" s="271"/>
      <c r="V91" s="271"/>
      <c r="W91" s="49" t="s">
        <v>159</v>
      </c>
      <c r="X91" s="271"/>
      <c r="Y91" s="271"/>
      <c r="Z91" s="271"/>
      <c r="AA91" s="271"/>
      <c r="AB91" s="49" t="s">
        <v>159</v>
      </c>
      <c r="AC91" s="272" t="s">
        <v>214</v>
      </c>
      <c r="AD91" s="272"/>
      <c r="AE91" s="272"/>
      <c r="AF91" s="272"/>
      <c r="AG91" s="272"/>
      <c r="AO91" s="3" t="s">
        <v>164</v>
      </c>
    </row>
    <row r="92" spans="1:41" s="28" customFormat="1" x14ac:dyDescent="0.2">
      <c r="D92" s="36"/>
      <c r="AO92" s="3" t="s">
        <v>165</v>
      </c>
    </row>
    <row r="93" spans="1:41" x14ac:dyDescent="0.2">
      <c r="AO93" s="3" t="s">
        <v>166</v>
      </c>
    </row>
    <row r="94" spans="1:41" x14ac:dyDescent="0.2">
      <c r="AO94" s="3" t="s">
        <v>167</v>
      </c>
    </row>
    <row r="95" spans="1:41" x14ac:dyDescent="0.2">
      <c r="AO95" s="3" t="s">
        <v>168</v>
      </c>
    </row>
    <row r="96" spans="1:41" x14ac:dyDescent="0.2">
      <c r="AO96" s="3" t="s">
        <v>169</v>
      </c>
    </row>
    <row r="97" spans="41:41" x14ac:dyDescent="0.2">
      <c r="AO97" s="3" t="s">
        <v>170</v>
      </c>
    </row>
  </sheetData>
  <sheetProtection selectLockedCells="1"/>
  <dataConsolidate/>
  <mergeCells count="437">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W10:W11"/>
    <mergeCell ref="X10:X11"/>
    <mergeCell ref="Y10:AB10"/>
    <mergeCell ref="A12:A25"/>
    <mergeCell ref="B12:B25"/>
    <mergeCell ref="C12:C18"/>
    <mergeCell ref="D12:D18"/>
    <mergeCell ref="E12:E14"/>
    <mergeCell ref="F12:F18"/>
    <mergeCell ref="G12:G18"/>
    <mergeCell ref="Q10:Q11"/>
    <mergeCell ref="R10:R11"/>
    <mergeCell ref="S10:S11"/>
    <mergeCell ref="T10:T11"/>
    <mergeCell ref="U10:U11"/>
    <mergeCell ref="V10:V11"/>
    <mergeCell ref="AD12:AD18"/>
    <mergeCell ref="AE12:AE18"/>
    <mergeCell ref="AF12:AF14"/>
    <mergeCell ref="AG12:AG18"/>
    <mergeCell ref="O15:O18"/>
    <mergeCell ref="Q15:Q18"/>
    <mergeCell ref="R15:R18"/>
    <mergeCell ref="S15:S18"/>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O12:O14"/>
    <mergeCell ref="P12:P18"/>
    <mergeCell ref="T19:T20"/>
    <mergeCell ref="E16:E18"/>
    <mergeCell ref="Z17:Z18"/>
    <mergeCell ref="C19:C25"/>
    <mergeCell ref="D19:D25"/>
    <mergeCell ref="E19:E21"/>
    <mergeCell ref="F19:F25"/>
    <mergeCell ref="G19:G25"/>
    <mergeCell ref="H19:H25"/>
    <mergeCell ref="J19:J25"/>
    <mergeCell ref="K19:K25"/>
    <mergeCell ref="H12:H18"/>
    <mergeCell ref="J12:J18"/>
    <mergeCell ref="K12:K18"/>
    <mergeCell ref="Q12:Q14"/>
    <mergeCell ref="AG19:AG25"/>
    <mergeCell ref="O22:O25"/>
    <mergeCell ref="Q22:Q25"/>
    <mergeCell ref="R22:R25"/>
    <mergeCell ref="S22:S25"/>
    <mergeCell ref="T22:T25"/>
    <mergeCell ref="AF22:AF25"/>
    <mergeCell ref="AA19:AA25"/>
    <mergeCell ref="AB19:AB25"/>
    <mergeCell ref="AC19:AC25"/>
    <mergeCell ref="AD19:AD25"/>
    <mergeCell ref="AE19:AE25"/>
    <mergeCell ref="AF19:AF21"/>
    <mergeCell ref="U19:U25"/>
    <mergeCell ref="V19:V25"/>
    <mergeCell ref="W19:W25"/>
    <mergeCell ref="X19:X25"/>
    <mergeCell ref="Y19:Y25"/>
    <mergeCell ref="Z19:Z22"/>
    <mergeCell ref="O19:O21"/>
    <mergeCell ref="P19:P25"/>
    <mergeCell ref="Q19:Q21"/>
    <mergeCell ref="R19:R21"/>
    <mergeCell ref="S19:S20"/>
    <mergeCell ref="E23:E25"/>
    <mergeCell ref="Z24:Z25"/>
    <mergeCell ref="A26:A32"/>
    <mergeCell ref="B26:B32"/>
    <mergeCell ref="C26:C32"/>
    <mergeCell ref="D26:D32"/>
    <mergeCell ref="E26:E28"/>
    <mergeCell ref="F26:F32"/>
    <mergeCell ref="G26:G32"/>
    <mergeCell ref="H26:H32"/>
    <mergeCell ref="AE26:AE32"/>
    <mergeCell ref="AF26:AF28"/>
    <mergeCell ref="AG26:AG32"/>
    <mergeCell ref="O29:O32"/>
    <mergeCell ref="Q29:Q32"/>
    <mergeCell ref="R29:R32"/>
    <mergeCell ref="S29:S32"/>
    <mergeCell ref="T29:T32"/>
    <mergeCell ref="AF29:AF32"/>
    <mergeCell ref="Y26:Y32"/>
    <mergeCell ref="Z26:Z29"/>
    <mergeCell ref="AA26:AA32"/>
    <mergeCell ref="AB26:AB32"/>
    <mergeCell ref="AC26:AC32"/>
    <mergeCell ref="AD26:AD32"/>
    <mergeCell ref="S26:S27"/>
    <mergeCell ref="T26:T27"/>
    <mergeCell ref="U26:U32"/>
    <mergeCell ref="V26:V32"/>
    <mergeCell ref="W26:W32"/>
    <mergeCell ref="X26:X32"/>
    <mergeCell ref="O26:O28"/>
    <mergeCell ref="P26:P32"/>
    <mergeCell ref="Q26:Q28"/>
    <mergeCell ref="E30:E32"/>
    <mergeCell ref="Z31:Z32"/>
    <mergeCell ref="A33:A39"/>
    <mergeCell ref="B33:B39"/>
    <mergeCell ref="C33:C39"/>
    <mergeCell ref="D33:D39"/>
    <mergeCell ref="E33:E35"/>
    <mergeCell ref="F33:F39"/>
    <mergeCell ref="G33:G39"/>
    <mergeCell ref="H33:H39"/>
    <mergeCell ref="J26:J32"/>
    <mergeCell ref="K26:K32"/>
    <mergeCell ref="R26:R28"/>
    <mergeCell ref="AE33:AE39"/>
    <mergeCell ref="AF33:AF35"/>
    <mergeCell ref="AG33:AG39"/>
    <mergeCell ref="O36:O39"/>
    <mergeCell ref="Q36:Q39"/>
    <mergeCell ref="R36:R39"/>
    <mergeCell ref="S36:S39"/>
    <mergeCell ref="T36:T39"/>
    <mergeCell ref="AF36:AF39"/>
    <mergeCell ref="Y33:Y39"/>
    <mergeCell ref="Z33:Z36"/>
    <mergeCell ref="AA33:AA39"/>
    <mergeCell ref="AB33:AB39"/>
    <mergeCell ref="AC33:AC39"/>
    <mergeCell ref="AD33:AD39"/>
    <mergeCell ref="S33:S34"/>
    <mergeCell ref="T33:T34"/>
    <mergeCell ref="U33:U39"/>
    <mergeCell ref="V33:V39"/>
    <mergeCell ref="W33:W39"/>
    <mergeCell ref="X33:X39"/>
    <mergeCell ref="O33:O35"/>
    <mergeCell ref="P33:P39"/>
    <mergeCell ref="Q33:Q35"/>
    <mergeCell ref="E37:E39"/>
    <mergeCell ref="Z38:Z39"/>
    <mergeCell ref="A40:A46"/>
    <mergeCell ref="B40:B46"/>
    <mergeCell ref="C40:C46"/>
    <mergeCell ref="D40:D46"/>
    <mergeCell ref="E40:E42"/>
    <mergeCell ref="F40:F46"/>
    <mergeCell ref="G40:G46"/>
    <mergeCell ref="H40:H46"/>
    <mergeCell ref="J33:J39"/>
    <mergeCell ref="K33:K39"/>
    <mergeCell ref="R33:R35"/>
    <mergeCell ref="AE40:AE46"/>
    <mergeCell ref="AF40:AF42"/>
    <mergeCell ref="AG40:AG46"/>
    <mergeCell ref="O43:O46"/>
    <mergeCell ref="Q43:Q46"/>
    <mergeCell ref="R43:R46"/>
    <mergeCell ref="S43:S46"/>
    <mergeCell ref="T43:T46"/>
    <mergeCell ref="AF43:AF46"/>
    <mergeCell ref="Y40:Y46"/>
    <mergeCell ref="Z40:Z43"/>
    <mergeCell ref="AA40:AA46"/>
    <mergeCell ref="AB40:AB46"/>
    <mergeCell ref="AC40:AC46"/>
    <mergeCell ref="AD40:AD46"/>
    <mergeCell ref="S40:S41"/>
    <mergeCell ref="T40:T41"/>
    <mergeCell ref="U40:U46"/>
    <mergeCell ref="V40:V46"/>
    <mergeCell ref="W40:W46"/>
    <mergeCell ref="X40:X46"/>
    <mergeCell ref="O40:O42"/>
    <mergeCell ref="P40:P46"/>
    <mergeCell ref="Q40:Q42"/>
    <mergeCell ref="E44:E46"/>
    <mergeCell ref="Z45:Z46"/>
    <mergeCell ref="A47:A53"/>
    <mergeCell ref="B47:B53"/>
    <mergeCell ref="C47:C53"/>
    <mergeCell ref="D47:D53"/>
    <mergeCell ref="E47:E49"/>
    <mergeCell ref="F47:F53"/>
    <mergeCell ref="G47:G53"/>
    <mergeCell ref="H47:H53"/>
    <mergeCell ref="J40:J46"/>
    <mergeCell ref="K40:K46"/>
    <mergeCell ref="R40:R42"/>
    <mergeCell ref="AE47:AE53"/>
    <mergeCell ref="AF47:AF49"/>
    <mergeCell ref="AG47:AG53"/>
    <mergeCell ref="O50:O53"/>
    <mergeCell ref="Q50:Q53"/>
    <mergeCell ref="R50:R53"/>
    <mergeCell ref="S50:S53"/>
    <mergeCell ref="T50:T53"/>
    <mergeCell ref="AF50:AF53"/>
    <mergeCell ref="Y47:Y53"/>
    <mergeCell ref="Z47:Z50"/>
    <mergeCell ref="AA47:AA53"/>
    <mergeCell ref="AB47:AB53"/>
    <mergeCell ref="AC47:AC53"/>
    <mergeCell ref="AD47:AD53"/>
    <mergeCell ref="S47:S48"/>
    <mergeCell ref="T47:T48"/>
    <mergeCell ref="U47:U53"/>
    <mergeCell ref="V47:V53"/>
    <mergeCell ref="W47:W53"/>
    <mergeCell ref="X47:X53"/>
    <mergeCell ref="O47:O49"/>
    <mergeCell ref="P47:P53"/>
    <mergeCell ref="Q47:Q49"/>
    <mergeCell ref="E51:E53"/>
    <mergeCell ref="Z52:Z53"/>
    <mergeCell ref="A54:A60"/>
    <mergeCell ref="B54:B60"/>
    <mergeCell ref="C54:C60"/>
    <mergeCell ref="D54:D60"/>
    <mergeCell ref="E54:E56"/>
    <mergeCell ref="F54:F60"/>
    <mergeCell ref="G54:G60"/>
    <mergeCell ref="H54:H60"/>
    <mergeCell ref="J47:J53"/>
    <mergeCell ref="K47:K53"/>
    <mergeCell ref="R47:R49"/>
    <mergeCell ref="AE54:AE60"/>
    <mergeCell ref="AF54:AF56"/>
    <mergeCell ref="AG54:AG60"/>
    <mergeCell ref="O57:O60"/>
    <mergeCell ref="Q57:Q60"/>
    <mergeCell ref="R57:R60"/>
    <mergeCell ref="S57:S60"/>
    <mergeCell ref="T57:T60"/>
    <mergeCell ref="AF57:AF60"/>
    <mergeCell ref="Y54:Y60"/>
    <mergeCell ref="Z54:Z57"/>
    <mergeCell ref="AA54:AA60"/>
    <mergeCell ref="AB54:AB60"/>
    <mergeCell ref="AC54:AC60"/>
    <mergeCell ref="AD54:AD60"/>
    <mergeCell ref="S54:S55"/>
    <mergeCell ref="T54:T55"/>
    <mergeCell ref="U54:U60"/>
    <mergeCell ref="V54:V60"/>
    <mergeCell ref="W54:W60"/>
    <mergeCell ref="X54:X60"/>
    <mergeCell ref="O54:O56"/>
    <mergeCell ref="P54:P60"/>
    <mergeCell ref="Q54:Q56"/>
    <mergeCell ref="E58:E60"/>
    <mergeCell ref="Z59:Z60"/>
    <mergeCell ref="A61:A67"/>
    <mergeCell ref="B61:B67"/>
    <mergeCell ref="C61:C67"/>
    <mergeCell ref="D61:D67"/>
    <mergeCell ref="E61:E63"/>
    <mergeCell ref="F61:F67"/>
    <mergeCell ref="G61:G67"/>
    <mergeCell ref="H61:H67"/>
    <mergeCell ref="J54:J60"/>
    <mergeCell ref="K54:K60"/>
    <mergeCell ref="R54:R56"/>
    <mergeCell ref="AE61:AE67"/>
    <mergeCell ref="AF61:AF63"/>
    <mergeCell ref="AG61:AG67"/>
    <mergeCell ref="O64:O67"/>
    <mergeCell ref="Q64:Q67"/>
    <mergeCell ref="R64:R67"/>
    <mergeCell ref="S64:S67"/>
    <mergeCell ref="T64:T67"/>
    <mergeCell ref="AF64:AF67"/>
    <mergeCell ref="Y61:Y67"/>
    <mergeCell ref="Z61:Z64"/>
    <mergeCell ref="AA61:AA67"/>
    <mergeCell ref="AB61:AB67"/>
    <mergeCell ref="AC61:AC67"/>
    <mergeCell ref="AD61:AD67"/>
    <mergeCell ref="S61:S62"/>
    <mergeCell ref="T61:T62"/>
    <mergeCell ref="U61:U67"/>
    <mergeCell ref="V61:V67"/>
    <mergeCell ref="W61:W67"/>
    <mergeCell ref="X61:X67"/>
    <mergeCell ref="O61:O63"/>
    <mergeCell ref="P61:P67"/>
    <mergeCell ref="Q61:Q63"/>
    <mergeCell ref="E65:E67"/>
    <mergeCell ref="Z66:Z67"/>
    <mergeCell ref="A68:A74"/>
    <mergeCell ref="B68:B74"/>
    <mergeCell ref="C68:C74"/>
    <mergeCell ref="D68:D74"/>
    <mergeCell ref="E68:E70"/>
    <mergeCell ref="F68:F74"/>
    <mergeCell ref="G68:G74"/>
    <mergeCell ref="H68:H74"/>
    <mergeCell ref="J61:J67"/>
    <mergeCell ref="K61:K67"/>
    <mergeCell ref="R61:R63"/>
    <mergeCell ref="AE68:AE74"/>
    <mergeCell ref="AF68:AF70"/>
    <mergeCell ref="AG68:AG74"/>
    <mergeCell ref="O71:O74"/>
    <mergeCell ref="Q71:Q74"/>
    <mergeCell ref="R71:R74"/>
    <mergeCell ref="S71:S74"/>
    <mergeCell ref="T71:T74"/>
    <mergeCell ref="AF71:AF74"/>
    <mergeCell ref="Y68:Y74"/>
    <mergeCell ref="Z68:Z71"/>
    <mergeCell ref="AA68:AA74"/>
    <mergeCell ref="AB68:AB74"/>
    <mergeCell ref="AC68:AC74"/>
    <mergeCell ref="AD68:AD74"/>
    <mergeCell ref="S68:S69"/>
    <mergeCell ref="T68:T69"/>
    <mergeCell ref="U68:U74"/>
    <mergeCell ref="V68:V74"/>
    <mergeCell ref="W68:W74"/>
    <mergeCell ref="X68:X74"/>
    <mergeCell ref="O68:O70"/>
    <mergeCell ref="P68:P74"/>
    <mergeCell ref="Q68:Q70"/>
    <mergeCell ref="J75:J81"/>
    <mergeCell ref="K75:K81"/>
    <mergeCell ref="O75:O77"/>
    <mergeCell ref="P75:P81"/>
    <mergeCell ref="Q75:Q77"/>
    <mergeCell ref="R75:R77"/>
    <mergeCell ref="E72:E74"/>
    <mergeCell ref="Z73:Z74"/>
    <mergeCell ref="A75:A81"/>
    <mergeCell ref="B75:B81"/>
    <mergeCell ref="C75:C81"/>
    <mergeCell ref="D75:D81"/>
    <mergeCell ref="E75:E77"/>
    <mergeCell ref="F75:F81"/>
    <mergeCell ref="G75:G81"/>
    <mergeCell ref="H75:H81"/>
    <mergeCell ref="J68:J74"/>
    <mergeCell ref="K68:K74"/>
    <mergeCell ref="R68:R70"/>
    <mergeCell ref="AF78:AF81"/>
    <mergeCell ref="Y75:Y81"/>
    <mergeCell ref="Z75:Z78"/>
    <mergeCell ref="AA75:AA81"/>
    <mergeCell ref="AB75:AB81"/>
    <mergeCell ref="AC75:AC81"/>
    <mergeCell ref="AD75:AD81"/>
    <mergeCell ref="S75:S76"/>
    <mergeCell ref="T75:T76"/>
    <mergeCell ref="U75:U81"/>
    <mergeCell ref="V75:V81"/>
    <mergeCell ref="W75:W81"/>
    <mergeCell ref="X75:X81"/>
    <mergeCell ref="A85:B85"/>
    <mergeCell ref="C85:Y85"/>
    <mergeCell ref="Z85:AC85"/>
    <mergeCell ref="AD85:AG85"/>
    <mergeCell ref="A86:B86"/>
    <mergeCell ref="C86:Y86"/>
    <mergeCell ref="Z86:AC86"/>
    <mergeCell ref="AD86:AG86"/>
    <mergeCell ref="E79:E81"/>
    <mergeCell ref="Z80:Z81"/>
    <mergeCell ref="A82:AG82"/>
    <mergeCell ref="A83:AG83"/>
    <mergeCell ref="A84:B84"/>
    <mergeCell ref="C84:Y84"/>
    <mergeCell ref="Z84:AC84"/>
    <mergeCell ref="AD84:AG84"/>
    <mergeCell ref="AE75:AE81"/>
    <mergeCell ref="AF75:AF77"/>
    <mergeCell ref="AG75:AG81"/>
    <mergeCell ref="O78:O81"/>
    <mergeCell ref="Q78:Q81"/>
    <mergeCell ref="R78:R81"/>
    <mergeCell ref="S78:S81"/>
    <mergeCell ref="T78:T81"/>
    <mergeCell ref="A87:B87"/>
    <mergeCell ref="C87:Y87"/>
    <mergeCell ref="Z87:AC87"/>
    <mergeCell ref="AD87:AG87"/>
    <mergeCell ref="A88:AG88"/>
    <mergeCell ref="A89:F89"/>
    <mergeCell ref="G89:L89"/>
    <mergeCell ref="M89:V89"/>
    <mergeCell ref="W89:AA89"/>
    <mergeCell ref="AB89:AG89"/>
    <mergeCell ref="B90:F90"/>
    <mergeCell ref="H90:L90"/>
    <mergeCell ref="O90:V90"/>
    <mergeCell ref="X90:AA90"/>
    <mergeCell ref="AC90:AG90"/>
    <mergeCell ref="B91:F91"/>
    <mergeCell ref="H91:L91"/>
    <mergeCell ref="O91:V91"/>
    <mergeCell ref="X91:AA91"/>
    <mergeCell ref="AC91:AG91"/>
  </mergeCells>
  <conditionalFormatting sqref="J12:J18">
    <cfRule type="containsText" dxfId="87" priority="77" operator="containsText" text="EXTREMO">
      <formula>NOT(ISERROR(SEARCH("EXTREMO",J12)))</formula>
    </cfRule>
    <cfRule type="containsText" dxfId="86" priority="78" operator="containsText" text="ALTO">
      <formula>NOT(ISERROR(SEARCH("ALTO",J12)))</formula>
    </cfRule>
    <cfRule type="containsText" dxfId="85" priority="79" operator="containsText" text="MODERADO">
      <formula>NOT(ISERROR(SEARCH("MODERADO",J12)))</formula>
    </cfRule>
    <cfRule type="containsText" dxfId="84" priority="80" operator="containsText" text="BAJO">
      <formula>NOT(ISERROR(SEARCH("BAJO",J12)))</formula>
    </cfRule>
  </conditionalFormatting>
  <conditionalFormatting sqref="U12:U18">
    <cfRule type="containsText" dxfId="83" priority="73" operator="containsText" text="EXTREMO">
      <formula>NOT(ISERROR(SEARCH("EXTREMO",U12)))</formula>
    </cfRule>
    <cfRule type="containsText" dxfId="82" priority="74" operator="containsText" text="MODERADO">
      <formula>NOT(ISERROR(SEARCH("MODERADO",U12)))</formula>
    </cfRule>
    <cfRule type="containsText" dxfId="81" priority="75" operator="containsText" text="ALTO">
      <formula>NOT(ISERROR(SEARCH("ALTO",U12)))</formula>
    </cfRule>
    <cfRule type="containsText" dxfId="80" priority="76" operator="containsText" text="BAJO">
      <formula>NOT(ISERROR(SEARCH("BAJO",U12)))</formula>
    </cfRule>
  </conditionalFormatting>
  <conditionalFormatting sqref="J19:J25">
    <cfRule type="containsText" dxfId="79" priority="69" operator="containsText" text="EXTREMO">
      <formula>NOT(ISERROR(SEARCH("EXTREMO",J19)))</formula>
    </cfRule>
    <cfRule type="containsText" dxfId="78" priority="70" operator="containsText" text="ALTO">
      <formula>NOT(ISERROR(SEARCH("ALTO",J19)))</formula>
    </cfRule>
    <cfRule type="containsText" dxfId="77" priority="71" operator="containsText" text="MODERADO">
      <formula>NOT(ISERROR(SEARCH("MODERADO",J19)))</formula>
    </cfRule>
    <cfRule type="containsText" dxfId="76" priority="72" operator="containsText" text="BAJO">
      <formula>NOT(ISERROR(SEARCH("BAJO",J19)))</formula>
    </cfRule>
  </conditionalFormatting>
  <conditionalFormatting sqref="U19:U25">
    <cfRule type="containsText" dxfId="75" priority="65" operator="containsText" text="EXTREMO">
      <formula>NOT(ISERROR(SEARCH("EXTREMO",U19)))</formula>
    </cfRule>
    <cfRule type="containsText" dxfId="74" priority="66" operator="containsText" text="MODERADO">
      <formula>NOT(ISERROR(SEARCH("MODERADO",U19)))</formula>
    </cfRule>
    <cfRule type="containsText" dxfId="73" priority="67" operator="containsText" text="ALTO">
      <formula>NOT(ISERROR(SEARCH("ALTO",U19)))</formula>
    </cfRule>
    <cfRule type="containsText" dxfId="72" priority="68" operator="containsText" text="BAJO">
      <formula>NOT(ISERROR(SEARCH("BAJO",U19)))</formula>
    </cfRule>
  </conditionalFormatting>
  <conditionalFormatting sqref="J26:J32">
    <cfRule type="containsText" dxfId="71" priority="61" operator="containsText" text="EXTREMO">
      <formula>NOT(ISERROR(SEARCH("EXTREMO",J26)))</formula>
    </cfRule>
    <cfRule type="containsText" dxfId="70" priority="62" operator="containsText" text="ALTO">
      <formula>NOT(ISERROR(SEARCH("ALTO",J26)))</formula>
    </cfRule>
    <cfRule type="containsText" dxfId="69" priority="63" operator="containsText" text="MODERADO">
      <formula>NOT(ISERROR(SEARCH("MODERADO",J26)))</formula>
    </cfRule>
    <cfRule type="containsText" dxfId="68" priority="64" operator="containsText" text="BAJO">
      <formula>NOT(ISERROR(SEARCH("BAJO",J26)))</formula>
    </cfRule>
  </conditionalFormatting>
  <conditionalFormatting sqref="U26:U32">
    <cfRule type="containsText" dxfId="67" priority="57" operator="containsText" text="EXTREMO">
      <formula>NOT(ISERROR(SEARCH("EXTREMO",U26)))</formula>
    </cfRule>
    <cfRule type="containsText" dxfId="66" priority="58" operator="containsText" text="MODERADO">
      <formula>NOT(ISERROR(SEARCH("MODERADO",U26)))</formula>
    </cfRule>
    <cfRule type="containsText" dxfId="65" priority="59" operator="containsText" text="ALTO">
      <formula>NOT(ISERROR(SEARCH("ALTO",U26)))</formula>
    </cfRule>
    <cfRule type="containsText" dxfId="64" priority="60" operator="containsText" text="BAJO">
      <formula>NOT(ISERROR(SEARCH("BAJO",U26)))</formula>
    </cfRule>
  </conditionalFormatting>
  <conditionalFormatting sqref="J33:J39">
    <cfRule type="containsText" dxfId="63" priority="53" operator="containsText" text="EXTREMO">
      <formula>NOT(ISERROR(SEARCH("EXTREMO",J33)))</formula>
    </cfRule>
    <cfRule type="containsText" dxfId="62" priority="54" operator="containsText" text="ALTO">
      <formula>NOT(ISERROR(SEARCH("ALTO",J33)))</formula>
    </cfRule>
    <cfRule type="containsText" dxfId="61" priority="55" operator="containsText" text="MODERADO">
      <formula>NOT(ISERROR(SEARCH("MODERADO",J33)))</formula>
    </cfRule>
    <cfRule type="containsText" dxfId="60" priority="56" operator="containsText" text="BAJO">
      <formula>NOT(ISERROR(SEARCH("BAJO",J33)))</formula>
    </cfRule>
  </conditionalFormatting>
  <conditionalFormatting sqref="U33:U39">
    <cfRule type="containsText" dxfId="59" priority="49" operator="containsText" text="EXTREMO">
      <formula>NOT(ISERROR(SEARCH("EXTREMO",U33)))</formula>
    </cfRule>
    <cfRule type="containsText" dxfId="58" priority="50" operator="containsText" text="MODERADO">
      <formula>NOT(ISERROR(SEARCH("MODERADO",U33)))</formula>
    </cfRule>
    <cfRule type="containsText" dxfId="57" priority="51" operator="containsText" text="ALTO">
      <formula>NOT(ISERROR(SEARCH("ALTO",U33)))</formula>
    </cfRule>
    <cfRule type="containsText" dxfId="56" priority="52" operator="containsText" text="BAJO">
      <formula>NOT(ISERROR(SEARCH("BAJO",U33)))</formula>
    </cfRule>
  </conditionalFormatting>
  <conditionalFormatting sqref="J40:J46">
    <cfRule type="containsText" dxfId="55" priority="45" operator="containsText" text="EXTREMO">
      <formula>NOT(ISERROR(SEARCH("EXTREMO",J40)))</formula>
    </cfRule>
    <cfRule type="containsText" dxfId="54" priority="46" operator="containsText" text="ALTO">
      <formula>NOT(ISERROR(SEARCH("ALTO",J40)))</formula>
    </cfRule>
    <cfRule type="containsText" dxfId="53" priority="47" operator="containsText" text="MODERADO">
      <formula>NOT(ISERROR(SEARCH("MODERADO",J40)))</formula>
    </cfRule>
    <cfRule type="containsText" dxfId="52" priority="48" operator="containsText" text="BAJO">
      <formula>NOT(ISERROR(SEARCH("BAJO",J40)))</formula>
    </cfRule>
  </conditionalFormatting>
  <conditionalFormatting sqref="U40:U46">
    <cfRule type="containsText" dxfId="51" priority="41" operator="containsText" text="EXTREMO">
      <formula>NOT(ISERROR(SEARCH("EXTREMO",U40)))</formula>
    </cfRule>
    <cfRule type="containsText" dxfId="50" priority="42" operator="containsText" text="MODERADO">
      <formula>NOT(ISERROR(SEARCH("MODERADO",U40)))</formula>
    </cfRule>
    <cfRule type="containsText" dxfId="49" priority="43" operator="containsText" text="ALTO">
      <formula>NOT(ISERROR(SEARCH("ALTO",U40)))</formula>
    </cfRule>
    <cfRule type="containsText" dxfId="48" priority="44" operator="containsText" text="BAJO">
      <formula>NOT(ISERROR(SEARCH("BAJO",U40)))</formula>
    </cfRule>
  </conditionalFormatting>
  <conditionalFormatting sqref="J47:J53">
    <cfRule type="containsText" dxfId="47" priority="37" operator="containsText" text="EXTREMO">
      <formula>NOT(ISERROR(SEARCH("EXTREMO",J47)))</formula>
    </cfRule>
    <cfRule type="containsText" dxfId="46" priority="38" operator="containsText" text="ALTO">
      <formula>NOT(ISERROR(SEARCH("ALTO",J47)))</formula>
    </cfRule>
    <cfRule type="containsText" dxfId="45" priority="39" operator="containsText" text="MODERADO">
      <formula>NOT(ISERROR(SEARCH("MODERADO",J47)))</formula>
    </cfRule>
    <cfRule type="containsText" dxfId="44" priority="40" operator="containsText" text="BAJO">
      <formula>NOT(ISERROR(SEARCH("BAJO",J47)))</formula>
    </cfRule>
  </conditionalFormatting>
  <conditionalFormatting sqref="U47:U53">
    <cfRule type="containsText" dxfId="43" priority="33" operator="containsText" text="EXTREMO">
      <formula>NOT(ISERROR(SEARCH("EXTREMO",U47)))</formula>
    </cfRule>
    <cfRule type="containsText" dxfId="42" priority="34" operator="containsText" text="MODERADO">
      <formula>NOT(ISERROR(SEARCH("MODERADO",U47)))</formula>
    </cfRule>
    <cfRule type="containsText" dxfId="41" priority="35" operator="containsText" text="ALTO">
      <formula>NOT(ISERROR(SEARCH("ALTO",U47)))</formula>
    </cfRule>
    <cfRule type="containsText" dxfId="40" priority="36" operator="containsText" text="BAJO">
      <formula>NOT(ISERROR(SEARCH("BAJO",U47)))</formula>
    </cfRule>
  </conditionalFormatting>
  <conditionalFormatting sqref="J54:J60">
    <cfRule type="containsText" dxfId="39" priority="29" operator="containsText" text="EXTREMO">
      <formula>NOT(ISERROR(SEARCH("EXTREMO",J54)))</formula>
    </cfRule>
    <cfRule type="containsText" dxfId="38" priority="30" operator="containsText" text="ALTO">
      <formula>NOT(ISERROR(SEARCH("ALTO",J54)))</formula>
    </cfRule>
    <cfRule type="containsText" dxfId="37" priority="31" operator="containsText" text="MODERADO">
      <formula>NOT(ISERROR(SEARCH("MODERADO",J54)))</formula>
    </cfRule>
    <cfRule type="containsText" dxfId="36" priority="32" operator="containsText" text="BAJO">
      <formula>NOT(ISERROR(SEARCH("BAJO",J54)))</formula>
    </cfRule>
  </conditionalFormatting>
  <conditionalFormatting sqref="U54:U60">
    <cfRule type="containsText" dxfId="35" priority="25" operator="containsText" text="EXTREMO">
      <formula>NOT(ISERROR(SEARCH("EXTREMO",U54)))</formula>
    </cfRule>
    <cfRule type="containsText" dxfId="34" priority="26" operator="containsText" text="MODERADO">
      <formula>NOT(ISERROR(SEARCH("MODERADO",U54)))</formula>
    </cfRule>
    <cfRule type="containsText" dxfId="33" priority="27" operator="containsText" text="ALTO">
      <formula>NOT(ISERROR(SEARCH("ALTO",U54)))</formula>
    </cfRule>
    <cfRule type="containsText" dxfId="32" priority="28" operator="containsText" text="BAJO">
      <formula>NOT(ISERROR(SEARCH("BAJO",U54)))</formula>
    </cfRule>
  </conditionalFormatting>
  <conditionalFormatting sqref="J61:J67">
    <cfRule type="containsText" dxfId="31" priority="21" operator="containsText" text="EXTREMO">
      <formula>NOT(ISERROR(SEARCH("EXTREMO",J61)))</formula>
    </cfRule>
    <cfRule type="containsText" dxfId="30" priority="22" operator="containsText" text="ALTO">
      <formula>NOT(ISERROR(SEARCH("ALTO",J61)))</formula>
    </cfRule>
    <cfRule type="containsText" dxfId="29" priority="23" operator="containsText" text="MODERADO">
      <formula>NOT(ISERROR(SEARCH("MODERADO",J61)))</formula>
    </cfRule>
    <cfRule type="containsText" dxfId="28" priority="24" operator="containsText" text="BAJO">
      <formula>NOT(ISERROR(SEARCH("BAJO",J61)))</formula>
    </cfRule>
  </conditionalFormatting>
  <conditionalFormatting sqref="U61:U67">
    <cfRule type="containsText" dxfId="27" priority="17" operator="containsText" text="EXTREMO">
      <formula>NOT(ISERROR(SEARCH("EXTREMO",U61)))</formula>
    </cfRule>
    <cfRule type="containsText" dxfId="26" priority="18" operator="containsText" text="MODERADO">
      <formula>NOT(ISERROR(SEARCH("MODERADO",U61)))</formula>
    </cfRule>
    <cfRule type="containsText" dxfId="25" priority="19" operator="containsText" text="ALTO">
      <formula>NOT(ISERROR(SEARCH("ALTO",U61)))</formula>
    </cfRule>
    <cfRule type="containsText" dxfId="24" priority="20" operator="containsText" text="BAJO">
      <formula>NOT(ISERROR(SEARCH("BAJO",U61)))</formula>
    </cfRule>
  </conditionalFormatting>
  <conditionalFormatting sqref="J68:J74">
    <cfRule type="containsText" dxfId="23" priority="13" operator="containsText" text="EXTREMO">
      <formula>NOT(ISERROR(SEARCH("EXTREMO",J68)))</formula>
    </cfRule>
    <cfRule type="containsText" dxfId="22" priority="14" operator="containsText" text="ALTO">
      <formula>NOT(ISERROR(SEARCH("ALTO",J68)))</formula>
    </cfRule>
    <cfRule type="containsText" dxfId="21" priority="15" operator="containsText" text="MODERADO">
      <formula>NOT(ISERROR(SEARCH("MODERADO",J68)))</formula>
    </cfRule>
    <cfRule type="containsText" dxfId="20" priority="16" operator="containsText" text="BAJO">
      <formula>NOT(ISERROR(SEARCH("BAJO",J68)))</formula>
    </cfRule>
  </conditionalFormatting>
  <conditionalFormatting sqref="U68:U74">
    <cfRule type="containsText" dxfId="19" priority="9" operator="containsText" text="EXTREMO">
      <formula>NOT(ISERROR(SEARCH("EXTREMO",U68)))</formula>
    </cfRule>
    <cfRule type="containsText" dxfId="18" priority="10" operator="containsText" text="MODERADO">
      <formula>NOT(ISERROR(SEARCH("MODERADO",U68)))</formula>
    </cfRule>
    <cfRule type="containsText" dxfId="17" priority="11" operator="containsText" text="ALTO">
      <formula>NOT(ISERROR(SEARCH("ALTO",U68)))</formula>
    </cfRule>
    <cfRule type="containsText" dxfId="16" priority="12" operator="containsText" text="BAJO">
      <formula>NOT(ISERROR(SEARCH("BAJO",U68)))</formula>
    </cfRule>
  </conditionalFormatting>
  <conditionalFormatting sqref="J75:J81">
    <cfRule type="containsText" dxfId="15" priority="5" operator="containsText" text="EXTREMO">
      <formula>NOT(ISERROR(SEARCH("EXTREMO",J75)))</formula>
    </cfRule>
    <cfRule type="containsText" dxfId="14" priority="6" operator="containsText" text="ALTO">
      <formula>NOT(ISERROR(SEARCH("ALTO",J75)))</formula>
    </cfRule>
    <cfRule type="containsText" dxfId="13" priority="7" operator="containsText" text="MODERADO">
      <formula>NOT(ISERROR(SEARCH("MODERADO",J75)))</formula>
    </cfRule>
    <cfRule type="containsText" dxfId="12" priority="8" operator="containsText" text="BAJO">
      <formula>NOT(ISERROR(SEARCH("BAJO",J75)))</formula>
    </cfRule>
  </conditionalFormatting>
  <conditionalFormatting sqref="U75:U81">
    <cfRule type="containsText" dxfId="11" priority="1" operator="containsText" text="EXTREMO">
      <formula>NOT(ISERROR(SEARCH("EXTREMO",U75)))</formula>
    </cfRule>
    <cfRule type="containsText" dxfId="10" priority="2" operator="containsText" text="MODERADO">
      <formula>NOT(ISERROR(SEARCH("MODERADO",U75)))</formula>
    </cfRule>
    <cfRule type="containsText" dxfId="9" priority="3" operator="containsText" text="ALTO">
      <formula>NOT(ISERROR(SEARCH("ALTO",U75)))</formula>
    </cfRule>
    <cfRule type="containsText" dxfId="8" priority="4" operator="containsText" text="BAJO">
      <formula>NOT(ISERROR(SEARCH("BAJO",U75)))</formula>
    </cfRule>
  </conditionalFormatting>
  <dataValidations count="16">
    <dataValidation type="list" allowBlank="1" showInputMessage="1" showErrorMessage="1" sqref="AA19:AA25" xr:uid="{091198F8-0FF7-4FA9-94AD-5F079D6E7D16}">
      <formula1>$AN$10:$AN$11</formula1>
    </dataValidation>
    <dataValidation type="list" allowBlank="1" showInputMessage="1" showErrorMessage="1" sqref="M15 M22 M29 M36 M43 M50 M57 M64 M71 M78" xr:uid="{6E2A3DCE-110B-4DB8-A336-42DBB1268642}">
      <formula1>$AJ$16:$AL$16</formula1>
    </dataValidation>
    <dataValidation type="list" allowBlank="1" showInputMessage="1" showErrorMessage="1" sqref="AA12:AA18 AA26:AA81" xr:uid="{024010D6-72C0-4103-B4D0-870903396E93}">
      <formula1>$AN$12:$AN$13</formula1>
    </dataValidation>
    <dataValidation type="list" allowBlank="1" showInputMessage="1" showErrorMessage="1" sqref="T12 S12:S13 T19 S19:S20 T26 S26:S27 T33 S33:S34 T40 S40:S41 T47 S47:S48 T54 S54:S55 T61 S61:S62 T68 S68:S69 T75 S75:S76" xr:uid="{AB11ACF5-B43B-477C-B377-63B82521FFE8}">
      <formula1>$AH$15:$AH$17</formula1>
    </dataValidation>
    <dataValidation type="list" allowBlank="1" showInputMessage="1" showErrorMessage="1" sqref="D12:D81" xr:uid="{596FA5EA-CAED-4774-B5D2-0D2F55BF48A4}">
      <formula1>$AN$2:$AN$8</formula1>
    </dataValidation>
    <dataValidation type="list" allowBlank="1" showInputMessage="1" showErrorMessage="1" sqref="V12:V81" xr:uid="{4C21DA5B-D006-46F6-99A8-9E923E0D10EE}">
      <formula1>$AH$14:$AK$14</formula1>
    </dataValidation>
    <dataValidation type="list" allowBlank="1" showInputMessage="1" showErrorMessage="1" sqref="P12 P19 P26 P33 P40 P47 P54 P61 P68 P75" xr:uid="{6173B50E-011A-4806-9AD4-31658B6DDF8C}">
      <formula1>$AH$10:$AJ$10</formula1>
    </dataValidation>
    <dataValidation type="list" allowBlank="1" showInputMessage="1" showErrorMessage="1" sqref="M17 M24 M31 M38 M45 M52 M59 M66 M73 M80" xr:uid="{0FFD25E2-F2F5-44FB-AFCE-8CF03D91B47C}">
      <formula1>$AH$8:$AI$8</formula1>
    </dataValidation>
    <dataValidation type="list" allowBlank="1" showInputMessage="1" showErrorMessage="1" sqref="M16 M23 M30 M37 M44 M51 M58 M65 M72 M79" xr:uid="{AFF741A0-05B0-4461-8834-0EF3DA6558AD}">
      <formula1>$AH$7:$AI$7</formula1>
    </dataValidation>
    <dataValidation type="list" allowBlank="1" showInputMessage="1" showErrorMessage="1" sqref="M14 M21 M28 M35 M42 M49 M56 M63 M70 M77" xr:uid="{41D9E420-B6A8-46FB-B217-ACA771263A3F}">
      <formula1>$AH$5:$AI$5</formula1>
    </dataValidation>
    <dataValidation type="list" allowBlank="1" showInputMessage="1" showErrorMessage="1" sqref="M13 M20 M27 M34 M41 M48 M55 M62 M69 M76" xr:uid="{F8A7D7D3-A871-4680-98BC-E2C81F0740FF}">
      <formula1>$AH$4:$AI$4</formula1>
    </dataValidation>
    <dataValidation type="list" allowBlank="1" showInputMessage="1" showErrorMessage="1" sqref="M12 M19 M26 M33 M40 M47 M54 M61 M68 M75" xr:uid="{CC9E97E4-701D-46D8-94BB-DB15280FDD3D}">
      <formula1>$AH$2:$AH$3</formula1>
    </dataValidation>
    <dataValidation type="list" allowBlank="1" showInputMessage="1" showErrorMessage="1" sqref="U12:U81" xr:uid="{754D7863-FAE3-4F47-9CEE-3062B6E89155}">
      <formula1>$AO$10:$AO$97</formula1>
    </dataValidation>
    <dataValidation type="list" allowBlank="1" showInputMessage="1" showErrorMessage="1" sqref="G12:G81" xr:uid="{E51E37AD-F448-4039-863A-7825C583D340}">
      <formula1>$AL$2:$AL$6</formula1>
    </dataValidation>
    <dataValidation type="list" allowBlank="1" showInputMessage="1" showErrorMessage="1" sqref="M18 M25 M32 M39 M46 M53 M60 M67 M74 M81" xr:uid="{B1BA5C65-E022-4C86-9C37-0B868A7ABE4F}">
      <formula1>$AH$9:$AJ$9</formula1>
    </dataValidation>
    <dataValidation type="list" allowBlank="1" showInputMessage="1" showErrorMessage="1" sqref="H12:H81" xr:uid="{8202AD85-AA82-43C6-B19D-82CC10FE302D}">
      <formula1>$AL$10:$AL$14</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BF5EF-8C87-4279-9AC1-B2181C7AF8FD}">
  <dimension ref="A1:AP34"/>
  <sheetViews>
    <sheetView tabSelected="1" view="pageBreakPreview" topLeftCell="Z1" zoomScale="70" zoomScaleNormal="40" zoomScaleSheetLayoutView="70" workbookViewId="0">
      <selection activeCell="AG12" sqref="AG12:AG18"/>
    </sheetView>
  </sheetViews>
  <sheetFormatPr baseColWidth="10" defaultRowHeight="12.75" x14ac:dyDescent="0.2"/>
  <cols>
    <col min="1" max="2" width="22.5703125" style="3" customWidth="1"/>
    <col min="3" max="3" width="18" style="3" customWidth="1"/>
    <col min="4" max="4" width="27.42578125" style="36" customWidth="1"/>
    <col min="5" max="5" width="28.28515625" style="3" customWidth="1"/>
    <col min="6" max="6" width="23.140625" style="3" customWidth="1"/>
    <col min="7" max="7" width="19.140625" style="3" customWidth="1"/>
    <col min="8" max="8" width="22.5703125" style="3" customWidth="1"/>
    <col min="9" max="9" width="25.28515625" style="3" hidden="1" customWidth="1"/>
    <col min="10" max="10" width="22.85546875" style="3" customWidth="1"/>
    <col min="11" max="11" width="41.42578125" style="3" customWidth="1"/>
    <col min="12" max="12" width="48.7109375" style="3" customWidth="1"/>
    <col min="13" max="13" width="26" style="3" customWidth="1"/>
    <col min="14" max="14" width="7.7109375" style="3" hidden="1" customWidth="1"/>
    <col min="15" max="15" width="21.140625" style="3" customWidth="1"/>
    <col min="16" max="16" width="16.7109375" style="3" customWidth="1"/>
    <col min="17" max="17" width="16.5703125" style="3" customWidth="1"/>
    <col min="18" max="18" width="22.140625" style="3" customWidth="1"/>
    <col min="19" max="19" width="24.140625" style="3" customWidth="1"/>
    <col min="20" max="20" width="26.85546875" style="3" customWidth="1"/>
    <col min="21" max="21" width="23.42578125" style="3" customWidth="1"/>
    <col min="22" max="22" width="21" style="3" customWidth="1"/>
    <col min="23" max="23" width="27.7109375" style="3" customWidth="1"/>
    <col min="24" max="24" width="28.140625" style="3" customWidth="1"/>
    <col min="25" max="25" width="27" style="3" customWidth="1"/>
    <col min="26" max="26" width="30.85546875" style="3" customWidth="1"/>
    <col min="27" max="27" width="26.85546875" style="3" customWidth="1"/>
    <col min="28" max="28" width="28.7109375" style="3" customWidth="1"/>
    <col min="29" max="29" width="18" style="3" customWidth="1"/>
    <col min="30" max="30" width="37" style="3" customWidth="1"/>
    <col min="31" max="31" width="19.140625" style="3" customWidth="1"/>
    <col min="32" max="32" width="23.5703125" style="3" customWidth="1"/>
    <col min="33" max="33" width="33.42578125" style="3" customWidth="1"/>
    <col min="34" max="34" width="17.28515625" style="3" hidden="1" customWidth="1"/>
    <col min="35" max="42" width="11.42578125" style="3" hidden="1" customWidth="1"/>
    <col min="43" max="16384" width="11.42578125" style="3"/>
  </cols>
  <sheetData>
    <row r="1" spans="1:41" x14ac:dyDescent="0.2">
      <c r="A1" s="1"/>
      <c r="B1" s="1"/>
      <c r="C1" s="1"/>
      <c r="D1" s="2"/>
      <c r="E1" s="1"/>
      <c r="F1" s="1"/>
      <c r="G1" s="1"/>
      <c r="H1" s="1"/>
      <c r="I1" s="1"/>
      <c r="J1" s="1"/>
      <c r="K1" s="1"/>
      <c r="L1" s="1"/>
      <c r="M1" s="1"/>
      <c r="N1" s="1"/>
      <c r="O1" s="1"/>
      <c r="P1" s="1"/>
      <c r="Q1" s="1"/>
      <c r="R1" s="1"/>
      <c r="S1" s="1"/>
      <c r="T1" s="1"/>
      <c r="U1" s="1"/>
      <c r="V1" s="1"/>
      <c r="W1" s="1"/>
      <c r="X1" s="1"/>
      <c r="Y1" s="1"/>
      <c r="Z1" s="1"/>
      <c r="AA1" s="1"/>
      <c r="AB1" s="1"/>
      <c r="AC1" s="1"/>
      <c r="AD1" s="1"/>
      <c r="AE1" s="1"/>
      <c r="AF1" s="1"/>
      <c r="AG1" s="1"/>
      <c r="AK1" s="3" t="s">
        <v>0</v>
      </c>
      <c r="AL1" s="3" t="s">
        <v>1</v>
      </c>
      <c r="AN1" s="3" t="s">
        <v>2</v>
      </c>
    </row>
    <row r="2" spans="1:41" x14ac:dyDescent="0.2">
      <c r="A2" s="1"/>
      <c r="B2" s="1"/>
      <c r="C2" s="1"/>
      <c r="D2" s="2"/>
      <c r="E2" s="1"/>
      <c r="F2" s="1"/>
      <c r="G2" s="1"/>
      <c r="H2" s="1"/>
      <c r="I2" s="1"/>
      <c r="J2" s="1"/>
      <c r="K2" s="1"/>
      <c r="L2" s="1"/>
      <c r="M2" s="1"/>
      <c r="N2" s="1"/>
      <c r="O2" s="1"/>
      <c r="P2" s="1"/>
      <c r="Q2" s="1"/>
      <c r="R2" s="1"/>
      <c r="S2" s="1"/>
      <c r="T2" s="1"/>
      <c r="U2" s="1"/>
      <c r="V2" s="1"/>
      <c r="W2" s="1"/>
      <c r="X2" s="1"/>
      <c r="Y2" s="1"/>
      <c r="Z2" s="1"/>
      <c r="AA2" s="1"/>
      <c r="AB2" s="1"/>
      <c r="AC2" s="1"/>
      <c r="AD2" s="1"/>
      <c r="AE2" s="1"/>
      <c r="AF2" s="1"/>
      <c r="AG2" s="1"/>
      <c r="AH2" s="3" t="s">
        <v>3</v>
      </c>
      <c r="AI2" s="3" t="s">
        <v>4</v>
      </c>
      <c r="AL2" s="3" t="s">
        <v>5</v>
      </c>
      <c r="AN2" s="3" t="s">
        <v>6</v>
      </c>
    </row>
    <row r="3" spans="1:41" x14ac:dyDescent="0.2">
      <c r="A3" s="1"/>
      <c r="B3" s="1"/>
      <c r="C3" s="1"/>
      <c r="D3" s="2"/>
      <c r="E3" s="1"/>
      <c r="F3" s="1"/>
      <c r="G3" s="1"/>
      <c r="H3" s="1"/>
      <c r="I3" s="1"/>
      <c r="J3" s="1"/>
      <c r="K3" s="1"/>
      <c r="L3" s="1"/>
      <c r="M3" s="1"/>
      <c r="N3" s="1"/>
      <c r="O3" s="1"/>
      <c r="P3" s="1"/>
      <c r="Q3" s="1"/>
      <c r="R3" s="1"/>
      <c r="S3" s="1"/>
      <c r="T3" s="1"/>
      <c r="U3" s="1"/>
      <c r="V3" s="1"/>
      <c r="W3" s="1"/>
      <c r="X3" s="1"/>
      <c r="Y3" s="1"/>
      <c r="Z3" s="1"/>
      <c r="AA3" s="1"/>
      <c r="AB3" s="1"/>
      <c r="AC3" s="1"/>
      <c r="AD3" s="1"/>
      <c r="AE3" s="1"/>
      <c r="AF3" s="1"/>
      <c r="AG3" s="1"/>
      <c r="AH3" s="3" t="s">
        <v>7</v>
      </c>
      <c r="AI3" s="3" t="s">
        <v>8</v>
      </c>
      <c r="AL3" s="3" t="s">
        <v>9</v>
      </c>
      <c r="AN3" s="3" t="s">
        <v>10</v>
      </c>
    </row>
    <row r="4" spans="1:41" x14ac:dyDescent="0.2">
      <c r="A4" s="1"/>
      <c r="B4" s="1"/>
      <c r="C4" s="1"/>
      <c r="D4" s="2"/>
      <c r="E4" s="1"/>
      <c r="F4" s="1"/>
      <c r="G4" s="1"/>
      <c r="H4" s="1"/>
      <c r="I4" s="1"/>
      <c r="J4" s="1"/>
      <c r="K4" s="1"/>
      <c r="L4" s="1"/>
      <c r="M4" s="1"/>
      <c r="N4" s="1"/>
      <c r="O4" s="1"/>
      <c r="P4" s="1"/>
      <c r="Q4" s="1"/>
      <c r="R4" s="1"/>
      <c r="S4" s="1"/>
      <c r="T4" s="1"/>
      <c r="U4" s="1"/>
      <c r="V4" s="1"/>
      <c r="W4" s="1"/>
      <c r="X4" s="1"/>
      <c r="Y4" s="1"/>
      <c r="Z4" s="1"/>
      <c r="AA4" s="1"/>
      <c r="AB4" s="1"/>
      <c r="AC4" s="1"/>
      <c r="AD4" s="1"/>
      <c r="AE4" s="1"/>
      <c r="AF4" s="1"/>
      <c r="AG4" s="1"/>
      <c r="AH4" s="3" t="s">
        <v>11</v>
      </c>
      <c r="AI4" s="3" t="s">
        <v>12</v>
      </c>
      <c r="AK4" s="3" t="s">
        <v>13</v>
      </c>
      <c r="AL4" s="3" t="s">
        <v>14</v>
      </c>
      <c r="AN4" s="3" t="s">
        <v>15</v>
      </c>
    </row>
    <row r="5" spans="1:41" x14ac:dyDescent="0.2">
      <c r="A5" s="1"/>
      <c r="B5" s="1"/>
      <c r="C5" s="1"/>
      <c r="D5" s="2"/>
      <c r="E5" s="1"/>
      <c r="F5" s="1"/>
      <c r="G5" s="1"/>
      <c r="H5" s="1"/>
      <c r="I5" s="1"/>
      <c r="J5" s="1"/>
      <c r="K5" s="1"/>
      <c r="L5" s="1"/>
      <c r="M5" s="1"/>
      <c r="N5" s="1"/>
      <c r="O5" s="1"/>
      <c r="P5" s="1"/>
      <c r="Q5" s="1"/>
      <c r="R5" s="1"/>
      <c r="S5" s="1"/>
      <c r="T5" s="1"/>
      <c r="U5" s="1"/>
      <c r="V5" s="1"/>
      <c r="W5" s="1"/>
      <c r="X5" s="1"/>
      <c r="Y5" s="1"/>
      <c r="Z5" s="1"/>
      <c r="AA5" s="1"/>
      <c r="AB5" s="1"/>
      <c r="AC5" s="1"/>
      <c r="AD5" s="1"/>
      <c r="AE5" s="1"/>
      <c r="AF5" s="1"/>
      <c r="AG5" s="1"/>
      <c r="AH5" s="3" t="s">
        <v>16</v>
      </c>
      <c r="AI5" s="3" t="s">
        <v>17</v>
      </c>
      <c r="AK5" s="3" t="s">
        <v>18</v>
      </c>
      <c r="AL5" s="3" t="s">
        <v>19</v>
      </c>
      <c r="AN5" s="3" t="s">
        <v>20</v>
      </c>
    </row>
    <row r="6" spans="1:41" ht="29.25" customHeight="1" x14ac:dyDescent="0.2">
      <c r="A6" s="1"/>
      <c r="B6" s="1"/>
      <c r="C6" s="1"/>
      <c r="D6" s="2"/>
      <c r="E6" s="1"/>
      <c r="F6" s="1"/>
      <c r="G6" s="1"/>
      <c r="H6" s="1"/>
      <c r="I6" s="1"/>
      <c r="J6" s="1"/>
      <c r="K6" s="1"/>
      <c r="L6" s="1"/>
      <c r="M6" s="1"/>
      <c r="N6" s="1"/>
      <c r="O6" s="1"/>
      <c r="P6" s="1"/>
      <c r="Q6" s="1"/>
      <c r="R6" s="1"/>
      <c r="S6" s="1"/>
      <c r="T6" s="1"/>
      <c r="U6" s="1"/>
      <c r="V6" s="1"/>
      <c r="W6" s="1"/>
      <c r="X6" s="1"/>
      <c r="Y6" s="1"/>
      <c r="Z6" s="1"/>
      <c r="AA6" s="1"/>
      <c r="AB6" s="1"/>
      <c r="AC6" s="1"/>
      <c r="AD6" s="1"/>
      <c r="AE6" s="1"/>
      <c r="AF6" s="1"/>
      <c r="AG6" s="1"/>
      <c r="AH6" s="3" t="s">
        <v>21</v>
      </c>
      <c r="AI6" s="3" t="s">
        <v>22</v>
      </c>
      <c r="AJ6" s="3" t="s">
        <v>23</v>
      </c>
      <c r="AK6" s="3" t="s">
        <v>24</v>
      </c>
      <c r="AL6" s="3" t="s">
        <v>25</v>
      </c>
      <c r="AN6" s="3" t="s">
        <v>26</v>
      </c>
    </row>
    <row r="7" spans="1:41" ht="24.75" customHeight="1" x14ac:dyDescent="0.2">
      <c r="A7" s="203" t="s">
        <v>27</v>
      </c>
      <c r="B7" s="203"/>
      <c r="C7" s="204">
        <v>44440</v>
      </c>
      <c r="D7" s="205"/>
      <c r="E7" s="205"/>
      <c r="F7" s="205"/>
      <c r="G7" s="206"/>
      <c r="H7" s="207"/>
      <c r="I7" s="207"/>
      <c r="J7" s="207"/>
      <c r="K7" s="207"/>
      <c r="L7" s="208"/>
      <c r="M7" s="209" t="s">
        <v>28</v>
      </c>
      <c r="N7" s="210"/>
      <c r="O7" s="210"/>
      <c r="P7" s="210"/>
      <c r="Q7" s="210"/>
      <c r="R7" s="210"/>
      <c r="S7" s="210"/>
      <c r="T7" s="210"/>
      <c r="U7" s="210"/>
      <c r="V7" s="211"/>
      <c r="W7" s="4" t="s">
        <v>29</v>
      </c>
      <c r="X7" s="5"/>
      <c r="Y7" s="6" t="s">
        <v>30</v>
      </c>
      <c r="Z7" s="212"/>
      <c r="AA7" s="213"/>
      <c r="AB7" s="4" t="s">
        <v>31</v>
      </c>
      <c r="AC7" s="5" t="s">
        <v>32</v>
      </c>
      <c r="AD7" s="7" t="s">
        <v>33</v>
      </c>
      <c r="AE7" s="8"/>
      <c r="AF7" s="214"/>
      <c r="AG7" s="214"/>
      <c r="AH7" s="3" t="s">
        <v>34</v>
      </c>
      <c r="AI7" s="3" t="s">
        <v>35</v>
      </c>
      <c r="AJ7" s="3" t="s">
        <v>36</v>
      </c>
      <c r="AN7" s="3" t="s">
        <v>37</v>
      </c>
    </row>
    <row r="8" spans="1:41" x14ac:dyDescent="0.2">
      <c r="A8" s="180" t="s">
        <v>38</v>
      </c>
      <c r="B8" s="180"/>
      <c r="C8" s="180"/>
      <c r="D8" s="180"/>
      <c r="E8" s="180"/>
      <c r="F8" s="180"/>
      <c r="G8" s="181" t="s">
        <v>39</v>
      </c>
      <c r="H8" s="182"/>
      <c r="I8" s="182"/>
      <c r="J8" s="182"/>
      <c r="K8" s="182"/>
      <c r="L8" s="182"/>
      <c r="M8" s="182"/>
      <c r="N8" s="182"/>
      <c r="O8" s="182"/>
      <c r="P8" s="182"/>
      <c r="Q8" s="182"/>
      <c r="R8" s="182"/>
      <c r="S8" s="182"/>
      <c r="T8" s="182"/>
      <c r="U8" s="182"/>
      <c r="V8" s="182"/>
      <c r="W8" s="182"/>
      <c r="X8" s="189"/>
      <c r="Y8" s="182"/>
      <c r="Z8" s="182"/>
      <c r="AA8" s="182"/>
      <c r="AB8" s="183"/>
      <c r="AC8" s="186" t="s">
        <v>40</v>
      </c>
      <c r="AD8" s="191" t="s">
        <v>41</v>
      </c>
      <c r="AE8" s="192"/>
      <c r="AF8" s="192"/>
      <c r="AG8" s="192"/>
      <c r="AH8" s="3" t="s">
        <v>42</v>
      </c>
      <c r="AI8" s="3" t="s">
        <v>43</v>
      </c>
      <c r="AN8" s="3" t="s">
        <v>44</v>
      </c>
    </row>
    <row r="9" spans="1:41" s="9" customFormat="1" ht="14.25" customHeight="1" x14ac:dyDescent="0.2">
      <c r="A9" s="177" t="s">
        <v>45</v>
      </c>
      <c r="B9" s="175" t="s">
        <v>46</v>
      </c>
      <c r="C9" s="177" t="s">
        <v>47</v>
      </c>
      <c r="D9" s="177" t="s">
        <v>2</v>
      </c>
      <c r="E9" s="177" t="s">
        <v>48</v>
      </c>
      <c r="F9" s="185" t="s">
        <v>49</v>
      </c>
      <c r="G9" s="180" t="s">
        <v>50</v>
      </c>
      <c r="H9" s="180"/>
      <c r="I9" s="180"/>
      <c r="J9" s="180"/>
      <c r="K9" s="181" t="s">
        <v>51</v>
      </c>
      <c r="L9" s="182"/>
      <c r="M9" s="182"/>
      <c r="N9" s="182"/>
      <c r="O9" s="182"/>
      <c r="P9" s="182"/>
      <c r="Q9" s="182"/>
      <c r="R9" s="182"/>
      <c r="S9" s="182"/>
      <c r="T9" s="183"/>
      <c r="U9" s="181" t="s">
        <v>52</v>
      </c>
      <c r="V9" s="182"/>
      <c r="W9" s="182"/>
      <c r="X9" s="182"/>
      <c r="Y9" s="182"/>
      <c r="Z9" s="182"/>
      <c r="AA9" s="182"/>
      <c r="AB9" s="183"/>
      <c r="AC9" s="190"/>
      <c r="AD9" s="191"/>
      <c r="AE9" s="192"/>
      <c r="AF9" s="192"/>
      <c r="AG9" s="192"/>
      <c r="AH9" s="3" t="s">
        <v>53</v>
      </c>
      <c r="AI9" s="3" t="s">
        <v>54</v>
      </c>
      <c r="AJ9" s="3" t="s">
        <v>55</v>
      </c>
    </row>
    <row r="10" spans="1:41" s="9" customFormat="1" ht="20.25" customHeight="1" x14ac:dyDescent="0.2">
      <c r="A10" s="177"/>
      <c r="B10" s="188"/>
      <c r="C10" s="177"/>
      <c r="D10" s="177"/>
      <c r="E10" s="177"/>
      <c r="F10" s="185"/>
      <c r="G10" s="184" t="s">
        <v>56</v>
      </c>
      <c r="H10" s="184"/>
      <c r="I10" s="184"/>
      <c r="J10" s="184"/>
      <c r="K10" s="173" t="s">
        <v>57</v>
      </c>
      <c r="L10" s="185" t="s">
        <v>58</v>
      </c>
      <c r="M10" s="185" t="s">
        <v>59</v>
      </c>
      <c r="N10" s="186" t="s">
        <v>60</v>
      </c>
      <c r="O10" s="177" t="s">
        <v>61</v>
      </c>
      <c r="P10" s="188" t="s">
        <v>62</v>
      </c>
      <c r="Q10" s="175" t="s">
        <v>63</v>
      </c>
      <c r="R10" s="177" t="s">
        <v>64</v>
      </c>
      <c r="S10" s="175" t="s">
        <v>65</v>
      </c>
      <c r="T10" s="175" t="s">
        <v>66</v>
      </c>
      <c r="U10" s="174" t="s">
        <v>67</v>
      </c>
      <c r="V10" s="177" t="s">
        <v>68</v>
      </c>
      <c r="W10" s="173" t="s">
        <v>69</v>
      </c>
      <c r="X10" s="175" t="s">
        <v>70</v>
      </c>
      <c r="Y10" s="177" t="s">
        <v>71</v>
      </c>
      <c r="Z10" s="177"/>
      <c r="AA10" s="177"/>
      <c r="AB10" s="177"/>
      <c r="AC10" s="190"/>
      <c r="AD10" s="193"/>
      <c r="AE10" s="194"/>
      <c r="AF10" s="194"/>
      <c r="AG10" s="194"/>
      <c r="AH10" s="9" t="s">
        <v>72</v>
      </c>
      <c r="AI10" s="9" t="s">
        <v>73</v>
      </c>
      <c r="AJ10" s="9" t="s">
        <v>74</v>
      </c>
      <c r="AL10" s="9" t="s">
        <v>75</v>
      </c>
      <c r="AO10" s="3" t="s">
        <v>76</v>
      </c>
    </row>
    <row r="11" spans="1:41" s="9" customFormat="1" ht="57.75" customHeight="1" x14ac:dyDescent="0.2">
      <c r="A11" s="175"/>
      <c r="B11" s="176"/>
      <c r="C11" s="175"/>
      <c r="D11" s="175"/>
      <c r="E11" s="175"/>
      <c r="F11" s="186"/>
      <c r="G11" s="10" t="s">
        <v>1</v>
      </c>
      <c r="H11" s="10" t="s">
        <v>0</v>
      </c>
      <c r="I11" s="10"/>
      <c r="J11" s="11" t="s">
        <v>77</v>
      </c>
      <c r="K11" s="174"/>
      <c r="L11" s="185"/>
      <c r="M11" s="185"/>
      <c r="N11" s="187"/>
      <c r="O11" s="177"/>
      <c r="P11" s="176"/>
      <c r="Q11" s="176"/>
      <c r="R11" s="177"/>
      <c r="S11" s="176"/>
      <c r="T11" s="176"/>
      <c r="U11" s="179"/>
      <c r="V11" s="177"/>
      <c r="W11" s="174"/>
      <c r="X11" s="176"/>
      <c r="Y11" s="12" t="s">
        <v>78</v>
      </c>
      <c r="Z11" s="12" t="s">
        <v>79</v>
      </c>
      <c r="AA11" s="13" t="s">
        <v>80</v>
      </c>
      <c r="AB11" s="13" t="s">
        <v>81</v>
      </c>
      <c r="AC11" s="187"/>
      <c r="AD11" s="14" t="s">
        <v>82</v>
      </c>
      <c r="AE11" s="14" t="s">
        <v>83</v>
      </c>
      <c r="AF11" s="14" t="s">
        <v>84</v>
      </c>
      <c r="AG11" s="12" t="s">
        <v>85</v>
      </c>
      <c r="AH11" s="9" t="s">
        <v>86</v>
      </c>
      <c r="AI11" s="9" t="s">
        <v>8</v>
      </c>
      <c r="AL11" s="9" t="s">
        <v>87</v>
      </c>
      <c r="AO11" s="3" t="s">
        <v>88</v>
      </c>
    </row>
    <row r="12" spans="1:41" ht="37.5" customHeight="1" x14ac:dyDescent="0.2">
      <c r="A12" s="165" t="s">
        <v>89</v>
      </c>
      <c r="B12" s="151" t="s">
        <v>90</v>
      </c>
      <c r="C12" s="128" t="s">
        <v>91</v>
      </c>
      <c r="D12" s="156" t="s">
        <v>6</v>
      </c>
      <c r="E12" s="128" t="s">
        <v>92</v>
      </c>
      <c r="F12" s="115" t="s">
        <v>93</v>
      </c>
      <c r="G12" s="157" t="s">
        <v>19</v>
      </c>
      <c r="H12" s="157" t="s">
        <v>75</v>
      </c>
      <c r="I12" s="15" t="str">
        <f>CONCATENATE(G12,H12)</f>
        <v>PROBABLEINSIGNIFICANTE</v>
      </c>
      <c r="J12" s="159" t="str">
        <f>I13</f>
        <v>4. MODERADO</v>
      </c>
      <c r="K12" s="116" t="s">
        <v>94</v>
      </c>
      <c r="L12" s="16" t="s">
        <v>95</v>
      </c>
      <c r="M12" s="17" t="s">
        <v>3</v>
      </c>
      <c r="N12" s="18">
        <f>IF(M12="ASIGNADO",15,IF(M12="NO ASIGNADO",0,""))</f>
        <v>15</v>
      </c>
      <c r="O12" s="143">
        <f>SUM(N12:N18)</f>
        <v>95</v>
      </c>
      <c r="P12" s="145" t="s">
        <v>72</v>
      </c>
      <c r="Q12" s="148">
        <f>IF(Q15="DÉBIL",0,IF(Q15="MODERADO",50,IF(Q15="FUERTE",100,"")))</f>
        <v>50</v>
      </c>
      <c r="R12" s="149"/>
      <c r="S12" s="135" t="s">
        <v>96</v>
      </c>
      <c r="T12" s="135" t="s">
        <v>96</v>
      </c>
      <c r="U12" s="136" t="s">
        <v>88</v>
      </c>
      <c r="V12" s="138" t="s">
        <v>97</v>
      </c>
      <c r="W12" s="133">
        <v>43770</v>
      </c>
      <c r="X12" s="128" t="s">
        <v>365</v>
      </c>
      <c r="Y12" s="128" t="s">
        <v>366</v>
      </c>
      <c r="Z12" s="109">
        <v>2021</v>
      </c>
      <c r="AA12" s="130" t="s">
        <v>98</v>
      </c>
      <c r="AB12" s="128" t="s">
        <v>99</v>
      </c>
      <c r="AC12" s="306">
        <v>44439</v>
      </c>
      <c r="AD12" s="115" t="s">
        <v>100</v>
      </c>
      <c r="AE12" s="116" t="s">
        <v>101</v>
      </c>
      <c r="AF12" s="115" t="s">
        <v>102</v>
      </c>
      <c r="AG12" s="258" t="s">
        <v>367</v>
      </c>
      <c r="AH12" s="3" t="s">
        <v>103</v>
      </c>
      <c r="AI12" s="3" t="s">
        <v>104</v>
      </c>
      <c r="AJ12" s="3" t="s">
        <v>13</v>
      </c>
      <c r="AK12" s="3" t="s">
        <v>76</v>
      </c>
      <c r="AL12" s="3" t="s">
        <v>13</v>
      </c>
      <c r="AN12" s="3" t="s">
        <v>98</v>
      </c>
      <c r="AO12" s="3" t="s">
        <v>105</v>
      </c>
    </row>
    <row r="13" spans="1:41" ht="99" customHeight="1" x14ac:dyDescent="0.2">
      <c r="A13" s="165"/>
      <c r="B13" s="152"/>
      <c r="C13" s="129"/>
      <c r="D13" s="136"/>
      <c r="E13" s="107"/>
      <c r="F13" s="134"/>
      <c r="G13" s="157"/>
      <c r="H13" s="157"/>
      <c r="I13" s="15" t="str">
        <f>IF(I12="RARA VEZINSIGNIFICANTE","1. BAJO",IF(I12="RARA VEZMENOR","2. BAJO",IF(I12="IMPROBABLEINSIGNIFICANTE","3. BAJO",IF(I12="IMPROBABLEMENOR","4. BAJO",IF(I12="POSIBLEINSIGNIFICANTE","5. BAJO",IF(I12="RARA VEZMODERADO","1. MODERADO",IF(I12="IMPROBABLEMODERADO","2. MODERADO",IF(I12="POSIBLEMENOR","3. MODERADO",IF(I12="PROBABLEINSIGNIFICANTE","4. MODERADO",IF(I12="RARA VEZMAYOR","1. ALTO",IF(I12="IMPROBABLEMAYOR","2. ALTO",IF(I12="POSIBLEMODERADO","3. ALTO",IF(I12="PROBABLEMENOR","4. ALTO",IF(I12="PROBABLEMODERADO","5. ALTO",IF(I12="CASI SEGUROINSIGNIFICANTE","6. ALTO",IF(I12="CASI SEGUROMENOR","7. ALTO",IF(I12="RARA VEZCATASTRÓFICO","1. EXTREMO",IF(I12="IMPROBABLECATASTRÓFICO","2. EXTREMO",IF(I12="POSIBLEMAYOR","3. EXTREMO",IF(I12="POSIBLECATASTRÓFICO","4. EXTREMO",IF(I12="PROBABLEMAYOR","5. EXTREMO",IF(I12="PROBABLECATASTRÓFICO","6. EXTREMO",IF(I12="CASI SEGUROMODERADO","7. EXTREMO",IF(I12="CASI SEGUROMAYOR","8. EXTREMO",IF(I12="CASI SEGUROCATASTRÓFICO","9. EXTREMO","")))))))))))))))))))))))))</f>
        <v>4. MODERADO</v>
      </c>
      <c r="J13" s="160"/>
      <c r="K13" s="116"/>
      <c r="L13" s="19" t="s">
        <v>106</v>
      </c>
      <c r="M13" s="20" t="s">
        <v>11</v>
      </c>
      <c r="N13" s="21">
        <f>IF(M13="ADECUADO",15,IF(M13="INADECUADO",0,""))</f>
        <v>15</v>
      </c>
      <c r="O13" s="144"/>
      <c r="P13" s="146"/>
      <c r="Q13" s="148"/>
      <c r="R13" s="150"/>
      <c r="S13" s="135"/>
      <c r="T13" s="135"/>
      <c r="U13" s="136"/>
      <c r="V13" s="139"/>
      <c r="W13" s="134"/>
      <c r="X13" s="107"/>
      <c r="Y13" s="107"/>
      <c r="Z13" s="129"/>
      <c r="AA13" s="131"/>
      <c r="AB13" s="107"/>
      <c r="AC13" s="115"/>
      <c r="AD13" s="115"/>
      <c r="AE13" s="116"/>
      <c r="AF13" s="115"/>
      <c r="AG13" s="258"/>
      <c r="AH13" s="3" t="s">
        <v>96</v>
      </c>
      <c r="AI13" s="3" t="s">
        <v>107</v>
      </c>
      <c r="AL13" s="3" t="s">
        <v>18</v>
      </c>
      <c r="AN13" s="3" t="s">
        <v>108</v>
      </c>
      <c r="AO13" s="3" t="s">
        <v>109</v>
      </c>
    </row>
    <row r="14" spans="1:41" ht="207" customHeight="1" x14ac:dyDescent="0.2">
      <c r="A14" s="165"/>
      <c r="B14" s="152"/>
      <c r="C14" s="129"/>
      <c r="D14" s="136"/>
      <c r="E14" s="107"/>
      <c r="F14" s="134"/>
      <c r="G14" s="157"/>
      <c r="H14" s="157"/>
      <c r="I14" s="15" t="str">
        <f>IF(OR(I13="1. BAJO",I13="2. BAJO",I13="3. BAJO",I13="4. BAJO",I13="5. BAJO"),"BAJO",IF(OR(I13="1. MODERADO",I13="2. MODERADO",I13="3. MODERADO",I13="4. MODERADO"),"MODERADO",IF(OR(I13="1. ALTO",I13="2. ALTO",I13="3. ALTO",I13="4. ALTO",I13="5. ALTO",I13="6. ALTO",I13="7. ALTO"),"ALTO",IF(OR(I13="1. EXTREMO",I13="2. EXTREMO",I13="3. EXTREMO",I13="4. EXTREMO",I13="5. EXTREMO",I13="6. EXTREMO",I13="7. EXTREMO",I13="8. EXTREMO",I13="9. EXTREMO"),"EXTREMO",""))))</f>
        <v>MODERADO</v>
      </c>
      <c r="J14" s="160"/>
      <c r="K14" s="116"/>
      <c r="L14" s="22" t="s">
        <v>110</v>
      </c>
      <c r="M14" s="20" t="s">
        <v>16</v>
      </c>
      <c r="N14" s="21">
        <f>IF(M14="OPORTUNA",15,IF(M14="INOPORTUNA",0,""))</f>
        <v>15</v>
      </c>
      <c r="O14" s="144"/>
      <c r="P14" s="146"/>
      <c r="Q14" s="148"/>
      <c r="R14" s="150"/>
      <c r="S14" s="23" t="s">
        <v>111</v>
      </c>
      <c r="T14" s="23" t="s">
        <v>112</v>
      </c>
      <c r="U14" s="136"/>
      <c r="V14" s="139"/>
      <c r="W14" s="134"/>
      <c r="X14" s="107"/>
      <c r="Y14" s="107"/>
      <c r="Z14" s="129"/>
      <c r="AA14" s="131"/>
      <c r="AB14" s="107"/>
      <c r="AC14" s="115"/>
      <c r="AD14" s="115"/>
      <c r="AE14" s="116"/>
      <c r="AF14" s="115"/>
      <c r="AG14" s="258"/>
      <c r="AH14" s="3" t="s">
        <v>113</v>
      </c>
      <c r="AI14" s="3" t="s">
        <v>114</v>
      </c>
      <c r="AJ14" s="3" t="s">
        <v>97</v>
      </c>
      <c r="AK14" s="3" t="s">
        <v>115</v>
      </c>
      <c r="AL14" s="3" t="s">
        <v>24</v>
      </c>
      <c r="AO14" s="3" t="s">
        <v>116</v>
      </c>
    </row>
    <row r="15" spans="1:41" ht="124.5" customHeight="1" x14ac:dyDescent="0.2">
      <c r="A15" s="165"/>
      <c r="B15" s="152"/>
      <c r="C15" s="129"/>
      <c r="D15" s="136"/>
      <c r="E15" s="24" t="s">
        <v>117</v>
      </c>
      <c r="F15" s="134"/>
      <c r="G15" s="157"/>
      <c r="H15" s="157"/>
      <c r="I15" s="15"/>
      <c r="J15" s="160"/>
      <c r="K15" s="116"/>
      <c r="L15" s="19" t="s">
        <v>118</v>
      </c>
      <c r="M15" s="20" t="s">
        <v>21</v>
      </c>
      <c r="N15" s="21">
        <f>IF(M15="PREVENIR",15,IF(M15="DETECTAR",10,IF(M15="NO ES UN CONTROL",0,"")))</f>
        <v>10</v>
      </c>
      <c r="O15" s="119" t="str">
        <f>IF(O12&lt;86,"DÉBIL",IF(O12&lt;96,"MODERADO",IF(O12&lt;101,"FUERTE","")))</f>
        <v>MODERADO</v>
      </c>
      <c r="P15" s="146"/>
      <c r="Q15" s="121" t="str">
        <f>IF(AND(O15="FUERTE",P12="FUERTE (SIEMPRE SE EJECUTA)"),"FUERTE",IF(OR(O15="DÉBIL",P12="DÉBIL (NO SE EJECUTA)"),"DÉBIL",IF(OR(O15="MODERADO",P12="MODERADO (ALGUNAS VECES)"),"MODERADO")))</f>
        <v>MODERADO</v>
      </c>
      <c r="R15" s="123" t="str">
        <f>IF(AND(O15="FUERTE",P12="FUERTE (SIEMPRE SE EJECUTA)"),"NO","SÍ")</f>
        <v>SÍ</v>
      </c>
      <c r="S15" s="125">
        <f>IF(AND($Q$15="FUERTE",$S$12="DIRECTAMENTE",$T$12="DIRECTAMENTE"),2,IF(AND($Q$15="FUERTE",$S$12="DIRECTAMENTE",$T$12="INDIRECTAMENTE"),2,IF(AND($Q$15="FUERTE",$S$12="DIRECTAMENTE",$T$12="NO DISMINUYE"),2,IF(AND($Q$15="FUERTE",$S$12="NO DISMINUYE",$T$12="DIRECTAMENTE"),0,IF(AND($Q$15="MODERADO",$S$12="DIRECTAMENTE",$T$12="DIRECTAMENTE"),1,IF(AND($Q$15="MODERADO",$S$12="DIRECTAMENTE",$T$12="INDIRECTAMENTE"),1,IF(AND($Q$15="MODERADO",$S$12="DIRECTAMENTE",$T$12="NO DISMINUYE"),1,IF(AND($Q$15="MODERADO",$S$12="NO DISMINUYE",$T$12="DIRECTAMENTE"),0,"N/A"))))))))</f>
        <v>1</v>
      </c>
      <c r="T15" s="126">
        <f>IF(AND($Q$15="FUERTE",$S$12="DIRECTAMENTE",$T$12="DIRECTAMENTE"),2,IF(AND($Q$15="FUERTE",$S$12="DIRECTAMENTE",$T$12="INDIRECTAMENTE"),1,IF(AND($Q$15="FUERTE",$S$12="DIRECTAMENTE",$T$12="NO DISMINUYE"),0,IF(AND($Q$15="FUERTE",$S$12="NO DISMINUYE",$T$12="DIRECTAMENTE"),2,IF(AND($Q$15="MODERADO",$S$12="DIRECTAMENTE",$T$12="DIRECTAMENTE"),1,IF(AND($Q$15="MODERADO",$S$12="DIRECTAMENTE",$T$12="INDIRECTAMENTE"),0,IF(AND($Q$15="MODERADO",$S$12="DIRECTAMENTE",$T$12="NO DISMINUYE"),0,IF(AND($Q$15="MODERADO",$S$12="NO DISMINUYE",$T$12="DIRECTAMENTE"),1,"N/A"))))))))</f>
        <v>1</v>
      </c>
      <c r="U15" s="136"/>
      <c r="V15" s="139"/>
      <c r="W15" s="134"/>
      <c r="X15" s="107"/>
      <c r="Y15" s="107"/>
      <c r="Z15" s="110"/>
      <c r="AA15" s="131"/>
      <c r="AB15" s="107"/>
      <c r="AC15" s="115"/>
      <c r="AD15" s="115"/>
      <c r="AE15" s="116"/>
      <c r="AF15" s="115" t="s">
        <v>119</v>
      </c>
      <c r="AG15" s="258"/>
      <c r="AH15" s="3" t="s">
        <v>96</v>
      </c>
      <c r="AO15" s="3" t="s">
        <v>120</v>
      </c>
    </row>
    <row r="16" spans="1:41" ht="55.5" customHeight="1" x14ac:dyDescent="0.2">
      <c r="A16" s="165"/>
      <c r="B16" s="152"/>
      <c r="C16" s="129"/>
      <c r="D16" s="136"/>
      <c r="E16" s="107" t="s">
        <v>121</v>
      </c>
      <c r="F16" s="134"/>
      <c r="G16" s="157"/>
      <c r="H16" s="157"/>
      <c r="I16" s="15"/>
      <c r="J16" s="160"/>
      <c r="K16" s="116"/>
      <c r="L16" s="19" t="s">
        <v>122</v>
      </c>
      <c r="M16" s="20" t="s">
        <v>34</v>
      </c>
      <c r="N16" s="21">
        <f>IF(M16="CONFIABLE",15,IF(M16="NO CONFIABLE",0,""))</f>
        <v>15</v>
      </c>
      <c r="O16" s="120"/>
      <c r="P16" s="146"/>
      <c r="Q16" s="121"/>
      <c r="R16" s="123"/>
      <c r="S16" s="125"/>
      <c r="T16" s="127"/>
      <c r="U16" s="136"/>
      <c r="V16" s="139"/>
      <c r="W16" s="134"/>
      <c r="X16" s="107"/>
      <c r="Y16" s="107"/>
      <c r="Z16" s="24" t="s">
        <v>123</v>
      </c>
      <c r="AA16" s="131"/>
      <c r="AB16" s="107"/>
      <c r="AC16" s="115"/>
      <c r="AD16" s="115"/>
      <c r="AE16" s="116"/>
      <c r="AF16" s="115"/>
      <c r="AG16" s="258"/>
      <c r="AH16" s="3" t="s">
        <v>124</v>
      </c>
      <c r="AJ16" s="3" t="s">
        <v>21</v>
      </c>
      <c r="AK16" s="3" t="s">
        <v>125</v>
      </c>
      <c r="AL16" s="3" t="s">
        <v>22</v>
      </c>
      <c r="AO16" s="3" t="s">
        <v>126</v>
      </c>
    </row>
    <row r="17" spans="1:41" ht="66.75" customHeight="1" x14ac:dyDescent="0.2">
      <c r="A17" s="165"/>
      <c r="B17" s="152"/>
      <c r="C17" s="129"/>
      <c r="D17" s="136"/>
      <c r="E17" s="107"/>
      <c r="F17" s="134"/>
      <c r="G17" s="157"/>
      <c r="H17" s="157"/>
      <c r="I17" s="15"/>
      <c r="J17" s="160"/>
      <c r="K17" s="116"/>
      <c r="L17" s="19" t="s">
        <v>127</v>
      </c>
      <c r="M17" s="20" t="s">
        <v>42</v>
      </c>
      <c r="N17" s="21">
        <f>IF(M17="SE INVESTIGAN Y SE RESUELVEN OPORTUNAMENTE",15,IF(M17="NO SE INVESTIGAN Y SE RESUELVEN OPORTUNAMENTE",0,""))</f>
        <v>15</v>
      </c>
      <c r="O17" s="120"/>
      <c r="P17" s="146"/>
      <c r="Q17" s="121"/>
      <c r="R17" s="123"/>
      <c r="S17" s="125"/>
      <c r="T17" s="127"/>
      <c r="U17" s="136"/>
      <c r="V17" s="139"/>
      <c r="W17" s="134"/>
      <c r="X17" s="107"/>
      <c r="Y17" s="107"/>
      <c r="Z17" s="109" t="s">
        <v>128</v>
      </c>
      <c r="AA17" s="131"/>
      <c r="AB17" s="107"/>
      <c r="AC17" s="115"/>
      <c r="AD17" s="115"/>
      <c r="AE17" s="116"/>
      <c r="AF17" s="115"/>
      <c r="AG17" s="258"/>
      <c r="AH17" s="3" t="s">
        <v>107</v>
      </c>
      <c r="AO17" s="3" t="s">
        <v>129</v>
      </c>
    </row>
    <row r="18" spans="1:41" ht="92.25" customHeight="1" x14ac:dyDescent="0.2">
      <c r="A18" s="151"/>
      <c r="B18" s="152"/>
      <c r="C18" s="110"/>
      <c r="D18" s="137"/>
      <c r="E18" s="108"/>
      <c r="F18" s="109"/>
      <c r="G18" s="158"/>
      <c r="H18" s="158"/>
      <c r="I18" s="15"/>
      <c r="J18" s="160"/>
      <c r="K18" s="161"/>
      <c r="L18" s="25" t="s">
        <v>130</v>
      </c>
      <c r="M18" s="26" t="s">
        <v>53</v>
      </c>
      <c r="N18" s="27">
        <f>IF(M18="COMPLETA",10,IF(M18="INCOMPLETA",5,IF(M18="NO EXISTE",0,"")))</f>
        <v>10</v>
      </c>
      <c r="O18" s="120"/>
      <c r="P18" s="147"/>
      <c r="Q18" s="122"/>
      <c r="R18" s="124"/>
      <c r="S18" s="126"/>
      <c r="T18" s="127"/>
      <c r="U18" s="137"/>
      <c r="V18" s="139"/>
      <c r="W18" s="109"/>
      <c r="X18" s="108"/>
      <c r="Y18" s="108"/>
      <c r="Z18" s="110"/>
      <c r="AA18" s="132"/>
      <c r="AB18" s="108"/>
      <c r="AC18" s="128"/>
      <c r="AD18" s="128"/>
      <c r="AE18" s="161"/>
      <c r="AF18" s="128"/>
      <c r="AG18" s="259"/>
      <c r="AO18" s="3" t="s">
        <v>131</v>
      </c>
    </row>
    <row r="19" spans="1:41" ht="27.75" customHeight="1" x14ac:dyDescent="0.2">
      <c r="A19" s="104" t="s">
        <v>132</v>
      </c>
      <c r="B19" s="104"/>
      <c r="C19" s="104"/>
      <c r="D19" s="104"/>
      <c r="E19" s="104"/>
      <c r="F19" s="104"/>
      <c r="G19" s="104"/>
      <c r="H19" s="104"/>
      <c r="I19" s="104"/>
      <c r="J19" s="104"/>
      <c r="K19" s="104"/>
      <c r="L19" s="104"/>
      <c r="M19" s="104"/>
      <c r="N19" s="104"/>
      <c r="O19" s="104"/>
      <c r="P19" s="104"/>
      <c r="Q19" s="104"/>
      <c r="R19" s="104"/>
      <c r="S19" s="104"/>
      <c r="T19" s="104"/>
      <c r="U19" s="104"/>
      <c r="V19" s="104"/>
      <c r="W19" s="104"/>
      <c r="X19" s="104"/>
      <c r="Y19" s="104"/>
      <c r="Z19" s="104"/>
      <c r="AA19" s="104"/>
      <c r="AB19" s="104"/>
      <c r="AC19" s="104"/>
      <c r="AD19" s="104"/>
      <c r="AE19" s="104"/>
      <c r="AF19" s="104"/>
      <c r="AG19" s="104"/>
      <c r="AO19" s="3" t="s">
        <v>133</v>
      </c>
    </row>
    <row r="20" spans="1:41" ht="21.75" customHeight="1" x14ac:dyDescent="0.2">
      <c r="A20" s="111" t="s">
        <v>134</v>
      </c>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O20" s="3" t="s">
        <v>135</v>
      </c>
    </row>
    <row r="21" spans="1:41" ht="27.75" customHeight="1" x14ac:dyDescent="0.2">
      <c r="A21" s="112" t="s">
        <v>136</v>
      </c>
      <c r="B21" s="112"/>
      <c r="C21" s="112" t="s">
        <v>137</v>
      </c>
      <c r="D21" s="112"/>
      <c r="E21" s="112"/>
      <c r="F21" s="112"/>
      <c r="G21" s="112"/>
      <c r="H21" s="112"/>
      <c r="I21" s="112"/>
      <c r="J21" s="112"/>
      <c r="K21" s="112"/>
      <c r="L21" s="112"/>
      <c r="M21" s="112"/>
      <c r="N21" s="112"/>
      <c r="O21" s="112"/>
      <c r="P21" s="112"/>
      <c r="Q21" s="112"/>
      <c r="R21" s="112"/>
      <c r="S21" s="112"/>
      <c r="T21" s="112"/>
      <c r="U21" s="112"/>
      <c r="V21" s="112"/>
      <c r="W21" s="112"/>
      <c r="X21" s="112"/>
      <c r="Y21" s="112"/>
      <c r="Z21" s="113" t="s">
        <v>138</v>
      </c>
      <c r="AA21" s="113"/>
      <c r="AB21" s="113"/>
      <c r="AC21" s="113"/>
      <c r="AD21" s="114" t="s">
        <v>139</v>
      </c>
      <c r="AE21" s="114"/>
      <c r="AF21" s="114"/>
      <c r="AG21" s="114"/>
      <c r="AO21" s="3" t="s">
        <v>140</v>
      </c>
    </row>
    <row r="22" spans="1:41" s="28" customFormat="1" ht="27.75" customHeight="1" x14ac:dyDescent="0.2">
      <c r="A22" s="91" t="s">
        <v>141</v>
      </c>
      <c r="B22" s="92"/>
      <c r="C22" s="93" t="s">
        <v>142</v>
      </c>
      <c r="D22" s="93"/>
      <c r="E22" s="93"/>
      <c r="F22" s="93"/>
      <c r="G22" s="93"/>
      <c r="H22" s="93"/>
      <c r="I22" s="93"/>
      <c r="J22" s="93"/>
      <c r="K22" s="93"/>
      <c r="L22" s="93"/>
      <c r="M22" s="93"/>
      <c r="N22" s="93"/>
      <c r="O22" s="93"/>
      <c r="P22" s="93"/>
      <c r="Q22" s="93"/>
      <c r="R22" s="93"/>
      <c r="S22" s="93"/>
      <c r="T22" s="93"/>
      <c r="U22" s="93"/>
      <c r="V22" s="93"/>
      <c r="W22" s="93"/>
      <c r="X22" s="93"/>
      <c r="Y22" s="93"/>
      <c r="Z22" s="274">
        <v>44440</v>
      </c>
      <c r="AA22" s="95"/>
      <c r="AB22" s="95"/>
      <c r="AC22" s="96"/>
      <c r="AD22" s="304" t="s">
        <v>143</v>
      </c>
      <c r="AE22" s="305"/>
      <c r="AF22" s="305"/>
      <c r="AG22" s="305"/>
      <c r="AO22" s="3" t="s">
        <v>144</v>
      </c>
    </row>
    <row r="23" spans="1:41" s="28" customFormat="1" ht="27.75" customHeight="1" x14ac:dyDescent="0.2">
      <c r="A23" s="91" t="s">
        <v>145</v>
      </c>
      <c r="B23" s="92"/>
      <c r="C23" s="93"/>
      <c r="D23" s="93"/>
      <c r="E23" s="93"/>
      <c r="F23" s="93"/>
      <c r="G23" s="93"/>
      <c r="H23" s="93"/>
      <c r="I23" s="93"/>
      <c r="J23" s="93"/>
      <c r="K23" s="93"/>
      <c r="L23" s="93"/>
      <c r="M23" s="93"/>
      <c r="N23" s="93"/>
      <c r="O23" s="93"/>
      <c r="P23" s="93"/>
      <c r="Q23" s="93"/>
      <c r="R23" s="93"/>
      <c r="S23" s="93"/>
      <c r="T23" s="93"/>
      <c r="U23" s="93"/>
      <c r="V23" s="93"/>
      <c r="W23" s="93"/>
      <c r="X23" s="93"/>
      <c r="Y23" s="93"/>
      <c r="Z23" s="94"/>
      <c r="AA23" s="95"/>
      <c r="AB23" s="95"/>
      <c r="AC23" s="96"/>
      <c r="AD23" s="97"/>
      <c r="AE23" s="97"/>
      <c r="AF23" s="97"/>
      <c r="AG23" s="97"/>
      <c r="AO23" s="3" t="s">
        <v>146</v>
      </c>
    </row>
    <row r="24" spans="1:41" s="28" customFormat="1" ht="27.75" customHeight="1" x14ac:dyDescent="0.2">
      <c r="A24" s="91" t="s">
        <v>145</v>
      </c>
      <c r="B24" s="92"/>
      <c r="C24" s="93"/>
      <c r="D24" s="93"/>
      <c r="E24" s="93"/>
      <c r="F24" s="93"/>
      <c r="G24" s="93"/>
      <c r="H24" s="93"/>
      <c r="I24" s="93"/>
      <c r="J24" s="93"/>
      <c r="K24" s="93"/>
      <c r="L24" s="93"/>
      <c r="M24" s="93"/>
      <c r="N24" s="93"/>
      <c r="O24" s="93"/>
      <c r="P24" s="93"/>
      <c r="Q24" s="93"/>
      <c r="R24" s="93"/>
      <c r="S24" s="93"/>
      <c r="T24" s="93"/>
      <c r="U24" s="93"/>
      <c r="V24" s="93"/>
      <c r="W24" s="93"/>
      <c r="X24" s="93"/>
      <c r="Y24" s="93"/>
      <c r="Z24" s="94"/>
      <c r="AA24" s="95"/>
      <c r="AB24" s="95"/>
      <c r="AC24" s="96"/>
      <c r="AD24" s="97"/>
      <c r="AE24" s="97"/>
      <c r="AF24" s="97"/>
      <c r="AG24" s="97"/>
      <c r="AO24" s="3" t="s">
        <v>147</v>
      </c>
    </row>
    <row r="25" spans="1:41" ht="15" customHeight="1" x14ac:dyDescent="0.2">
      <c r="A25" s="98" t="s">
        <v>148</v>
      </c>
      <c r="B25" s="98"/>
      <c r="C25" s="98"/>
      <c r="D25" s="98"/>
      <c r="E25" s="98"/>
      <c r="F25" s="98"/>
      <c r="G25" s="98"/>
      <c r="H25" s="98"/>
      <c r="I25" s="98"/>
      <c r="J25" s="98"/>
      <c r="K25" s="98"/>
      <c r="L25" s="98"/>
      <c r="M25" s="98"/>
      <c r="N25" s="98"/>
      <c r="O25" s="98"/>
      <c r="P25" s="98"/>
      <c r="Q25" s="98"/>
      <c r="R25" s="98"/>
      <c r="S25" s="98"/>
      <c r="T25" s="98"/>
      <c r="U25" s="98"/>
      <c r="V25" s="98"/>
      <c r="W25" s="98"/>
      <c r="X25" s="98"/>
      <c r="Y25" s="98"/>
      <c r="Z25" s="98"/>
      <c r="AA25" s="98"/>
      <c r="AB25" s="98"/>
      <c r="AC25" s="98"/>
      <c r="AD25" s="98"/>
      <c r="AE25" s="98"/>
      <c r="AF25" s="98"/>
      <c r="AG25" s="98"/>
      <c r="AO25" s="3" t="s">
        <v>149</v>
      </c>
    </row>
    <row r="26" spans="1:41" customFormat="1" ht="30.75" customHeight="1" x14ac:dyDescent="0.25">
      <c r="A26" s="99" t="s">
        <v>139</v>
      </c>
      <c r="B26" s="99"/>
      <c r="C26" s="99"/>
      <c r="D26" s="99"/>
      <c r="E26" s="99"/>
      <c r="F26" s="99"/>
      <c r="G26" s="99" t="s">
        <v>150</v>
      </c>
      <c r="H26" s="99"/>
      <c r="I26" s="99"/>
      <c r="J26" s="99"/>
      <c r="K26" s="99"/>
      <c r="L26" s="99"/>
      <c r="M26" s="100" t="s">
        <v>151</v>
      </c>
      <c r="N26" s="101"/>
      <c r="O26" s="101"/>
      <c r="P26" s="101"/>
      <c r="Q26" s="101"/>
      <c r="R26" s="101"/>
      <c r="S26" s="101"/>
      <c r="T26" s="101"/>
      <c r="U26" s="101"/>
      <c r="V26" s="102"/>
      <c r="W26" s="100" t="s">
        <v>152</v>
      </c>
      <c r="X26" s="101"/>
      <c r="Y26" s="101"/>
      <c r="Z26" s="101"/>
      <c r="AA26" s="102"/>
      <c r="AB26" s="103" t="str">
        <f>IF(X7="X","APOYO OFICINA ASESORA DE PLANEACIÓN","APOYO OFICINA DE CONTROL INTERNO")</f>
        <v>APOYO OFICINA DE CONTROL INTERNO</v>
      </c>
      <c r="AC26" s="103"/>
      <c r="AD26" s="103"/>
      <c r="AE26" s="103"/>
      <c r="AF26" s="103"/>
      <c r="AG26" s="103"/>
      <c r="AH26" s="29"/>
      <c r="AO26" s="3" t="s">
        <v>153</v>
      </c>
    </row>
    <row r="27" spans="1:41" s="34" customFormat="1" ht="33.75" customHeight="1" x14ac:dyDescent="0.25">
      <c r="A27" s="30" t="s">
        <v>154</v>
      </c>
      <c r="B27" s="85" t="s">
        <v>143</v>
      </c>
      <c r="C27" s="86"/>
      <c r="D27" s="86"/>
      <c r="E27" s="86"/>
      <c r="F27" s="87"/>
      <c r="G27" s="31" t="s">
        <v>154</v>
      </c>
      <c r="H27" s="85" t="s">
        <v>155</v>
      </c>
      <c r="I27" s="86"/>
      <c r="J27" s="86"/>
      <c r="K27" s="86"/>
      <c r="L27" s="87"/>
      <c r="M27" s="31" t="s">
        <v>154</v>
      </c>
      <c r="N27" s="32"/>
      <c r="O27" s="88" t="s">
        <v>156</v>
      </c>
      <c r="P27" s="88"/>
      <c r="Q27" s="88"/>
      <c r="R27" s="88"/>
      <c r="S27" s="88"/>
      <c r="T27" s="88"/>
      <c r="U27" s="88"/>
      <c r="V27" s="89"/>
      <c r="W27" s="33" t="s">
        <v>154</v>
      </c>
      <c r="X27" s="85" t="s">
        <v>157</v>
      </c>
      <c r="Y27" s="86"/>
      <c r="Z27" s="86"/>
      <c r="AA27" s="87"/>
      <c r="AB27" s="33" t="s">
        <v>154</v>
      </c>
      <c r="AC27" s="303"/>
      <c r="AD27" s="303"/>
      <c r="AE27" s="303"/>
      <c r="AF27" s="303"/>
      <c r="AG27" s="303"/>
      <c r="AO27" s="3" t="s">
        <v>158</v>
      </c>
    </row>
    <row r="28" spans="1:41" s="34" customFormat="1" ht="32.25" customHeight="1" x14ac:dyDescent="0.25">
      <c r="A28" s="30" t="s">
        <v>159</v>
      </c>
      <c r="B28" s="85" t="s">
        <v>160</v>
      </c>
      <c r="C28" s="86"/>
      <c r="D28" s="86"/>
      <c r="E28" s="86"/>
      <c r="F28" s="87"/>
      <c r="G28" s="30" t="s">
        <v>159</v>
      </c>
      <c r="H28" s="84" t="s">
        <v>161</v>
      </c>
      <c r="I28" s="84"/>
      <c r="J28" s="84"/>
      <c r="K28" s="84"/>
      <c r="L28" s="84"/>
      <c r="M28" s="31" t="s">
        <v>159</v>
      </c>
      <c r="N28" s="35"/>
      <c r="O28" s="84" t="s">
        <v>162</v>
      </c>
      <c r="P28" s="84"/>
      <c r="Q28" s="84"/>
      <c r="R28" s="84"/>
      <c r="S28" s="84"/>
      <c r="T28" s="84"/>
      <c r="U28" s="84"/>
      <c r="V28" s="84"/>
      <c r="W28" s="30" t="s">
        <v>159</v>
      </c>
      <c r="X28" s="85" t="s">
        <v>163</v>
      </c>
      <c r="Y28" s="86"/>
      <c r="Z28" s="86"/>
      <c r="AA28" s="87"/>
      <c r="AB28" s="30" t="s">
        <v>159</v>
      </c>
      <c r="AC28" s="303"/>
      <c r="AD28" s="303"/>
      <c r="AE28" s="303"/>
      <c r="AF28" s="303"/>
      <c r="AG28" s="303"/>
      <c r="AO28" s="3" t="s">
        <v>164</v>
      </c>
    </row>
    <row r="29" spans="1:41" s="28" customFormat="1" x14ac:dyDescent="0.2">
      <c r="D29" s="36"/>
      <c r="AO29" s="3" t="s">
        <v>165</v>
      </c>
    </row>
    <row r="30" spans="1:41" x14ac:dyDescent="0.2">
      <c r="AO30" s="3" t="s">
        <v>166</v>
      </c>
    </row>
    <row r="31" spans="1:41" x14ac:dyDescent="0.2">
      <c r="AO31" s="3" t="s">
        <v>167</v>
      </c>
    </row>
    <row r="32" spans="1:41" x14ac:dyDescent="0.2">
      <c r="AO32" s="3" t="s">
        <v>168</v>
      </c>
    </row>
    <row r="33" spans="41:41" x14ac:dyDescent="0.2">
      <c r="AO33" s="3" t="s">
        <v>169</v>
      </c>
    </row>
    <row r="34" spans="41:41" x14ac:dyDescent="0.2">
      <c r="AO34" s="3" t="s">
        <v>170</v>
      </c>
    </row>
  </sheetData>
  <sheetProtection selectLockedCells="1"/>
  <dataConsolidate/>
  <mergeCells count="106">
    <mergeCell ref="A7:B7"/>
    <mergeCell ref="C7:F7"/>
    <mergeCell ref="G7:L7"/>
    <mergeCell ref="M7:V7"/>
    <mergeCell ref="Z7:AA7"/>
    <mergeCell ref="AF7:AG7"/>
    <mergeCell ref="A8:F8"/>
    <mergeCell ref="G8:AB8"/>
    <mergeCell ref="AC8:AC11"/>
    <mergeCell ref="AD8:AG10"/>
    <mergeCell ref="A9:A11"/>
    <mergeCell ref="B9:B11"/>
    <mergeCell ref="C9:C11"/>
    <mergeCell ref="D9:D11"/>
    <mergeCell ref="E9:E11"/>
    <mergeCell ref="F9:F11"/>
    <mergeCell ref="G9:J9"/>
    <mergeCell ref="K9:T9"/>
    <mergeCell ref="U9:AB9"/>
    <mergeCell ref="G10:J10"/>
    <mergeCell ref="K10:K11"/>
    <mergeCell ref="L10:L11"/>
    <mergeCell ref="M10:M11"/>
    <mergeCell ref="N10:N11"/>
    <mergeCell ref="O10:O11"/>
    <mergeCell ref="P10:P11"/>
    <mergeCell ref="A12:A18"/>
    <mergeCell ref="B12:B18"/>
    <mergeCell ref="C12:C18"/>
    <mergeCell ref="D12:D18"/>
    <mergeCell ref="E12:E14"/>
    <mergeCell ref="F12:F18"/>
    <mergeCell ref="G12:G18"/>
    <mergeCell ref="Q10:Q11"/>
    <mergeCell ref="R10:R11"/>
    <mergeCell ref="H12:H18"/>
    <mergeCell ref="J12:J18"/>
    <mergeCell ref="K12:K18"/>
    <mergeCell ref="O12:O14"/>
    <mergeCell ref="P12:P18"/>
    <mergeCell ref="Q12:Q14"/>
    <mergeCell ref="W10:W11"/>
    <mergeCell ref="X10:X11"/>
    <mergeCell ref="Y10:AB10"/>
    <mergeCell ref="S10:S11"/>
    <mergeCell ref="T10:T11"/>
    <mergeCell ref="U10:U11"/>
    <mergeCell ref="V10:V11"/>
    <mergeCell ref="T15:T18"/>
    <mergeCell ref="AF15:AF18"/>
    <mergeCell ref="X12:X18"/>
    <mergeCell ref="Y12:Y18"/>
    <mergeCell ref="Z12:Z15"/>
    <mergeCell ref="AA12:AA18"/>
    <mergeCell ref="AB12:AB18"/>
    <mergeCell ref="AC12:AC18"/>
    <mergeCell ref="R12:R14"/>
    <mergeCell ref="S12:S13"/>
    <mergeCell ref="T12:T13"/>
    <mergeCell ref="U12:U18"/>
    <mergeCell ref="V12:V18"/>
    <mergeCell ref="W12:W18"/>
    <mergeCell ref="A22:B22"/>
    <mergeCell ref="C22:Y22"/>
    <mergeCell ref="Z22:AC22"/>
    <mergeCell ref="AD22:AG22"/>
    <mergeCell ref="A23:B23"/>
    <mergeCell ref="C23:Y23"/>
    <mergeCell ref="Z23:AC23"/>
    <mergeCell ref="AD23:AG23"/>
    <mergeCell ref="E16:E18"/>
    <mergeCell ref="Z17:Z18"/>
    <mergeCell ref="A19:AG19"/>
    <mergeCell ref="A20:AG20"/>
    <mergeCell ref="A21:B21"/>
    <mergeCell ref="C21:Y21"/>
    <mergeCell ref="Z21:AC21"/>
    <mergeCell ref="AD21:AG21"/>
    <mergeCell ref="AD12:AD18"/>
    <mergeCell ref="AE12:AE18"/>
    <mergeCell ref="AF12:AF14"/>
    <mergeCell ref="AG12:AG18"/>
    <mergeCell ref="O15:O18"/>
    <mergeCell ref="Q15:Q18"/>
    <mergeCell ref="R15:R18"/>
    <mergeCell ref="S15:S18"/>
    <mergeCell ref="A24:B24"/>
    <mergeCell ref="C24:Y24"/>
    <mergeCell ref="Z24:AC24"/>
    <mergeCell ref="AD24:AG24"/>
    <mergeCell ref="A25:AG25"/>
    <mergeCell ref="A26:F26"/>
    <mergeCell ref="G26:L26"/>
    <mergeCell ref="M26:V26"/>
    <mergeCell ref="W26:AA26"/>
    <mergeCell ref="AB26:AG26"/>
    <mergeCell ref="B27:F27"/>
    <mergeCell ref="H27:L27"/>
    <mergeCell ref="O27:V27"/>
    <mergeCell ref="X27:AA27"/>
    <mergeCell ref="AC27:AG27"/>
    <mergeCell ref="B28:F28"/>
    <mergeCell ref="H28:L28"/>
    <mergeCell ref="O28:V28"/>
    <mergeCell ref="X28:AA28"/>
    <mergeCell ref="AC28:AG28"/>
  </mergeCells>
  <conditionalFormatting sqref="J12:J18">
    <cfRule type="containsText" dxfId="7" priority="5" operator="containsText" text="EXTREMO">
      <formula>NOT(ISERROR(SEARCH("EXTREMO",J12)))</formula>
    </cfRule>
    <cfRule type="containsText" dxfId="6" priority="6" operator="containsText" text="ALTO">
      <formula>NOT(ISERROR(SEARCH("ALTO",J12)))</formula>
    </cfRule>
    <cfRule type="containsText" dxfId="5" priority="7" operator="containsText" text="MODERADO">
      <formula>NOT(ISERROR(SEARCH("MODERADO",J12)))</formula>
    </cfRule>
    <cfRule type="containsText" dxfId="4" priority="8" operator="containsText" text="BAJO">
      <formula>NOT(ISERROR(SEARCH("BAJO",J12)))</formula>
    </cfRule>
  </conditionalFormatting>
  <conditionalFormatting sqref="U12:U18">
    <cfRule type="containsText" dxfId="3" priority="1" operator="containsText" text="EXTREMO">
      <formula>NOT(ISERROR(SEARCH("EXTREMO",U12)))</formula>
    </cfRule>
    <cfRule type="containsText" dxfId="2" priority="2" operator="containsText" text="MODERADO">
      <formula>NOT(ISERROR(SEARCH("MODERADO",U12)))</formula>
    </cfRule>
    <cfRule type="containsText" dxfId="1" priority="3" operator="containsText" text="ALTO">
      <formula>NOT(ISERROR(SEARCH("ALTO",U12)))</formula>
    </cfRule>
    <cfRule type="containsText" dxfId="0" priority="4" operator="containsText" text="BAJO">
      <formula>NOT(ISERROR(SEARCH("BAJO",U12)))</formula>
    </cfRule>
  </conditionalFormatting>
  <dataValidations count="15">
    <dataValidation type="list" allowBlank="1" showInputMessage="1" showErrorMessage="1" sqref="H12:H18" xr:uid="{BFAF8AA5-5AFD-4AD5-A6D0-61C33BA996BF}">
      <formula1>$AL$10:$AL$14</formula1>
    </dataValidation>
    <dataValidation type="list" allowBlank="1" showInputMessage="1" showErrorMessage="1" sqref="M18" xr:uid="{38839B0A-C5DC-4B0B-A7E5-2ADDA4F9AA66}">
      <formula1>$AH$9:$AJ$9</formula1>
    </dataValidation>
    <dataValidation type="list" allowBlank="1" showInputMessage="1" showErrorMessage="1" sqref="G12:G18" xr:uid="{8C16414B-DF65-4DA4-837B-329431DAA4AF}">
      <formula1>$AL$2:$AL$6</formula1>
    </dataValidation>
    <dataValidation type="list" allowBlank="1" showInputMessage="1" showErrorMessage="1" sqref="U12:U18" xr:uid="{6614E8D9-29AC-4F60-BF33-B36F8F49E27B}">
      <formula1>$AO$10:$AO$34</formula1>
    </dataValidation>
    <dataValidation type="list" allowBlank="1" showInputMessage="1" showErrorMessage="1" sqref="M12" xr:uid="{C46C7F6E-B350-48A9-80DC-5BADC54017FA}">
      <formula1>$AH$2:$AH$3</formula1>
    </dataValidation>
    <dataValidation type="list" allowBlank="1" showInputMessage="1" showErrorMessage="1" sqref="M13" xr:uid="{83D65C75-CB1C-4CA1-B4DA-83E91B798926}">
      <formula1>$AH$4:$AI$4</formula1>
    </dataValidation>
    <dataValidation type="list" allowBlank="1" showInputMessage="1" showErrorMessage="1" sqref="M14" xr:uid="{9B9578CE-2C49-4EA6-9746-FF85B1E99C80}">
      <formula1>$AH$5:$AI$5</formula1>
    </dataValidation>
    <dataValidation type="list" allowBlank="1" showInputMessage="1" showErrorMessage="1" sqref="M16" xr:uid="{DBEB3D26-AD80-4B22-B601-66289376DEEB}">
      <formula1>$AH$7:$AI$7</formula1>
    </dataValidation>
    <dataValidation type="list" allowBlank="1" showInputMessage="1" showErrorMessage="1" sqref="M17" xr:uid="{31EA824D-CEFA-4B83-A1DE-6E80277FA353}">
      <formula1>$AH$8:$AI$8</formula1>
    </dataValidation>
    <dataValidation type="list" allowBlank="1" showInputMessage="1" showErrorMessage="1" sqref="P12" xr:uid="{FFF1D40A-9CF6-49ED-976E-0B8EFFA0D2E2}">
      <formula1>$AH$10:$AJ$10</formula1>
    </dataValidation>
    <dataValidation type="list" allowBlank="1" showInputMessage="1" showErrorMessage="1" sqref="V12:V18" xr:uid="{C11D937C-A73B-4004-9F9F-F75705FDACC6}">
      <formula1>$AH$14:$AK$14</formula1>
    </dataValidation>
    <dataValidation type="list" allowBlank="1" showInputMessage="1" showErrorMessage="1" sqref="D12:D18" xr:uid="{1A4C1A6E-F131-4731-8C8A-09CC1B49AEF4}">
      <formula1>$AN$2:$AN$8</formula1>
    </dataValidation>
    <dataValidation type="list" allowBlank="1" showInputMessage="1" showErrorMessage="1" sqref="T12 S12:S13" xr:uid="{01900403-63D4-4987-85E1-3CC7926A1508}">
      <formula1>$AH$15:$AH$17</formula1>
    </dataValidation>
    <dataValidation type="list" allowBlank="1" showInputMessage="1" showErrorMessage="1" sqref="AA12:AA18" xr:uid="{37D91EDA-CCDA-4E6B-9BE4-72202096F783}">
      <formula1>$AN$12:$AN$13</formula1>
    </dataValidation>
    <dataValidation type="list" allowBlank="1" showInputMessage="1" showErrorMessage="1" sqref="M15" xr:uid="{5753B81F-829C-4A79-8649-B13D9C0DF975}">
      <formula1>$AJ$16:$AL$16</formula1>
    </dataValidation>
  </dataValidations>
  <printOptions horizontalCentered="1"/>
  <pageMargins left="0" right="0" top="0.39370078740157483" bottom="0.51181102362204722" header="0.31496062992125984" footer="0.31496062992125984"/>
  <pageSetup scale="25"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4</vt:i4>
      </vt:variant>
    </vt:vector>
  </HeadingPairs>
  <TitlesOfParts>
    <vt:vector size="8" baseType="lpstr">
      <vt:lpstr>PLANEACION</vt:lpstr>
      <vt:lpstr>COMUNICACIONES</vt:lpstr>
      <vt:lpstr>GESTIÓN DE MEJORAMIENTO</vt:lpstr>
      <vt:lpstr>INVESTIGACION</vt:lpstr>
      <vt:lpstr>COMUNICACIONES!Área_de_impresión</vt:lpstr>
      <vt:lpstr>'GESTIÓN DE MEJORAMIENTO'!Área_de_impresión</vt:lpstr>
      <vt:lpstr>INVESTIGACION!Área_de_impresión</vt:lpstr>
      <vt:lpstr>PLANEACION!Área_de_impresión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Luis Orlando Barrera Cepeda</cp:lastModifiedBy>
  <dcterms:created xsi:type="dcterms:W3CDTF">2021-09-20T20:28:14Z</dcterms:created>
  <dcterms:modified xsi:type="dcterms:W3CDTF">2021-09-27T18:07:31Z</dcterms:modified>
</cp:coreProperties>
</file>