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mc:AlternateContent xmlns:mc="http://schemas.openxmlformats.org/markup-compatibility/2006">
    <mc:Choice Requires="x15">
      <x15ac:absPath xmlns:x15ac="http://schemas.microsoft.com/office/spreadsheetml/2010/11/ac" url="C:\Users\willingtong\Desktop\IDIPRON\WILLI\Gestión Mensual\2021\Enero\Riesgos\Riesgos de Gestión\"/>
    </mc:Choice>
  </mc:AlternateContent>
  <xr:revisionPtr revIDLastSave="0" documentId="8_{6431C041-3E61-4D6E-8EBF-A33B32E3012A}" xr6:coauthVersionLast="45" xr6:coauthVersionMax="45" xr10:uidLastSave="{00000000-0000-0000-0000-000000000000}"/>
  <bookViews>
    <workbookView xWindow="-120" yWindow="-120" windowWidth="29040" windowHeight="15840" firstSheet="1" activeTab="1" xr2:uid="{00000000-000D-0000-FFFF-FFFF00000000}"/>
  </bookViews>
  <sheets>
    <sheet name="MAPA DE RIESGOS CORRUPCIÓN" sheetId="2" state="hidden" r:id="rId1"/>
    <sheet name="FORMATO" sheetId="6" r:id="rId2"/>
    <sheet name="HV R1 IND EF" sheetId="10" r:id="rId3"/>
    <sheet name="HV R2 IND 1" sheetId="11" r:id="rId4"/>
    <sheet name="HV R2 IND EF " sheetId="13" r:id="rId5"/>
    <sheet name="HV R3 IND EF " sheetId="14" r:id="rId6"/>
    <sheet name="HV R3 IND 1" sheetId="15" r:id="rId7"/>
    <sheet name="HV R4 IND EF" sheetId="16" r:id="rId8"/>
    <sheet name="INSTRUCTIVO DE DILIGENCIAMIENTO" sheetId="9" r:id="rId9"/>
    <sheet name="HV R4 IND 1" sheetId="17" r:id="rId10"/>
  </sheets>
  <externalReferences>
    <externalReference r:id="rId11"/>
  </externalReferences>
  <definedNames>
    <definedName name="_xlnm._FilterDatabase" localSheetId="1" hidden="1">FORMATO!$A$1:$AL$50</definedName>
    <definedName name="_xlnm.Print_Area" localSheetId="1">FORMATO!$A$1:$AG$50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9" i="6" l="1"/>
  <c r="N38" i="6"/>
  <c r="N37" i="6"/>
  <c r="N36" i="6"/>
  <c r="N35" i="6"/>
  <c r="N34" i="6"/>
  <c r="N33" i="6"/>
  <c r="I33" i="6"/>
  <c r="I34" i="6" s="1"/>
  <c r="O33" i="6" l="1"/>
  <c r="O36" i="6" s="1"/>
  <c r="Q36" i="6" s="1"/>
  <c r="Q33" i="6" s="1"/>
  <c r="J33" i="6"/>
  <c r="I35" i="6"/>
  <c r="AB48" i="6"/>
  <c r="N32" i="6"/>
  <c r="N31" i="6"/>
  <c r="N30" i="6"/>
  <c r="N29" i="6"/>
  <c r="N28" i="6"/>
  <c r="N27" i="6"/>
  <c r="N26" i="6"/>
  <c r="I26" i="6"/>
  <c r="I27" i="6" s="1"/>
  <c r="N25" i="6"/>
  <c r="N24" i="6"/>
  <c r="N23" i="6"/>
  <c r="N22" i="6"/>
  <c r="N21" i="6"/>
  <c r="N20" i="6"/>
  <c r="N19" i="6"/>
  <c r="I19" i="6"/>
  <c r="I20" i="6" s="1"/>
  <c r="J19" i="6" s="1"/>
  <c r="R36" i="6" l="1"/>
  <c r="O26" i="6"/>
  <c r="O29" i="6" s="1"/>
  <c r="Q29" i="6" s="1"/>
  <c r="Q26" i="6" s="1"/>
  <c r="O19" i="6"/>
  <c r="O22" i="6" s="1"/>
  <c r="R22" i="6" s="1"/>
  <c r="J26" i="6"/>
  <c r="I28" i="6"/>
  <c r="I21" i="6"/>
  <c r="R29" i="6" l="1"/>
  <c r="Q22" i="6"/>
  <c r="Q19" i="6" s="1"/>
  <c r="N12" i="6" l="1"/>
  <c r="N13" i="6"/>
  <c r="N14" i="6"/>
  <c r="N15" i="6"/>
  <c r="N16" i="6"/>
  <c r="N17" i="6"/>
  <c r="N18" i="6"/>
  <c r="O12" i="6" l="1"/>
  <c r="I12" i="6"/>
  <c r="I13" i="6" s="1"/>
  <c r="I14" i="6" l="1"/>
  <c r="J12" i="6"/>
  <c r="O15" i="6"/>
  <c r="Q15" i="6" s="1"/>
  <c r="T36" i="6" l="1"/>
  <c r="S36" i="6"/>
  <c r="T29" i="6"/>
  <c r="S29" i="6"/>
  <c r="T22" i="6"/>
  <c r="S22" i="6"/>
  <c r="T15" i="6"/>
  <c r="S15" i="6"/>
  <c r="R15" i="6"/>
  <c r="Q12" i="6"/>
  <c r="N39" i="2" l="1"/>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Q26" i="2" s="1"/>
  <c r="R26" i="2" s="1"/>
  <c r="V26" i="2" s="1"/>
  <c r="O33" i="2"/>
  <c r="P33" i="2" s="1"/>
  <c r="S33" i="2" s="1"/>
  <c r="I33" i="2"/>
  <c r="I26" i="2"/>
  <c r="O19" i="2"/>
  <c r="P19" i="2" s="1"/>
  <c r="S19" i="2" s="1"/>
  <c r="I19" i="2"/>
  <c r="F12" i="2"/>
  <c r="S26" i="2" l="1"/>
  <c r="X26" i="2" s="1"/>
  <c r="Q19" i="2"/>
  <c r="R19" i="2" s="1"/>
  <c r="V19" i="2" s="1"/>
  <c r="Q33" i="2"/>
  <c r="R33" i="2" s="1"/>
  <c r="X33" i="2"/>
  <c r="T33" i="2"/>
  <c r="Y33" i="2" s="1"/>
  <c r="J33" i="2"/>
  <c r="J35" i="2"/>
  <c r="W19" i="2"/>
  <c r="J26" i="2"/>
  <c r="J28" i="2"/>
  <c r="J21" i="2"/>
  <c r="J19" i="2"/>
  <c r="T19" i="2"/>
  <c r="Y19" i="2" s="1"/>
  <c r="X19" i="2"/>
  <c r="N14" i="2"/>
  <c r="N15" i="2"/>
  <c r="T26" i="2" l="1"/>
  <c r="Y26" i="2" s="1"/>
  <c r="Z26" i="2" s="1"/>
  <c r="AA28" i="2" s="1"/>
  <c r="V33" i="2"/>
  <c r="W33" i="2"/>
  <c r="Z33" i="2" s="1"/>
  <c r="Z19" i="2"/>
  <c r="AA21" i="2" s="1"/>
  <c r="H12" i="2"/>
  <c r="N12" i="2"/>
  <c r="N13" i="2"/>
  <c r="N16" i="2"/>
  <c r="N17" i="2"/>
  <c r="N18" i="2"/>
  <c r="AA26" i="2" l="1"/>
  <c r="AA33" i="2"/>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<sst xmlns="http://schemas.openxmlformats.org/spreadsheetml/2006/main" count="1156" uniqueCount="389">
  <si>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</si>
  <si>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</si>
  <si>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</si>
  <si>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</si>
  <si>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</si>
  <si>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</si>
  <si>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</si>
  <si>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</si>
  <si>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</si>
  <si>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</si>
  <si>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</si>
  <si>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</si>
  <si>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</si>
  <si>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</si>
  <si>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</si>
  <si>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</si>
  <si>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</si>
  <si>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</si>
  <si>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</si>
  <si>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</si>
  <si>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</si>
  <si>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</si>
  <si>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</si>
  <si>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</si>
  <si>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</si>
  <si>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INSTRUCCIONES DE DILIGENCIAMIENTO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</si>
  <si>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</si>
  <si>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</si>
  <si>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</si>
  <si>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</si>
  <si>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</si>
  <si>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</si>
  <si>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</si>
  <si>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</si>
  <si>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</si>
  <si>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</si>
  <si>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</si>
  <si>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</si>
  <si>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</si>
  <si>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</si>
  <si>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</si>
  <si>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</si>
  <si>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</si>
  <si>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</si>
  <si>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</si>
  <si>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</si>
  <si>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</si>
  <si>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</si>
  <si>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</si>
  <si>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</si>
  <si>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</si>
  <si>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</si>
  <si>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</si>
  <si>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</si>
  <si>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</si>
  <si>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</si>
  <si>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</si>
  <si>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</si>
  <si>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</si>
  <si>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 xml:space="preserve">CONTROL </t>
  </si>
  <si>
    <t>PROCESO/
OBJETIVO</t>
  </si>
  <si>
    <t>ÁREA*/ OBJETIVO</t>
  </si>
  <si>
    <t>TIPO DE RIESGO</t>
  </si>
  <si>
    <t>FINANCIERO</t>
  </si>
  <si>
    <t>ESTRATÉGICO</t>
  </si>
  <si>
    <t>OPERATIVO</t>
  </si>
  <si>
    <t>CUMPLIMIENTO</t>
  </si>
  <si>
    <t>TECNOLOGÍA</t>
  </si>
  <si>
    <t>DESCRIPCIÓN DE CAMBIOS EN RIESGOS</t>
  </si>
  <si>
    <t>FECHA DE ACTUALIZACIÓN:</t>
  </si>
  <si>
    <t>APROBACIÓN LÍDER DEL PROCESO</t>
  </si>
  <si>
    <t>ANÁLISIS DEL RIESGO</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</si>
  <si>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</si>
  <si>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</si>
  <si>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</si>
  <si>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t xml:space="preserve"> Son las consecuencias o efectos que puede generar la materialización del riesgo en la entidad. 
</t>
  </si>
  <si>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</si>
  <si>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</si>
  <si>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</si>
  <si>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</si>
  <si>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deben registrar las evidencias de las acciones ejecutadas, es decir actas, avances en los documentos, entre otros que se consideren para este fin.</t>
  </si>
  <si>
    <t xml:space="preserve">Se debe registrar las fechas en las que se realizan las acciones de seguimiento. </t>
  </si>
  <si>
    <t>MONITOREO Y REVISIÓN
(SEGUIMIENTO)</t>
  </si>
  <si>
    <t>Nombrar el cargo de la persona que lideró el avance de la acción.</t>
  </si>
  <si>
    <t>FORMULACIÓN</t>
  </si>
  <si>
    <t>SEGUIMIENTO 1</t>
  </si>
  <si>
    <t>SEGUIMIENTO 2</t>
  </si>
  <si>
    <t>SEGUIMIENTO 3</t>
  </si>
  <si>
    <r>
      <t xml:space="preserve">ACCIÓN: </t>
    </r>
    <r>
      <rPr>
        <sz val="10"/>
        <color theme="1"/>
        <rFont val="Times New Roman"/>
        <family val="1"/>
      </rPr>
      <t>(Marcar con "X")</t>
    </r>
  </si>
  <si>
    <t>REVISÓ</t>
  </si>
  <si>
    <t xml:space="preserve">Para la oficialización del Mapa de Riesgos de Corrupción es necesario que posterior a la aprobación por parte del líder del proceso se envié con memorando a través del correo electrónico que corresponde a la acción. Para los seguimientos se deben adjuntar las evidencias pertinentes a los avances que para el periodo se halla realizado. </t>
  </si>
  <si>
    <t>OFICIALIZACIÓN</t>
  </si>
  <si>
    <t>Se deben relacionar los nombres y los cargos de las personas que intervienen en el proceso de la construcción y seguimiento de los Mapas de Riesgos, es decir, del área quien los elabora, quien lo revisa,  del lider del proceso y la persona que realiza el acompañamiento bien sea de la oficina Asesora de Planeación o de la oficina de Control Interno.</t>
  </si>
  <si>
    <t>En esta celda se debe relacionar los cambios en la información del Mapa de Riesgos. Deben estar incluidas la fecha de la formulación y las fechas de los seguimientos. Adicionalmente si se presentan cambios en la formulación tambien debe estar relacionada en este campo.</t>
  </si>
  <si>
    <t xml:space="preserve">DESCRIPCIÓN DE CAMBIOS </t>
  </si>
  <si>
    <t xml:space="preserve">FECHA  </t>
  </si>
  <si>
    <t>ACCIÓN:</t>
  </si>
  <si>
    <t xml:space="preserve">DESCRIPCIÓN DE LA ACTIVIDAD DE CONTROL </t>
  </si>
  <si>
    <t xml:space="preserve">CARACTERISTICAS DEL CONTROL </t>
  </si>
  <si>
    <t>ASIGNADO</t>
  </si>
  <si>
    <t>NO ASIGNADO</t>
  </si>
  <si>
    <t>INADECUADO</t>
  </si>
  <si>
    <t>INOPORTUNA</t>
  </si>
  <si>
    <t>CONFIABLE</t>
  </si>
  <si>
    <t>NO CONFIABLE</t>
  </si>
  <si>
    <t>SE INVESTIGAN Y SE RESUELVEN OPORTUNAMENTE</t>
  </si>
  <si>
    <t>NO SE INVESTIGAN Y SE RESUELVEN OPORTUNAMENTE</t>
  </si>
  <si>
    <t>COMPLETA</t>
  </si>
  <si>
    <t>¿Existe un responsable asignado a la ejecución del control?</t>
  </si>
  <si>
    <t>¿La oportunidad en que se ejecuta el control ayuda a prevenir la mitigación del riesgo o a detectar la materialización del riesgo de manera oportuna?</t>
  </si>
  <si>
    <t>NO EXISTE</t>
  </si>
  <si>
    <t xml:space="preserve">DEBE ESTABLECER ACCIONES PARA FORTALECER EL CONTROL </t>
  </si>
  <si>
    <t>EXTREMO</t>
  </si>
  <si>
    <t>ALTO</t>
  </si>
  <si>
    <t>MODERADO</t>
  </si>
  <si>
    <t>BAJO</t>
  </si>
  <si>
    <t>DIRECTAMENTE</t>
  </si>
  <si>
    <t>INDIRECTAMENTE</t>
  </si>
  <si>
    <t>OPCIÓN DE MANEJO</t>
  </si>
  <si>
    <t>ACEPTAR EL RIESGO</t>
  </si>
  <si>
    <t>REDUCIR EL RIESGO</t>
  </si>
  <si>
    <t>EVITAR EL RIESGO</t>
  </si>
  <si>
    <t>COMPARTIR EL RIESGO</t>
  </si>
  <si>
    <t>FECHA DE ÚLTIMA MATERIALIZACIÓN DEL RIESGO</t>
  </si>
  <si>
    <t>INDICADORES</t>
  </si>
  <si>
    <t>MAYOR</t>
  </si>
  <si>
    <t>RARA VEZ</t>
  </si>
  <si>
    <t>IMPROBABLE</t>
  </si>
  <si>
    <t>POSIBLE</t>
  </si>
  <si>
    <t>PROBABLE</t>
  </si>
  <si>
    <t>CATASTRÓFICO</t>
  </si>
  <si>
    <t>CASI SEGURO</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</si>
  <si>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</si>
  <si>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</si>
  <si>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</si>
  <si>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</si>
  <si>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GERENCIAL</t>
  </si>
  <si>
    <t xml:space="preserve">DE CUMPLIMIENTO </t>
  </si>
  <si>
    <t>TÉCNOLOGIA</t>
  </si>
  <si>
    <t>DE IMAGEN O REPUTACIONAL</t>
  </si>
  <si>
    <t>ACCIONES DE CONTINGENCIA EN CASO DE MATERIALIZACIÓN DEL RIESGO</t>
  </si>
  <si>
    <t>INSIGNIFICANTE</t>
  </si>
  <si>
    <t>MENOR</t>
  </si>
  <si>
    <t>ADECUADO</t>
  </si>
  <si>
    <t>OPORTUNA</t>
  </si>
  <si>
    <t>PREVENIR</t>
  </si>
  <si>
    <t>DETECTAR</t>
  </si>
  <si>
    <t>NO ES UN CONTROL</t>
  </si>
  <si>
    <t>INCOMPLETA</t>
  </si>
  <si>
    <t>Valor</t>
  </si>
  <si>
    <t>PESO DEL DISEÑO DE CADA CONTROL</t>
  </si>
  <si>
    <t>PESO DE LA EJECUCIÓN DE CADA CONTROL</t>
  </si>
  <si>
    <t>FUERTE (SIEMPRE SE EJECUTA)</t>
  </si>
  <si>
    <t>MODERADO (ALGUNAS VECES)</t>
  </si>
  <si>
    <t>DÉBIL (NO SE EJECUTA)</t>
  </si>
  <si>
    <t>SOLIDEZ INDIVIDUAL DE CADA CONTROL</t>
  </si>
  <si>
    <t>CONTROLES AYUDAN A DISMINUIR PROBABILIDAD</t>
  </si>
  <si>
    <t>CONTROLES AYUDAN A DISMINUIR IMPACTO</t>
  </si>
  <si>
    <t>Sí</t>
  </si>
  <si>
    <t>NO DISMINUYE</t>
  </si>
  <si>
    <t>No. De columnas en la matriz de riesgo que se desplaza en el eje de la probabilidad.</t>
  </si>
  <si>
    <t>No. De columnas en la matriz de riesgo que se desplaza en el eje de la impacto.</t>
  </si>
  <si>
    <t>OBSERVACIONES DEL MONITOREO</t>
  </si>
  <si>
    <t>ZONA DE RIESGO RESIDUAL</t>
  </si>
  <si>
    <t>ZONA DE RIESGO INHERENTE</t>
  </si>
  <si>
    <t>TIPO DE CONTROL</t>
  </si>
  <si>
    <t>PREVENTIVO</t>
  </si>
  <si>
    <t>APOYO OFICINA DE ASESORA DE PLANEACIÓN</t>
  </si>
  <si>
    <t>DESCRIPCIÓN DEL RIESGO</t>
  </si>
  <si>
    <t>1. BAJO</t>
  </si>
  <si>
    <t>2. BAJO</t>
  </si>
  <si>
    <t>3. BAJO</t>
  </si>
  <si>
    <t>4. BAJO</t>
  </si>
  <si>
    <t>5. BAJO</t>
  </si>
  <si>
    <t>1. MODERADO</t>
  </si>
  <si>
    <t>2. MODERADO</t>
  </si>
  <si>
    <t>3. MODERADO</t>
  </si>
  <si>
    <t>4. MODERADO</t>
  </si>
  <si>
    <t>5. MODERADO</t>
  </si>
  <si>
    <t>1. ALTO</t>
  </si>
  <si>
    <t>2. ALTO</t>
  </si>
  <si>
    <t>3. ALTO</t>
  </si>
  <si>
    <t>4. ALTO</t>
  </si>
  <si>
    <t>5. ALTO</t>
  </si>
  <si>
    <t>6. ALTO</t>
  </si>
  <si>
    <t>7. ALTO</t>
  </si>
  <si>
    <t>1. EXTREMO</t>
  </si>
  <si>
    <t>2. EXTREMO</t>
  </si>
  <si>
    <t>3. EXTREMO</t>
  </si>
  <si>
    <t>4. EXTREMO</t>
  </si>
  <si>
    <t>5. EXTREMO</t>
  </si>
  <si>
    <t>6. EXTREMO</t>
  </si>
  <si>
    <t>7. EXTREMO</t>
  </si>
  <si>
    <t>¿El responsable tiene la autoridad y adecuada segregación de funciones en la ejecución del control?</t>
  </si>
  <si>
    <t>DETECTIVO</t>
  </si>
  <si>
    <t>ACCIONES A IMPLEMENTAR</t>
  </si>
  <si>
    <t>ACCIONES IMPLEMENTADAS</t>
  </si>
  <si>
    <t>ACCIONES ASOCIADAS AL FORTALECIMIENTO DEL CONTROL O A LA CAUSA</t>
  </si>
  <si>
    <t>PERIODO DE EJECUCIÓN DE LAS ACCIONES A IMPLEMENTAR</t>
  </si>
  <si>
    <t>ACCIONES A IMPLEMENTAR PARA EL FORTALECIMIENTO</t>
  </si>
  <si>
    <t>FRECUENCIA DE EJECUCIÓN DE LAS ACCIONES DE CONTROL PLANTEADAS</t>
  </si>
  <si>
    <t xml:space="preserve">Para el diligenciamiento de este instrumento tenga en cuenta:
La formulación se realiza 1 vez al año con el apoyo de la Oficina Asesora de Planeación 
Los seguimientos serán adelantados por la Oficina de Control Interno. </t>
  </si>
  <si>
    <t>FECHAS DE CORTE DE LA POLÍTICA</t>
  </si>
  <si>
    <t>Formulación 31 de enero 
Seguimientos 30 de abril, 31 de agosto y 31 de diciembre de cada año</t>
  </si>
  <si>
    <t xml:space="preserve">Registrar la fecha en la que el documento es aprobado por el líder del área. </t>
  </si>
  <si>
    <t>Se debe marcar con X únicamente una acción que sea la que la que corresponde, es decir, si es Formulación, o seguimiento I, II o III. Esto determina a quien se le envia el formato, para aprobación, consolidación y publicación, ya que la formulación corresponde a la oficina Asesora de Planeación y debe ser enviado desde el correo del lider del área a el correo planeacion@idipron.gov.co y los seguimientos corresponden a la oficina de Control Interno, que debe ser dirigido de igual forma al correo controlinterno@idipron.gov.co.</t>
  </si>
  <si>
    <t xml:space="preserve">Son los medios, las circunstancias y agentes generadores de riesgo, entendidos todos los sujetos u objetos que tienen la capacidad de originar un riesgo. Este campo debe ser diligenciado describiendo brevemente la causa del riesgo identificado.
Ejemplos: Carencia de controles en el procedimiento de contratación, Insuficiente capacitación del personal de contratos, Desconocimiento de los cambios en la regulación contractual, Inadecuadas políticas de operación.
</t>
  </si>
  <si>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Evitar iniciar con palabras negativas como: “No…”, “Que no…”, o con palabras que denoten un factor de riesgo (causa) tales como:
“ausencia de”, “falta de”, “poco(a)”, “escaso(a)”, “insuficiente”, “deficiente”, “debilidades en…”
</t>
    </r>
    <r>
      <rPr>
        <b/>
        <sz val="12"/>
        <color theme="1"/>
        <rFont val="Calibri"/>
        <family val="2"/>
        <scheme val="minor"/>
      </rPr>
      <t xml:space="preserve">Ejemplo: Objetivo del proceso: si el objetivo del
proceso es </t>
    </r>
    <r>
      <rPr>
        <sz val="12"/>
        <color theme="1"/>
        <rFont val="Calibri"/>
        <family val="2"/>
        <scheme val="minor"/>
      </rPr>
      <t>“adquirir con oportunidad y calidad técnica los bienes y servicios requeridos por la entidad para su continua operación” un riesgo puede ser:</t>
    </r>
    <r>
      <rPr>
        <b/>
        <sz val="12"/>
        <color theme="1"/>
        <rFont val="Calibri"/>
        <family val="2"/>
        <scheme val="minor"/>
      </rPr>
      <t>Inoportunidad en la adquisición de los bienes y servicios requeridos por la entidad"</t>
    </r>
    <r>
      <rPr>
        <sz val="12"/>
        <color theme="1"/>
        <rFont val="Calibri"/>
        <family val="2"/>
        <scheme val="minor"/>
      </rPr>
      <t xml:space="preserve">
</t>
    </r>
  </si>
  <si>
    <r>
      <t xml:space="preserve">Realizar redacción descriptiva del riesgo conjungando causas y consecuencias que respondan las siguientes preguntas: 
</t>
    </r>
    <r>
      <rPr>
        <b/>
        <sz val="12"/>
        <color theme="1"/>
        <rFont val="Calibri"/>
        <family val="2"/>
        <scheme val="minor"/>
      </rPr>
      <t xml:space="preserve">¿QUÉ PUEDE SUCEDER?
¿CÓMO PUEDE SUCEDER?
¿CUÁNDO PUEDE SUCEDER?
¿QUÉ CONSECUENCIAS TENDRÍA SU MATERIALIZACIÓN?
</t>
    </r>
    <r>
      <rPr>
        <sz val="12"/>
        <color theme="1"/>
        <rFont val="Calibri"/>
        <family val="2"/>
        <scheme val="minor"/>
      </rPr>
      <t xml:space="preserve">
</t>
    </r>
    <r>
      <rPr>
        <b/>
        <sz val="12"/>
        <color theme="1"/>
        <rFont val="Calibri"/>
        <family val="2"/>
        <scheme val="minor"/>
      </rPr>
      <t xml:space="preserve">Ejemplo: </t>
    </r>
    <r>
      <rPr>
        <sz val="12"/>
        <color theme="1"/>
        <rFont val="Calibri"/>
        <family val="2"/>
        <scheme val="minor"/>
      </rPr>
      <t>La combinación de factores como insuficiente capacitación del personal de contratos, cambios en la regulación contractual, inadecuadas políticas de operación y carencia de controles en el procedimiento de contratación pueden ocasionar inoportunidad en la adquisición de los bienes y servicios requeridos por la entidad y, en consecuencia, afectar la continuidad de su operación.</t>
    </r>
  </si>
  <si>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</si>
  <si>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La segunda metodología aplica cuando no hay evidencias para encontrar la probabilidad. En este caso se debe recurrir al conocimieno del grupo de trabajo, en donde cada una de las personas va a calificar en la escala de 1. Rara Vez, 2. improbable, 3. Casi Seguro, 4. Probable, 5. Posible. POsterior a eso se  suman los puntojes asignados por cada uno y se promedia con el numero de personas, el resultado será la calificación del riesgo.  
</t>
  </si>
  <si>
    <r>
      <t xml:space="preserve">El instrumento está formulado para realizar el cruce entre los valores de las variables de </t>
    </r>
    <r>
      <rPr>
        <b/>
        <sz val="12"/>
        <color theme="1"/>
        <rFont val="Calibri"/>
        <family val="2"/>
        <scheme val="minor"/>
      </rPr>
      <t>Probabilidad e Impacto</t>
    </r>
    <r>
      <rPr>
        <sz val="12"/>
        <color theme="1"/>
        <rFont val="Calibri"/>
        <family val="2"/>
        <scheme val="minor"/>
      </rPr>
      <t>.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r>
  </si>
  <si>
    <r>
      <t>CONTROLES</t>
    </r>
    <r>
      <rPr>
        <sz val="11"/>
        <color theme="1"/>
        <rFont val="Calibri"/>
        <family val="2"/>
        <scheme val="minor"/>
      </rPr>
      <t xml:space="preserve"> 
(Preguntas de la existencia de controles)</t>
    </r>
  </si>
  <si>
    <r>
      <t xml:space="preserve">Se establecen siete preguntas con el fin de determinar que controles se aplican a cada uno de los procesos que sean analizados. A continuación se establece una casilla con las opciones de respuesta SI/NO que se debe responder para cada una de las siete preguntas relacionadas.
¿Existe un responsable asignado a la ejecución del control?
"¿El responsable tiene la autoridad y adecuada segregación de funciones en la ejecución del control?"
¿La oportunidad en que se ejecuta el control ayuda a prevenir la mitigación del riesgo o a detectar la materialización del riesgo de manera oportuna?
"¿Las actividades que se desarrollan en el control realmente buscan por si sola prevenir o detectar las causas que pueden dar origen al riesgo,  Ej.: verificar, validar, cotejar, comparar, revisar, etc.?"
¿La fuente de información que se utiliza en el desarrollo del control es información confiable que permita mitigar el riesgo?
¿Las observaciones, desviaciones o diferencias identificadas como resultados de la ejecución del control son investigadas y  resueltas de manera oportuna?
¿Se deja evidencia o rastro de la ejecución del control que permita a cualquier tercero con la evidencia llegar a la misma conclusión?
</t>
    </r>
    <r>
      <rPr>
        <b/>
        <sz val="12"/>
        <color theme="1"/>
        <rFont val="Calibri"/>
        <family val="2"/>
        <scheme val="minor"/>
      </rPr>
      <t xml:space="preserve">
EL VALOR TOTAL DEL PESO DE LOS CONTROLES ES 100. CADA UNA DE LOS ELEMENTOS QUE SE RESPONDEN 
CON NO RESTAN A ESTE VALOR. </t>
    </r>
  </si>
  <si>
    <t>SELECCIONAR DEPENDIENDO DE LO QUE SUCEDA CON LOS CONTROLES</t>
  </si>
  <si>
    <t xml:space="preserve">El mapa esta formulado, se debe seleccionar entre las opciones directamente, indirectamente, o no disminuye dependiendo del criterio del equipo de trabajo que establece el manejo de los riesgos. Esta casilla indicará si el riesgo ha disminuido por los controles que se describieron. </t>
  </si>
  <si>
    <t>Para hallar la Zona de Riesgo Residual se debe partir de la ZONA DE RIESGO INHERENTE, el mapa de riesgos indica cuantas casillas se debe disminuir el riesgo en el mapa de calor, tanto en eje que corresponde al IMPACTO como al eje del PROBABILIDAD.
Ejemplo: Un riesgo en Zona de Riesgo Inherente 2. MODERADO tiene controles solidos y el mapa calcula que debe bajar una (1) casilla de IMPACTO y una (1) de PROBABILIDAD.
1. Ubicar la Zona de Riesgo Inherente 2. MODERADO
Despues de ubicarlo en el mapa seleccionarlo de la lista desplegable Nombrada como Riesgo Residual. En este ejemplo el Riesgo baja a 2. BAJO</t>
  </si>
  <si>
    <t xml:space="preserve">Escribir en este campo la última fecha de materialización del Riesgo, si esta información no existe diligenciar con no se tiene información, sin embargo desde este Mapa de Riesgos se debe llevar registro de estos eventos. </t>
  </si>
  <si>
    <t xml:space="preserve">Se debe seleccionar que Opción de Manejo se escogera para cada caso
•	Evitar el Riesgo: Se toman medidas encaminadas a evitar la materialización del riesgo. Ejemplo: Controles de calidad, mantenimiento preventivo a los equipos.
•	Reducir el Riesgo: Incluye medidas orientadas a disminuir tanto la probabilidad (medidas de prevención) como el impacto (medidas de protección). Ejemplo: optimización de los procedimientos y mejora en la efectividad de los controles.
•	Compartir o Transferir el Riesgo: Reducen los efectos de los riesgos, a través del traspaso de las pérdidas a otras organizaciones. Ejemplo: contratos de pólizas de seguro.
•	Asumir el Riesgo: Luego de que los riesgos sean reducidos o transferidos, pueden quedar riesgos residuales que se mantienen, en ese caso se asume el riesgo residual. </t>
  </si>
  <si>
    <t xml:space="preserve">Definir acciones enfocadas a atacar la Causa o al fortalecimiento de los controles. Esta acción se debe construir de forma permanente y se une al que hacer del área. </t>
  </si>
  <si>
    <t>Se debe establecer una frecuencia para la implemetación de la acción Planteada.</t>
  </si>
  <si>
    <r>
      <rPr>
        <b/>
        <sz val="12"/>
        <color theme="1"/>
        <rFont val="Calibri"/>
        <family val="2"/>
        <scheme val="minor"/>
      </rPr>
      <t>CONTROLES PREVENTIVOS:</t>
    </r>
    <r>
      <rPr>
        <sz val="12"/>
        <color theme="1"/>
        <rFont val="Calibri"/>
        <family val="2"/>
        <scheme val="minor"/>
      </rPr>
      <t xml:space="preserve"> Controles que están diseñados para evitar un evento no deseado en el momento en que se produce. Este tipo de controles intentan evitar la ocurrencia de los riesgos que puedan afectar el cumplimiento de los objetivos.</t>
    </r>
  </si>
  <si>
    <r>
      <rPr>
        <b/>
        <sz val="12"/>
        <color theme="1"/>
        <rFont val="Calibri"/>
        <family val="2"/>
        <scheme val="minor"/>
      </rPr>
      <t>CONTROLES DETECTIVOS:</t>
    </r>
    <r>
      <rPr>
        <sz val="12"/>
        <color theme="1"/>
        <rFont val="Calibri"/>
        <family val="2"/>
        <scheme val="minor"/>
      </rPr>
      <t xml:space="preserve"> Controles que están diseñados para identificar un evento o resultado no previsto después de que se haya producido. Buscan detectar la situación no deseada para que se corrija y se tomen las acciones correspondientes.</t>
    </r>
  </si>
  <si>
    <t>SE DEBEN CONSIGNAR AQUÍ LAS OBSERVACIONES DE LOS PROFESIONALES QUE REALICEN LA REVISIÓN DE LOS MAPAS.</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</si>
  <si>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Entre las clases de riesgos que pueden presentarse están:
</t>
    </r>
    <r>
      <rPr>
        <b/>
        <sz val="12"/>
        <color theme="1"/>
        <rFont val="Calibri"/>
        <family val="2"/>
        <scheme val="minor"/>
      </rPr>
      <t xml:space="preserve">Riesgos Estratégicos: </t>
    </r>
    <r>
      <rPr>
        <sz val="12"/>
        <color theme="1"/>
        <rFont val="Calibri"/>
        <family val="2"/>
        <scheme val="minor"/>
      </rPr>
      <t xml:space="preserve">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t>
    </r>
    <r>
      <rPr>
        <b/>
        <sz val="12"/>
        <color theme="1"/>
        <rFont val="Calibri"/>
        <family val="2"/>
        <scheme val="minor"/>
      </rPr>
      <t>Riesgos Gerenciales:</t>
    </r>
    <r>
      <rPr>
        <sz val="12"/>
        <color theme="1"/>
        <rFont val="Calibri"/>
        <family val="2"/>
        <scheme val="minor"/>
      </rPr>
      <t xml:space="preserve"> Posibilidad de ocurrencia de eventos que afecten los procesos gerenciales y/o la alta dirección.
</t>
    </r>
    <r>
      <rPr>
        <b/>
        <sz val="12"/>
        <color theme="1"/>
        <rFont val="Calibri"/>
        <family val="2"/>
        <scheme val="minor"/>
      </rPr>
      <t>Riesgos Operativos</t>
    </r>
    <r>
      <rPr>
        <sz val="12"/>
        <color theme="1"/>
        <rFont val="Calibri"/>
        <family val="2"/>
        <scheme val="minor"/>
      </rPr>
      <t xml:space="preserve">: 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
</t>
    </r>
    <r>
      <rPr>
        <b/>
        <sz val="12"/>
        <color theme="1"/>
        <rFont val="Calibri"/>
        <family val="2"/>
        <scheme val="minor"/>
      </rPr>
      <t>Riesgos Financieros:</t>
    </r>
    <r>
      <rPr>
        <sz val="12"/>
        <color theme="1"/>
        <rFont val="Calibri"/>
        <family val="2"/>
        <scheme val="minor"/>
      </rPr>
      <t xml:space="preserve"> Se relacionan con el manejo de los recursos de la entidad que incluye, la ejecución presupuestal, la elaboración de los estados financieros, los pagos, manejos de excedentes de tesorería y el manejo sobre los bienes de cada entidad. De la eficiencia y transparencia en el manejo de los recursos, así como su interacción con las demás áreas dependerá en gran parte el éxito o fracaso de toda entidad.
</t>
    </r>
    <r>
      <rPr>
        <b/>
        <sz val="12"/>
        <color theme="1"/>
        <rFont val="Calibri"/>
        <family val="2"/>
        <scheme val="minor"/>
      </rPr>
      <t>Riesgos de Cumplimiento:</t>
    </r>
    <r>
      <rPr>
        <sz val="12"/>
        <color theme="1"/>
        <rFont val="Calibri"/>
        <family val="2"/>
        <scheme val="minor"/>
      </rPr>
      <t xml:space="preserve"> Se asocian con la capacidad de la entidad para cumplir con los requisitos legales, contractuales, de ética pública y en general con su compromiso ante la comunidad.
</t>
    </r>
    <r>
      <rPr>
        <b/>
        <sz val="12"/>
        <color theme="1"/>
        <rFont val="Calibri"/>
        <family val="2"/>
        <scheme val="minor"/>
      </rPr>
      <t>Riesgos de Tecnología:</t>
    </r>
    <r>
      <rPr>
        <sz val="12"/>
        <color theme="1"/>
        <rFont val="Calibri"/>
        <family val="2"/>
        <scheme val="minor"/>
      </rPr>
      <t xml:space="preserve"> Están relacionados con la capacidad tecnológica de la Entidad para satisfacer sus necesidades actuales y futuras y el cumplimiento de la misión.
</t>
    </r>
    <r>
      <rPr>
        <b/>
        <sz val="12"/>
        <color theme="1"/>
        <rFont val="Calibri"/>
        <family val="2"/>
        <scheme val="minor"/>
      </rPr>
      <t>Riesgo de Imagen o Reputacional:</t>
    </r>
    <r>
      <rPr>
        <sz val="12"/>
        <color theme="1"/>
        <rFont val="Calibri"/>
        <family val="2"/>
        <scheme val="minor"/>
      </rPr>
      <t xml:space="preserve">  Están relacionados con la percepción y la confianza por parte de la ciudadanía hacia la institución.</t>
    </r>
  </si>
  <si>
    <t>Se deben nombrar las acciones que se realizán para avanzar en el fortalecimiento de los controles, es decir, reunión con el areá…, avance en el documento…, oficialización del procedimiento… (dependiendo de las acciones asociadas al control que se hayan determinado).
EL SEGUIMIENTO SE DEBE HACER DE FORMA ACUMULATIVA INDICADO LAS ACCIONES REALIZADAS.</t>
  </si>
  <si>
    <t>REVISIÓN Y APROBACIÓN</t>
  </si>
  <si>
    <t>FECHA  (DD/MM/AAAA)</t>
  </si>
  <si>
    <t>Se debe establecer un Indicador de Eficacia y otro de Efectividad. (Siempre deben ser 2). Cada indicador debe ir respaldado por su Hoja de Vida del Indicador de acuerdo al formato vigente y anexase al archivo excel  de la matriz.</t>
  </si>
  <si>
    <t xml:space="preserve">SEGUIMIENTO Y EVALUACIÓN A LA GESTIÓN </t>
  </si>
  <si>
    <t>Proporcionar información sobre la efectividad del Sistema de Control Interno, la operación de la 1ª y 2ª Línea de defensa del Modelo Integrado de Planeación y Gestión -MIPG con un enfoque basado en riesgos</t>
  </si>
  <si>
    <t>No contribuir con el logro de los objetivos institucionales y mejora de los procesos
Deterioro de imagen y credibilidad de la OCI</t>
  </si>
  <si>
    <t xml:space="preserve">No contribuir con el logro de los objetivos institucionales y mejora de los procesos
Deterioro de imagen y credibilidad de la OCI
</t>
  </si>
  <si>
    <t>Incumplimiento del Plan Anual de Auditorias</t>
  </si>
  <si>
    <t xml:space="preserve">Desplazamiento de la auditoria no ejecutada a meses posteriores o a la vigencia inmediatamente posterior. </t>
  </si>
  <si>
    <t>Desconocida</t>
  </si>
  <si>
    <t>Revisión y estudio de información abierta al público general, sobre el tema específico por parte de miembros del equipo de la OCI, para atender posteriormente la solicitud de asesoría o acompañamiento.</t>
  </si>
  <si>
    <t>#1</t>
  </si>
  <si>
    <t>ALEXA XIMENA LENES ROJAS</t>
  </si>
  <si>
    <t>LUIS ORLANDO BARRERA CEPEDA</t>
  </si>
  <si>
    <t>JEFE OFICINA DE CONTROL INTERNO</t>
  </si>
  <si>
    <t>PROFESIONAL UNIVERSITARIO</t>
  </si>
  <si>
    <t>No aportar de manera oportuna información para la efectiva toma de decisiones estratégicas para el Instituto</t>
  </si>
  <si>
    <t>Profesionales de Auditoría</t>
  </si>
  <si>
    <t>Ajustes al Informe de Auditoría
Recomendaciones y sugerencias del Jefe de la OCI y del Equipo Auditor de la OCI, al Auditor del caso</t>
  </si>
  <si>
    <t>Informes de Auditoría sin hallazgos y/o recomendaciones relevantes para la mejora de los procesos</t>
  </si>
  <si>
    <t>Asesorías o acompañamientos no atendidos por la OCI</t>
  </si>
  <si>
    <t>Jefe de Oficina Control Interno</t>
  </si>
  <si>
    <t>Jefe de OCI y Profesionales de Auditoría de OCI</t>
  </si>
  <si>
    <t>PROCESO</t>
  </si>
  <si>
    <t>GESTIÓN DE MEJORAMIENTO</t>
  </si>
  <si>
    <t>CÓDIGO</t>
  </si>
  <si>
    <t>E-MEJ-FT-003</t>
  </si>
  <si>
    <t>VERSIÓN</t>
  </si>
  <si>
    <t>06</t>
  </si>
  <si>
    <t>FORMATO</t>
  </si>
  <si>
    <t>HOJA DE VIDA DE INDICADORES</t>
  </si>
  <si>
    <t>PÁGINA</t>
  </si>
  <si>
    <t>1 de 1</t>
  </si>
  <si>
    <t>VIGENTE DESDE</t>
  </si>
  <si>
    <t>16/05/2019</t>
  </si>
  <si>
    <t>Asignado por la OAP</t>
  </si>
  <si>
    <t>FECHA DE ENTRADA EN VIGENCIA</t>
  </si>
  <si>
    <t>DEPENDENCIA</t>
  </si>
  <si>
    <t>OBJETIVO ESTRATÉGICO ASOCIADO</t>
  </si>
  <si>
    <t xml:space="preserve">Robustecer la gestión institucional implementando de manera eficaz y eficiente los lineamientos asociados a la calidad, seguridad y salud en el trabajo, gestión ambiental, responsabilidad social, gestión documental, seguridad de la información, control interno y lucha contra la corrupción.
 </t>
  </si>
  <si>
    <t>META ASOCIADA</t>
  </si>
  <si>
    <t>Hacer seguimiento a los mapas de riesgo de la Entidad en relación con la implementación de la política de administración del riesgo</t>
  </si>
  <si>
    <t>ODS AL QUE APLICA</t>
  </si>
  <si>
    <t>(Si aplica)</t>
  </si>
  <si>
    <t>COMPONENTE DEL PND AL QUE APLICA</t>
  </si>
  <si>
    <t>COMPONENTE DE POLÍTICA PÚBLICA AL QUE APLICA</t>
  </si>
  <si>
    <t>COMPONENTE DEL PDD AL QUE APLICA</t>
  </si>
  <si>
    <t>PROYECTO DE INVERSIÓN AL QUE APLICA</t>
  </si>
  <si>
    <t>INFORMACIÓN DEL INDICADOR</t>
  </si>
  <si>
    <r>
      <rPr>
        <b/>
        <sz val="10"/>
        <rFont val="Times New Roman"/>
        <family val="1"/>
      </rPr>
      <t xml:space="preserve">NOMBRE DEL INDICADOR </t>
    </r>
    <r>
      <rPr>
        <sz val="10"/>
        <rFont val="Times New Roman"/>
        <family val="1"/>
      </rPr>
      <t xml:space="preserve"> </t>
    </r>
  </si>
  <si>
    <t>OBJETIVO DEL INDICADOR</t>
  </si>
  <si>
    <t>DEFINICIÓN OPERACIONAL</t>
  </si>
  <si>
    <t>TIPOLOGÍA DEL INDICADOR</t>
  </si>
  <si>
    <t>Efectividad</t>
  </si>
  <si>
    <t>CATEGORÍA DEL INDICADOR</t>
  </si>
  <si>
    <t>Operativo</t>
  </si>
  <si>
    <t>PLAZO DE CUMPLIMIENTO</t>
  </si>
  <si>
    <t>DD/MM/AAAA</t>
  </si>
  <si>
    <t>RESPONSABLE DE DEFINIR EL INDICADOR</t>
  </si>
  <si>
    <t>RESPONSABLE DE OBSERVAR EL INDICADOR Y TOMAR DECISIONES</t>
  </si>
  <si>
    <r>
      <t xml:space="preserve"> </t>
    </r>
    <r>
      <rPr>
        <b/>
        <sz val="10"/>
        <rFont val="Times New Roman"/>
        <family val="1"/>
      </rPr>
      <t xml:space="preserve">DATOS DE LA VARIABLE </t>
    </r>
    <r>
      <rPr>
        <sz val="10"/>
        <rFont val="Times New Roman"/>
        <family val="1"/>
      </rPr>
      <t xml:space="preserve"> </t>
    </r>
  </si>
  <si>
    <t>NOMBRE DE LA VARIABLE</t>
  </si>
  <si>
    <t>FUENTE DE LA INFORMACIÓN</t>
  </si>
  <si>
    <t>NIVEL DE DESAGREGACIÓN</t>
  </si>
  <si>
    <t>FRECUENCIA DE LA MEDICIÓN</t>
  </si>
  <si>
    <t>UNIDAD DE MEDIDA</t>
  </si>
  <si>
    <t>RESPONSABLE DE LA INFORMACIÓN</t>
  </si>
  <si>
    <t xml:space="preserve">
RESULTADO </t>
  </si>
  <si>
    <t xml:space="preserve"># de Informes de Auditoría con deficiencias en hallazgos y/o recomendaciones, en el período </t>
  </si>
  <si>
    <t>INFORMES DE AUDITORÍA</t>
  </si>
  <si>
    <t>CUATRIMESTRAL</t>
  </si>
  <si>
    <t>Informes con definciencias en hallazgos o recomendaciones</t>
  </si>
  <si>
    <t>JEFE DE OCI Y PROFESIONALES DE AUDITORIA DE OCI</t>
  </si>
  <si>
    <t>META</t>
  </si>
  <si>
    <t xml:space="preserve"> MONITOREO DE INDICADORES</t>
  </si>
  <si>
    <t># PERIODO DE SEGUIMIENTO</t>
  </si>
  <si>
    <t>RESULTADO 
(Variable 1 - Numerador)</t>
  </si>
  <si>
    <t>META
(Variable 2 - Denominador)</t>
  </si>
  <si>
    <t>RESULTADO DEL INDICADOR</t>
  </si>
  <si>
    <t>INTERPRETACIÓN</t>
  </si>
  <si>
    <t xml:space="preserve">OBSERVACIONES: </t>
  </si>
  <si>
    <t xml:space="preserve"># de Informes de Auditoría sin hallazgos y/o recomendaciones relevantes para la mejora de los procesos, en el período </t>
  </si>
  <si>
    <t>SEGUIMIENTO Y CONTROL</t>
  </si>
  <si>
    <t>Oficina Control Interno</t>
  </si>
  <si>
    <t># de jornadas de induccción y reinducción en las cuales participe la OCI / # total de jornadas a las cuales se invite a OCI</t>
  </si>
  <si>
    <t>Eficiencia</t>
  </si>
  <si>
    <t>Registro de Asistencia de Jornadas</t>
  </si>
  <si>
    <t xml:space="preserve">Jornadas </t>
  </si>
  <si>
    <t>PROFESIONAL DE AUDITORÍA OCI</t>
  </si>
  <si>
    <t># total de jornadas a las cuales se invite a OCI</t>
  </si>
  <si>
    <t>Correos electrónicos o memos de invitación</t>
  </si>
  <si>
    <t># de acompañamientos de OCI del período/ # total de requerimientos de acompañamientos del Período.</t>
  </si>
  <si>
    <t>Casos</t>
  </si>
  <si>
    <t>Desfases en la ejecución de Auditorías &gt;  1 mes</t>
  </si>
  <si>
    <t>Identificar desfases superiores a 1 mes en lo programaso el el Plan Anual de Auditoría.</t>
  </si>
  <si>
    <t># de casos de desfases en el programa anual de auditoría, superiores a un mes</t>
  </si>
  <si>
    <t>Acompañamientos atendidos por la OCI</t>
  </si>
  <si>
    <t>Identificar la capacidad de atención en requerimeintos de acompañamientos por parte de la Oficina de Control Interno</t>
  </si>
  <si>
    <t xml:space="preserve"># total de requerimientos de acompañamientos del Período.
</t>
  </si>
  <si>
    <t xml:space="preserve"># de acompañamientos de OCI del período
</t>
  </si>
  <si>
    <t>Acompañamientos</t>
  </si>
  <si>
    <t>Requerimientos</t>
  </si>
  <si>
    <t>Plan Anual de Auditorías y ejecución de las mismas</t>
  </si>
  <si>
    <t>Revisiones</t>
  </si>
  <si>
    <t>No se evidencia materialización del riesgo en el primer cuatrimestre del año.</t>
  </si>
  <si>
    <t>Indeterminado.</t>
  </si>
  <si>
    <t>No aplica. No se realizó socialización sobre temas de Control Interno en Jornadas de inducción y reinducción, pues Subdirección de Desarrollo Humano no programó Jornadas de ese tipo en los primeros cuatro meses del año.</t>
  </si>
  <si>
    <t>Se atendieron 11 acompañamientos durante el cuatrimestre.</t>
  </si>
  <si>
    <t>No se evidencia materialización del riesgo en el segundo cuatrimestre del año.</t>
  </si>
  <si>
    <t>No se realizó socialización sobre temas de Control Interno en Jornadas de inducción y reinducción. No se incluyó dentro de jornadas de capaciación a la OCI.</t>
  </si>
  <si>
    <t>Se presentó desfase en 11 de las 26 actividades de auditoría previstas para finalizar en el cuatrimestre  mayo-agosto en el Plan Anual de Auditorías. Las causas indetificadas son:Constantes solicitudes de prórrogas por parte de los Auditados por diversas situaciones como: Demoras en accesos y procesamiento de información a sumininstrar por los auditados a causa de trabajo en casa, actividades de empalme con nuevo personal; Rezagos en cumplimiento de cronogramas de actividades de Auditorías anteriores.
Grado de efectividad de las acciones implementadas sobre la mitigación del riesgo del 58%.</t>
  </si>
  <si>
    <t>Se presentó desfase en 4 de las 23 actividades de auditoría progranadas en el Plan Anual. Las causas indetificadas son: Constantes solicitudes de prórrogas por parte de los Auditados por diversas situaciones como: Demoras en accesos y procesamiento de información a sumininstrar por los auditados a causa de trabajo en casa, actividades de empalme con nuevo personal; Rezagos en cumplimiento de cronogramas de actividades de Auditorías anteriores en la OCI; Dificultad en la agilidad para la revisión de documentación física, derivcada de la presencialidad parcial en las oficinas, con ocasión de la pandemia. Grado de efectividad de las acciones implementadas sobre la mitigación del riesgo del 82%.
Grado de efectividad de las acciones implementadas sobre la mitigación del riesgo del 58%.</t>
  </si>
  <si>
    <t xml:space="preserve">Se reemplaza el instrumento para socialización, dado que no se incluyó la Oficina de Control Interno dentro de las Jornadas de Inducción y reinducción programadas, ante lo cual se remitió en el mes de diciembre vía correo electrónico para todo el personal del Instituto, información sobre los roles de la Oficina de Control Interno. La medición de la eficacia de la acción se realiza así: # de correos electrónicos masivos dentro de la entidad socializando los roles de la Oficina de Control Interno / 1
Meta= 1
Tercer  Cuatrimestre: 1/1 = 1 </t>
  </si>
  <si>
    <t>Se atendieron 6 acompañamientos durante el cuatrimestre.  Así: Dos (2) asesorías metodológica sobre Formulación Plan de Mejoramiento de Estímulos de corresponsabilidad; Una (1) asesoría metodológica sobre Formulación Plan de Mejoramiento de Gesión Documental; (1) Una Asistencias de acompañamiento de Oficina de Control Interno  en visitas de Contraloría de Bogotá a UPI Perdomo; Un (1) acompañamiento de la Oficina de Control Interno para la segunda visita de Secretaría de Hacienda Distrital;  (1) Asistencia a comité de sostenibilidad Contable.</t>
  </si>
  <si>
    <t>Se presentó desfase en siete presentaron retraso superior a un mes: Seguimiento a la Austeridad en el Gasto, Auditoría a Desarrollo Humano, Auditoría a Mantenimiento de Bienes, Seguimiento a Plan de Mejoramiento de Educación,  Auditoría a Gestión Contractual,  Auditoría a Gestión Financiera y Auditoría a  Investigación. actores como: entrega de información después del tiempo estipulado para ello, información insumo errada o inconsistente, inicio posterior al programado por situaciones de retrasos acumulados de anteriores auditorías y situaciones de pandemia como trabajo en casa, aislamientos preventivos o incapacidades de personal auditado, incidieron en los retrasos.</t>
  </si>
  <si>
    <t xml:space="preserve">1. Los responsables de las áreas o procesos auditados no suministran la información o no atienden visitas de auditoría oportunamente, ya sea por prioridades a la operatividad de las dependencias, o por motivos asociados a fala de disponibilidad presencial del personal, generada por la pandemia COVID-19.
2. Entregas de Información parcial o inconsistente con las solicitudes, por parte de las áreas o procesos auditados.
3.Surgimiento de Auditorías Especiales solicitadas por la Dirección o requeridas por particularidades de la Gestión, a las cuales se da priorización con tiempos de respuesta mínimos, de manera que se retrasan los tiempos de las auditorías programadas con antelación.
</t>
  </si>
  <si>
    <r>
      <t xml:space="preserve">Indicador de Efectividad: 
</t>
    </r>
    <r>
      <rPr>
        <sz val="10"/>
        <color theme="1"/>
        <rFont val="Times New Roman"/>
        <family val="1"/>
      </rPr>
      <t xml:space="preserve"># de casos de desfases en el programa anual de auditoría, superiores a un mes.
(Meta: 0)
</t>
    </r>
    <r>
      <rPr>
        <b/>
        <sz val="10"/>
        <color theme="1"/>
        <rFont val="Times New Roman"/>
        <family val="1"/>
      </rPr>
      <t xml:space="preserve">
Indicador de Eficacia de la acción 1:
 </t>
    </r>
    <r>
      <rPr>
        <sz val="10"/>
        <color theme="1"/>
        <rFont val="Times New Roman"/>
        <family val="1"/>
      </rPr>
      <t xml:space="preserve"># Revisiones a la ejecución del Plan de Auditoría desde el mes de Marzo.
Indicador ideal: Uno cada mes.
</t>
    </r>
  </si>
  <si>
    <r>
      <t xml:space="preserve">Indicador de Efectividad:  
</t>
    </r>
    <r>
      <rPr>
        <sz val="10"/>
        <color theme="1"/>
        <rFont val="Times New Roman"/>
        <family val="1"/>
      </rPr>
      <t xml:space="preserve"># de Informes de Auditoría sin hallazgos y/o recomendaciones relevantes para la mejora de los procesos. (Meta: 0). 
</t>
    </r>
  </si>
  <si>
    <t>1. Mensual desde Marzo
2. Mensual desde Marzo
3. Cada vez que surja una Auditoría Especial</t>
  </si>
  <si>
    <t>Año 2020</t>
  </si>
  <si>
    <t>Informes de Auditoría que no contienen hallazgos y/o recomendaciones que aporten a la mejora continua en los procesos y las áreas del Instituto</t>
  </si>
  <si>
    <t>Descripción del Riesgo</t>
  </si>
  <si>
    <t xml:space="preserve">Pérdida de trazabilidad y evidencia de las Auditorias y seguimientos realizados ante eventuales procesos de investigación de entes externos.
</t>
  </si>
  <si>
    <t xml:space="preserve">Completar el archivo con la información que posee cada auditor en sus archivos y correos. </t>
  </si>
  <si>
    <t>Profesionales de Auditoría de OCI y Secretaria de la OCI</t>
  </si>
  <si>
    <r>
      <t xml:space="preserve">Indicador de Efectividad: 
</t>
    </r>
    <r>
      <rPr>
        <sz val="10"/>
        <color theme="1"/>
        <rFont val="Times New Roman"/>
        <family val="1"/>
      </rPr>
      <t xml:space="preserve"># de Auditorías o seguimientos con carpetas sin el mínimo de documentos requeridos.
(Meta: 0)
</t>
    </r>
    <r>
      <rPr>
        <b/>
        <sz val="10"/>
        <color theme="1"/>
        <rFont val="Times New Roman"/>
        <family val="1"/>
      </rPr>
      <t xml:space="preserve">
Indicador de Eficacia de la acción 1:
 </t>
    </r>
    <r>
      <rPr>
        <sz val="10"/>
        <color theme="1"/>
        <rFont val="Times New Roman"/>
        <family val="1"/>
      </rPr>
      <t xml:space="preserve"># Auditorías o seguimientos con verificación de todos los documentos mínimos / Total de Auditorías o seguimientos finalizados en el período.
Meta: 100%.
</t>
    </r>
  </si>
  <si>
    <t>x</t>
  </si>
  <si>
    <t>1. Socialización de temas de Control Interno y los roles de la OCI, mediante una comunicación semestral a todos los empleados y contratistas del Instituto. (Fortaleciendo acción de control para mitigar la cuarta causa)</t>
  </si>
  <si>
    <t xml:space="preserve">1. Semestral </t>
  </si>
  <si>
    <t>1. Cuatrimestral (desde abril)</t>
  </si>
  <si>
    <t>Revisión y Formulación 2021: Adición de gestión de un riesgo en mapa del proceso. Ajuste de Causas en primeros dos riesgos y ajustes de controles, incluyendo la incorporación como causa de riesgos la pandemia  COVID-19, con el consecuente fortalecimiento de acciones de control.</t>
  </si>
  <si>
    <t>PROFESIONAL DE AUDITORÌA OCI - CONTRATISTA</t>
  </si>
  <si>
    <t>WILLINGTON GRANADOS</t>
  </si>
  <si>
    <t># Revisiones a la ejecución del Plan de Auditoría desde el mes de Marzo.</t>
  </si>
  <si>
    <t>MENSUAL</t>
  </si>
  <si>
    <t>1 MENSUAL</t>
  </si>
  <si>
    <t xml:space="preserve"> # Revisiones realizadas en el Mes / 1</t>
  </si>
  <si>
    <t xml:space="preserve"> # Auditorías o seguimientos con verificación de todos los documentos mínimos / Total de Auditorías o seguimientos finalizados en el período.
Meta: 100%.</t>
  </si>
  <si>
    <t>Verificación de documentos mínimos archivados en las carpetas de Auditorías y seguimientos finalizados dentro del período</t>
  </si>
  <si>
    <t>Auditorías o seguimientos finalizados dentro del período, sin los documentos mínimos que debe contener la carpeta de archivo</t>
  </si>
  <si>
    <t>Identificar la falta de documentos mínimos para archivar en las carpetas correspondientes a auditorías y seguimientos finalizados dentro del período</t>
  </si>
  <si>
    <t>Constatar la completitud de los documentos mínimos para archivar en las carpetas de auditorías y seguimientos finalizados en el período</t>
  </si>
  <si>
    <t xml:space="preserve">  # Auditorías o seguimientos con verificación de todos los documentos mínimos / Total de Auditorías o seguimientos finalizados en el período.
</t>
  </si>
  <si>
    <t xml:space="preserve"># de Auditorías o seguimientos terminadas dentro del período, sin el mínimo de documentos requeridos para archivo
</t>
  </si>
  <si>
    <t># de Auditorías o seguimientos terminadas dentro del período, sin el mínimo de documentos requeridos para archivo</t>
  </si>
  <si>
    <t>Verificaciones</t>
  </si>
  <si>
    <t>Recursos limitados  (Tiempo, personal, etc.)
Rotación en la contratación del personal contratistas de la OCI
Errores en la planeación o en las pruebas y revisiones aplicadas en la Auditoría</t>
  </si>
  <si>
    <t>1. Cada vez que se realiza una auditoría, el Auditor líder,  diligencia Formato de Programa de Auditoría
2. El Jefe de la Oficina hace seguimiento interno permanente al cumplimiento del Plan Anual de Auditorías.
3. Cada vez que se emite un Informe Preliminar de Auditoría, el Jefe de la OCI,  revisa, valida y aprueba dicho documento.
4. Socialización de todos los Informes Definitivos de Auditoría con el equipo de Auditoría de la OCI, como insumo para enfocar revisiones y verificaciones. 
5. Aplicación del Formato de Evaluación de Auditorías Internas, código S-SEG-FT-001, como retroalimentación de los procesos auditados.</t>
  </si>
  <si>
    <t>Cambios en Leyes, Normas y/o Reglamentación
Modificaciones en procedimientos internos
Limitaciones y restricciones al personal, sobre recursos para capacitaciones
Entendimiento limitado del rol de la Oficina de Control Interno por parte de los Procesos y Dependencias
Solicitud no oportuna de acompañamiento o asesoría por parte de las áreas, procesos o dependencias</t>
  </si>
  <si>
    <t xml:space="preserve">Designación de los Auditores para las asesorías, por parte del Jefe de la OCI, según conocimientos y habilidades específicos.
Capacitaciones, según disponibilidad, en  temas de relevancia para el ejercicio de la función de Auditoría.
Compartir el material de capacitaciones a las cuales asiste cada miembro del equipo de Auditoría, al resto del equipo para transmitir los  conocimientos adquiridos, compartiendo las memorias y/o extractos de las capacitaciones.
Socialización de todos los documentos oficializados desde diciembre de  2018 a la fecha,  relacionados en el Sistema Integrado de Gestión, propios de la OCI. </t>
  </si>
  <si>
    <t xml:space="preserve">Correo electrónico dirigido a todo el personal del IDIPRON
</t>
  </si>
  <si>
    <r>
      <t xml:space="preserve">Indicador Efectividad: 
</t>
    </r>
    <r>
      <rPr>
        <sz val="10"/>
        <color theme="1"/>
        <rFont val="Times New Roman"/>
        <family val="1"/>
      </rPr>
      <t xml:space="preserve"># de acompañamientos de OCI del período/ # total de requerimientos de acompañamientos del Período.
</t>
    </r>
    <r>
      <rPr>
        <b/>
        <sz val="10"/>
        <color theme="1"/>
        <rFont val="Times New Roman"/>
        <family val="1"/>
      </rPr>
      <t xml:space="preserve">
Indicador de Eficacia acción 1: 
</t>
    </r>
    <r>
      <rPr>
        <sz val="10"/>
        <color theme="1"/>
        <rFont val="Times New Roman"/>
        <family val="1"/>
      </rPr>
      <t xml:space="preserve"># de correos electrónicos masivos dentro de la entidad socializando los roles de la Oficina de Control Interno en el primer semestre
Meta= 1
</t>
    </r>
    <r>
      <rPr>
        <b/>
        <sz val="10"/>
        <color theme="1"/>
        <rFont val="Times New Roman"/>
        <family val="1"/>
      </rPr>
      <t/>
    </r>
  </si>
  <si>
    <t>Las asesorías o acompañamientos requeridos por las áreas o Entes de Control Externo a la Oficina de Control Interno no sean atendidos de manera pertinente</t>
  </si>
  <si>
    <t xml:space="preserve">1. Seguimiento Interno trimestral al Plan Anual de Auditorías.
2. Carta de Representación firmada por el líder del proceso a auditar. Especificar en las solicitudes escritas los plazos máximos para el suministro de información .
</t>
  </si>
  <si>
    <t xml:space="preserve">1. Hacer seguimiento mensual al desarrollo de las auditorías en ejecución mediante reunión del equipo de Auditoría con el Jefe de la Oficina de Control Interno, donde se expongan las situaciones asociadas a la Pandemia COVID- 19  que sugieran demoras en el cumplimiento del PAAI. Se tomarán las medidas pertinentes según el caso, ya sea ajustando los tiempos o limitando el alcance de las auditorías.
2. Hacer seguimiento mensual al desarrollo de las auditorías en ejecución mediante reunión del equipo de Auditoría con el Jefe de la Oficina de Control Interno, donde se expongan las situaciones asociadas a solicitudes de prórroga o dilaciones en el suministro de información, que impliquen demoras en el cumplimiento del PAAI. Se tomarán las medidas pertinentes según el caso, ya sea ajustando los tiempos o limitando el alcance de las auditorías.
3. Ajuste al Plan Anual de Auditorías cada vez que se presente una Auditoría Especial. 
</t>
  </si>
  <si>
    <t>1. Acta de Reunión
2. Acta de Reunión
3. Plan Anual de Auditorías y sus modificaciones</t>
  </si>
  <si>
    <t xml:space="preserve">1. Gran parte de la información que se recibe en tiempos de pandemia COVID-19 se maneja en la nube o mediante correo electrónico sin ser impresa permanentemente debido a teletrabajo o trabajo en casa, y la carpeta compartida digital tiene limitaciones para bajar archivos comprimidos  directamente de OneDrive. </t>
  </si>
  <si>
    <t>Información documental incompleta en carpetas de Auditorías Internas o Seguimientos de la OCI</t>
  </si>
  <si>
    <t xml:space="preserve">1. Organización y revisión de documentos de archivo de la OCI de manera periódica variable por parte de la Secretaria de la  OCI.
</t>
  </si>
  <si>
    <t>No contar con la información completa en papeles de trabajo de Auditorías Internas o Seguimientos de la OCI</t>
  </si>
  <si>
    <t>Incumplimiento en la ejecución del Plan Anual de Auditorias</t>
  </si>
  <si>
    <t xml:space="preserve">1. Lista de verificación </t>
  </si>
  <si>
    <t xml:space="preserve">1. Implementar la validación, a través de firma de la Secretaria de la Oficina de Control Interno, de manera cuatrimestral a partir de abril, la completitud de los documentos mínimos a archivar en las carpetas de auditorías y seguimientos, de acuerdo a lista de chequeo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</si>
</sst>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1"/>
      <name val="Times New Roman"/>
      <family val="1"/>
    </font>
    <font>
      <b/>
      <sz val="10"/>
      <color theme="1"/>
      <name val="Times New Roman"/>
      <family val="1"/>
    </font>
    <font>
      <b/>
      <sz val="22"/>
      <color theme="1"/>
      <name val="Calibri"/>
      <family val="2"/>
      <scheme val="minor"/>
    </font>
    <font>
      <sz val="22"/>
      <color theme="1"/>
      <name val="Calibri"/>
      <family val="2"/>
      <scheme val="minor"/>
    </font>
    <font>
      <b/>
      <sz val="11"/>
      <name val="Times New Roman"/>
      <family val="1"/>
    </font>
    <font>
      <sz val="12"/>
      <color theme="1"/>
      <name val="Times New Roman"/>
      <family val="1"/>
    </font>
    <font>
      <b/>
      <sz val="12"/>
      <color theme="1"/>
      <name val="Times New Roman"/>
      <family val="1"/>
    </font>
    <font>
      <b/>
      <sz val="11"/>
      <color theme="1"/>
      <name val="Times New Roman"/>
      <family val="1"/>
    </font>
    <font>
      <b/>
      <sz val="14"/>
      <color theme="1"/>
      <name val="Times New Roman"/>
      <family val="1"/>
    </font>
    <font>
      <b/>
      <sz val="16"/>
      <color theme="1"/>
      <name val="Times New Roman"/>
      <family val="1"/>
    </font>
    <font>
      <b/>
      <sz val="12"/>
      <name val="Times New Roman"/>
      <family val="1"/>
    </font>
    <font>
      <b/>
      <sz val="10"/>
      <color indexed="8"/>
      <name val="Times New Roman"/>
      <family val="1"/>
    </font>
    <font>
      <sz val="10"/>
      <color theme="0" tint="-0.14999847407452621"/>
      <name val="Times New Roman"/>
      <family val="1"/>
    </font>
    <font>
      <b/>
      <sz val="10"/>
      <color theme="0" tint="-0.14999847407452621"/>
      <name val="Times New Roman"/>
      <family val="1"/>
    </font>
    <font>
      <sz val="10"/>
      <color theme="0" tint="-0.249977111117893"/>
      <name val="Times New Roman"/>
      <family val="1"/>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494">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7" fillId="3" borderId="0" xfId="0" applyFont="1" applyFill="1" applyProtection="1"/>
    <xf numFmtId="0" fontId="27" fillId="3" borderId="0" xfId="0" applyFont="1" applyFill="1" applyAlignment="1" applyProtection="1">
      <alignment vertical="center"/>
    </xf>
    <xf numFmtId="0" fontId="27" fillId="0" borderId="0" xfId="0" applyFont="1" applyProtection="1"/>
    <xf numFmtId="0" fontId="27" fillId="0" borderId="0" xfId="0" applyFont="1" applyProtection="1">
      <protection locked="0"/>
    </xf>
    <xf numFmtId="0" fontId="27" fillId="0" borderId="0" xfId="0" applyFont="1" applyBorder="1" applyProtection="1"/>
    <xf numFmtId="0" fontId="27" fillId="0" borderId="0" xfId="0" applyFont="1" applyBorder="1" applyProtection="1">
      <protection locked="0"/>
    </xf>
    <xf numFmtId="0" fontId="27" fillId="0" borderId="0" xfId="0" applyFont="1" applyAlignment="1" applyProtection="1">
      <alignment vertical="center"/>
    </xf>
    <xf numFmtId="0" fontId="28" fillId="0" borderId="0" xfId="0" applyFont="1" applyProtection="1"/>
    <xf numFmtId="0" fontId="0" fillId="0" borderId="0" xfId="0" applyAlignment="1">
      <alignment wrapText="1"/>
    </xf>
    <xf numFmtId="0" fontId="13" fillId="0" borderId="1" xfId="0" applyFont="1" applyBorder="1" applyAlignment="1">
      <alignment vertical="center" wrapText="1"/>
    </xf>
    <xf numFmtId="0" fontId="11" fillId="0" borderId="0" xfId="0" applyFont="1"/>
    <xf numFmtId="0" fontId="11" fillId="0" borderId="0" xfId="0" applyFont="1" applyAlignment="1">
      <alignment vertical="top"/>
    </xf>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31" fillId="0" borderId="0" xfId="0" applyFont="1" applyBorder="1" applyAlignment="1" applyProtection="1">
      <alignment vertical="center" wrapText="1"/>
    </xf>
    <xf numFmtId="0" fontId="0" fillId="0" borderId="0" xfId="0" applyBorder="1" applyAlignment="1" applyProtection="1">
      <protection locked="0"/>
    </xf>
    <xf numFmtId="0" fontId="27" fillId="3" borderId="1" xfId="0" applyFont="1" applyFill="1" applyBorder="1" applyAlignment="1" applyProtection="1">
      <alignment horizontal="center" vertical="center"/>
    </xf>
    <xf numFmtId="0" fontId="34" fillId="0" borderId="25" xfId="0" applyFont="1" applyBorder="1" applyAlignment="1">
      <alignment vertical="center" wrapText="1"/>
    </xf>
    <xf numFmtId="0" fontId="32" fillId="0" borderId="26" xfId="0" applyFont="1" applyBorder="1" applyAlignment="1">
      <alignment vertical="top" wrapText="1"/>
    </xf>
    <xf numFmtId="0" fontId="33" fillId="0" borderId="1" xfId="0" applyFont="1" applyBorder="1" applyAlignment="1">
      <alignment vertical="center" wrapText="1"/>
    </xf>
    <xf numFmtId="0" fontId="32" fillId="0" borderId="26" xfId="0" applyFont="1" applyBorder="1" applyAlignment="1">
      <alignment vertical="center" wrapText="1"/>
    </xf>
    <xf numFmtId="0" fontId="33" fillId="0" borderId="12" xfId="0" applyFont="1" applyBorder="1" applyAlignment="1">
      <alignment horizontal="left" vertical="center" wrapText="1"/>
    </xf>
    <xf numFmtId="0" fontId="11" fillId="0" borderId="26" xfId="0" applyFont="1" applyBorder="1" applyAlignment="1">
      <alignment vertical="top" wrapText="1"/>
    </xf>
    <xf numFmtId="0" fontId="3" fillId="0" borderId="25" xfId="0" applyFont="1" applyBorder="1" applyAlignment="1">
      <alignment vertical="center" wrapText="1"/>
    </xf>
    <xf numFmtId="0" fontId="28" fillId="0" borderId="40" xfId="0" applyFont="1" applyBorder="1" applyAlignment="1" applyProtection="1">
      <alignment horizontal="center" vertical="center" wrapText="1"/>
      <protection locked="0"/>
    </xf>
    <xf numFmtId="1" fontId="32" fillId="0" borderId="40" xfId="0" applyNumberFormat="1" applyFont="1" applyBorder="1" applyAlignment="1" applyProtection="1">
      <alignment horizontal="center" vertical="center"/>
    </xf>
    <xf numFmtId="0" fontId="28" fillId="0" borderId="42" xfId="0" applyFont="1" applyBorder="1" applyAlignment="1" applyProtection="1">
      <alignment horizontal="center" vertical="center" wrapText="1"/>
      <protection locked="0"/>
    </xf>
    <xf numFmtId="1" fontId="32" fillId="0" borderId="42" xfId="0" applyNumberFormat="1" applyFont="1" applyBorder="1" applyAlignment="1" applyProtection="1">
      <alignment horizontal="center" vertical="center"/>
    </xf>
    <xf numFmtId="0" fontId="32" fillId="6" borderId="1"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wrapText="1"/>
    </xf>
    <xf numFmtId="0" fontId="18" fillId="8" borderId="13" xfId="0" applyFont="1" applyFill="1" applyBorder="1" applyAlignment="1" applyProtection="1">
      <alignment horizontal="center" vertical="center" wrapText="1"/>
      <protection locked="0"/>
    </xf>
    <xf numFmtId="0" fontId="28" fillId="0" borderId="46" xfId="0" applyFont="1" applyBorder="1" applyAlignment="1" applyProtection="1">
      <alignment horizontal="center" vertical="center" wrapText="1"/>
      <protection locked="0"/>
    </xf>
    <xf numFmtId="1" fontId="32" fillId="0" borderId="46" xfId="0" applyNumberFormat="1" applyFont="1" applyBorder="1" applyAlignment="1" applyProtection="1">
      <alignment horizontal="center" vertical="center"/>
    </xf>
    <xf numFmtId="0" fontId="18" fillId="0" borderId="10" xfId="0" applyFont="1" applyBorder="1" applyAlignment="1" applyProtection="1">
      <alignment horizontal="left" vertical="center"/>
    </xf>
    <xf numFmtId="0" fontId="18" fillId="0" borderId="9" xfId="0" applyFont="1" applyBorder="1" applyAlignment="1" applyProtection="1">
      <alignment vertical="center"/>
    </xf>
    <xf numFmtId="0" fontId="18" fillId="0" borderId="0" xfId="0" applyFont="1" applyBorder="1" applyAlignment="1" applyProtection="1">
      <alignment vertical="center"/>
    </xf>
    <xf numFmtId="0" fontId="32" fillId="0" borderId="41" xfId="0" applyFont="1" applyBorder="1" applyAlignment="1" applyProtection="1">
      <alignment horizontal="justify" vertical="top" wrapText="1"/>
    </xf>
    <xf numFmtId="0" fontId="32" fillId="0" borderId="38" xfId="0" applyFont="1" applyBorder="1" applyAlignment="1" applyProtection="1">
      <alignment horizontal="justify" vertical="top" wrapText="1"/>
    </xf>
    <xf numFmtId="0" fontId="32" fillId="0" borderId="39" xfId="0" applyFont="1" applyBorder="1" applyAlignment="1" applyProtection="1">
      <alignment horizontal="justify" vertical="top" wrapText="1"/>
    </xf>
    <xf numFmtId="0" fontId="32" fillId="0" borderId="0" xfId="0" applyFont="1" applyAlignment="1">
      <alignment vertical="top" wrapText="1"/>
    </xf>
    <xf numFmtId="0" fontId="3" fillId="0" borderId="1" xfId="0" applyFont="1" applyBorder="1" applyAlignment="1">
      <alignment vertical="center" wrapText="1"/>
    </xf>
    <xf numFmtId="0" fontId="0" fillId="0" borderId="0" xfId="0" applyAlignment="1">
      <alignment horizontal="center"/>
    </xf>
    <xf numFmtId="0" fontId="34" fillId="0" borderId="27" xfId="0" applyFont="1" applyBorder="1" applyAlignment="1">
      <alignment vertical="center" wrapText="1"/>
    </xf>
    <xf numFmtId="0" fontId="34" fillId="0" borderId="23" xfId="0" applyFont="1" applyBorder="1" applyAlignment="1">
      <alignment vertical="center"/>
    </xf>
    <xf numFmtId="0" fontId="0" fillId="0" borderId="0" xfId="0" applyFont="1" applyAlignment="1">
      <alignment vertical="center"/>
    </xf>
    <xf numFmtId="0" fontId="18" fillId="7" borderId="12" xfId="0" applyFont="1" applyFill="1" applyBorder="1" applyAlignment="1" applyProtection="1">
      <alignment horizontal="center" vertical="center"/>
    </xf>
    <xf numFmtId="0" fontId="37" fillId="7" borderId="10"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xf>
    <xf numFmtId="0" fontId="18" fillId="7" borderId="1" xfId="0" applyFont="1" applyFill="1" applyBorder="1" applyAlignment="1" applyProtection="1">
      <alignment horizontal="center" vertical="center"/>
    </xf>
    <xf numFmtId="0" fontId="3" fillId="7" borderId="3" xfId="0" applyFont="1" applyFill="1" applyBorder="1" applyAlignment="1" applyProtection="1">
      <alignment horizontal="center" vertical="center"/>
    </xf>
    <xf numFmtId="0" fontId="3" fillId="7" borderId="1" xfId="0" applyFont="1" applyFill="1" applyBorder="1" applyAlignment="1" applyProtection="1">
      <alignment horizontal="center" vertical="center"/>
    </xf>
    <xf numFmtId="0" fontId="3" fillId="7" borderId="18" xfId="0" applyFont="1" applyFill="1" applyBorder="1" applyAlignment="1" applyProtection="1">
      <alignment horizontal="center" vertical="center"/>
    </xf>
    <xf numFmtId="0" fontId="28" fillId="7" borderId="1" xfId="0" applyFont="1" applyFill="1" applyBorder="1" applyAlignment="1" applyProtection="1">
      <alignment horizontal="center" vertical="center"/>
    </xf>
    <xf numFmtId="0" fontId="19" fillId="3" borderId="0" xfId="0" applyFont="1" applyFill="1" applyProtection="1"/>
    <xf numFmtId="0" fontId="26" fillId="3" borderId="1" xfId="0" applyFont="1" applyFill="1" applyBorder="1" applyAlignment="1" applyProtection="1">
      <alignment horizontal="center" vertical="center"/>
    </xf>
    <xf numFmtId="0" fontId="19" fillId="0" borderId="0" xfId="0" applyFont="1" applyProtection="1">
      <protection locked="0"/>
    </xf>
    <xf numFmtId="0" fontId="19" fillId="0" borderId="0" xfId="0" applyFont="1" applyProtection="1"/>
    <xf numFmtId="0" fontId="27" fillId="3" borderId="0" xfId="0" applyFont="1" applyFill="1" applyAlignment="1" applyProtection="1"/>
    <xf numFmtId="0" fontId="27" fillId="0" borderId="0" xfId="0" applyFont="1" applyAlignment="1" applyProtection="1">
      <protection locked="0"/>
    </xf>
    <xf numFmtId="0" fontId="27" fillId="0" borderId="0" xfId="0" applyFont="1" applyAlignment="1" applyProtection="1"/>
    <xf numFmtId="0" fontId="18" fillId="4" borderId="1"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vertical="center" wrapText="1"/>
    </xf>
    <xf numFmtId="0" fontId="28" fillId="4"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xf numFmtId="0" fontId="27" fillId="0" borderId="0" xfId="0" applyFont="1"/>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18" fillId="4" borderId="1"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28" fillId="4" borderId="13" xfId="0" applyFont="1" applyFill="1" applyBorder="1" applyAlignment="1" applyProtection="1">
      <alignment vertical="center" wrapText="1"/>
      <protection locked="0"/>
    </xf>
    <xf numFmtId="0" fontId="28" fillId="4" borderId="1" xfId="0" applyFont="1" applyFill="1" applyBorder="1" applyAlignment="1" applyProtection="1">
      <alignment vertical="center" wrapText="1"/>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5"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1" fontId="15" fillId="0" borderId="4"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3" fillId="0" borderId="1"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3" fillId="0" borderId="10" xfId="0" applyFont="1" applyBorder="1" applyAlignment="1" applyProtection="1">
      <alignment horizontal="center"/>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3" fillId="0" borderId="1" xfId="0" applyFont="1" applyBorder="1" applyAlignment="1" applyProtection="1">
      <alignment horizontal="center" wrapText="1"/>
    </xf>
    <xf numFmtId="0" fontId="1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27" fillId="0" borderId="1" xfId="0" applyFont="1" applyBorder="1" applyAlignment="1" applyProtection="1">
      <alignment horizontal="center" wrapText="1"/>
      <protection locked="0"/>
    </xf>
    <xf numFmtId="0" fontId="27" fillId="0" borderId="1" xfId="0" applyFont="1" applyBorder="1" applyAlignment="1" applyProtection="1">
      <alignment horizontal="center"/>
      <protection locked="0"/>
    </xf>
    <xf numFmtId="0" fontId="27" fillId="0" borderId="13" xfId="0" applyFont="1" applyBorder="1" applyAlignment="1" applyProtection="1">
      <alignment horizontal="center"/>
      <protection locked="0"/>
    </xf>
    <xf numFmtId="0" fontId="19" fillId="0" borderId="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3" fillId="0" borderId="10" xfId="0" applyFont="1" applyBorder="1" applyAlignment="1" applyProtection="1">
      <alignment horizontal="center" vertical="center" wrapText="1"/>
    </xf>
    <xf numFmtId="0" fontId="36" fillId="5" borderId="1" xfId="0" applyFont="1" applyFill="1" applyBorder="1" applyAlignment="1" applyProtection="1">
      <alignment horizontal="center" vertical="center"/>
    </xf>
    <xf numFmtId="0" fontId="27" fillId="0" borderId="13" xfId="0" applyFont="1" applyBorder="1" applyAlignment="1" applyProtection="1">
      <alignment horizontal="center"/>
    </xf>
    <xf numFmtId="0" fontId="27" fillId="0" borderId="12" xfId="0" applyFont="1" applyBorder="1" applyAlignment="1" applyProtection="1">
      <alignment horizontal="center"/>
    </xf>
    <xf numFmtId="0" fontId="34" fillId="0" borderId="1" xfId="0" applyFont="1" applyBorder="1" applyAlignment="1" applyProtection="1">
      <alignment horizontal="center" vertical="center" wrapText="1"/>
    </xf>
    <xf numFmtId="0" fontId="35" fillId="0" borderId="1"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18" fillId="0" borderId="13"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27" fillId="0" borderId="1"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35" fillId="5" borderId="1" xfId="0" applyFont="1" applyFill="1" applyBorder="1" applyAlignment="1" applyProtection="1">
      <alignment horizontal="center" vertical="center" wrapText="1"/>
    </xf>
    <xf numFmtId="0" fontId="35" fillId="5" borderId="13" xfId="0" applyFont="1" applyFill="1" applyBorder="1" applyAlignment="1" applyProtection="1">
      <alignment horizontal="center" vertical="center" wrapText="1"/>
    </xf>
    <xf numFmtId="0" fontId="36" fillId="0" borderId="12" xfId="0" applyFont="1" applyBorder="1" applyAlignment="1" applyProtection="1">
      <alignment horizontal="center" vertical="top" wrapText="1"/>
    </xf>
    <xf numFmtId="0" fontId="36" fillId="0" borderId="10" xfId="0" applyFont="1" applyBorder="1" applyAlignment="1" applyProtection="1">
      <alignment horizontal="center" vertical="top" wrapText="1"/>
    </xf>
    <xf numFmtId="0" fontId="36" fillId="6" borderId="1" xfId="0" applyFont="1" applyFill="1" applyBorder="1" applyAlignment="1" applyProtection="1">
      <alignment horizontal="center" vertical="center" wrapText="1"/>
    </xf>
    <xf numFmtId="0" fontId="36" fillId="6" borderId="13" xfId="0" applyFont="1" applyFill="1" applyBorder="1" applyAlignment="1" applyProtection="1">
      <alignment horizontal="center" vertical="center" wrapText="1"/>
    </xf>
    <xf numFmtId="0" fontId="36" fillId="6" borderId="12" xfId="0" applyFont="1" applyFill="1" applyBorder="1" applyAlignment="1" applyProtection="1">
      <alignment horizontal="center" vertical="center" wrapText="1"/>
    </xf>
    <xf numFmtId="0" fontId="28" fillId="4" borderId="13" xfId="0" applyFont="1" applyFill="1" applyBorder="1" applyAlignment="1" applyProtection="1">
      <alignment horizontal="center" vertical="center" wrapText="1"/>
      <protection locked="0"/>
    </xf>
    <xf numFmtId="0" fontId="28" fillId="4" borderId="12" xfId="0" applyFont="1" applyFill="1" applyBorder="1" applyAlignment="1" applyProtection="1">
      <alignment horizontal="center" vertical="center" wrapText="1"/>
      <protection locked="0"/>
    </xf>
    <xf numFmtId="0" fontId="28" fillId="4" borderId="10" xfId="0" applyFont="1" applyFill="1" applyBorder="1" applyAlignment="1" applyProtection="1">
      <alignment horizontal="center" vertical="center" wrapText="1"/>
      <protection locked="0"/>
    </xf>
    <xf numFmtId="0" fontId="36" fillId="0" borderId="13"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4" fontId="27" fillId="0" borderId="13" xfId="0" applyNumberFormat="1" applyFont="1" applyBorder="1" applyAlignment="1" applyProtection="1">
      <alignment horizontal="center"/>
      <protection locked="0"/>
    </xf>
    <xf numFmtId="14" fontId="27" fillId="0" borderId="12" xfId="0" applyNumberFormat="1" applyFont="1" applyBorder="1" applyAlignment="1" applyProtection="1">
      <alignment horizontal="center"/>
      <protection locked="0"/>
    </xf>
    <xf numFmtId="14" fontId="27" fillId="0" borderId="10" xfId="0" applyNumberFormat="1" applyFont="1" applyBorder="1" applyAlignment="1" applyProtection="1">
      <alignment horizontal="center"/>
      <protection locked="0"/>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35" fillId="0" borderId="1" xfId="0" applyFont="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37" fillId="3" borderId="13" xfId="0" applyFont="1" applyFill="1" applyBorder="1" applyAlignment="1" applyProtection="1">
      <alignment horizontal="center" vertical="center"/>
    </xf>
    <xf numFmtId="0" fontId="37" fillId="3" borderId="12" xfId="0" applyFont="1" applyFill="1" applyBorder="1" applyAlignment="1" applyProtection="1">
      <alignment horizontal="center" vertical="center"/>
    </xf>
    <xf numFmtId="0" fontId="19" fillId="0" borderId="1" xfId="0" applyFont="1" applyFill="1" applyBorder="1" applyAlignment="1" applyProtection="1">
      <alignment horizontal="center" wrapText="1"/>
      <protection locked="0"/>
    </xf>
    <xf numFmtId="0" fontId="19" fillId="0" borderId="1" xfId="0" applyFont="1" applyFill="1" applyBorder="1" applyAlignment="1" applyProtection="1">
      <alignment horizontal="center"/>
      <protection locked="0"/>
    </xf>
    <xf numFmtId="0" fontId="19" fillId="0" borderId="13" xfId="0" applyFont="1" applyFill="1" applyBorder="1" applyAlignment="1" applyProtection="1">
      <alignment horizontal="center"/>
      <protection locked="0"/>
    </xf>
    <xf numFmtId="1" fontId="36" fillId="0" borderId="43" xfId="0" applyNumberFormat="1" applyFont="1" applyBorder="1" applyAlignment="1" applyProtection="1">
      <alignment horizontal="center" vertical="center" wrapText="1"/>
    </xf>
    <xf numFmtId="1" fontId="36" fillId="0" borderId="44" xfId="0" applyNumberFormat="1" applyFont="1" applyBorder="1" applyAlignment="1" applyProtection="1">
      <alignment horizontal="center" vertical="center" wrapText="1"/>
    </xf>
    <xf numFmtId="0" fontId="35" fillId="0" borderId="45" xfId="0" applyFont="1" applyBorder="1" applyAlignment="1" applyProtection="1">
      <alignment horizontal="center" vertical="center" wrapText="1"/>
    </xf>
    <xf numFmtId="0" fontId="35" fillId="0" borderId="44" xfId="0" applyFont="1" applyBorder="1" applyAlignment="1" applyProtection="1">
      <alignment horizontal="center" vertical="center" wrapText="1"/>
    </xf>
    <xf numFmtId="0" fontId="28" fillId="3" borderId="1" xfId="0" applyFont="1" applyFill="1" applyBorder="1" applyAlignment="1" applyProtection="1">
      <alignment horizontal="center" vertical="center" wrapText="1"/>
      <protection locked="0"/>
    </xf>
    <xf numFmtId="0" fontId="28" fillId="3" borderId="13" xfId="0" applyFont="1" applyFill="1" applyBorder="1" applyAlignment="1" applyProtection="1">
      <alignment horizontal="center" vertical="center" wrapText="1"/>
      <protection locked="0"/>
    </xf>
    <xf numFmtId="0" fontId="28" fillId="3" borderId="12" xfId="0" applyFont="1" applyFill="1" applyBorder="1" applyAlignment="1" applyProtection="1">
      <alignment horizontal="center" vertical="center" wrapText="1"/>
      <protection locked="0"/>
    </xf>
    <xf numFmtId="0" fontId="28" fillId="3" borderId="10" xfId="0" applyFont="1" applyFill="1" applyBorder="1" applyAlignment="1" applyProtection="1">
      <alignment horizontal="center" vertical="center" wrapText="1"/>
      <protection locked="0"/>
    </xf>
    <xf numFmtId="0" fontId="27" fillId="0" borderId="13" xfId="0" applyFont="1" applyBorder="1" applyAlignment="1" applyProtection="1">
      <alignment horizontal="center" wrapText="1"/>
      <protection locked="0"/>
    </xf>
    <xf numFmtId="0" fontId="27" fillId="0" borderId="12"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28" fillId="2" borderId="1" xfId="0" applyFont="1" applyFill="1" applyBorder="1" applyAlignment="1" applyProtection="1">
      <alignment horizontal="center" wrapText="1"/>
    </xf>
    <xf numFmtId="0" fontId="1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protection locked="0"/>
    </xf>
    <xf numFmtId="0" fontId="28" fillId="2" borderId="1" xfId="0" applyFont="1" applyFill="1" applyBorder="1" applyAlignment="1" applyProtection="1">
      <alignment horizontal="center" vertical="center" wrapText="1"/>
    </xf>
    <xf numFmtId="0" fontId="31" fillId="0" borderId="3" xfId="0" applyFont="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18"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0" borderId="1" xfId="0" applyFont="1" applyBorder="1" applyAlignment="1" applyProtection="1">
      <alignment horizontal="center" vertical="center"/>
    </xf>
    <xf numFmtId="14" fontId="27" fillId="0" borderId="3" xfId="0" applyNumberFormat="1"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28" fillId="0" borderId="1" xfId="0" applyFont="1" applyBorder="1" applyAlignment="1" applyProtection="1">
      <alignment horizontal="center" vertical="top" wrapText="1"/>
      <protection locked="0"/>
    </xf>
    <xf numFmtId="0" fontId="31" fillId="0" borderId="10" xfId="0" applyFont="1" applyBorder="1" applyAlignment="1" applyProtection="1">
      <alignment horizontal="center" vertical="center"/>
    </xf>
    <xf numFmtId="0" fontId="28" fillId="0" borderId="3" xfId="0" applyFont="1" applyBorder="1" applyAlignment="1" applyProtection="1">
      <alignment horizontal="center" vertical="top" wrapText="1"/>
      <protection locked="0"/>
    </xf>
    <xf numFmtId="0" fontId="28" fillId="0" borderId="18" xfId="0" applyFont="1" applyBorder="1" applyAlignment="1" applyProtection="1">
      <alignment horizontal="center" vertical="top" wrapText="1"/>
      <protection locked="0"/>
    </xf>
    <xf numFmtId="0" fontId="27" fillId="7" borderId="1" xfId="0" applyFont="1" applyFill="1" applyBorder="1" applyAlignment="1" applyProtection="1">
      <alignment horizontal="center"/>
    </xf>
    <xf numFmtId="0" fontId="28" fillId="7" borderId="2" xfId="0" applyFont="1" applyFill="1" applyBorder="1" applyAlignment="1" applyProtection="1">
      <alignment horizontal="center" vertical="center"/>
    </xf>
    <xf numFmtId="0" fontId="28" fillId="7" borderId="0" xfId="0" applyFont="1" applyFill="1" applyBorder="1" applyAlignment="1" applyProtection="1">
      <alignment horizontal="center" vertical="center"/>
    </xf>
    <xf numFmtId="0" fontId="28" fillId="7" borderId="7" xfId="0" applyFont="1" applyFill="1" applyBorder="1" applyAlignment="1" applyProtection="1">
      <alignment horizontal="center" vertical="center"/>
    </xf>
    <xf numFmtId="0" fontId="28" fillId="7" borderId="11" xfId="0" applyFont="1" applyFill="1" applyBorder="1" applyAlignment="1" applyProtection="1">
      <alignment horizontal="center" vertical="center"/>
    </xf>
    <xf numFmtId="0" fontId="28" fillId="7" borderId="13" xfId="0" applyFont="1" applyFill="1" applyBorder="1" applyAlignment="1" applyProtection="1">
      <alignment horizontal="center" vertical="center"/>
    </xf>
    <xf numFmtId="0" fontId="28" fillId="7" borderId="12" xfId="0" applyFont="1" applyFill="1" applyBorder="1" applyAlignment="1" applyProtection="1">
      <alignment horizontal="center" vertical="center"/>
    </xf>
    <xf numFmtId="0" fontId="28" fillId="7" borderId="10" xfId="0" applyFont="1" applyFill="1" applyBorder="1" applyAlignment="1" applyProtection="1">
      <alignment horizontal="center" vertical="center"/>
    </xf>
    <xf numFmtId="0" fontId="28" fillId="7" borderId="1" xfId="0" applyFont="1" applyFill="1" applyBorder="1" applyAlignment="1" applyProtection="1">
      <alignment horizontal="center" vertical="center" wrapText="1"/>
    </xf>
    <xf numFmtId="0" fontId="28" fillId="7" borderId="12" xfId="0" applyFont="1" applyFill="1" applyBorder="1" applyAlignment="1" applyProtection="1">
      <alignment horizontal="center" vertical="center" wrapText="1"/>
    </xf>
    <xf numFmtId="0" fontId="28" fillId="7" borderId="10" xfId="0" applyFont="1" applyFill="1" applyBorder="1" applyAlignment="1" applyProtection="1">
      <alignment horizontal="center" vertical="center" wrapText="1"/>
    </xf>
    <xf numFmtId="0" fontId="27" fillId="3" borderId="3" xfId="0" applyFont="1" applyFill="1" applyBorder="1" applyAlignment="1" applyProtection="1">
      <alignment horizontal="center" vertical="center"/>
    </xf>
    <xf numFmtId="0" fontId="27" fillId="3" borderId="18" xfId="0" applyFont="1" applyFill="1" applyBorder="1" applyAlignment="1" applyProtection="1">
      <alignment horizontal="center" vertical="center"/>
    </xf>
    <xf numFmtId="0" fontId="28" fillId="0" borderId="1" xfId="0" applyFont="1" applyBorder="1" applyAlignment="1" applyProtection="1">
      <alignment horizontal="center" vertical="top"/>
      <protection locked="0"/>
    </xf>
    <xf numFmtId="0" fontId="27" fillId="0" borderId="1" xfId="0" applyFont="1" applyBorder="1" applyAlignment="1" applyProtection="1">
      <alignment horizontal="center" vertical="top"/>
      <protection locked="0"/>
    </xf>
    <xf numFmtId="0" fontId="27" fillId="0" borderId="13" xfId="0" applyFont="1" applyBorder="1" applyAlignment="1" applyProtection="1">
      <alignment horizontal="center" vertical="top"/>
      <protection locked="0"/>
    </xf>
    <xf numFmtId="0" fontId="28" fillId="3" borderId="10" xfId="0" applyFont="1" applyFill="1" applyBorder="1" applyAlignment="1" applyProtection="1">
      <alignment horizontal="center" vertical="center" wrapText="1"/>
    </xf>
    <xf numFmtId="0" fontId="28" fillId="3" borderId="10" xfId="0" applyFont="1" applyFill="1" applyBorder="1" applyAlignment="1" applyProtection="1">
      <alignment horizontal="center" vertical="center"/>
    </xf>
    <xf numFmtId="0" fontId="27" fillId="0" borderId="1" xfId="0" applyFont="1" applyBorder="1" applyAlignment="1" applyProtection="1">
      <alignment horizontal="center" vertical="top" wrapText="1"/>
      <protection locked="0"/>
    </xf>
    <xf numFmtId="0" fontId="28" fillId="3" borderId="1" xfId="0" applyFont="1" applyFill="1" applyBorder="1" applyAlignment="1" applyProtection="1">
      <alignment horizontal="center" vertical="center"/>
    </xf>
    <xf numFmtId="0" fontId="28" fillId="7"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8" fillId="7" borderId="10" xfId="0" applyFont="1" applyFill="1" applyBorder="1" applyAlignment="1" applyProtection="1">
      <alignment horizontal="center"/>
    </xf>
    <xf numFmtId="0" fontId="28" fillId="7" borderId="1" xfId="0" applyFont="1" applyFill="1" applyBorder="1" applyAlignment="1" applyProtection="1">
      <alignment horizontal="center" vertical="center"/>
    </xf>
    <xf numFmtId="0" fontId="28" fillId="7" borderId="3" xfId="0" applyFont="1" applyFill="1" applyBorder="1" applyAlignment="1" applyProtection="1">
      <alignment horizontal="center"/>
    </xf>
    <xf numFmtId="0" fontId="28" fillId="7" borderId="17" xfId="0" applyFont="1" applyFill="1" applyBorder="1" applyAlignment="1" applyProtection="1">
      <alignment horizontal="center"/>
    </xf>
    <xf numFmtId="0" fontId="28" fillId="7" borderId="18" xfId="0" applyFont="1" applyFill="1" applyBorder="1" applyAlignment="1" applyProtection="1">
      <alignment horizontal="center"/>
    </xf>
    <xf numFmtId="0" fontId="28" fillId="7" borderId="13" xfId="0" applyFont="1" applyFill="1" applyBorder="1" applyAlignment="1" applyProtection="1">
      <alignment horizontal="center" vertical="center" wrapText="1"/>
    </xf>
    <xf numFmtId="0" fontId="27" fillId="7" borderId="3" xfId="0" applyFont="1" applyFill="1" applyBorder="1" applyAlignment="1" applyProtection="1">
      <alignment horizontal="center"/>
    </xf>
    <xf numFmtId="0" fontId="27" fillId="7" borderId="17" xfId="0" applyFont="1" applyFill="1" applyBorder="1" applyAlignment="1" applyProtection="1">
      <alignment horizontal="center"/>
    </xf>
    <xf numFmtId="0" fontId="27" fillId="7" borderId="18" xfId="0" applyFont="1" applyFill="1" applyBorder="1" applyAlignment="1" applyProtection="1">
      <alignment horizontal="center"/>
    </xf>
    <xf numFmtId="0" fontId="18" fillId="7" borderId="13" xfId="0" applyFont="1" applyFill="1" applyBorder="1" applyAlignment="1" applyProtection="1">
      <alignment horizontal="center" vertical="center" wrapText="1"/>
    </xf>
    <xf numFmtId="0" fontId="18" fillId="7" borderId="10" xfId="0" applyFont="1" applyFill="1" applyBorder="1" applyAlignment="1" applyProtection="1">
      <alignment horizontal="center" vertical="center" wrapText="1"/>
    </xf>
    <xf numFmtId="0" fontId="28" fillId="3" borderId="3" xfId="0" applyFont="1" applyFill="1" applyBorder="1" applyAlignment="1" applyProtection="1">
      <alignment horizontal="right" vertical="center"/>
    </xf>
    <xf numFmtId="0" fontId="28" fillId="3" borderId="17" xfId="0" applyFont="1" applyFill="1" applyBorder="1" applyAlignment="1" applyProtection="1">
      <alignment horizontal="right" vertical="center"/>
    </xf>
    <xf numFmtId="0" fontId="28" fillId="3" borderId="18" xfId="0" applyFont="1" applyFill="1" applyBorder="1" applyAlignment="1" applyProtection="1">
      <alignment horizontal="right" vertical="center"/>
    </xf>
    <xf numFmtId="0" fontId="28" fillId="7" borderId="1" xfId="0" applyFont="1" applyFill="1" applyBorder="1" applyAlignment="1" applyProtection="1">
      <alignment horizontal="center"/>
    </xf>
    <xf numFmtId="0" fontId="28" fillId="7" borderId="11" xfId="0" applyFont="1" applyFill="1" applyBorder="1" applyAlignment="1" applyProtection="1">
      <alignment horizontal="center"/>
    </xf>
    <xf numFmtId="0" fontId="18" fillId="7"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0" fontId="28" fillId="0" borderId="13" xfId="0" applyFont="1" applyBorder="1" applyAlignment="1" applyProtection="1">
      <alignment horizontal="center" vertical="top" wrapText="1"/>
      <protection locked="0"/>
    </xf>
    <xf numFmtId="0" fontId="28" fillId="0" borderId="12" xfId="0" applyFont="1" applyBorder="1" applyAlignment="1" applyProtection="1">
      <alignment horizontal="center" vertical="top" wrapText="1"/>
      <protection locked="0"/>
    </xf>
    <xf numFmtId="0" fontId="27" fillId="0" borderId="1" xfId="0" applyFont="1" applyBorder="1" applyAlignment="1" applyProtection="1">
      <alignment horizontal="left" vertical="top" wrapText="1"/>
      <protection locked="0"/>
    </xf>
    <xf numFmtId="0" fontId="27" fillId="0" borderId="1" xfId="0" applyFont="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27" fillId="0" borderId="37" xfId="0" applyFont="1" applyBorder="1" applyAlignment="1">
      <alignment horizontal="center" vertical="center"/>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 xfId="0" applyFont="1" applyBorder="1" applyAlignment="1">
      <alignment horizontal="center" vertical="center"/>
    </xf>
    <xf numFmtId="49" fontId="38" fillId="0" borderId="1" xfId="0" applyNumberFormat="1"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19" fillId="4" borderId="3" xfId="0" applyNumberFormat="1" applyFont="1" applyFill="1" applyBorder="1" applyAlignment="1" applyProtection="1">
      <alignment horizontal="left" vertical="center"/>
    </xf>
    <xf numFmtId="0" fontId="19" fillId="4" borderId="18"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center" vertical="center" wrapText="1"/>
    </xf>
    <xf numFmtId="0" fontId="18" fillId="4" borderId="3" xfId="0" applyNumberFormat="1" applyFont="1" applyFill="1" applyBorder="1" applyAlignment="1" applyProtection="1">
      <alignment horizontal="center" vertical="center" wrapText="1"/>
    </xf>
    <xf numFmtId="0" fontId="18" fillId="4" borderId="18" xfId="0" applyNumberFormat="1" applyFont="1" applyFill="1" applyBorder="1" applyAlignment="1" applyProtection="1">
      <alignment horizontal="center" vertical="center" wrapText="1"/>
    </xf>
    <xf numFmtId="0" fontId="39" fillId="0" borderId="3"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xf>
    <xf numFmtId="0" fontId="28" fillId="4" borderId="3" xfId="0" applyFont="1" applyFill="1" applyBorder="1" applyAlignment="1">
      <alignment horizontal="center" vertical="center"/>
    </xf>
    <xf numFmtId="0" fontId="28" fillId="4" borderId="18" xfId="0" applyFont="1" applyFill="1" applyBorder="1" applyAlignment="1">
      <alignment horizontal="center" vertical="center"/>
    </xf>
    <xf numFmtId="0" fontId="19" fillId="0" borderId="3" xfId="0" applyNumberFormat="1" applyFont="1" applyFill="1" applyBorder="1" applyAlignment="1" applyProtection="1">
      <alignment horizontal="center" vertical="center" wrapText="1"/>
    </xf>
    <xf numFmtId="0" fontId="19" fillId="0" borderId="17" xfId="0" applyNumberFormat="1" applyFont="1" applyFill="1" applyBorder="1" applyAlignment="1" applyProtection="1">
      <alignment horizontal="center" vertical="center" wrapText="1"/>
    </xf>
    <xf numFmtId="0" fontId="18" fillId="4" borderId="3" xfId="0" applyNumberFormat="1" applyFont="1" applyFill="1" applyBorder="1" applyAlignment="1" applyProtection="1">
      <alignment horizontal="center" vertical="center"/>
    </xf>
    <xf numFmtId="0" fontId="19" fillId="4" borderId="18" xfId="0" applyNumberFormat="1" applyFont="1" applyFill="1" applyBorder="1" applyAlignment="1" applyProtection="1">
      <alignment horizontal="center" vertical="center"/>
    </xf>
    <xf numFmtId="0" fontId="18" fillId="0" borderId="3" xfId="0" applyNumberFormat="1" applyFont="1" applyFill="1" applyBorder="1" applyAlignment="1" applyProtection="1">
      <alignment horizontal="center" vertical="center" wrapText="1"/>
    </xf>
    <xf numFmtId="0" fontId="18" fillId="0" borderId="18"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xf>
    <xf numFmtId="0" fontId="40" fillId="0" borderId="3"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xf>
    <xf numFmtId="0" fontId="40" fillId="0" borderId="18" xfId="0" applyNumberFormat="1" applyFont="1" applyFill="1" applyBorder="1" applyAlignment="1" applyProtection="1">
      <alignment horizontal="center" vertical="center" wrapText="1"/>
    </xf>
    <xf numFmtId="0" fontId="18" fillId="4" borderId="17" xfId="0" applyNumberFormat="1" applyFont="1" applyFill="1" applyBorder="1" applyAlignment="1" applyProtection="1">
      <alignment horizontal="center" vertical="center" wrapText="1"/>
    </xf>
    <xf numFmtId="0" fontId="19" fillId="0" borderId="3"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18" fillId="0" borderId="17" xfId="0" applyNumberFormat="1" applyFont="1" applyFill="1" applyBorder="1" applyAlignment="1" applyProtection="1">
      <alignment horizontal="center" vertical="center" wrapText="1"/>
    </xf>
    <xf numFmtId="0" fontId="18" fillId="4" borderId="3"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left" vertical="center" wrapText="1"/>
    </xf>
    <xf numFmtId="0" fontId="28" fillId="4" borderId="1" xfId="0" applyFont="1" applyFill="1" applyBorder="1" applyAlignment="1">
      <alignment horizontal="left" vertical="center" wrapText="1"/>
    </xf>
    <xf numFmtId="0" fontId="19" fillId="7" borderId="1" xfId="0" applyNumberFormat="1" applyFont="1" applyFill="1" applyBorder="1" applyAlignment="1" applyProtection="1">
      <alignment horizontal="center" vertical="center"/>
    </xf>
    <xf numFmtId="0" fontId="18" fillId="4" borderId="17" xfId="0" applyNumberFormat="1" applyFont="1" applyFill="1" applyBorder="1" applyAlignment="1" applyProtection="1">
      <alignment horizontal="center" vertical="center"/>
    </xf>
    <xf numFmtId="0" fontId="18" fillId="4" borderId="18" xfId="0" applyNumberFormat="1" applyFont="1" applyFill="1" applyBorder="1" applyAlignment="1" applyProtection="1">
      <alignment horizontal="center" vertical="center"/>
    </xf>
    <xf numFmtId="0" fontId="18" fillId="4" borderId="7" xfId="0" applyNumberFormat="1" applyFont="1" applyFill="1" applyBorder="1" applyAlignment="1" applyProtection="1">
      <alignment horizontal="center" vertical="center" wrapText="1"/>
    </xf>
    <xf numFmtId="0" fontId="18" fillId="4" borderId="11" xfId="0" applyNumberFormat="1" applyFont="1" applyFill="1" applyBorder="1" applyAlignment="1" applyProtection="1">
      <alignment horizontal="center" vertical="center" wrapText="1"/>
    </xf>
    <xf numFmtId="0" fontId="18" fillId="4" borderId="8" xfId="0" applyNumberFormat="1" applyFont="1" applyFill="1" applyBorder="1" applyAlignment="1" applyProtection="1">
      <alignment horizontal="center" vertical="center" wrapText="1"/>
    </xf>
    <xf numFmtId="0" fontId="18" fillId="4" borderId="10" xfId="0" applyNumberFormat="1" applyFont="1" applyFill="1" applyBorder="1" applyAlignment="1" applyProtection="1">
      <alignment horizontal="center" vertical="center" wrapText="1"/>
    </xf>
    <xf numFmtId="0" fontId="18" fillId="4" borderId="1" xfId="0" applyNumberFormat="1" applyFont="1" applyFill="1" applyBorder="1" applyAlignment="1" applyProtection="1">
      <alignment horizontal="left" vertical="center" wrapText="1"/>
    </xf>
    <xf numFmtId="0" fontId="18" fillId="4" borderId="3" xfId="0" applyNumberFormat="1" applyFont="1" applyFill="1" applyBorder="1" applyAlignment="1" applyProtection="1">
      <alignment horizontal="left" vertical="center" wrapText="1"/>
    </xf>
    <xf numFmtId="0" fontId="18" fillId="4" borderId="17" xfId="0" applyNumberFormat="1" applyFont="1" applyFill="1" applyBorder="1" applyAlignment="1" applyProtection="1">
      <alignment horizontal="left" vertical="center" wrapText="1"/>
    </xf>
    <xf numFmtId="0" fontId="18" fillId="4" borderId="18" xfId="0" applyNumberFormat="1" applyFont="1" applyFill="1" applyBorder="1" applyAlignment="1" applyProtection="1">
      <alignment horizontal="left" vertical="center" wrapText="1"/>
    </xf>
    <xf numFmtId="0" fontId="19" fillId="0" borderId="3"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3" xfId="0" applyNumberFormat="1" applyFont="1" applyFill="1" applyBorder="1" applyAlignment="1" applyProtection="1">
      <alignment horizontal="center" vertical="center"/>
    </xf>
    <xf numFmtId="0" fontId="19" fillId="0" borderId="17" xfId="0" applyNumberFormat="1" applyFont="1" applyFill="1" applyBorder="1" applyAlignment="1" applyProtection="1">
      <alignment horizontal="center" vertical="center"/>
    </xf>
    <xf numFmtId="0" fontId="19" fillId="0" borderId="18" xfId="0" applyNumberFormat="1" applyFont="1" applyFill="1" applyBorder="1" applyAlignment="1" applyProtection="1">
      <alignment horizontal="center" vertical="center"/>
    </xf>
    <xf numFmtId="0" fontId="28" fillId="4" borderId="1" xfId="0" applyFont="1" applyFill="1" applyBorder="1" applyAlignment="1">
      <alignment horizontal="center" vertical="center" wrapText="1"/>
    </xf>
    <xf numFmtId="0" fontId="41" fillId="0" borderId="3" xfId="0" applyNumberFormat="1" applyFont="1" applyFill="1" applyBorder="1" applyAlignment="1" applyProtection="1">
      <alignment horizontal="center" vertical="center"/>
    </xf>
    <xf numFmtId="0" fontId="41" fillId="0" borderId="17" xfId="0" applyNumberFormat="1" applyFont="1" applyFill="1" applyBorder="1" applyAlignment="1" applyProtection="1">
      <alignment horizontal="center" vertical="center"/>
    </xf>
    <xf numFmtId="0" fontId="41" fillId="0" borderId="18"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xf>
    <xf numFmtId="0" fontId="19" fillId="0" borderId="3"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8" xfId="0" applyNumberFormat="1" applyFont="1" applyFill="1" applyBorder="1" applyAlignment="1" applyProtection="1">
      <alignment horizontal="center" vertical="center" wrapText="1"/>
    </xf>
    <xf numFmtId="0" fontId="18" fillId="7" borderId="3" xfId="0" applyNumberFormat="1" applyFont="1" applyFill="1" applyBorder="1" applyAlignment="1" applyProtection="1">
      <alignment horizontal="center" vertical="center"/>
    </xf>
    <xf numFmtId="0" fontId="18" fillId="7" borderId="17" xfId="0" applyNumberFormat="1" applyFont="1" applyFill="1" applyBorder="1" applyAlignment="1" applyProtection="1">
      <alignment horizontal="center" vertical="center"/>
    </xf>
    <xf numFmtId="0" fontId="18" fillId="7" borderId="18" xfId="0" applyNumberFormat="1" applyFont="1" applyFill="1" applyBorder="1" applyAlignment="1" applyProtection="1">
      <alignment horizontal="center" vertical="center"/>
    </xf>
    <xf numFmtId="0" fontId="18" fillId="4" borderId="1" xfId="0" applyNumberFormat="1" applyFont="1" applyFill="1" applyBorder="1" applyAlignment="1" applyProtection="1">
      <alignment horizontal="center" vertical="center" wrapText="1"/>
    </xf>
    <xf numFmtId="0" fontId="18" fillId="4" borderId="1" xfId="0" applyNumberFormat="1" applyFont="1" applyFill="1" applyBorder="1" applyAlignment="1" applyProtection="1">
      <alignment horizontal="center" vertical="center"/>
    </xf>
    <xf numFmtId="0" fontId="18" fillId="4"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4" borderId="3" xfId="0" applyNumberFormat="1" applyFont="1" applyFill="1" applyBorder="1" applyAlignment="1" applyProtection="1">
      <alignment horizontal="left" vertical="top"/>
    </xf>
    <xf numFmtId="0" fontId="18" fillId="4" borderId="17" xfId="0" applyNumberFormat="1" applyFont="1" applyFill="1" applyBorder="1" applyAlignment="1" applyProtection="1">
      <alignment horizontal="left" vertical="top"/>
    </xf>
    <xf numFmtId="0" fontId="18" fillId="4" borderId="18" xfId="0" applyNumberFormat="1" applyFont="1" applyFill="1" applyBorder="1" applyAlignment="1" applyProtection="1">
      <alignment horizontal="left" vertical="top"/>
    </xf>
    <xf numFmtId="0" fontId="18" fillId="0" borderId="3" xfId="0" applyNumberFormat="1" applyFont="1" applyFill="1" applyBorder="1" applyAlignment="1" applyProtection="1">
      <alignment horizontal="left" vertical="top"/>
    </xf>
    <xf numFmtId="0" fontId="18" fillId="0" borderId="17" xfId="0" applyNumberFormat="1" applyFont="1" applyFill="1" applyBorder="1" applyAlignment="1" applyProtection="1">
      <alignment horizontal="left" vertical="top"/>
    </xf>
    <xf numFmtId="0" fontId="18" fillId="0" borderId="18" xfId="0" applyNumberFormat="1" applyFont="1" applyFill="1" applyBorder="1" applyAlignment="1" applyProtection="1">
      <alignment horizontal="left" vertical="top"/>
    </xf>
    <xf numFmtId="0" fontId="19" fillId="0" borderId="1" xfId="0" applyNumberFormat="1" applyFont="1" applyFill="1" applyBorder="1" applyAlignment="1" applyProtection="1">
      <alignment horizontal="left" vertical="center"/>
    </xf>
    <xf numFmtId="9" fontId="19" fillId="0" borderId="1" xfId="0" applyNumberFormat="1"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24" xfId="0" applyFont="1" applyBorder="1" applyAlignment="1">
      <alignment horizontal="center" vertical="center" wrapText="1"/>
    </xf>
    <xf numFmtId="0" fontId="32" fillId="0" borderId="1" xfId="0" applyFont="1" applyBorder="1" applyAlignment="1">
      <alignment horizontal="left" wrapText="1"/>
    </xf>
    <xf numFmtId="0" fontId="32" fillId="0" borderId="26" xfId="0" applyFont="1" applyBorder="1" applyAlignment="1">
      <alignment horizontal="left" wrapText="1"/>
    </xf>
    <xf numFmtId="0" fontId="32" fillId="0" borderId="3" xfId="0" applyFont="1" applyBorder="1" applyAlignment="1">
      <alignment horizontal="left" vertical="top" wrapText="1"/>
    </xf>
    <xf numFmtId="0" fontId="32" fillId="0" borderId="24" xfId="0" applyFont="1" applyBorder="1" applyAlignment="1">
      <alignment horizontal="left" vertical="top" wrapText="1"/>
    </xf>
    <xf numFmtId="0" fontId="32" fillId="0" borderId="22" xfId="0" applyFont="1" applyBorder="1" applyAlignment="1">
      <alignment horizontal="left" vertical="top" wrapText="1"/>
    </xf>
    <xf numFmtId="0" fontId="32" fillId="0" borderId="21" xfId="0" applyFont="1" applyBorder="1" applyAlignment="1">
      <alignment horizontal="left" vertical="top" wrapText="1"/>
    </xf>
    <xf numFmtId="0" fontId="11" fillId="0" borderId="3" xfId="0" applyFont="1" applyBorder="1" applyAlignment="1">
      <alignment horizontal="left" vertical="top" wrapText="1"/>
    </xf>
    <xf numFmtId="0" fontId="11" fillId="0" borderId="24" xfId="0" applyFont="1" applyBorder="1" applyAlignment="1">
      <alignment horizontal="left" vertical="top" wrapText="1"/>
    </xf>
    <xf numFmtId="0" fontId="3" fillId="0" borderId="29" xfId="0" applyFont="1" applyBorder="1" applyAlignment="1">
      <alignment vertical="center" wrapText="1"/>
    </xf>
    <xf numFmtId="0" fontId="3" fillId="0" borderId="28" xfId="0" applyFont="1" applyBorder="1" applyAlignment="1">
      <alignment vertical="center" wrapText="1"/>
    </xf>
    <xf numFmtId="0" fontId="3" fillId="0" borderId="27" xfId="0" applyFont="1" applyBorder="1" applyAlignment="1">
      <alignment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34" fillId="0" borderId="29" xfId="0" applyFont="1" applyBorder="1" applyAlignment="1">
      <alignment vertical="center" wrapText="1"/>
    </xf>
    <xf numFmtId="0" fontId="34" fillId="0" borderId="28" xfId="0" applyFont="1" applyBorder="1" applyAlignment="1">
      <alignment vertical="center" wrapText="1"/>
    </xf>
    <xf numFmtId="0" fontId="34" fillId="0" borderId="27" xfId="0" applyFont="1" applyBorder="1" applyAlignment="1">
      <alignment vertical="center" wrapText="1"/>
    </xf>
    <xf numFmtId="0" fontId="3" fillId="0" borderId="1" xfId="0" applyFont="1" applyBorder="1" applyAlignment="1">
      <alignment vertical="center" wrapText="1"/>
    </xf>
    <xf numFmtId="0" fontId="11" fillId="0" borderId="4" xfId="0" applyFont="1" applyBorder="1" applyAlignment="1">
      <alignment horizontal="left" vertical="top" wrapText="1"/>
    </xf>
    <xf numFmtId="0" fontId="11" fillId="0" borderId="31" xfId="0" applyFont="1" applyBorder="1" applyAlignment="1">
      <alignment horizontal="left" vertical="top" wrapText="1"/>
    </xf>
    <xf numFmtId="0" fontId="11" fillId="0" borderId="2" xfId="0" applyFont="1" applyBorder="1" applyAlignment="1">
      <alignment horizontal="left" vertical="top" wrapText="1"/>
    </xf>
    <xf numFmtId="0" fontId="11" fillId="0" borderId="49" xfId="0" applyFont="1" applyBorder="1" applyAlignment="1">
      <alignment horizontal="left" vertical="top" wrapText="1"/>
    </xf>
    <xf numFmtId="0" fontId="11" fillId="0" borderId="7" xfId="0" applyFont="1" applyBorder="1" applyAlignment="1">
      <alignment horizontal="left" vertical="top" wrapText="1"/>
    </xf>
    <xf numFmtId="0" fontId="11" fillId="0" borderId="30" xfId="0" applyFont="1" applyBorder="1" applyAlignment="1">
      <alignment horizontal="left" vertical="top"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center"/>
    </xf>
    <xf numFmtId="0" fontId="13" fillId="0" borderId="1" xfId="0" applyFont="1" applyBorder="1" applyAlignment="1">
      <alignment horizontal="center" vertical="center" wrapText="1"/>
    </xf>
    <xf numFmtId="0" fontId="11" fillId="0" borderId="47" xfId="0" applyFont="1" applyBorder="1" applyAlignment="1">
      <alignment horizontal="center" vertical="top" wrapText="1"/>
    </xf>
    <xf numFmtId="0" fontId="11" fillId="0" borderId="48" xfId="0" applyFont="1" applyBorder="1" applyAlignment="1">
      <alignment horizontal="center" vertical="top" wrapText="1"/>
    </xf>
    <xf numFmtId="0" fontId="29" fillId="0" borderId="37" xfId="0" applyFont="1" applyBorder="1" applyAlignment="1">
      <alignment horizontal="center" wrapText="1"/>
    </xf>
    <xf numFmtId="0" fontId="29" fillId="0" borderId="36" xfId="0" applyFont="1" applyBorder="1" applyAlignment="1">
      <alignment horizontal="center" wrapText="1"/>
    </xf>
    <xf numFmtId="0" fontId="30" fillId="0" borderId="35" xfId="0" applyFont="1" applyBorder="1" applyAlignment="1">
      <alignment horizontal="center" wrapText="1"/>
    </xf>
    <xf numFmtId="0" fontId="29" fillId="0" borderId="34" xfId="0" applyFont="1" applyBorder="1" applyAlignment="1">
      <alignment horizontal="center" vertical="top" wrapText="1"/>
    </xf>
    <xf numFmtId="0" fontId="29" fillId="0" borderId="33" xfId="0" applyFont="1" applyBorder="1" applyAlignment="1">
      <alignment horizontal="center" vertical="top" wrapText="1"/>
    </xf>
    <xf numFmtId="0" fontId="29" fillId="0" borderId="32" xfId="0" applyFont="1" applyBorder="1" applyAlignment="1">
      <alignment horizontal="center" vertical="top" wrapText="1"/>
    </xf>
    <xf numFmtId="0" fontId="29" fillId="0" borderId="3" xfId="0" applyFont="1" applyBorder="1" applyAlignment="1">
      <alignment horizontal="center" vertical="top" wrapText="1"/>
    </xf>
    <xf numFmtId="0" fontId="29" fillId="0" borderId="24" xfId="0" applyFont="1" applyBorder="1" applyAlignment="1">
      <alignment horizontal="center" vertical="top" wrapText="1"/>
    </xf>
    <xf numFmtId="0" fontId="11"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7" xfId="0" applyFont="1" applyBorder="1" applyAlignment="1">
      <alignment horizontal="left" vertical="center" wrapText="1"/>
    </xf>
    <xf numFmtId="0" fontId="11" fillId="0" borderId="24" xfId="0" applyFont="1" applyBorder="1" applyAlignment="1">
      <alignment horizontal="left" vertical="center" wrapText="1"/>
    </xf>
    <xf numFmtId="9" fontId="19" fillId="0" borderId="3" xfId="0" applyNumberFormat="1" applyFont="1" applyFill="1" applyBorder="1" applyAlignment="1">
      <alignment horizontal="center" vertical="center" wrapText="1"/>
    </xf>
  </cellXfs>
  <cellStyles count="1">
    <cellStyle name="Normal" xfId="0" builtinId="0"/>
  </cellStyles>
  <dxfs count="64">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FF5050"/>
      <color rgb="FFEC6114"/>
      <color rgb="FF0EBE16"/>
      <color rgb="FF66FF66"/>
      <color rgb="FFFF6699"/>
      <color rgb="FFFF7C80"/>
      <color rgb="FFFFCC99"/>
      <color rgb="FF00FF99"/>
      <color rgb="FF33CC33"/>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8" Type="http://schemas.openxmlformats.org/officeDocument/2006/relationships/image" Target="../media/image11.gif"/><Relationship Id="rId3" Type="http://schemas.openxmlformats.org/officeDocument/2006/relationships/image" Target="../media/image6.gif"/><Relationship Id="rId7" Type="http://schemas.openxmlformats.org/officeDocument/2006/relationships/image" Target="../media/image10.gif"/><Relationship Id="rId2" Type="http://schemas.openxmlformats.org/officeDocument/2006/relationships/image" Target="../media/image5.gif"/><Relationship Id="rId1" Type="http://schemas.openxmlformats.org/officeDocument/2006/relationships/image" Target="../media/image4.png"/><Relationship Id="rId6" Type="http://schemas.openxmlformats.org/officeDocument/2006/relationships/image" Target="../media/image9.gif"/><Relationship Id="rId11" Type="http://schemas.openxmlformats.org/officeDocument/2006/relationships/image" Target="../media/image14.gif"/><Relationship Id="rId5" Type="http://schemas.openxmlformats.org/officeDocument/2006/relationships/image" Target="../media/image8.gif"/><Relationship Id="rId10" Type="http://schemas.openxmlformats.org/officeDocument/2006/relationships/image" Target="../media/image13.gif"/><Relationship Id="rId4" Type="http://schemas.openxmlformats.org/officeDocument/2006/relationships/image" Target="../media/image7.gif"/><Relationship Id="rId9" Type="http://schemas.openxmlformats.org/officeDocument/2006/relationships/image" Target="../media/image12.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3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41777</xdr:rowOff>
    </xdr:from>
    <xdr:to>
      <xdr:col>57</xdr:col>
      <xdr:colOff>117451</xdr:colOff>
      <xdr:row>6</xdr:row>
      <xdr:rowOff>10027</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40105" y="41777"/>
          <a:ext cx="51559971" cy="1182688"/>
          <a:chOff x="-8" y="0"/>
          <a:chExt cx="1382" cy="136"/>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892390</xdr:colOff>
      <xdr:row>5</xdr:row>
      <xdr:rowOff>323167</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0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0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3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3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3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3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5715000</xdr:colOff>
      <xdr:row>27</xdr:row>
      <xdr:rowOff>673100</xdr:rowOff>
    </xdr:from>
    <xdr:to>
      <xdr:col>3</xdr:col>
      <xdr:colOff>12215269</xdr:colOff>
      <xdr:row>27</xdr:row>
      <xdr:rowOff>3614356</xdr:rowOff>
    </xdr:to>
    <xdr:pic>
      <xdr:nvPicPr>
        <xdr:cNvPr id="27" name="Imagen 26">
          <a:extLst>
            <a:ext uri="{FF2B5EF4-FFF2-40B4-BE49-F238E27FC236}">
              <a16:creationId xmlns:a16="http://schemas.microsoft.com/office/drawing/2014/main" id="{00000000-0008-0000-0800-00001B000000}"/>
            </a:ext>
          </a:extLst>
        </xdr:cNvPr>
        <xdr:cNvPicPr>
          <a:picLocks noChangeAspect="1"/>
        </xdr:cNvPicPr>
      </xdr:nvPicPr>
      <xdr:blipFill rotWithShape="1">
        <a:blip xmlns:r="http://schemas.openxmlformats.org/officeDocument/2006/relationships" r:embed="rId1"/>
        <a:srcRect l="21704" t="33338" r="17091" b="17428"/>
        <a:stretch/>
      </xdr:blipFill>
      <xdr:spPr>
        <a:xfrm>
          <a:off x="10429875" y="64284225"/>
          <a:ext cx="6500269" cy="2941256"/>
        </a:xfrm>
        <a:prstGeom prst="rect">
          <a:avLst/>
        </a:prstGeom>
      </xdr:spPr>
    </xdr:pic>
    <xdr:clientData/>
  </xdr:twoCellAnchor>
  <xdr:twoCellAnchor editAs="oneCell">
    <xdr:from>
      <xdr:col>2</xdr:col>
      <xdr:colOff>190958</xdr:colOff>
      <xdr:row>27</xdr:row>
      <xdr:rowOff>652844</xdr:rowOff>
    </xdr:from>
    <xdr:to>
      <xdr:col>3</xdr:col>
      <xdr:colOff>4902658</xdr:colOff>
      <xdr:row>27</xdr:row>
      <xdr:rowOff>3596069</xdr:rowOff>
    </xdr:to>
    <xdr:pic>
      <xdr:nvPicPr>
        <xdr:cNvPr id="26" name="Imagen 25">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2"/>
        <a:stretch>
          <a:fillRect/>
        </a:stretch>
      </xdr:blipFill>
      <xdr:spPr>
        <a:xfrm>
          <a:off x="3111958" y="64263969"/>
          <a:ext cx="6505575" cy="2943225"/>
        </a:xfrm>
        <a:prstGeom prst="rect">
          <a:avLst/>
        </a:prstGeom>
      </xdr:spPr>
    </xdr:pic>
    <xdr:clientData/>
  </xdr:twoCellAnchor>
  <xdr:twoCellAnchor>
    <xdr:from>
      <xdr:col>3</xdr:col>
      <xdr:colOff>1762125</xdr:colOff>
      <xdr:row>27</xdr:row>
      <xdr:rowOff>2174875</xdr:rowOff>
    </xdr:from>
    <xdr:to>
      <xdr:col>3</xdr:col>
      <xdr:colOff>2016125</xdr:colOff>
      <xdr:row>27</xdr:row>
      <xdr:rowOff>2460625</xdr:rowOff>
    </xdr:to>
    <xdr:sp macro="" textlink="">
      <xdr:nvSpPr>
        <xdr:cNvPr id="12" name="Elipse 11">
          <a:extLst>
            <a:ext uri="{FF2B5EF4-FFF2-40B4-BE49-F238E27FC236}">
              <a16:creationId xmlns:a16="http://schemas.microsoft.com/office/drawing/2014/main" id="{00000000-0008-0000-0800-00000C000000}"/>
            </a:ext>
          </a:extLst>
        </xdr:cNvPr>
        <xdr:cNvSpPr/>
      </xdr:nvSpPr>
      <xdr:spPr>
        <a:xfrm>
          <a:off x="6477000" y="65649475"/>
          <a:ext cx="254000" cy="2857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9271000</xdr:colOff>
      <xdr:row>27</xdr:row>
      <xdr:rowOff>2333625</xdr:rowOff>
    </xdr:from>
    <xdr:to>
      <xdr:col>3</xdr:col>
      <xdr:colOff>9461500</xdr:colOff>
      <xdr:row>27</xdr:row>
      <xdr:rowOff>2730500</xdr:rowOff>
    </xdr:to>
    <xdr:sp macro="" textlink="">
      <xdr:nvSpPr>
        <xdr:cNvPr id="14" name="Flecha: hacia abajo 13">
          <a:extLst>
            <a:ext uri="{FF2B5EF4-FFF2-40B4-BE49-F238E27FC236}">
              <a16:creationId xmlns:a16="http://schemas.microsoft.com/office/drawing/2014/main" id="{00000000-0008-0000-0800-00000E000000}"/>
            </a:ext>
          </a:extLst>
        </xdr:cNvPr>
        <xdr:cNvSpPr/>
      </xdr:nvSpPr>
      <xdr:spPr>
        <a:xfrm>
          <a:off x="13985875" y="65808225"/>
          <a:ext cx="190500" cy="396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8318500</xdr:colOff>
      <xdr:row>27</xdr:row>
      <xdr:rowOff>2603500</xdr:rowOff>
    </xdr:from>
    <xdr:to>
      <xdr:col>3</xdr:col>
      <xdr:colOff>9191625</xdr:colOff>
      <xdr:row>27</xdr:row>
      <xdr:rowOff>2809875</xdr:rowOff>
    </xdr:to>
    <xdr:sp macro="" textlink="">
      <xdr:nvSpPr>
        <xdr:cNvPr id="15" name="Flecha: hacia la izquierda 14">
          <a:extLst>
            <a:ext uri="{FF2B5EF4-FFF2-40B4-BE49-F238E27FC236}">
              <a16:creationId xmlns:a16="http://schemas.microsoft.com/office/drawing/2014/main" id="{00000000-0008-0000-0800-00000F000000}"/>
            </a:ext>
          </a:extLst>
        </xdr:cNvPr>
        <xdr:cNvSpPr/>
      </xdr:nvSpPr>
      <xdr:spPr>
        <a:xfrm>
          <a:off x="13033375" y="66078100"/>
          <a:ext cx="873125" cy="206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7937500</xdr:colOff>
      <xdr:row>27</xdr:row>
      <xdr:rowOff>2540000</xdr:rowOff>
    </xdr:from>
    <xdr:to>
      <xdr:col>3</xdr:col>
      <xdr:colOff>8191500</xdr:colOff>
      <xdr:row>27</xdr:row>
      <xdr:rowOff>2825750</xdr:rowOff>
    </xdr:to>
    <xdr:sp macro="" textlink="">
      <xdr:nvSpPr>
        <xdr:cNvPr id="16" name="Elipse 15">
          <a:extLst>
            <a:ext uri="{FF2B5EF4-FFF2-40B4-BE49-F238E27FC236}">
              <a16:creationId xmlns:a16="http://schemas.microsoft.com/office/drawing/2014/main" id="{00000000-0008-0000-0800-000010000000}"/>
            </a:ext>
          </a:extLst>
        </xdr:cNvPr>
        <xdr:cNvSpPr/>
      </xdr:nvSpPr>
      <xdr:spPr>
        <a:xfrm>
          <a:off x="12652375" y="66014600"/>
          <a:ext cx="254000" cy="2857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3746500</xdr:colOff>
      <xdr:row>8</xdr:row>
      <xdr:rowOff>317500</xdr:rowOff>
    </xdr:from>
    <xdr:to>
      <xdr:col>3</xdr:col>
      <xdr:colOff>6146800</xdr:colOff>
      <xdr:row>9</xdr:row>
      <xdr:rowOff>1000125</xdr:rowOff>
    </xdr:to>
    <xdr:pic>
      <xdr:nvPicPr>
        <xdr:cNvPr id="17" name="Imagen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3"/>
        <a:stretch>
          <a:fillRect/>
        </a:stretch>
      </xdr:blipFill>
      <xdr:spPr>
        <a:xfrm>
          <a:off x="8461375" y="6524625"/>
          <a:ext cx="2400300" cy="3905250"/>
        </a:xfrm>
        <a:prstGeom prst="rect">
          <a:avLst/>
        </a:prstGeom>
      </xdr:spPr>
    </xdr:pic>
    <xdr:clientData/>
  </xdr:twoCellAnchor>
  <xdr:twoCellAnchor editAs="oneCell">
    <xdr:from>
      <xdr:col>3</xdr:col>
      <xdr:colOff>3478518</xdr:colOff>
      <xdr:row>13</xdr:row>
      <xdr:rowOff>640206</xdr:rowOff>
    </xdr:from>
    <xdr:to>
      <xdr:col>3</xdr:col>
      <xdr:colOff>10612743</xdr:colOff>
      <xdr:row>13</xdr:row>
      <xdr:rowOff>4431156</xdr:rowOff>
    </xdr:to>
    <xdr:pic>
      <xdr:nvPicPr>
        <xdr:cNvPr id="18" name="Imagen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4"/>
        <a:stretch>
          <a:fillRect/>
        </a:stretch>
      </xdr:blipFill>
      <xdr:spPr>
        <a:xfrm>
          <a:off x="8197225" y="20084344"/>
          <a:ext cx="7134225" cy="3790950"/>
        </a:xfrm>
        <a:prstGeom prst="rect">
          <a:avLst/>
        </a:prstGeom>
      </xdr:spPr>
    </xdr:pic>
    <xdr:clientData/>
  </xdr:twoCellAnchor>
  <xdr:twoCellAnchor editAs="oneCell">
    <xdr:from>
      <xdr:col>3</xdr:col>
      <xdr:colOff>3659350</xdr:colOff>
      <xdr:row>14</xdr:row>
      <xdr:rowOff>676275</xdr:rowOff>
    </xdr:from>
    <xdr:to>
      <xdr:col>3</xdr:col>
      <xdr:colOff>10974550</xdr:colOff>
      <xdr:row>14</xdr:row>
      <xdr:rowOff>4552950</xdr:rowOff>
    </xdr:to>
    <xdr:pic>
      <xdr:nvPicPr>
        <xdr:cNvPr id="19" name="Imagen 18">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5"/>
        <a:stretch>
          <a:fillRect/>
        </a:stretch>
      </xdr:blipFill>
      <xdr:spPr>
        <a:xfrm>
          <a:off x="8374225" y="24822150"/>
          <a:ext cx="7315200" cy="3876675"/>
        </a:xfrm>
        <a:prstGeom prst="rect">
          <a:avLst/>
        </a:prstGeom>
      </xdr:spPr>
    </xdr:pic>
    <xdr:clientData/>
  </xdr:twoCellAnchor>
  <xdr:twoCellAnchor editAs="oneCell">
    <xdr:from>
      <xdr:col>3</xdr:col>
      <xdr:colOff>79375</xdr:colOff>
      <xdr:row>15</xdr:row>
      <xdr:rowOff>452669</xdr:rowOff>
    </xdr:from>
    <xdr:to>
      <xdr:col>3</xdr:col>
      <xdr:colOff>7651750</xdr:colOff>
      <xdr:row>16</xdr:row>
      <xdr:rowOff>2970444</xdr:rowOff>
    </xdr:to>
    <xdr:pic>
      <xdr:nvPicPr>
        <xdr:cNvPr id="20" name="Imagen 19">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6"/>
        <a:stretch>
          <a:fillRect/>
        </a:stretch>
      </xdr:blipFill>
      <xdr:spPr>
        <a:xfrm>
          <a:off x="4794250" y="29805544"/>
          <a:ext cx="7572375" cy="7724775"/>
        </a:xfrm>
        <a:prstGeom prst="rect">
          <a:avLst/>
        </a:prstGeom>
      </xdr:spPr>
    </xdr:pic>
    <xdr:clientData/>
  </xdr:twoCellAnchor>
  <xdr:twoCellAnchor editAs="oneCell">
    <xdr:from>
      <xdr:col>3</xdr:col>
      <xdr:colOff>7754602</xdr:colOff>
      <xdr:row>15</xdr:row>
      <xdr:rowOff>455360</xdr:rowOff>
    </xdr:from>
    <xdr:to>
      <xdr:col>3</xdr:col>
      <xdr:colOff>14574502</xdr:colOff>
      <xdr:row>16</xdr:row>
      <xdr:rowOff>2896935</xdr:rowOff>
    </xdr:to>
    <xdr:pic>
      <xdr:nvPicPr>
        <xdr:cNvPr id="21" name="Imagen 20">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7"/>
        <a:stretch>
          <a:fillRect/>
        </a:stretch>
      </xdr:blipFill>
      <xdr:spPr>
        <a:xfrm>
          <a:off x="12469477" y="29808235"/>
          <a:ext cx="6819900" cy="7648575"/>
        </a:xfrm>
        <a:prstGeom prst="rect">
          <a:avLst/>
        </a:prstGeom>
      </xdr:spPr>
    </xdr:pic>
    <xdr:clientData/>
  </xdr:twoCellAnchor>
  <xdr:twoCellAnchor editAs="oneCell">
    <xdr:from>
      <xdr:col>3</xdr:col>
      <xdr:colOff>3508375</xdr:colOff>
      <xdr:row>19</xdr:row>
      <xdr:rowOff>3356513</xdr:rowOff>
    </xdr:from>
    <xdr:to>
      <xdr:col>3</xdr:col>
      <xdr:colOff>9309100</xdr:colOff>
      <xdr:row>21</xdr:row>
      <xdr:rowOff>4067713</xdr:rowOff>
    </xdr:to>
    <xdr:pic>
      <xdr:nvPicPr>
        <xdr:cNvPr id="22" name="Imagen 21">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8"/>
        <a:stretch>
          <a:fillRect/>
        </a:stretch>
      </xdr:blipFill>
      <xdr:spPr>
        <a:xfrm>
          <a:off x="8223250" y="42472513"/>
          <a:ext cx="5800725" cy="6743700"/>
        </a:xfrm>
        <a:prstGeom prst="rect">
          <a:avLst/>
        </a:prstGeom>
      </xdr:spPr>
    </xdr:pic>
    <xdr:clientData/>
  </xdr:twoCellAnchor>
  <xdr:twoCellAnchor editAs="oneCell">
    <xdr:from>
      <xdr:col>3</xdr:col>
      <xdr:colOff>2460624</xdr:colOff>
      <xdr:row>22</xdr:row>
      <xdr:rowOff>60325</xdr:rowOff>
    </xdr:from>
    <xdr:to>
      <xdr:col>3</xdr:col>
      <xdr:colOff>11918949</xdr:colOff>
      <xdr:row>22</xdr:row>
      <xdr:rowOff>2946400</xdr:rowOff>
    </xdr:to>
    <xdr:pic>
      <xdr:nvPicPr>
        <xdr:cNvPr id="23" name="Imagen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9"/>
        <a:stretch>
          <a:fillRect/>
        </a:stretch>
      </xdr:blipFill>
      <xdr:spPr>
        <a:xfrm>
          <a:off x="7175499" y="49764950"/>
          <a:ext cx="9458325" cy="2886075"/>
        </a:xfrm>
        <a:prstGeom prst="rect">
          <a:avLst/>
        </a:prstGeom>
      </xdr:spPr>
    </xdr:pic>
    <xdr:clientData/>
  </xdr:twoCellAnchor>
  <xdr:twoCellAnchor editAs="oneCell">
    <xdr:from>
      <xdr:col>3</xdr:col>
      <xdr:colOff>3397250</xdr:colOff>
      <xdr:row>23</xdr:row>
      <xdr:rowOff>486739</xdr:rowOff>
    </xdr:from>
    <xdr:to>
      <xdr:col>3</xdr:col>
      <xdr:colOff>9940925</xdr:colOff>
      <xdr:row>24</xdr:row>
      <xdr:rowOff>1978989</xdr:rowOff>
    </xdr:to>
    <xdr:pic>
      <xdr:nvPicPr>
        <xdr:cNvPr id="24" name="Imagen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10"/>
        <a:stretch>
          <a:fillRect/>
        </a:stretch>
      </xdr:blipFill>
      <xdr:spPr>
        <a:xfrm>
          <a:off x="8112125" y="53318739"/>
          <a:ext cx="6543675" cy="3952875"/>
        </a:xfrm>
        <a:prstGeom prst="rect">
          <a:avLst/>
        </a:prstGeom>
      </xdr:spPr>
    </xdr:pic>
    <xdr:clientData/>
  </xdr:twoCellAnchor>
  <xdr:twoCellAnchor editAs="oneCell">
    <xdr:from>
      <xdr:col>3</xdr:col>
      <xdr:colOff>146050</xdr:colOff>
      <xdr:row>25</xdr:row>
      <xdr:rowOff>492126</xdr:rowOff>
    </xdr:from>
    <xdr:to>
      <xdr:col>3</xdr:col>
      <xdr:colOff>13433425</xdr:colOff>
      <xdr:row>26</xdr:row>
      <xdr:rowOff>3549651</xdr:rowOff>
    </xdr:to>
    <xdr:pic>
      <xdr:nvPicPr>
        <xdr:cNvPr id="25" name="Imagen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1"/>
        <a:stretch>
          <a:fillRect/>
        </a:stretch>
      </xdr:blipFill>
      <xdr:spPr>
        <a:xfrm>
          <a:off x="4860925" y="58070751"/>
          <a:ext cx="13287375" cy="534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l/Downloads/003%20HOJA%20DE%20VIDA%20DE%20INDICADORES%20E-MEJ-FT-00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LISTADO"/>
      <sheetName val="INSTRUCTIVO"/>
      <sheetName val="FORMATO (2)"/>
    </sheetNames>
    <sheetDataSet>
      <sheetData sheetId="0"/>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66" t="s">
        <v>54</v>
      </c>
      <c r="B7" s="167"/>
      <c r="C7" s="167"/>
      <c r="D7" s="168"/>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221" t="s">
        <v>0</v>
      </c>
      <c r="XEU7" s="222"/>
    </row>
    <row r="8" spans="1:34 16374:16377" x14ac:dyDescent="0.25">
      <c r="A8" s="194" t="s">
        <v>53</v>
      </c>
      <c r="B8" s="194"/>
      <c r="C8" s="194"/>
      <c r="D8" s="194"/>
      <c r="E8" s="194" t="s">
        <v>21</v>
      </c>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82" t="s">
        <v>28</v>
      </c>
      <c r="AF8" s="185" t="s">
        <v>39</v>
      </c>
      <c r="AG8" s="186"/>
      <c r="AH8" s="187"/>
      <c r="XET8" s="221" t="s">
        <v>2</v>
      </c>
      <c r="XEU8" s="222"/>
    </row>
    <row r="9" spans="1:34 16374:16377" x14ac:dyDescent="0.25">
      <c r="A9" s="207" t="s">
        <v>40</v>
      </c>
      <c r="B9" s="209" t="s">
        <v>41</v>
      </c>
      <c r="C9" s="209" t="s">
        <v>42</v>
      </c>
      <c r="D9" s="211" t="s">
        <v>43</v>
      </c>
      <c r="E9" s="194" t="s">
        <v>22</v>
      </c>
      <c r="F9" s="194"/>
      <c r="G9" s="194"/>
      <c r="H9" s="194"/>
      <c r="I9" s="194"/>
      <c r="J9" s="194"/>
      <c r="K9" s="137" t="s">
        <v>26</v>
      </c>
      <c r="L9" s="194" t="s">
        <v>24</v>
      </c>
      <c r="M9" s="194"/>
      <c r="N9" s="194"/>
      <c r="O9" s="194"/>
      <c r="P9" s="194"/>
      <c r="Q9" s="194"/>
      <c r="R9" s="194"/>
      <c r="S9" s="194"/>
      <c r="T9" s="194"/>
      <c r="U9" s="194"/>
      <c r="V9" s="194"/>
      <c r="W9" s="194"/>
      <c r="X9" s="194"/>
      <c r="Y9" s="194"/>
      <c r="Z9" s="194"/>
      <c r="AA9" s="194"/>
      <c r="AB9" s="194"/>
      <c r="AC9" s="194"/>
      <c r="AD9" s="194"/>
      <c r="AE9" s="183"/>
      <c r="AF9" s="188"/>
      <c r="AG9" s="189"/>
      <c r="AH9" s="190"/>
      <c r="XET9" s="7" t="s">
        <v>18</v>
      </c>
      <c r="XEU9" s="7" t="s">
        <v>20</v>
      </c>
      <c r="XEV9" s="7" t="s">
        <v>19</v>
      </c>
    </row>
    <row r="10" spans="1:34 16374:16377" ht="15" customHeight="1" x14ac:dyDescent="0.25">
      <c r="A10" s="207"/>
      <c r="B10" s="209"/>
      <c r="C10" s="209"/>
      <c r="D10" s="211"/>
      <c r="E10" s="215" t="s">
        <v>44</v>
      </c>
      <c r="F10" s="215"/>
      <c r="G10" s="215"/>
      <c r="H10" s="215"/>
      <c r="I10" s="215"/>
      <c r="J10" s="215"/>
      <c r="K10" s="138"/>
      <c r="L10" s="184" t="s">
        <v>55</v>
      </c>
      <c r="M10" s="228" t="s">
        <v>23</v>
      </c>
      <c r="N10" s="8"/>
      <c r="O10" s="9"/>
      <c r="P10" s="9"/>
      <c r="Q10" s="9"/>
      <c r="R10" s="9"/>
      <c r="S10" s="9"/>
      <c r="T10" s="9"/>
      <c r="U10" s="195" t="s">
        <v>46</v>
      </c>
      <c r="V10" s="230" t="s">
        <v>45</v>
      </c>
      <c r="W10" s="231"/>
      <c r="X10" s="231"/>
      <c r="Y10" s="231"/>
      <c r="Z10" s="231"/>
      <c r="AA10" s="232"/>
      <c r="AB10" s="226" t="s">
        <v>50</v>
      </c>
      <c r="AC10" s="226"/>
      <c r="AD10" s="226"/>
      <c r="AE10" s="183"/>
      <c r="AF10" s="191"/>
      <c r="AG10" s="192"/>
      <c r="AH10" s="193"/>
      <c r="XET10" s="5">
        <v>5</v>
      </c>
      <c r="XEU10" s="5">
        <v>10</v>
      </c>
      <c r="XEV10" s="5">
        <v>20</v>
      </c>
    </row>
    <row r="11" spans="1:34 16374:16377" ht="32.25" customHeight="1" x14ac:dyDescent="0.25">
      <c r="A11" s="208"/>
      <c r="B11" s="210"/>
      <c r="C11" s="210"/>
      <c r="D11" s="212"/>
      <c r="E11" s="10" t="s">
        <v>8</v>
      </c>
      <c r="F11" s="11"/>
      <c r="G11" s="10" t="s">
        <v>9</v>
      </c>
      <c r="H11" s="11"/>
      <c r="I11" s="11"/>
      <c r="J11" s="12" t="s">
        <v>10</v>
      </c>
      <c r="K11" s="139"/>
      <c r="L11" s="227"/>
      <c r="M11" s="229"/>
      <c r="N11" s="13"/>
      <c r="O11" s="13"/>
      <c r="P11" s="13"/>
      <c r="Q11" s="13"/>
      <c r="R11" s="13"/>
      <c r="S11" s="13"/>
      <c r="T11" s="13"/>
      <c r="U11" s="196"/>
      <c r="V11" s="34" t="s">
        <v>8</v>
      </c>
      <c r="W11" s="14"/>
      <c r="X11" s="15" t="s">
        <v>9</v>
      </c>
      <c r="Y11" s="16"/>
      <c r="Z11" s="13"/>
      <c r="AA11" s="17" t="s">
        <v>10</v>
      </c>
      <c r="AB11" s="32" t="s">
        <v>47</v>
      </c>
      <c r="AC11" s="21" t="s">
        <v>48</v>
      </c>
      <c r="AD11" s="21" t="s">
        <v>49</v>
      </c>
      <c r="AE11" s="184"/>
      <c r="AF11" s="33" t="s">
        <v>48</v>
      </c>
      <c r="AG11" s="35" t="s">
        <v>51</v>
      </c>
      <c r="AH11" s="33" t="s">
        <v>52</v>
      </c>
      <c r="XET11" s="5" t="s">
        <v>11</v>
      </c>
      <c r="XEU11" s="5" t="s">
        <v>12</v>
      </c>
      <c r="XEV11" s="5" t="s">
        <v>9</v>
      </c>
      <c r="XEW11" s="5" t="s">
        <v>8</v>
      </c>
    </row>
    <row r="12" spans="1:34 16374:16377" ht="50.25" customHeight="1" x14ac:dyDescent="0.25">
      <c r="A12" s="140"/>
      <c r="B12" s="142"/>
      <c r="C12" s="145"/>
      <c r="D12" s="147"/>
      <c r="E12" s="150" t="s">
        <v>15</v>
      </c>
      <c r="F12" s="152" t="str">
        <f>IF(E12="(1) RARA VEZ","1", IF(E12="(2) IMPROBABLE","2",IF(E12="(3) POSIBLE","3",IF(E12="(4) PROBABLE","4",IF(E12="(5) CASI SEGURO","5","")))))</f>
        <v>3</v>
      </c>
      <c r="G12" s="124" t="s">
        <v>19</v>
      </c>
      <c r="H12" s="119" t="str">
        <f>IF(G12="(5) MODERADO","5", IF(G12="(10) MAYOR","10",IF(G12="(20) CATASTROFICO","20","")))</f>
        <v>20</v>
      </c>
      <c r="I12" s="134">
        <f>F12*H12</f>
        <v>60</v>
      </c>
      <c r="J12" s="154">
        <f>+I12</f>
        <v>60</v>
      </c>
      <c r="K12" s="114"/>
      <c r="L12" s="22" t="s">
        <v>6</v>
      </c>
      <c r="M12" s="20" t="s">
        <v>11</v>
      </c>
      <c r="N12" s="18">
        <f>IF(M12="SÍ",15,"0")</f>
        <v>15</v>
      </c>
      <c r="O12" s="133">
        <f>SUM(N12:N18)</f>
        <v>70</v>
      </c>
      <c r="P12" s="135">
        <f>IF(AND($O12&gt;=0,$O12&lt;=50),0,IF(AND($O12&gt;50,$O12&lt;=75),1,IF(AND($O12&gt;75,$O12&lt;=100),2,"")))</f>
        <v>1</v>
      </c>
      <c r="Q12" s="135">
        <f>$F12-$P12</f>
        <v>2</v>
      </c>
      <c r="R12" s="126">
        <f>IF($Q12&lt;=0,1,$Q12)</f>
        <v>2</v>
      </c>
      <c r="S12" s="135">
        <f>$H12-$P12</f>
        <v>19</v>
      </c>
      <c r="T12" s="126">
        <f>IF($S12=19,10,IF($S12=18,5,IF($S12=9,5,IF($S12=8,5,H12))))</f>
        <v>10</v>
      </c>
      <c r="U12" s="128" t="s">
        <v>8</v>
      </c>
      <c r="V12" s="157" t="str">
        <f>IF(AND($U12="PROBABILIDAD",$R12=1),$XET$6,IF(AND($U12="PROBABILIDAD",$R12=2),$XET$5,IF(AND($U12="PROBABILIDAD",$R12=3),$XET$4,IF(AND($U12="PROBABILIDAD",$R12=4),$XET$3,IF(AND($U12="PROBABILIDAD",$R12=5),$XET$2,$E12)))))</f>
        <v>(2) IMPROBABLE</v>
      </c>
      <c r="W12" s="223">
        <f>IF($U12="PROBABILIDAD",$R12,$F12)</f>
        <v>2</v>
      </c>
      <c r="X12" s="159" t="str">
        <f>IF(AND($U12="IMPACTO",$S12=18),$XET$9,IF(AND($U12="IMPACTO",$S12=19),$XEU$9,IF(AND($U12="IMPACTO",$S12=20),$XEV$9,IF(AND($U12="IMPACTO",$S12&lt;10),$XET$9,$G12))))</f>
        <v>(20) CATASTROFICO</v>
      </c>
      <c r="Y12" s="118" t="str">
        <f>IF($U12="IMPACTO",$T12,$H12)</f>
        <v>20</v>
      </c>
      <c r="Z12" s="119">
        <f>$W12*$Y12</f>
        <v>40</v>
      </c>
      <c r="AA12" s="120">
        <f>$Z12</f>
        <v>40</v>
      </c>
      <c r="AB12" s="114"/>
      <c r="AC12" s="114"/>
      <c r="AD12" s="114"/>
      <c r="AE12" s="114"/>
      <c r="AF12" s="114"/>
      <c r="AG12" s="114"/>
      <c r="AH12" s="116"/>
    </row>
    <row r="13" spans="1:34 16374:16377" ht="48" customHeight="1" x14ac:dyDescent="0.25">
      <c r="A13" s="140"/>
      <c r="B13" s="143"/>
      <c r="C13" s="145"/>
      <c r="D13" s="148"/>
      <c r="E13" s="150"/>
      <c r="F13" s="152"/>
      <c r="G13" s="124"/>
      <c r="H13" s="119"/>
      <c r="I13" s="134"/>
      <c r="J13" s="154"/>
      <c r="K13" s="115"/>
      <c r="L13" s="23" t="s">
        <v>7</v>
      </c>
      <c r="M13" s="20" t="s">
        <v>11</v>
      </c>
      <c r="N13" s="19">
        <f>IF(M13="SÍ",5,"0")</f>
        <v>5</v>
      </c>
      <c r="O13" s="134"/>
      <c r="P13" s="136"/>
      <c r="Q13" s="136"/>
      <c r="R13" s="127"/>
      <c r="S13" s="136"/>
      <c r="T13" s="127"/>
      <c r="U13" s="129"/>
      <c r="V13" s="130"/>
      <c r="W13" s="224"/>
      <c r="X13" s="132"/>
      <c r="Y13" s="118"/>
      <c r="Z13" s="119"/>
      <c r="AA13" s="121"/>
      <c r="AB13" s="115"/>
      <c r="AC13" s="115"/>
      <c r="AD13" s="115"/>
      <c r="AE13" s="115"/>
      <c r="AF13" s="115"/>
      <c r="AG13" s="115"/>
      <c r="AH13" s="117"/>
    </row>
    <row r="14" spans="1:34 16374:16377" ht="33" customHeight="1" x14ac:dyDescent="0.25">
      <c r="A14" s="140"/>
      <c r="B14" s="143"/>
      <c r="C14" s="145"/>
      <c r="D14" s="148"/>
      <c r="E14" s="150"/>
      <c r="F14" s="152"/>
      <c r="G14" s="124"/>
      <c r="H14" s="119"/>
      <c r="I14" s="134"/>
      <c r="J14" s="155" t="str">
        <f>IF(AND(I12&gt;=5,I12&lt;=10),"BAJA",IF(AND(I12&gt;=15,I12&lt;=25),"MODERADA",IF(AND(I12&gt;=30,I12&lt;=50),"ALTA",IF(AND(I12&gt;=60,I12&lt;=100),"EXTREMA",""))))</f>
        <v>EXTREMA</v>
      </c>
      <c r="K14" s="115"/>
      <c r="L14" s="24" t="s">
        <v>3</v>
      </c>
      <c r="M14" s="20" t="s">
        <v>11</v>
      </c>
      <c r="N14" s="19">
        <f>IF(M14="SÍ",15,"0")</f>
        <v>15</v>
      </c>
      <c r="O14" s="134"/>
      <c r="P14" s="136"/>
      <c r="Q14" s="136"/>
      <c r="R14" s="127"/>
      <c r="S14" s="136"/>
      <c r="T14" s="127"/>
      <c r="U14" s="129"/>
      <c r="V14" s="130"/>
      <c r="W14" s="224"/>
      <c r="X14" s="132"/>
      <c r="Y14" s="118"/>
      <c r="Z14" s="119"/>
      <c r="AA14" s="122" t="str">
        <f>IF(AND($Z12&gt;=5,$Z12&lt;=10),"BAJA",IF(AND($Z12&gt;=15,$Z12&lt;=25),"MODERADA",IF(AND($Z12&gt;=30,$Z12&lt;=50),"ALTA",IF(AND($Z12&gt;=60,$Z12&lt;=100),"EXTREMA",""))))</f>
        <v>ALTA</v>
      </c>
      <c r="AB14" s="115"/>
      <c r="AC14" s="115"/>
      <c r="AD14" s="115"/>
      <c r="AE14" s="115"/>
      <c r="AF14" s="115"/>
      <c r="AG14" s="115"/>
      <c r="AH14" s="117"/>
    </row>
    <row r="15" spans="1:34 16374:16377" ht="26.25" customHeight="1" x14ac:dyDescent="0.25">
      <c r="A15" s="140"/>
      <c r="B15" s="143"/>
      <c r="C15" s="145"/>
      <c r="D15" s="148"/>
      <c r="E15" s="150"/>
      <c r="F15" s="152"/>
      <c r="G15" s="124"/>
      <c r="H15" s="119"/>
      <c r="I15" s="134"/>
      <c r="J15" s="155"/>
      <c r="K15" s="115"/>
      <c r="L15" s="24" t="s">
        <v>4</v>
      </c>
      <c r="M15" s="20" t="s">
        <v>11</v>
      </c>
      <c r="N15" s="19">
        <f>IF(M15="SÍ",10,"0")</f>
        <v>10</v>
      </c>
      <c r="O15" s="134"/>
      <c r="P15" s="136"/>
      <c r="Q15" s="136"/>
      <c r="R15" s="127"/>
      <c r="S15" s="136"/>
      <c r="T15" s="127"/>
      <c r="U15" s="129"/>
      <c r="V15" s="130"/>
      <c r="W15" s="224"/>
      <c r="X15" s="132"/>
      <c r="Y15" s="118"/>
      <c r="Z15" s="119"/>
      <c r="AA15" s="122"/>
      <c r="AB15" s="115"/>
      <c r="AC15" s="115"/>
      <c r="AD15" s="115"/>
      <c r="AE15" s="115"/>
      <c r="AF15" s="115"/>
      <c r="AG15" s="115"/>
      <c r="AH15" s="117"/>
    </row>
    <row r="16" spans="1:34 16374:16377" ht="45" customHeight="1" x14ac:dyDescent="0.25">
      <c r="A16" s="140"/>
      <c r="B16" s="143"/>
      <c r="C16" s="145"/>
      <c r="D16" s="148"/>
      <c r="E16" s="150"/>
      <c r="F16" s="152"/>
      <c r="G16" s="124"/>
      <c r="H16" s="119"/>
      <c r="I16" s="134"/>
      <c r="J16" s="155"/>
      <c r="K16" s="115"/>
      <c r="L16" s="23" t="s">
        <v>37</v>
      </c>
      <c r="M16" s="20" t="s">
        <v>11</v>
      </c>
      <c r="N16" s="19">
        <f>IF(M16="SÍ",15,"0")</f>
        <v>15</v>
      </c>
      <c r="O16" s="134"/>
      <c r="P16" s="136"/>
      <c r="Q16" s="136"/>
      <c r="R16" s="127"/>
      <c r="S16" s="136"/>
      <c r="T16" s="127"/>
      <c r="U16" s="129"/>
      <c r="V16" s="130"/>
      <c r="W16" s="224"/>
      <c r="X16" s="132"/>
      <c r="Y16" s="118"/>
      <c r="Z16" s="119"/>
      <c r="AA16" s="122"/>
      <c r="AB16" s="115"/>
      <c r="AC16" s="115"/>
      <c r="AD16" s="115"/>
      <c r="AE16" s="115"/>
      <c r="AF16" s="115"/>
      <c r="AG16" s="115"/>
      <c r="AH16" s="117"/>
    </row>
    <row r="17" spans="1:34" ht="51" customHeight="1" x14ac:dyDescent="0.25">
      <c r="A17" s="140"/>
      <c r="B17" s="143"/>
      <c r="C17" s="145"/>
      <c r="D17" s="148"/>
      <c r="E17" s="150"/>
      <c r="F17" s="152"/>
      <c r="G17" s="124"/>
      <c r="H17" s="119"/>
      <c r="I17" s="134"/>
      <c r="J17" s="155"/>
      <c r="K17" s="115"/>
      <c r="L17" s="23" t="s">
        <v>5</v>
      </c>
      <c r="M17" s="20" t="s">
        <v>11</v>
      </c>
      <c r="N17" s="19">
        <f>IF(M17="SÍ",10,"0")</f>
        <v>10</v>
      </c>
      <c r="O17" s="134"/>
      <c r="P17" s="136"/>
      <c r="Q17" s="136"/>
      <c r="R17" s="127"/>
      <c r="S17" s="136"/>
      <c r="T17" s="127"/>
      <c r="U17" s="129"/>
      <c r="V17" s="130"/>
      <c r="W17" s="224"/>
      <c r="X17" s="132"/>
      <c r="Y17" s="118"/>
      <c r="Z17" s="119"/>
      <c r="AA17" s="122"/>
      <c r="AB17" s="115"/>
      <c r="AC17" s="115"/>
      <c r="AD17" s="115"/>
      <c r="AE17" s="115"/>
      <c r="AF17" s="115"/>
      <c r="AG17" s="115"/>
      <c r="AH17" s="117"/>
    </row>
    <row r="18" spans="1:34" ht="39.75" customHeight="1" x14ac:dyDescent="0.25">
      <c r="A18" s="141"/>
      <c r="B18" s="144"/>
      <c r="C18" s="146"/>
      <c r="D18" s="149"/>
      <c r="E18" s="151"/>
      <c r="F18" s="153"/>
      <c r="G18" s="125"/>
      <c r="H18" s="119"/>
      <c r="I18" s="134"/>
      <c r="J18" s="156"/>
      <c r="K18" s="115"/>
      <c r="L18" s="27" t="s">
        <v>36</v>
      </c>
      <c r="M18" s="20" t="s">
        <v>12</v>
      </c>
      <c r="N18" s="19" t="str">
        <f>IF(M18="SÍ",30,"0")</f>
        <v>0</v>
      </c>
      <c r="O18" s="134"/>
      <c r="P18" s="136"/>
      <c r="Q18" s="136"/>
      <c r="R18" s="127"/>
      <c r="S18" s="136"/>
      <c r="T18" s="127"/>
      <c r="U18" s="129"/>
      <c r="V18" s="158"/>
      <c r="W18" s="225"/>
      <c r="X18" s="160"/>
      <c r="Y18" s="118"/>
      <c r="Z18" s="119"/>
      <c r="AA18" s="122"/>
      <c r="AB18" s="115"/>
      <c r="AC18" s="115"/>
      <c r="AD18" s="115"/>
      <c r="AE18" s="115"/>
      <c r="AF18" s="115"/>
      <c r="AG18" s="115"/>
      <c r="AH18" s="117"/>
    </row>
    <row r="19" spans="1:34" ht="50.25" customHeight="1" x14ac:dyDescent="0.25">
      <c r="A19" s="140"/>
      <c r="B19" s="142"/>
      <c r="C19" s="145"/>
      <c r="D19" s="147"/>
      <c r="E19" s="150" t="s">
        <v>16</v>
      </c>
      <c r="F19" s="152" t="str">
        <f>IF(E19="(1) RARA VEZ","1", IF(E19="(2) IMPROBABLE","2",IF(E19="(3) POSIBLE","3",IF(E19="(4) PROBABLE","4",IF(E19="(5) CASI SEGURO","5","")))))</f>
        <v>4</v>
      </c>
      <c r="G19" s="124" t="s">
        <v>20</v>
      </c>
      <c r="H19" s="119" t="str">
        <f>IF(G19="(5) MODERADO","5", IF(G19="(10) MAYOR","10",IF(G19="(20) CATASTROFICO","20","")))</f>
        <v>10</v>
      </c>
      <c r="I19" s="134">
        <f>F19*H19</f>
        <v>40</v>
      </c>
      <c r="J19" s="154">
        <f>+I19</f>
        <v>40</v>
      </c>
      <c r="K19" s="114"/>
      <c r="L19" s="22" t="s">
        <v>6</v>
      </c>
      <c r="M19" s="20" t="s">
        <v>11</v>
      </c>
      <c r="N19" s="39">
        <f>IF(M19="SÍ",15,"0")</f>
        <v>15</v>
      </c>
      <c r="O19" s="133">
        <f>SUM(N19:N25)</f>
        <v>100</v>
      </c>
      <c r="P19" s="135">
        <f>IF(AND($O19&gt;=0,$O19&lt;=50),0,IF(AND($O19&gt;50,$O19&lt;=75),1,IF(AND($O19&gt;75,$O19&lt;=100),2,"")))</f>
        <v>2</v>
      </c>
      <c r="Q19" s="135">
        <f>$F19-$P19</f>
        <v>2</v>
      </c>
      <c r="R19" s="126">
        <f>IF($Q19&lt;=0,1,$Q19)</f>
        <v>2</v>
      </c>
      <c r="S19" s="135">
        <f>$H19-$P19</f>
        <v>8</v>
      </c>
      <c r="T19" s="126">
        <f>IF($S19=19,10,IF($S19=18,5,IF($S19=9,5,IF($S19=8,5,H19))))</f>
        <v>5</v>
      </c>
      <c r="U19" s="128"/>
      <c r="V19" s="157" t="str">
        <f>IF(AND($U19="PROBABILIDAD",$R19=1),$XET$6,IF(AND($U19="PROBABILIDAD",$R19=2),$XET$5,IF(AND($U19="PROBABILIDAD",$R19=3),$XET$4,IF(AND($U19="PROBABILIDAD",$R19=4),$XET$3,IF(AND($U19="PROBABILIDAD",$R19=5),$XET$2,$E19)))))</f>
        <v>(4) PROBABLE</v>
      </c>
      <c r="W19" s="164" t="str">
        <f>IF($U19="PROBABILIDAD",$R19,$F19)</f>
        <v>4</v>
      </c>
      <c r="X19" s="159" t="str">
        <f>IF(AND($U19="IMPACTO",$S19=18),$XET$9,IF(AND($U19="IMPACTO",$S19=19),$XEU$9,IF(AND($U19="IMPACTO",$S19=20),$XEV$9,IF(AND($U19="IMPACTO",$S19&lt;10),$XET$9,$G19))))</f>
        <v>(10) MAYOR</v>
      </c>
      <c r="Y19" s="118" t="str">
        <f>IF($U19="IMPACTO",$T19,$H19)</f>
        <v>10</v>
      </c>
      <c r="Z19" s="119">
        <f>$W19*$Y19</f>
        <v>40</v>
      </c>
      <c r="AA19" s="120">
        <f>$Z19</f>
        <v>40</v>
      </c>
      <c r="AB19" s="114"/>
      <c r="AC19" s="114"/>
      <c r="AD19" s="114"/>
      <c r="AE19" s="114"/>
      <c r="AF19" s="114"/>
      <c r="AG19" s="114"/>
      <c r="AH19" s="116"/>
    </row>
    <row r="20" spans="1:34" ht="48" customHeight="1" x14ac:dyDescent="0.25">
      <c r="A20" s="140"/>
      <c r="B20" s="143"/>
      <c r="C20" s="145"/>
      <c r="D20" s="148"/>
      <c r="E20" s="150"/>
      <c r="F20" s="152"/>
      <c r="G20" s="124"/>
      <c r="H20" s="119"/>
      <c r="I20" s="134"/>
      <c r="J20" s="154"/>
      <c r="K20" s="115"/>
      <c r="L20" s="23" t="s">
        <v>7</v>
      </c>
      <c r="M20" s="20" t="s">
        <v>11</v>
      </c>
      <c r="N20" s="19">
        <f>IF(M20="SÍ",5,"0")</f>
        <v>5</v>
      </c>
      <c r="O20" s="134"/>
      <c r="P20" s="136"/>
      <c r="Q20" s="136"/>
      <c r="R20" s="127"/>
      <c r="S20" s="136"/>
      <c r="T20" s="127"/>
      <c r="U20" s="129"/>
      <c r="V20" s="130"/>
      <c r="W20" s="131"/>
      <c r="X20" s="132"/>
      <c r="Y20" s="118"/>
      <c r="Z20" s="119"/>
      <c r="AA20" s="121"/>
      <c r="AB20" s="115"/>
      <c r="AC20" s="115"/>
      <c r="AD20" s="115"/>
      <c r="AE20" s="115"/>
      <c r="AF20" s="115"/>
      <c r="AG20" s="115"/>
      <c r="AH20" s="117"/>
    </row>
    <row r="21" spans="1:34" ht="33" customHeight="1" x14ac:dyDescent="0.25">
      <c r="A21" s="140"/>
      <c r="B21" s="143"/>
      <c r="C21" s="145"/>
      <c r="D21" s="148"/>
      <c r="E21" s="150"/>
      <c r="F21" s="152"/>
      <c r="G21" s="124"/>
      <c r="H21" s="119"/>
      <c r="I21" s="134"/>
      <c r="J21" s="155" t="str">
        <f>IF(AND(I19&gt;=5,I19&lt;=10),"BAJA",IF(AND(I19&gt;=15,I19&lt;=25),"MODERADA",IF(AND(I19&gt;=30,I19&lt;=50),"ALTA",IF(AND(I19&gt;=60,I19&lt;=100),"EXTREMA",""))))</f>
        <v>ALTA</v>
      </c>
      <c r="K21" s="115"/>
      <c r="L21" s="24" t="s">
        <v>3</v>
      </c>
      <c r="M21" s="20" t="s">
        <v>11</v>
      </c>
      <c r="N21" s="19">
        <f>IF(M21="SÍ",15,"0")</f>
        <v>15</v>
      </c>
      <c r="O21" s="134"/>
      <c r="P21" s="136"/>
      <c r="Q21" s="136"/>
      <c r="R21" s="127"/>
      <c r="S21" s="136"/>
      <c r="T21" s="127"/>
      <c r="U21" s="129"/>
      <c r="V21" s="130"/>
      <c r="W21" s="131"/>
      <c r="X21" s="132"/>
      <c r="Y21" s="118"/>
      <c r="Z21" s="119"/>
      <c r="AA21" s="122" t="str">
        <f>IF(AND($Z19&gt;=5,$Z19&lt;=10),"BAJA",IF(AND($Z19&gt;=15,$Z19&lt;=25),"MODERADA",IF(AND($Z19&gt;=30,$Z19&lt;=50),"ALTA",IF(AND($Z19&gt;=60,$Z19&lt;=100),"EXTREMA",""))))</f>
        <v>ALTA</v>
      </c>
      <c r="AB21" s="115"/>
      <c r="AC21" s="115"/>
      <c r="AD21" s="115"/>
      <c r="AE21" s="115"/>
      <c r="AF21" s="115"/>
      <c r="AG21" s="115"/>
      <c r="AH21" s="117"/>
    </row>
    <row r="22" spans="1:34" ht="26.25" customHeight="1" x14ac:dyDescent="0.25">
      <c r="A22" s="140"/>
      <c r="B22" s="143"/>
      <c r="C22" s="145"/>
      <c r="D22" s="148"/>
      <c r="E22" s="150"/>
      <c r="F22" s="152"/>
      <c r="G22" s="124"/>
      <c r="H22" s="119"/>
      <c r="I22" s="134"/>
      <c r="J22" s="155"/>
      <c r="K22" s="115"/>
      <c r="L22" s="24" t="s">
        <v>4</v>
      </c>
      <c r="M22" s="20" t="s">
        <v>11</v>
      </c>
      <c r="N22" s="19">
        <f>IF(M22="SÍ",10,"0")</f>
        <v>10</v>
      </c>
      <c r="O22" s="134"/>
      <c r="P22" s="136"/>
      <c r="Q22" s="136"/>
      <c r="R22" s="127"/>
      <c r="S22" s="136"/>
      <c r="T22" s="127"/>
      <c r="U22" s="129"/>
      <c r="V22" s="130"/>
      <c r="W22" s="131"/>
      <c r="X22" s="132"/>
      <c r="Y22" s="118"/>
      <c r="Z22" s="119"/>
      <c r="AA22" s="122"/>
      <c r="AB22" s="115"/>
      <c r="AC22" s="115"/>
      <c r="AD22" s="115"/>
      <c r="AE22" s="115"/>
      <c r="AF22" s="115"/>
      <c r="AG22" s="115"/>
      <c r="AH22" s="117"/>
    </row>
    <row r="23" spans="1:34" ht="45" customHeight="1" x14ac:dyDescent="0.25">
      <c r="A23" s="140"/>
      <c r="B23" s="143"/>
      <c r="C23" s="145"/>
      <c r="D23" s="148"/>
      <c r="E23" s="150"/>
      <c r="F23" s="152"/>
      <c r="G23" s="124"/>
      <c r="H23" s="119"/>
      <c r="I23" s="134"/>
      <c r="J23" s="155"/>
      <c r="K23" s="115"/>
      <c r="L23" s="23" t="s">
        <v>37</v>
      </c>
      <c r="M23" s="20" t="s">
        <v>11</v>
      </c>
      <c r="N23" s="19">
        <f>IF(M23="SÍ",15,"0")</f>
        <v>15</v>
      </c>
      <c r="O23" s="134"/>
      <c r="P23" s="136"/>
      <c r="Q23" s="136"/>
      <c r="R23" s="127"/>
      <c r="S23" s="136"/>
      <c r="T23" s="127"/>
      <c r="U23" s="129"/>
      <c r="V23" s="130"/>
      <c r="W23" s="131"/>
      <c r="X23" s="132"/>
      <c r="Y23" s="118"/>
      <c r="Z23" s="119"/>
      <c r="AA23" s="122"/>
      <c r="AB23" s="115"/>
      <c r="AC23" s="115"/>
      <c r="AD23" s="115"/>
      <c r="AE23" s="115"/>
      <c r="AF23" s="115"/>
      <c r="AG23" s="115"/>
      <c r="AH23" s="117"/>
    </row>
    <row r="24" spans="1:34" ht="51" customHeight="1" x14ac:dyDescent="0.25">
      <c r="A24" s="140"/>
      <c r="B24" s="143"/>
      <c r="C24" s="145"/>
      <c r="D24" s="148"/>
      <c r="E24" s="150"/>
      <c r="F24" s="152"/>
      <c r="G24" s="124"/>
      <c r="H24" s="119"/>
      <c r="I24" s="134"/>
      <c r="J24" s="155"/>
      <c r="K24" s="115"/>
      <c r="L24" s="23" t="s">
        <v>5</v>
      </c>
      <c r="M24" s="20" t="s">
        <v>11</v>
      </c>
      <c r="N24" s="19">
        <f>IF(M24="SÍ",10,"0")</f>
        <v>10</v>
      </c>
      <c r="O24" s="134"/>
      <c r="P24" s="136"/>
      <c r="Q24" s="136"/>
      <c r="R24" s="127"/>
      <c r="S24" s="136"/>
      <c r="T24" s="127"/>
      <c r="U24" s="129"/>
      <c r="V24" s="130"/>
      <c r="W24" s="131"/>
      <c r="X24" s="132"/>
      <c r="Y24" s="118"/>
      <c r="Z24" s="119"/>
      <c r="AA24" s="122"/>
      <c r="AB24" s="115"/>
      <c r="AC24" s="115"/>
      <c r="AD24" s="115"/>
      <c r="AE24" s="115"/>
      <c r="AF24" s="115"/>
      <c r="AG24" s="115"/>
      <c r="AH24" s="117"/>
    </row>
    <row r="25" spans="1:34" ht="39.75" customHeight="1" x14ac:dyDescent="0.25">
      <c r="A25" s="141"/>
      <c r="B25" s="144"/>
      <c r="C25" s="146"/>
      <c r="D25" s="149"/>
      <c r="E25" s="151"/>
      <c r="F25" s="153"/>
      <c r="G25" s="125"/>
      <c r="H25" s="119"/>
      <c r="I25" s="134"/>
      <c r="J25" s="156"/>
      <c r="K25" s="115"/>
      <c r="L25" s="27" t="s">
        <v>36</v>
      </c>
      <c r="M25" s="20" t="s">
        <v>11</v>
      </c>
      <c r="N25" s="19">
        <f>IF(M25="SÍ",30,"0")</f>
        <v>30</v>
      </c>
      <c r="O25" s="134"/>
      <c r="P25" s="136"/>
      <c r="Q25" s="136"/>
      <c r="R25" s="127"/>
      <c r="S25" s="136"/>
      <c r="T25" s="127"/>
      <c r="U25" s="129"/>
      <c r="V25" s="158"/>
      <c r="W25" s="165"/>
      <c r="X25" s="160"/>
      <c r="Y25" s="118"/>
      <c r="Z25" s="119"/>
      <c r="AA25" s="122"/>
      <c r="AB25" s="115"/>
      <c r="AC25" s="115"/>
      <c r="AD25" s="115"/>
      <c r="AE25" s="115"/>
      <c r="AF25" s="115"/>
      <c r="AG25" s="115"/>
      <c r="AH25" s="117"/>
    </row>
    <row r="26" spans="1:34" ht="50.25" customHeight="1" x14ac:dyDescent="0.25">
      <c r="A26" s="140"/>
      <c r="B26" s="142"/>
      <c r="C26" s="145"/>
      <c r="D26" s="147"/>
      <c r="E26" s="150" t="s">
        <v>15</v>
      </c>
      <c r="F26" s="152" t="str">
        <f>IF(E26="(1) RARA VEZ","1", IF(E26="(2) IMPROBABLE","2",IF(E26="(3) POSIBLE","3",IF(E26="(4) PROBABLE","4",IF(E26="(5) CASI SEGURO","5","")))))</f>
        <v>3</v>
      </c>
      <c r="G26" s="124" t="s">
        <v>20</v>
      </c>
      <c r="H26" s="119" t="str">
        <f>IF(G26="(5) MODERADO","5", IF(G26="(10) MAYOR","10",IF(G26="(20) CATASTROFICO","20","")))</f>
        <v>10</v>
      </c>
      <c r="I26" s="134">
        <f>F26*H26</f>
        <v>30</v>
      </c>
      <c r="J26" s="154">
        <f>+I26</f>
        <v>30</v>
      </c>
      <c r="K26" s="114"/>
      <c r="L26" s="22" t="s">
        <v>6</v>
      </c>
      <c r="M26" s="20" t="s">
        <v>12</v>
      </c>
      <c r="N26" s="39" t="str">
        <f>IF(M26="SÍ",15,"0")</f>
        <v>0</v>
      </c>
      <c r="O26" s="133">
        <f>SUM(N26:N32)</f>
        <v>0</v>
      </c>
      <c r="P26" s="135">
        <f>IF(AND($O26&gt;=0,$O26&lt;=50),0,IF(AND($O26&gt;50,$O26&lt;=75),1,IF(AND($O26&gt;75,$O26&lt;=100),2,"")))</f>
        <v>0</v>
      </c>
      <c r="Q26" s="135">
        <f>$F26-$P26</f>
        <v>3</v>
      </c>
      <c r="R26" s="126">
        <f>IF($Q26&lt;=0,1,$Q26)</f>
        <v>3</v>
      </c>
      <c r="S26" s="135">
        <f>$H26-$P26</f>
        <v>10</v>
      </c>
      <c r="T26" s="126" t="str">
        <f>IF($S26=19,10,IF($S26=18,5,IF($S26=9,5,IF($S26=8,5,H26))))</f>
        <v>10</v>
      </c>
      <c r="U26" s="128"/>
      <c r="V26" s="157" t="str">
        <f>IF(AND($U26="PROBABILIDAD",$R26=1),$XET$6,IF(AND($U26="PROBABILIDAD",$R26=2),$XET$5,IF(AND($U26="PROBABILIDAD",$R26=3),$XET$4,IF(AND($U26="PROBABILIDAD",$R26=4),$XET$3,IF(AND($U26="PROBABILIDAD",$R26=5),$XET$2,$E26)))))</f>
        <v>(3) POSIBLE</v>
      </c>
      <c r="W26" s="131" t="str">
        <f>IF($U26="PROBABILIDAD",$R26,$F26)</f>
        <v>3</v>
      </c>
      <c r="X26" s="159" t="str">
        <f>IF(AND($U26="IMPACTO",$S26=18),$XET$9,IF(AND($U26="IMPACTO",$S26=19),$XEU$9,IF(AND($U26="IMPACTO",$S26=20),$XEV$9,IF(AND($U26="IMPACTO",$S26&lt;10),$XET$9,$G26))))</f>
        <v>(10) MAYOR</v>
      </c>
      <c r="Y26" s="118" t="str">
        <f>IF($U26="IMPACTO",$T26,$H26)</f>
        <v>10</v>
      </c>
      <c r="Z26" s="119">
        <f>$W26*$Y26</f>
        <v>30</v>
      </c>
      <c r="AA26" s="120">
        <f>$Z26</f>
        <v>30</v>
      </c>
      <c r="AB26" s="114"/>
      <c r="AC26" s="114"/>
      <c r="AD26" s="114"/>
      <c r="AE26" s="114"/>
      <c r="AF26" s="114"/>
      <c r="AG26" s="114"/>
      <c r="AH26" s="116"/>
    </row>
    <row r="27" spans="1:34" ht="48" customHeight="1" x14ac:dyDescent="0.25">
      <c r="A27" s="140"/>
      <c r="B27" s="143"/>
      <c r="C27" s="145"/>
      <c r="D27" s="148"/>
      <c r="E27" s="150"/>
      <c r="F27" s="152"/>
      <c r="G27" s="124"/>
      <c r="H27" s="119"/>
      <c r="I27" s="134"/>
      <c r="J27" s="154"/>
      <c r="K27" s="115"/>
      <c r="L27" s="23" t="s">
        <v>7</v>
      </c>
      <c r="M27" s="20" t="s">
        <v>12</v>
      </c>
      <c r="N27" s="19" t="str">
        <f>IF(M27="SÍ",5,"0")</f>
        <v>0</v>
      </c>
      <c r="O27" s="134"/>
      <c r="P27" s="136"/>
      <c r="Q27" s="136"/>
      <c r="R27" s="127"/>
      <c r="S27" s="136"/>
      <c r="T27" s="127"/>
      <c r="U27" s="129"/>
      <c r="V27" s="130"/>
      <c r="W27" s="131"/>
      <c r="X27" s="132"/>
      <c r="Y27" s="118"/>
      <c r="Z27" s="119"/>
      <c r="AA27" s="121"/>
      <c r="AB27" s="115"/>
      <c r="AC27" s="115"/>
      <c r="AD27" s="115"/>
      <c r="AE27" s="115"/>
      <c r="AF27" s="115"/>
      <c r="AG27" s="115"/>
      <c r="AH27" s="117"/>
    </row>
    <row r="28" spans="1:34" ht="33" customHeight="1" x14ac:dyDescent="0.25">
      <c r="A28" s="140"/>
      <c r="B28" s="143"/>
      <c r="C28" s="145"/>
      <c r="D28" s="148"/>
      <c r="E28" s="150"/>
      <c r="F28" s="152"/>
      <c r="G28" s="124"/>
      <c r="H28" s="119"/>
      <c r="I28" s="134"/>
      <c r="J28" s="155" t="str">
        <f>IF(AND(I26&gt;=5,I26&lt;=10),"BAJA",IF(AND(I26&gt;=15,I26&lt;=25),"MODERADA",IF(AND(I26&gt;=30,I26&lt;=50),"ALTA",IF(AND(I26&gt;=60,I26&lt;=100),"EXTREMA",""))))</f>
        <v>ALTA</v>
      </c>
      <c r="K28" s="115"/>
      <c r="L28" s="24" t="s">
        <v>3</v>
      </c>
      <c r="M28" s="20" t="s">
        <v>12</v>
      </c>
      <c r="N28" s="19" t="str">
        <f>IF(M28="SÍ",15,"0")</f>
        <v>0</v>
      </c>
      <c r="O28" s="134"/>
      <c r="P28" s="136"/>
      <c r="Q28" s="136"/>
      <c r="R28" s="127"/>
      <c r="S28" s="136"/>
      <c r="T28" s="127"/>
      <c r="U28" s="129"/>
      <c r="V28" s="130"/>
      <c r="W28" s="131"/>
      <c r="X28" s="132"/>
      <c r="Y28" s="118"/>
      <c r="Z28" s="119"/>
      <c r="AA28" s="122" t="str">
        <f>IF(AND($Z26&gt;=5,$Z26&lt;=10),"BAJA",IF(AND($Z26&gt;=15,$Z26&lt;=25),"MODERADA",IF(AND($Z26&gt;=30,$Z26&lt;=50),"ALTA",IF(AND($Z26&gt;=60,$Z26&lt;=100),"EXTREMA",""))))</f>
        <v>ALTA</v>
      </c>
      <c r="AB28" s="115"/>
      <c r="AC28" s="115"/>
      <c r="AD28" s="115"/>
      <c r="AE28" s="115"/>
      <c r="AF28" s="115"/>
      <c r="AG28" s="115"/>
      <c r="AH28" s="117"/>
    </row>
    <row r="29" spans="1:34" ht="26.25" customHeight="1" x14ac:dyDescent="0.25">
      <c r="A29" s="140"/>
      <c r="B29" s="143"/>
      <c r="C29" s="145"/>
      <c r="D29" s="148"/>
      <c r="E29" s="150"/>
      <c r="F29" s="152"/>
      <c r="G29" s="124"/>
      <c r="H29" s="119"/>
      <c r="I29" s="134"/>
      <c r="J29" s="155"/>
      <c r="K29" s="115"/>
      <c r="L29" s="24" t="s">
        <v>4</v>
      </c>
      <c r="M29" s="20" t="s">
        <v>12</v>
      </c>
      <c r="N29" s="19" t="str">
        <f>IF(M29="SÍ",10,"0")</f>
        <v>0</v>
      </c>
      <c r="O29" s="134"/>
      <c r="P29" s="136"/>
      <c r="Q29" s="136"/>
      <c r="R29" s="127"/>
      <c r="S29" s="136"/>
      <c r="T29" s="127"/>
      <c r="U29" s="129"/>
      <c r="V29" s="130"/>
      <c r="W29" s="131"/>
      <c r="X29" s="132"/>
      <c r="Y29" s="118"/>
      <c r="Z29" s="119"/>
      <c r="AA29" s="122"/>
      <c r="AB29" s="115"/>
      <c r="AC29" s="115"/>
      <c r="AD29" s="115"/>
      <c r="AE29" s="115"/>
      <c r="AF29" s="115"/>
      <c r="AG29" s="115"/>
      <c r="AH29" s="117"/>
    </row>
    <row r="30" spans="1:34" ht="45" customHeight="1" x14ac:dyDescent="0.25">
      <c r="A30" s="140"/>
      <c r="B30" s="143"/>
      <c r="C30" s="145"/>
      <c r="D30" s="148"/>
      <c r="E30" s="150"/>
      <c r="F30" s="152"/>
      <c r="G30" s="124"/>
      <c r="H30" s="119"/>
      <c r="I30" s="134"/>
      <c r="J30" s="155"/>
      <c r="K30" s="115"/>
      <c r="L30" s="23" t="s">
        <v>37</v>
      </c>
      <c r="M30" s="20" t="s">
        <v>12</v>
      </c>
      <c r="N30" s="19" t="str">
        <f>IF(M30="SÍ",15,"0")</f>
        <v>0</v>
      </c>
      <c r="O30" s="134"/>
      <c r="P30" s="136"/>
      <c r="Q30" s="136"/>
      <c r="R30" s="127"/>
      <c r="S30" s="136"/>
      <c r="T30" s="127"/>
      <c r="U30" s="129"/>
      <c r="V30" s="130"/>
      <c r="W30" s="131"/>
      <c r="X30" s="132"/>
      <c r="Y30" s="118"/>
      <c r="Z30" s="119"/>
      <c r="AA30" s="122"/>
      <c r="AB30" s="115"/>
      <c r="AC30" s="115"/>
      <c r="AD30" s="115"/>
      <c r="AE30" s="115"/>
      <c r="AF30" s="115"/>
      <c r="AG30" s="115"/>
      <c r="AH30" s="117"/>
    </row>
    <row r="31" spans="1:34" ht="51" customHeight="1" x14ac:dyDescent="0.25">
      <c r="A31" s="140"/>
      <c r="B31" s="143"/>
      <c r="C31" s="145"/>
      <c r="D31" s="148"/>
      <c r="E31" s="150"/>
      <c r="F31" s="152"/>
      <c r="G31" s="124"/>
      <c r="H31" s="119"/>
      <c r="I31" s="134"/>
      <c r="J31" s="155"/>
      <c r="K31" s="115"/>
      <c r="L31" s="23" t="s">
        <v>5</v>
      </c>
      <c r="M31" s="20" t="s">
        <v>12</v>
      </c>
      <c r="N31" s="19" t="str">
        <f>IF(M31="SÍ",10,"0")</f>
        <v>0</v>
      </c>
      <c r="O31" s="134"/>
      <c r="P31" s="136"/>
      <c r="Q31" s="136"/>
      <c r="R31" s="127"/>
      <c r="S31" s="136"/>
      <c r="T31" s="127"/>
      <c r="U31" s="129"/>
      <c r="V31" s="130"/>
      <c r="W31" s="131"/>
      <c r="X31" s="132"/>
      <c r="Y31" s="118"/>
      <c r="Z31" s="119"/>
      <c r="AA31" s="122"/>
      <c r="AB31" s="115"/>
      <c r="AC31" s="115"/>
      <c r="AD31" s="115"/>
      <c r="AE31" s="115"/>
      <c r="AF31" s="115"/>
      <c r="AG31" s="115"/>
      <c r="AH31" s="117"/>
    </row>
    <row r="32" spans="1:34" ht="39.75" customHeight="1" x14ac:dyDescent="0.25">
      <c r="A32" s="141"/>
      <c r="B32" s="144"/>
      <c r="C32" s="146"/>
      <c r="D32" s="149"/>
      <c r="E32" s="151"/>
      <c r="F32" s="153"/>
      <c r="G32" s="125"/>
      <c r="H32" s="119"/>
      <c r="I32" s="134"/>
      <c r="J32" s="156"/>
      <c r="K32" s="115"/>
      <c r="L32" s="27" t="s">
        <v>36</v>
      </c>
      <c r="M32" s="28" t="s">
        <v>12</v>
      </c>
      <c r="N32" s="19" t="str">
        <f>IF(M32="SÍ",30,"0")</f>
        <v>0</v>
      </c>
      <c r="O32" s="134"/>
      <c r="P32" s="136"/>
      <c r="Q32" s="136"/>
      <c r="R32" s="127"/>
      <c r="S32" s="136"/>
      <c r="T32" s="127"/>
      <c r="U32" s="129"/>
      <c r="V32" s="158"/>
      <c r="W32" s="131"/>
      <c r="X32" s="160"/>
      <c r="Y32" s="118"/>
      <c r="Z32" s="119"/>
      <c r="AA32" s="122"/>
      <c r="AB32" s="115"/>
      <c r="AC32" s="115"/>
      <c r="AD32" s="115"/>
      <c r="AE32" s="115"/>
      <c r="AF32" s="115"/>
      <c r="AG32" s="115"/>
      <c r="AH32" s="117"/>
    </row>
    <row r="33" spans="1:34" ht="50.25" customHeight="1" x14ac:dyDescent="0.25">
      <c r="A33" s="140"/>
      <c r="B33" s="142"/>
      <c r="C33" s="145"/>
      <c r="D33" s="147"/>
      <c r="E33" s="150" t="s">
        <v>15</v>
      </c>
      <c r="F33" s="152" t="str">
        <f>IF(E33="(1) RARA VEZ","1", IF(E33="(2) IMPROBABLE","2",IF(E33="(3) POSIBLE","3",IF(E33="(4) PROBABLE","4",IF(E33="(5) CASI SEGURO","5","")))))</f>
        <v>3</v>
      </c>
      <c r="G33" s="124" t="s">
        <v>18</v>
      </c>
      <c r="H33" s="119" t="str">
        <f>IF(G33="(5) MODERADO","5", IF(G33="(10) MAYOR","10",IF(G33="(20) CATASTROFICO","20","")))</f>
        <v>5</v>
      </c>
      <c r="I33" s="134">
        <f>F33*H33</f>
        <v>15</v>
      </c>
      <c r="J33" s="154">
        <f>+I33</f>
        <v>15</v>
      </c>
      <c r="K33" s="114"/>
      <c r="L33" s="22" t="s">
        <v>6</v>
      </c>
      <c r="M33" s="20" t="s">
        <v>12</v>
      </c>
      <c r="N33" s="39" t="str">
        <f>IF(M33="SÍ",15,"0")</f>
        <v>0</v>
      </c>
      <c r="O33" s="133">
        <f>SUM(N33:N39)</f>
        <v>0</v>
      </c>
      <c r="P33" s="135">
        <f>IF(AND($O33&gt;=0,$O33&lt;=50),0,IF(AND($O33&gt;50,$O33&lt;=75),1,IF(AND($O33&gt;75,$O33&lt;=100),2,"")))</f>
        <v>0</v>
      </c>
      <c r="Q33" s="135">
        <f>$F33-$P33</f>
        <v>3</v>
      </c>
      <c r="R33" s="126">
        <f>IF($Q33&lt;=0,1,$Q33)</f>
        <v>3</v>
      </c>
      <c r="S33" s="135">
        <f>$H33-$P33</f>
        <v>5</v>
      </c>
      <c r="T33" s="126" t="str">
        <f>IF($S33=19,10,IF($S33=18,5,IF($S33=9,5,IF($S33=8,5,H33))))</f>
        <v>5</v>
      </c>
      <c r="U33" s="128" t="s">
        <v>8</v>
      </c>
      <c r="V33" s="130" t="str">
        <f>IF(AND($U33="PROBABILIDAD",$R33=1),$XET$6,IF(AND($U33="PROBABILIDAD",$R33=2),$XET$5,IF(AND($U33="PROBABILIDAD",$R33=3),$XET$4,IF(AND($U33="PROBABILIDAD",$R33=4),$XET$3,IF(AND($U33="PROBABILIDAD",$R33=5),$XET$2,$E33)))))</f>
        <v>(3) POSIBLE</v>
      </c>
      <c r="W33" s="131">
        <f>IF($U33="PROBABILIDAD",$R33,$F33)</f>
        <v>3</v>
      </c>
      <c r="X33" s="132" t="str">
        <f>IF(AND($U33="IMPACTO",$S33=18),$XET$9,IF(AND($U33="IMPACTO",$S33=19),$XEU$9,IF(AND($U33="IMPACTO",$S33=20),$XEV$9,IF(AND($U33="IMPACTO",$S33&lt;10),$XET$9,$G33))))</f>
        <v>(5) MODERADO</v>
      </c>
      <c r="Y33" s="118" t="str">
        <f>IF($U33="IMPACTO",$T33,$H33)</f>
        <v>5</v>
      </c>
      <c r="Z33" s="119">
        <f>$W33*$Y33</f>
        <v>15</v>
      </c>
      <c r="AA33" s="120">
        <f>$Z33</f>
        <v>15</v>
      </c>
      <c r="AB33" s="114"/>
      <c r="AC33" s="114"/>
      <c r="AD33" s="114"/>
      <c r="AE33" s="114"/>
      <c r="AF33" s="114"/>
      <c r="AG33" s="114"/>
      <c r="AH33" s="116"/>
    </row>
    <row r="34" spans="1:34" ht="48" customHeight="1" x14ac:dyDescent="0.25">
      <c r="A34" s="140"/>
      <c r="B34" s="143"/>
      <c r="C34" s="145"/>
      <c r="D34" s="148"/>
      <c r="E34" s="150"/>
      <c r="F34" s="152"/>
      <c r="G34" s="124"/>
      <c r="H34" s="119"/>
      <c r="I34" s="134"/>
      <c r="J34" s="154"/>
      <c r="K34" s="115"/>
      <c r="L34" s="23" t="s">
        <v>7</v>
      </c>
      <c r="M34" s="20" t="s">
        <v>12</v>
      </c>
      <c r="N34" s="19" t="str">
        <f>IF(M34="SÍ",5,"0")</f>
        <v>0</v>
      </c>
      <c r="O34" s="134"/>
      <c r="P34" s="136"/>
      <c r="Q34" s="136"/>
      <c r="R34" s="127"/>
      <c r="S34" s="136"/>
      <c r="T34" s="127"/>
      <c r="U34" s="129"/>
      <c r="V34" s="130"/>
      <c r="W34" s="131"/>
      <c r="X34" s="132"/>
      <c r="Y34" s="118"/>
      <c r="Z34" s="119"/>
      <c r="AA34" s="121"/>
      <c r="AB34" s="115"/>
      <c r="AC34" s="115"/>
      <c r="AD34" s="115"/>
      <c r="AE34" s="115"/>
      <c r="AF34" s="115"/>
      <c r="AG34" s="115"/>
      <c r="AH34" s="117"/>
    </row>
    <row r="35" spans="1:34" ht="33" customHeight="1" x14ac:dyDescent="0.25">
      <c r="A35" s="140"/>
      <c r="B35" s="143"/>
      <c r="C35" s="145"/>
      <c r="D35" s="148"/>
      <c r="E35" s="150"/>
      <c r="F35" s="152"/>
      <c r="G35" s="124"/>
      <c r="H35" s="119"/>
      <c r="I35" s="134"/>
      <c r="J35" s="155" t="str">
        <f>IF(AND(I33&gt;=5,I33&lt;=10),"BAJA",IF(AND(I33&gt;=15,I33&lt;=25),"MODERADA",IF(AND(I33&gt;=30,I33&lt;=50),"ALTA",IF(AND(I33&gt;=60,I33&lt;=100),"EXTREMA",""))))</f>
        <v>MODERADA</v>
      </c>
      <c r="K35" s="115"/>
      <c r="L35" s="24" t="s">
        <v>3</v>
      </c>
      <c r="M35" s="20" t="s">
        <v>12</v>
      </c>
      <c r="N35" s="19" t="str">
        <f>IF(M35="SÍ",15,"0")</f>
        <v>0</v>
      </c>
      <c r="O35" s="134"/>
      <c r="P35" s="136"/>
      <c r="Q35" s="136"/>
      <c r="R35" s="127"/>
      <c r="S35" s="136"/>
      <c r="T35" s="127"/>
      <c r="U35" s="129"/>
      <c r="V35" s="130"/>
      <c r="W35" s="131"/>
      <c r="X35" s="132"/>
      <c r="Y35" s="118"/>
      <c r="Z35" s="119"/>
      <c r="AA35" s="122" t="str">
        <f>IF(AND($Z33&gt;=5,$Z33&lt;=10),"BAJA",IF(AND($Z33&gt;=15,$Z33&lt;=25),"MODERADA",IF(AND($Z33&gt;=30,$Z33&lt;=50),"ALTA",IF(AND($Z33&gt;=60,$Z33&lt;=100),"EXTREMA",""))))</f>
        <v>MODERADA</v>
      </c>
      <c r="AB35" s="115"/>
      <c r="AC35" s="115"/>
      <c r="AD35" s="115"/>
      <c r="AE35" s="115"/>
      <c r="AF35" s="115"/>
      <c r="AG35" s="115"/>
      <c r="AH35" s="117"/>
    </row>
    <row r="36" spans="1:34" ht="26.25" customHeight="1" x14ac:dyDescent="0.25">
      <c r="A36" s="140"/>
      <c r="B36" s="143"/>
      <c r="C36" s="145"/>
      <c r="D36" s="148"/>
      <c r="E36" s="150"/>
      <c r="F36" s="152"/>
      <c r="G36" s="124"/>
      <c r="H36" s="119"/>
      <c r="I36" s="134"/>
      <c r="J36" s="155"/>
      <c r="K36" s="115"/>
      <c r="L36" s="24" t="s">
        <v>4</v>
      </c>
      <c r="M36" s="20" t="s">
        <v>12</v>
      </c>
      <c r="N36" s="19" t="str">
        <f>IF(M36="SÍ",10,"0")</f>
        <v>0</v>
      </c>
      <c r="O36" s="134"/>
      <c r="P36" s="136"/>
      <c r="Q36" s="136"/>
      <c r="R36" s="127"/>
      <c r="S36" s="136"/>
      <c r="T36" s="127"/>
      <c r="U36" s="129"/>
      <c r="V36" s="130"/>
      <c r="W36" s="131"/>
      <c r="X36" s="132"/>
      <c r="Y36" s="118"/>
      <c r="Z36" s="119"/>
      <c r="AA36" s="122"/>
      <c r="AB36" s="115"/>
      <c r="AC36" s="115"/>
      <c r="AD36" s="115"/>
      <c r="AE36" s="115"/>
      <c r="AF36" s="115"/>
      <c r="AG36" s="115"/>
      <c r="AH36" s="117"/>
    </row>
    <row r="37" spans="1:34" ht="45" customHeight="1" x14ac:dyDescent="0.25">
      <c r="A37" s="140"/>
      <c r="B37" s="143"/>
      <c r="C37" s="145"/>
      <c r="D37" s="148"/>
      <c r="E37" s="150"/>
      <c r="F37" s="152"/>
      <c r="G37" s="124"/>
      <c r="H37" s="119"/>
      <c r="I37" s="134"/>
      <c r="J37" s="155"/>
      <c r="K37" s="115"/>
      <c r="L37" s="23" t="s">
        <v>37</v>
      </c>
      <c r="M37" s="20" t="s">
        <v>12</v>
      </c>
      <c r="N37" s="19" t="str">
        <f>IF(M37="SÍ",15,"0")</f>
        <v>0</v>
      </c>
      <c r="O37" s="134"/>
      <c r="P37" s="136"/>
      <c r="Q37" s="136"/>
      <c r="R37" s="127"/>
      <c r="S37" s="136"/>
      <c r="T37" s="127"/>
      <c r="U37" s="129"/>
      <c r="V37" s="130"/>
      <c r="W37" s="131"/>
      <c r="X37" s="132"/>
      <c r="Y37" s="118"/>
      <c r="Z37" s="119"/>
      <c r="AA37" s="122"/>
      <c r="AB37" s="115"/>
      <c r="AC37" s="115"/>
      <c r="AD37" s="115"/>
      <c r="AE37" s="115"/>
      <c r="AF37" s="115"/>
      <c r="AG37" s="115"/>
      <c r="AH37" s="117"/>
    </row>
    <row r="38" spans="1:34" ht="51" customHeight="1" x14ac:dyDescent="0.25">
      <c r="A38" s="140"/>
      <c r="B38" s="143"/>
      <c r="C38" s="145"/>
      <c r="D38" s="148"/>
      <c r="E38" s="150"/>
      <c r="F38" s="152"/>
      <c r="G38" s="124"/>
      <c r="H38" s="119"/>
      <c r="I38" s="134"/>
      <c r="J38" s="155"/>
      <c r="K38" s="115"/>
      <c r="L38" s="23" t="s">
        <v>5</v>
      </c>
      <c r="M38" s="20" t="s">
        <v>12</v>
      </c>
      <c r="N38" s="19" t="str">
        <f>IF(M38="SÍ",10,"0")</f>
        <v>0</v>
      </c>
      <c r="O38" s="134"/>
      <c r="P38" s="136"/>
      <c r="Q38" s="136"/>
      <c r="R38" s="127"/>
      <c r="S38" s="136"/>
      <c r="T38" s="127"/>
      <c r="U38" s="129"/>
      <c r="V38" s="130"/>
      <c r="W38" s="131"/>
      <c r="X38" s="132"/>
      <c r="Y38" s="118"/>
      <c r="Z38" s="119"/>
      <c r="AA38" s="122"/>
      <c r="AB38" s="115"/>
      <c r="AC38" s="115"/>
      <c r="AD38" s="115"/>
      <c r="AE38" s="115"/>
      <c r="AF38" s="115"/>
      <c r="AG38" s="115"/>
      <c r="AH38" s="117"/>
    </row>
    <row r="39" spans="1:34" ht="39.75" customHeight="1" x14ac:dyDescent="0.25">
      <c r="A39" s="141"/>
      <c r="B39" s="144"/>
      <c r="C39" s="146"/>
      <c r="D39" s="149"/>
      <c r="E39" s="151"/>
      <c r="F39" s="153"/>
      <c r="G39" s="125"/>
      <c r="H39" s="119"/>
      <c r="I39" s="134"/>
      <c r="J39" s="156"/>
      <c r="K39" s="115"/>
      <c r="L39" s="27" t="s">
        <v>36</v>
      </c>
      <c r="M39" s="20" t="s">
        <v>12</v>
      </c>
      <c r="N39" s="19" t="str">
        <f>IF(M39="SÍ",30,"0")</f>
        <v>0</v>
      </c>
      <c r="O39" s="134"/>
      <c r="P39" s="136"/>
      <c r="Q39" s="136"/>
      <c r="R39" s="127"/>
      <c r="S39" s="136"/>
      <c r="T39" s="127"/>
      <c r="U39" s="129"/>
      <c r="V39" s="130"/>
      <c r="W39" s="131"/>
      <c r="X39" s="132"/>
      <c r="Y39" s="118"/>
      <c r="Z39" s="119"/>
      <c r="AA39" s="123"/>
      <c r="AB39" s="115"/>
      <c r="AC39" s="115"/>
      <c r="AD39" s="115"/>
      <c r="AE39" s="115"/>
      <c r="AF39" s="115"/>
      <c r="AG39" s="115"/>
      <c r="AH39" s="117"/>
    </row>
    <row r="40" spans="1:34" ht="21.75" customHeight="1" x14ac:dyDescent="0.25">
      <c r="A40" s="213" t="s">
        <v>35</v>
      </c>
      <c r="B40" s="214"/>
      <c r="C40" s="214"/>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row>
    <row r="41" spans="1:34" ht="27.75" customHeight="1" x14ac:dyDescent="0.25">
      <c r="A41" s="216" t="s">
        <v>56</v>
      </c>
      <c r="B41" s="217"/>
      <c r="C41" s="218" t="s">
        <v>57</v>
      </c>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20" t="s">
        <v>58</v>
      </c>
      <c r="AD41" s="220"/>
      <c r="AE41" s="220"/>
      <c r="AF41" s="220" t="s">
        <v>27</v>
      </c>
      <c r="AG41" s="220"/>
      <c r="AH41" s="220"/>
    </row>
    <row r="42" spans="1:34" s="37" customFormat="1" ht="14.25" customHeight="1" x14ac:dyDescent="0.25">
      <c r="A42" s="140"/>
      <c r="B42" s="161"/>
      <c r="C42" s="145"/>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3"/>
      <c r="AD42" s="163"/>
      <c r="AE42" s="163"/>
      <c r="AF42" s="163"/>
      <c r="AG42" s="163"/>
      <c r="AH42" s="163"/>
    </row>
    <row r="43" spans="1:34" s="37" customFormat="1" ht="12.75" customHeight="1" x14ac:dyDescent="0.25">
      <c r="A43" s="140"/>
      <c r="B43" s="161"/>
      <c r="C43" s="145"/>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3"/>
      <c r="AD43" s="163"/>
      <c r="AE43" s="163"/>
      <c r="AF43" s="163"/>
      <c r="AG43" s="163"/>
      <c r="AH43" s="163"/>
    </row>
    <row r="44" spans="1:34" s="37" customFormat="1" ht="17.25" customHeight="1" x14ac:dyDescent="0.25">
      <c r="A44" s="140"/>
      <c r="B44" s="161"/>
      <c r="C44" s="145"/>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3"/>
      <c r="AD44" s="163"/>
      <c r="AE44" s="163"/>
      <c r="AF44" s="163"/>
      <c r="AG44" s="163"/>
      <c r="AH44" s="163"/>
    </row>
    <row r="45" spans="1:34" ht="15" customHeight="1" x14ac:dyDescent="0.25">
      <c r="A45" s="169" t="s">
        <v>38</v>
      </c>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1"/>
    </row>
    <row r="46" spans="1:34" x14ac:dyDescent="0.25">
      <c r="A46" s="199" t="s">
        <v>27</v>
      </c>
      <c r="B46" s="200"/>
      <c r="C46" s="200"/>
      <c r="D46" s="201"/>
      <c r="E46" s="175" t="s">
        <v>29</v>
      </c>
      <c r="F46" s="176"/>
      <c r="G46" s="176"/>
      <c r="H46" s="176"/>
      <c r="I46" s="177"/>
      <c r="J46" s="177"/>
      <c r="K46" s="178"/>
      <c r="L46" s="199" t="s">
        <v>30</v>
      </c>
      <c r="M46" s="200"/>
      <c r="N46" s="200"/>
      <c r="O46" s="201"/>
      <c r="P46" s="26"/>
      <c r="Q46" s="26"/>
      <c r="R46" s="25"/>
      <c r="S46" s="26"/>
      <c r="T46" s="26"/>
      <c r="U46" s="202"/>
      <c r="V46" s="202"/>
      <c r="W46" s="202"/>
      <c r="X46" s="203"/>
      <c r="Y46" s="26"/>
      <c r="Z46" s="26"/>
      <c r="AA46" s="172" t="s">
        <v>31</v>
      </c>
      <c r="AB46" s="173"/>
      <c r="AC46" s="173"/>
      <c r="AD46" s="173"/>
      <c r="AE46" s="173"/>
      <c r="AF46" s="173"/>
      <c r="AG46" s="173"/>
      <c r="AH46" s="174"/>
    </row>
    <row r="47" spans="1:34" s="37" customFormat="1" x14ac:dyDescent="0.25">
      <c r="A47" s="29" t="s">
        <v>32</v>
      </c>
      <c r="B47" s="179"/>
      <c r="C47" s="179"/>
      <c r="D47" s="204"/>
      <c r="E47" s="29" t="s">
        <v>32</v>
      </c>
      <c r="F47" s="179"/>
      <c r="G47" s="179"/>
      <c r="H47" s="179"/>
      <c r="I47" s="180"/>
      <c r="J47" s="180"/>
      <c r="K47" s="181"/>
      <c r="L47" s="29" t="s">
        <v>32</v>
      </c>
      <c r="M47" s="197"/>
      <c r="N47" s="197"/>
      <c r="O47" s="197"/>
      <c r="P47" s="197"/>
      <c r="Q47" s="197"/>
      <c r="R47" s="197"/>
      <c r="S47" s="197"/>
      <c r="T47" s="197"/>
      <c r="U47" s="197"/>
      <c r="V47" s="197"/>
      <c r="W47" s="197"/>
      <c r="X47" s="198"/>
      <c r="Y47" s="38"/>
      <c r="Z47" s="38"/>
      <c r="AA47" s="29" t="s">
        <v>32</v>
      </c>
      <c r="AB47" s="179"/>
      <c r="AC47" s="180"/>
      <c r="AD47" s="180"/>
      <c r="AE47" s="180"/>
      <c r="AF47" s="180"/>
      <c r="AG47" s="180"/>
      <c r="AH47" s="181"/>
    </row>
    <row r="48" spans="1:34" s="37" customFormat="1" x14ac:dyDescent="0.25">
      <c r="A48" s="30" t="s">
        <v>33</v>
      </c>
      <c r="B48" s="197"/>
      <c r="C48" s="197"/>
      <c r="D48" s="198"/>
      <c r="E48" s="30" t="s">
        <v>33</v>
      </c>
      <c r="F48" s="179"/>
      <c r="G48" s="179"/>
      <c r="H48" s="179"/>
      <c r="I48" s="180"/>
      <c r="J48" s="180"/>
      <c r="K48" s="181"/>
      <c r="L48" s="30" t="s">
        <v>33</v>
      </c>
      <c r="M48" s="179"/>
      <c r="N48" s="179"/>
      <c r="O48" s="179"/>
      <c r="P48" s="179"/>
      <c r="Q48" s="179"/>
      <c r="R48" s="179"/>
      <c r="S48" s="179"/>
      <c r="T48" s="179"/>
      <c r="U48" s="179"/>
      <c r="V48" s="179"/>
      <c r="W48" s="179"/>
      <c r="X48" s="204"/>
      <c r="Y48" s="38"/>
      <c r="Z48" s="38"/>
      <c r="AA48" s="30" t="s">
        <v>33</v>
      </c>
      <c r="AB48" s="179"/>
      <c r="AC48" s="180"/>
      <c r="AD48" s="180"/>
      <c r="AE48" s="180"/>
      <c r="AF48" s="180"/>
      <c r="AG48" s="180"/>
      <c r="AH48" s="181"/>
    </row>
    <row r="49" spans="1:34" s="37" customFormat="1" x14ac:dyDescent="0.25">
      <c r="A49" s="31" t="s">
        <v>34</v>
      </c>
      <c r="B49" s="179"/>
      <c r="C49" s="179"/>
      <c r="D49" s="204"/>
      <c r="E49" s="31" t="s">
        <v>34</v>
      </c>
      <c r="F49" s="197"/>
      <c r="G49" s="197"/>
      <c r="H49" s="197"/>
      <c r="I49" s="205"/>
      <c r="J49" s="205"/>
      <c r="K49" s="206"/>
      <c r="L49" s="31" t="s">
        <v>34</v>
      </c>
      <c r="M49" s="179"/>
      <c r="N49" s="179"/>
      <c r="O49" s="179"/>
      <c r="P49" s="179"/>
      <c r="Q49" s="179"/>
      <c r="R49" s="179"/>
      <c r="S49" s="179"/>
      <c r="T49" s="179"/>
      <c r="U49" s="179"/>
      <c r="V49" s="179"/>
      <c r="W49" s="179"/>
      <c r="X49" s="204"/>
      <c r="Y49" s="38"/>
      <c r="Z49" s="38"/>
      <c r="AA49" s="31" t="s">
        <v>34</v>
      </c>
      <c r="AB49" s="179"/>
      <c r="AC49" s="180"/>
      <c r="AD49" s="180"/>
      <c r="AE49" s="180"/>
      <c r="AF49" s="180"/>
      <c r="AG49" s="180"/>
      <c r="AH49" s="181"/>
    </row>
    <row r="50" spans="1:34" s="37" customFormat="1" x14ac:dyDescent="0.2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63" priority="113">
      <formula>$J$14="BAJA"</formula>
    </cfRule>
    <cfRule type="expression" dxfId="62" priority="114">
      <formula>$J$14="MODERADA"</formula>
    </cfRule>
    <cfRule type="expression" dxfId="61" priority="115">
      <formula>$J$14="ALTA"</formula>
    </cfRule>
    <cfRule type="expression" dxfId="60" priority="116">
      <formula>$J$14="EXTREMA"</formula>
    </cfRule>
  </conditionalFormatting>
  <conditionalFormatting sqref="AA12:AA18">
    <cfRule type="expression" dxfId="59" priority="117">
      <formula>$AA$14="MODERADA"</formula>
    </cfRule>
    <cfRule type="expression" dxfId="58" priority="118">
      <formula>$AA$14="EXTREMA"</formula>
    </cfRule>
    <cfRule type="expression" dxfId="57" priority="119">
      <formula>$AA$14="ALTA"</formula>
    </cfRule>
    <cfRule type="expression" dxfId="56" priority="120">
      <formula>$AA$14="BAJA"</formula>
    </cfRule>
  </conditionalFormatting>
  <conditionalFormatting sqref="AA19:AA25">
    <cfRule type="expression" dxfId="55" priority="21">
      <formula>$AA$21="MODERADA"</formula>
    </cfRule>
    <cfRule type="expression" dxfId="54" priority="22">
      <formula>$AA$21="EXTREMA"</formula>
    </cfRule>
    <cfRule type="expression" dxfId="53" priority="23">
      <formula>$AA$21="ALTA"</formula>
    </cfRule>
    <cfRule type="expression" dxfId="52" priority="24">
      <formula>$AA$21="BAJA"</formula>
    </cfRule>
  </conditionalFormatting>
  <conditionalFormatting sqref="J19 J21">
    <cfRule type="expression" dxfId="51" priority="17">
      <formula>$J$21="BAJA"</formula>
    </cfRule>
    <cfRule type="expression" dxfId="50" priority="18">
      <formula>$J$21="MODERADA"</formula>
    </cfRule>
    <cfRule type="expression" dxfId="49" priority="19">
      <formula>$J$21="ALTA"</formula>
    </cfRule>
    <cfRule type="expression" dxfId="48" priority="20">
      <formula>$J$21="EXTREMA"</formula>
    </cfRule>
  </conditionalFormatting>
  <conditionalFormatting sqref="AA26:AA32">
    <cfRule type="expression" dxfId="47" priority="13">
      <formula>$AA$14="MODERADA"</formula>
    </cfRule>
    <cfRule type="expression" dxfId="46" priority="14">
      <formula>$AA$14="EXTREMA"</formula>
    </cfRule>
    <cfRule type="expression" dxfId="45" priority="15">
      <formula>$AA$14="ALTA"</formula>
    </cfRule>
    <cfRule type="expression" dxfId="44" priority="16">
      <formula>$AA$14="BAJA"</formula>
    </cfRule>
  </conditionalFormatting>
  <conditionalFormatting sqref="J26 J28">
    <cfRule type="expression" dxfId="43" priority="9">
      <formula>$J$28="BAJA"</formula>
    </cfRule>
    <cfRule type="expression" dxfId="42" priority="10">
      <formula>$J$28="MODERADA"</formula>
    </cfRule>
    <cfRule type="expression" dxfId="41" priority="11">
      <formula>$J$28="ALTA"</formula>
    </cfRule>
    <cfRule type="expression" dxfId="40" priority="12">
      <formula>$J$28="EXTREMA"</formula>
    </cfRule>
  </conditionalFormatting>
  <conditionalFormatting sqref="AA33:AA39">
    <cfRule type="expression" dxfId="39" priority="5">
      <formula>$AA$35="MODERADA"</formula>
    </cfRule>
    <cfRule type="expression" dxfId="38" priority="6">
      <formula>$AA$35="EXTREMA"</formula>
    </cfRule>
    <cfRule type="expression" dxfId="37" priority="7">
      <formula>$AA$35="ALTA"</formula>
    </cfRule>
    <cfRule type="expression" dxfId="36" priority="8">
      <formula>$AA$35="BAJA"</formula>
    </cfRule>
  </conditionalFormatting>
  <conditionalFormatting sqref="J33 J35">
    <cfRule type="expression" dxfId="35" priority="1">
      <formula>$J$35="BAJA"</formula>
    </cfRule>
    <cfRule type="expression" dxfId="34" priority="2">
      <formula>$J$35="MODERADA"</formula>
    </cfRule>
    <cfRule type="expression" dxfId="33" priority="3">
      <formula>$J$35="ALTA"</formula>
    </cfRule>
    <cfRule type="expression" dxfId="32"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9"/>
  <sheetViews>
    <sheetView topLeftCell="A13" workbookViewId="0">
      <selection activeCell="C17" sqref="C17:G17"/>
    </sheetView>
  </sheetViews>
  <sheetFormatPr baseColWidth="10" defaultRowHeight="15" x14ac:dyDescent="0.25"/>
  <cols>
    <col min="1" max="1" width="16.140625" style="104" customWidth="1"/>
    <col min="2" max="2" width="16.7109375" style="104" customWidth="1"/>
    <col min="3" max="3" width="15.28515625" style="104" customWidth="1"/>
    <col min="4" max="4" width="9.42578125" style="104" customWidth="1"/>
    <col min="5" max="5" width="6.5703125" style="104" customWidth="1"/>
    <col min="6" max="6" width="10" style="104" customWidth="1"/>
    <col min="7" max="7" width="6.5703125" style="104" customWidth="1"/>
    <col min="8" max="8" width="12.42578125" style="104" customWidth="1"/>
    <col min="9" max="9" width="5.5703125" style="104" customWidth="1"/>
    <col min="10" max="10" width="11.5703125" style="104" customWidth="1"/>
    <col min="11" max="11" width="6.42578125" style="104" customWidth="1"/>
    <col min="12" max="12" width="11.140625" style="104" customWidth="1"/>
    <col min="13" max="13" width="7.7109375" style="104" customWidth="1"/>
    <col min="14" max="14" width="11.42578125" style="104"/>
    <col min="15" max="15" width="11.42578125" style="105"/>
  </cols>
  <sheetData>
    <row r="1" spans="1:15" x14ac:dyDescent="0.25">
      <c r="A1" s="363"/>
      <c r="B1" s="366" t="s">
        <v>249</v>
      </c>
      <c r="C1" s="367"/>
      <c r="D1" s="366" t="s">
        <v>250</v>
      </c>
      <c r="E1" s="370"/>
      <c r="F1" s="370"/>
      <c r="G1" s="370"/>
      <c r="H1" s="370"/>
      <c r="I1" s="370"/>
      <c r="J1" s="370"/>
      <c r="K1" s="367"/>
      <c r="L1" s="372" t="s">
        <v>251</v>
      </c>
      <c r="M1" s="372"/>
      <c r="N1" s="372" t="s">
        <v>252</v>
      </c>
      <c r="O1" s="372"/>
    </row>
    <row r="2" spans="1:15" x14ac:dyDescent="0.25">
      <c r="A2" s="364"/>
      <c r="B2" s="368"/>
      <c r="C2" s="369"/>
      <c r="D2" s="368"/>
      <c r="E2" s="371"/>
      <c r="F2" s="371"/>
      <c r="G2" s="371"/>
      <c r="H2" s="371"/>
      <c r="I2" s="371"/>
      <c r="J2" s="371"/>
      <c r="K2" s="369"/>
      <c r="L2" s="372" t="s">
        <v>253</v>
      </c>
      <c r="M2" s="372"/>
      <c r="N2" s="373" t="s">
        <v>254</v>
      </c>
      <c r="O2" s="373"/>
    </row>
    <row r="3" spans="1:15" x14ac:dyDescent="0.25">
      <c r="A3" s="364"/>
      <c r="B3" s="374" t="s">
        <v>255</v>
      </c>
      <c r="C3" s="375"/>
      <c r="D3" s="374" t="s">
        <v>256</v>
      </c>
      <c r="E3" s="378"/>
      <c r="F3" s="378"/>
      <c r="G3" s="378"/>
      <c r="H3" s="378"/>
      <c r="I3" s="378"/>
      <c r="J3" s="378"/>
      <c r="K3" s="375"/>
      <c r="L3" s="372" t="s">
        <v>257</v>
      </c>
      <c r="M3" s="372"/>
      <c r="N3" s="372" t="s">
        <v>258</v>
      </c>
      <c r="O3" s="372"/>
    </row>
    <row r="4" spans="1:15" ht="15.75" thickBot="1" x14ac:dyDescent="0.3">
      <c r="A4" s="365"/>
      <c r="B4" s="376"/>
      <c r="C4" s="377"/>
      <c r="D4" s="376"/>
      <c r="E4" s="379"/>
      <c r="F4" s="379"/>
      <c r="G4" s="379"/>
      <c r="H4" s="379"/>
      <c r="I4" s="379"/>
      <c r="J4" s="379"/>
      <c r="K4" s="377"/>
      <c r="L4" s="372" t="s">
        <v>259</v>
      </c>
      <c r="M4" s="372"/>
      <c r="N4" s="373" t="s">
        <v>260</v>
      </c>
      <c r="O4" s="373"/>
    </row>
    <row r="5" spans="1:15" ht="25.5" x14ac:dyDescent="0.25">
      <c r="A5" s="110" t="s">
        <v>251</v>
      </c>
      <c r="B5" s="101" t="s">
        <v>261</v>
      </c>
      <c r="C5" s="383" t="s">
        <v>262</v>
      </c>
      <c r="D5" s="384"/>
      <c r="E5" s="385" t="s">
        <v>261</v>
      </c>
      <c r="F5" s="386"/>
      <c r="G5" s="387" t="s">
        <v>249</v>
      </c>
      <c r="H5" s="388"/>
      <c r="I5" s="389" t="s">
        <v>308</v>
      </c>
      <c r="J5" s="390"/>
      <c r="K5" s="390"/>
      <c r="L5" s="391" t="s">
        <v>263</v>
      </c>
      <c r="M5" s="392"/>
      <c r="N5" s="393" t="s">
        <v>309</v>
      </c>
      <c r="O5" s="394"/>
    </row>
    <row r="6" spans="1:15" ht="78.75" customHeight="1" x14ac:dyDescent="0.25">
      <c r="A6" s="383" t="s">
        <v>264</v>
      </c>
      <c r="B6" s="384"/>
      <c r="C6" s="393" t="s">
        <v>265</v>
      </c>
      <c r="D6" s="403"/>
      <c r="E6" s="403"/>
      <c r="F6" s="403"/>
      <c r="G6" s="403"/>
      <c r="H6" s="383" t="s">
        <v>266</v>
      </c>
      <c r="I6" s="384"/>
      <c r="J6" s="400" t="s">
        <v>267</v>
      </c>
      <c r="K6" s="401"/>
      <c r="L6" s="401"/>
      <c r="M6" s="401"/>
      <c r="N6" s="401"/>
      <c r="O6" s="402"/>
    </row>
    <row r="7" spans="1:15" x14ac:dyDescent="0.25">
      <c r="A7" s="383" t="s">
        <v>268</v>
      </c>
      <c r="B7" s="384"/>
      <c r="C7" s="385" t="s">
        <v>269</v>
      </c>
      <c r="D7" s="386"/>
      <c r="E7" s="395"/>
      <c r="F7" s="383" t="s">
        <v>266</v>
      </c>
      <c r="G7" s="384"/>
      <c r="H7" s="396"/>
      <c r="I7" s="397"/>
      <c r="J7" s="397"/>
      <c r="K7" s="397"/>
      <c r="L7" s="397"/>
      <c r="M7" s="397"/>
      <c r="N7" s="397"/>
      <c r="O7" s="398"/>
    </row>
    <row r="8" spans="1:15" x14ac:dyDescent="0.25">
      <c r="A8" s="383" t="s">
        <v>270</v>
      </c>
      <c r="B8" s="384"/>
      <c r="C8" s="385" t="s">
        <v>269</v>
      </c>
      <c r="D8" s="386"/>
      <c r="E8" s="395"/>
      <c r="F8" s="383" t="s">
        <v>266</v>
      </c>
      <c r="G8" s="384"/>
      <c r="H8" s="396"/>
      <c r="I8" s="397"/>
      <c r="J8" s="397"/>
      <c r="K8" s="397"/>
      <c r="L8" s="397"/>
      <c r="M8" s="397"/>
      <c r="N8" s="397"/>
      <c r="O8" s="398"/>
    </row>
    <row r="9" spans="1:15" x14ac:dyDescent="0.25">
      <c r="A9" s="383" t="s">
        <v>271</v>
      </c>
      <c r="B9" s="384"/>
      <c r="C9" s="385" t="s">
        <v>269</v>
      </c>
      <c r="D9" s="386"/>
      <c r="E9" s="395"/>
      <c r="F9" s="383" t="s">
        <v>266</v>
      </c>
      <c r="G9" s="384"/>
      <c r="H9" s="396"/>
      <c r="I9" s="397"/>
      <c r="J9" s="397"/>
      <c r="K9" s="397"/>
      <c r="L9" s="397"/>
      <c r="M9" s="397"/>
      <c r="N9" s="397"/>
      <c r="O9" s="398"/>
    </row>
    <row r="10" spans="1:15" x14ac:dyDescent="0.25">
      <c r="A10" s="383" t="s">
        <v>272</v>
      </c>
      <c r="B10" s="384"/>
      <c r="C10" s="385" t="s">
        <v>269</v>
      </c>
      <c r="D10" s="386"/>
      <c r="E10" s="395"/>
      <c r="F10" s="383" t="s">
        <v>266</v>
      </c>
      <c r="G10" s="384"/>
      <c r="H10" s="396"/>
      <c r="I10" s="397"/>
      <c r="J10" s="397"/>
      <c r="K10" s="397"/>
      <c r="L10" s="397"/>
      <c r="M10" s="397"/>
      <c r="N10" s="397"/>
      <c r="O10" s="398"/>
    </row>
    <row r="11" spans="1:15" x14ac:dyDescent="0.25">
      <c r="A11" s="383" t="s">
        <v>273</v>
      </c>
      <c r="B11" s="384"/>
      <c r="C11" s="385" t="s">
        <v>269</v>
      </c>
      <c r="D11" s="386"/>
      <c r="E11" s="395"/>
      <c r="F11" s="383" t="s">
        <v>266</v>
      </c>
      <c r="G11" s="384"/>
      <c r="H11" s="396"/>
      <c r="I11" s="397"/>
      <c r="J11" s="397"/>
      <c r="K11" s="397"/>
      <c r="L11" s="397"/>
      <c r="M11" s="397"/>
      <c r="N11" s="397"/>
      <c r="O11" s="398"/>
    </row>
    <row r="12" spans="1:15" x14ac:dyDescent="0.25">
      <c r="A12" s="383" t="s">
        <v>274</v>
      </c>
      <c r="B12" s="399"/>
      <c r="C12" s="399"/>
      <c r="D12" s="399"/>
      <c r="E12" s="399"/>
      <c r="F12" s="399"/>
      <c r="G12" s="399"/>
      <c r="H12" s="399"/>
      <c r="I12" s="399"/>
      <c r="J12" s="399"/>
      <c r="K12" s="399"/>
      <c r="L12" s="399"/>
      <c r="M12" s="399"/>
      <c r="N12" s="399"/>
      <c r="O12" s="384"/>
    </row>
    <row r="13" spans="1:15" x14ac:dyDescent="0.25">
      <c r="A13" s="380" t="s">
        <v>275</v>
      </c>
      <c r="B13" s="381"/>
      <c r="C13" s="382" t="s">
        <v>364</v>
      </c>
      <c r="D13" s="382"/>
      <c r="E13" s="382"/>
      <c r="F13" s="382"/>
      <c r="G13" s="382"/>
      <c r="H13" s="382"/>
      <c r="I13" s="382"/>
      <c r="J13" s="382"/>
      <c r="K13" s="382"/>
      <c r="L13" s="382"/>
      <c r="M13" s="382"/>
      <c r="N13" s="382"/>
      <c r="O13" s="382"/>
    </row>
    <row r="14" spans="1:15" x14ac:dyDescent="0.25">
      <c r="A14" s="404" t="s">
        <v>276</v>
      </c>
      <c r="B14" s="381"/>
      <c r="C14" s="405" t="s">
        <v>367</v>
      </c>
      <c r="D14" s="405"/>
      <c r="E14" s="405"/>
      <c r="F14" s="405"/>
      <c r="G14" s="405"/>
      <c r="H14" s="405"/>
      <c r="I14" s="405"/>
      <c r="J14" s="405"/>
      <c r="K14" s="405"/>
      <c r="L14" s="405"/>
      <c r="M14" s="405"/>
      <c r="N14" s="405"/>
      <c r="O14" s="405"/>
    </row>
    <row r="15" spans="1:15" ht="24" customHeight="1" x14ac:dyDescent="0.25">
      <c r="A15" s="406" t="s">
        <v>277</v>
      </c>
      <c r="B15" s="406"/>
      <c r="C15" s="382" t="s">
        <v>368</v>
      </c>
      <c r="D15" s="428"/>
      <c r="E15" s="428"/>
      <c r="F15" s="428"/>
      <c r="G15" s="428"/>
      <c r="H15" s="428"/>
      <c r="I15" s="428"/>
      <c r="J15" s="428"/>
      <c r="K15" s="428"/>
      <c r="L15" s="428"/>
      <c r="M15" s="428"/>
      <c r="N15" s="428"/>
      <c r="O15" s="428"/>
    </row>
    <row r="16" spans="1:15" ht="31.5" customHeight="1" x14ac:dyDescent="0.25">
      <c r="A16" s="414" t="s">
        <v>278</v>
      </c>
      <c r="B16" s="414"/>
      <c r="C16" s="421" t="s">
        <v>311</v>
      </c>
      <c r="D16" s="422"/>
      <c r="E16" s="423"/>
      <c r="F16" s="383" t="s">
        <v>280</v>
      </c>
      <c r="G16" s="384"/>
      <c r="H16" s="421" t="s">
        <v>281</v>
      </c>
      <c r="I16" s="422"/>
      <c r="J16" s="424" t="s">
        <v>282</v>
      </c>
      <c r="K16" s="424"/>
      <c r="L16" s="425" t="s">
        <v>283</v>
      </c>
      <c r="M16" s="426"/>
      <c r="N16" s="426"/>
      <c r="O16" s="427"/>
    </row>
    <row r="17" spans="1:15" ht="42.75" customHeight="1" x14ac:dyDescent="0.25">
      <c r="A17" s="414" t="s">
        <v>284</v>
      </c>
      <c r="B17" s="414"/>
      <c r="C17" s="382"/>
      <c r="D17" s="382"/>
      <c r="E17" s="382"/>
      <c r="F17" s="382"/>
      <c r="G17" s="382"/>
      <c r="H17" s="415" t="s">
        <v>285</v>
      </c>
      <c r="I17" s="416"/>
      <c r="J17" s="416"/>
      <c r="K17" s="417"/>
      <c r="L17" s="418"/>
      <c r="M17" s="419"/>
      <c r="N17" s="419"/>
      <c r="O17" s="420"/>
    </row>
    <row r="18" spans="1:15" x14ac:dyDescent="0.25">
      <c r="A18" s="407" t="s">
        <v>286</v>
      </c>
      <c r="B18" s="407"/>
      <c r="C18" s="407"/>
      <c r="D18" s="407"/>
      <c r="E18" s="407"/>
      <c r="F18" s="407"/>
      <c r="G18" s="407"/>
      <c r="H18" s="407"/>
      <c r="I18" s="407"/>
      <c r="J18" s="407"/>
      <c r="K18" s="407"/>
      <c r="L18" s="407"/>
      <c r="M18" s="407"/>
      <c r="N18" s="407"/>
      <c r="O18" s="407"/>
    </row>
    <row r="19" spans="1:15" ht="28.5" customHeight="1" x14ac:dyDescent="0.25">
      <c r="A19" s="391" t="s">
        <v>287</v>
      </c>
      <c r="B19" s="408"/>
      <c r="C19" s="409"/>
      <c r="D19" s="410" t="s">
        <v>288</v>
      </c>
      <c r="E19" s="411"/>
      <c r="F19" s="412"/>
      <c r="G19" s="413" t="s">
        <v>289</v>
      </c>
      <c r="H19" s="413"/>
      <c r="I19" s="413" t="s">
        <v>290</v>
      </c>
      <c r="J19" s="413"/>
      <c r="K19" s="413"/>
      <c r="L19" s="413" t="s">
        <v>291</v>
      </c>
      <c r="M19" s="413"/>
      <c r="N19" s="413" t="s">
        <v>292</v>
      </c>
      <c r="O19" s="413"/>
    </row>
    <row r="20" spans="1:15" ht="39" customHeight="1" x14ac:dyDescent="0.25">
      <c r="A20" s="109" t="s">
        <v>293</v>
      </c>
      <c r="B20" s="429" t="s">
        <v>363</v>
      </c>
      <c r="C20" s="430"/>
      <c r="D20" s="429" t="s">
        <v>328</v>
      </c>
      <c r="E20" s="431"/>
      <c r="F20" s="430"/>
      <c r="G20" s="429"/>
      <c r="H20" s="430"/>
      <c r="I20" s="429" t="s">
        <v>296</v>
      </c>
      <c r="J20" s="431"/>
      <c r="K20" s="430"/>
      <c r="L20" s="429" t="s">
        <v>371</v>
      </c>
      <c r="M20" s="430"/>
      <c r="N20" s="389" t="s">
        <v>314</v>
      </c>
      <c r="O20" s="432"/>
    </row>
    <row r="21" spans="1:15" ht="36" customHeight="1" x14ac:dyDescent="0.25">
      <c r="A21" s="109" t="s">
        <v>299</v>
      </c>
      <c r="B21" s="493">
        <v>1</v>
      </c>
      <c r="C21" s="430"/>
      <c r="D21" s="429"/>
      <c r="E21" s="431"/>
      <c r="F21" s="430"/>
      <c r="G21" s="429"/>
      <c r="H21" s="430"/>
      <c r="I21" s="429"/>
      <c r="J21" s="431"/>
      <c r="K21" s="430"/>
      <c r="L21" s="429"/>
      <c r="M21" s="430"/>
      <c r="N21" s="389"/>
      <c r="O21" s="432"/>
    </row>
    <row r="22" spans="1:15" x14ac:dyDescent="0.25">
      <c r="A22" s="433" t="s">
        <v>300</v>
      </c>
      <c r="B22" s="434"/>
      <c r="C22" s="434"/>
      <c r="D22" s="434"/>
      <c r="E22" s="434"/>
      <c r="F22" s="434"/>
      <c r="G22" s="434"/>
      <c r="H22" s="434"/>
      <c r="I22" s="434"/>
      <c r="J22" s="434"/>
      <c r="K22" s="434"/>
      <c r="L22" s="434"/>
      <c r="M22" s="434"/>
      <c r="N22" s="434"/>
      <c r="O22" s="435"/>
    </row>
    <row r="23" spans="1:15" ht="25.5" x14ac:dyDescent="0.25">
      <c r="A23" s="110" t="s">
        <v>301</v>
      </c>
      <c r="B23" s="436" t="s">
        <v>302</v>
      </c>
      <c r="C23" s="437"/>
      <c r="D23" s="436" t="s">
        <v>303</v>
      </c>
      <c r="E23" s="437"/>
      <c r="F23" s="437"/>
      <c r="G23" s="438" t="s">
        <v>304</v>
      </c>
      <c r="H23" s="438"/>
      <c r="I23" s="438"/>
      <c r="J23" s="438"/>
      <c r="K23" s="438" t="s">
        <v>305</v>
      </c>
      <c r="L23" s="438"/>
      <c r="M23" s="438"/>
      <c r="N23" s="438"/>
      <c r="O23" s="438"/>
    </row>
    <row r="24" spans="1:15" x14ac:dyDescent="0.25">
      <c r="A24" s="111"/>
      <c r="B24" s="439"/>
      <c r="C24" s="439"/>
      <c r="D24" s="439"/>
      <c r="E24" s="439"/>
      <c r="F24" s="439"/>
      <c r="G24" s="439"/>
      <c r="H24" s="439"/>
      <c r="I24" s="439"/>
      <c r="J24" s="439"/>
      <c r="K24" s="440"/>
      <c r="L24" s="440"/>
      <c r="M24" s="440"/>
      <c r="N24" s="440"/>
      <c r="O24" s="440"/>
    </row>
    <row r="25" spans="1:15" x14ac:dyDescent="0.25">
      <c r="A25" s="111"/>
      <c r="B25" s="439"/>
      <c r="C25" s="439"/>
      <c r="D25" s="439"/>
      <c r="E25" s="439"/>
      <c r="F25" s="439"/>
      <c r="G25" s="439"/>
      <c r="H25" s="439"/>
      <c r="I25" s="439"/>
      <c r="J25" s="439"/>
      <c r="K25" s="440"/>
      <c r="L25" s="440"/>
      <c r="M25" s="440"/>
      <c r="N25" s="440"/>
      <c r="O25" s="440"/>
    </row>
    <row r="26" spans="1:15" x14ac:dyDescent="0.25">
      <c r="A26" s="111"/>
      <c r="B26" s="439"/>
      <c r="C26" s="439"/>
      <c r="D26" s="439"/>
      <c r="E26" s="439"/>
      <c r="F26" s="439"/>
      <c r="G26" s="439"/>
      <c r="H26" s="439"/>
      <c r="I26" s="439"/>
      <c r="J26" s="439"/>
      <c r="K26" s="440"/>
      <c r="L26" s="440"/>
      <c r="M26" s="440"/>
      <c r="N26" s="440"/>
      <c r="O26" s="440"/>
    </row>
    <row r="27" spans="1:15" x14ac:dyDescent="0.25">
      <c r="A27" s="111"/>
      <c r="B27" s="439"/>
      <c r="C27" s="439"/>
      <c r="D27" s="439"/>
      <c r="E27" s="439"/>
      <c r="F27" s="439"/>
      <c r="G27" s="439"/>
      <c r="H27" s="439"/>
      <c r="I27" s="439"/>
      <c r="J27" s="439"/>
      <c r="K27" s="440"/>
      <c r="L27" s="440"/>
      <c r="M27" s="440"/>
      <c r="N27" s="440"/>
      <c r="O27" s="440"/>
    </row>
    <row r="28" spans="1:15" x14ac:dyDescent="0.25">
      <c r="A28" s="441" t="s">
        <v>306</v>
      </c>
      <c r="B28" s="442"/>
      <c r="C28" s="442"/>
      <c r="D28" s="442"/>
      <c r="E28" s="442"/>
      <c r="F28" s="442"/>
      <c r="G28" s="442"/>
      <c r="H28" s="442"/>
      <c r="I28" s="442"/>
      <c r="J28" s="442"/>
      <c r="K28" s="442"/>
      <c r="L28" s="442"/>
      <c r="M28" s="442"/>
      <c r="N28" s="442"/>
      <c r="O28" s="443"/>
    </row>
    <row r="29" spans="1:15" x14ac:dyDescent="0.25">
      <c r="A29" s="444"/>
      <c r="B29" s="445"/>
      <c r="C29" s="445"/>
      <c r="D29" s="445"/>
      <c r="E29" s="445"/>
      <c r="F29" s="445"/>
      <c r="G29" s="445"/>
      <c r="H29" s="445"/>
      <c r="I29" s="445"/>
      <c r="J29" s="445"/>
      <c r="K29" s="445"/>
      <c r="L29" s="445"/>
      <c r="M29" s="445"/>
      <c r="N29" s="445"/>
      <c r="O29" s="446"/>
    </row>
  </sheetData>
  <mergeCells count="102">
    <mergeCell ref="H6:I6"/>
    <mergeCell ref="J6:O6"/>
    <mergeCell ref="A7:B7"/>
    <mergeCell ref="C7:E7"/>
    <mergeCell ref="F7:G7"/>
    <mergeCell ref="H7:O7"/>
    <mergeCell ref="N3:O3"/>
    <mergeCell ref="L4:M4"/>
    <mergeCell ref="N4:O4"/>
    <mergeCell ref="C5:D5"/>
    <mergeCell ref="E5:F5"/>
    <mergeCell ref="G5:H5"/>
    <mergeCell ref="I5:K5"/>
    <mergeCell ref="L5:M5"/>
    <mergeCell ref="N5:O5"/>
    <mergeCell ref="A1:A4"/>
    <mergeCell ref="B1:C2"/>
    <mergeCell ref="D1:K2"/>
    <mergeCell ref="L1:M1"/>
    <mergeCell ref="N1:O1"/>
    <mergeCell ref="L2:M2"/>
    <mergeCell ref="N2:O2"/>
    <mergeCell ref="A10:B10"/>
    <mergeCell ref="C10:E10"/>
    <mergeCell ref="F10:G10"/>
    <mergeCell ref="H10:O10"/>
    <mergeCell ref="A11:B11"/>
    <mergeCell ref="C11:E11"/>
    <mergeCell ref="F11:G11"/>
    <mergeCell ref="H11:O11"/>
    <mergeCell ref="A8:B8"/>
    <mergeCell ref="C8:E8"/>
    <mergeCell ref="F8:G8"/>
    <mergeCell ref="H8:O8"/>
    <mergeCell ref="A9:B9"/>
    <mergeCell ref="C9:E9"/>
    <mergeCell ref="F9:G9"/>
    <mergeCell ref="H9:O9"/>
    <mergeCell ref="B3:C4"/>
    <mergeCell ref="D3:K4"/>
    <mergeCell ref="L3:M3"/>
    <mergeCell ref="A6:B6"/>
    <mergeCell ref="C6:G6"/>
    <mergeCell ref="A16:B16"/>
    <mergeCell ref="C16:E16"/>
    <mergeCell ref="F16:G16"/>
    <mergeCell ref="H16:I16"/>
    <mergeCell ref="J16:K16"/>
    <mergeCell ref="L16:O16"/>
    <mergeCell ref="A12:O12"/>
    <mergeCell ref="A13:B13"/>
    <mergeCell ref="C13:O13"/>
    <mergeCell ref="A14:B14"/>
    <mergeCell ref="C14:O14"/>
    <mergeCell ref="A15:B15"/>
    <mergeCell ref="C15:O15"/>
    <mergeCell ref="A17:B17"/>
    <mergeCell ref="C17:G17"/>
    <mergeCell ref="H17:K17"/>
    <mergeCell ref="L17:O17"/>
    <mergeCell ref="A18:O18"/>
    <mergeCell ref="A19:C19"/>
    <mergeCell ref="D19:F19"/>
    <mergeCell ref="G19:H19"/>
    <mergeCell ref="I19:K19"/>
    <mergeCell ref="L19:M19"/>
    <mergeCell ref="B21:C21"/>
    <mergeCell ref="D21:F21"/>
    <mergeCell ref="G21:H21"/>
    <mergeCell ref="I21:K21"/>
    <mergeCell ref="L21:M21"/>
    <mergeCell ref="N21:O21"/>
    <mergeCell ref="N19:O19"/>
    <mergeCell ref="B20:C20"/>
    <mergeCell ref="D20:F20"/>
    <mergeCell ref="G20:H20"/>
    <mergeCell ref="I20:K20"/>
    <mergeCell ref="L20:M20"/>
    <mergeCell ref="N20:O20"/>
    <mergeCell ref="A22:O22"/>
    <mergeCell ref="B23:C23"/>
    <mergeCell ref="D23:F23"/>
    <mergeCell ref="G23:J23"/>
    <mergeCell ref="K23:O23"/>
    <mergeCell ref="B24:C24"/>
    <mergeCell ref="D24:F24"/>
    <mergeCell ref="G24:J24"/>
    <mergeCell ref="K24:O24"/>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'C:\Users\Alexal\Downloads\[003 HOJA DE VIDA DE INDICADORES E-MEJ-FT-003 (1).xlsx]LISTADO'!#REF!</xm:f>
          </x14:formula1>
          <xm:sqref>N5:O5 H16:I16 C16:E16 I5:K5 C6:G6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56"/>
  <sheetViews>
    <sheetView tabSelected="1" view="pageBreakPreview" topLeftCell="A27" zoomScale="40" zoomScaleNormal="40" zoomScaleSheetLayoutView="40" workbookViewId="0">
      <selection activeCell="K33" sqref="K33:K39"/>
    </sheetView>
  </sheetViews>
  <sheetFormatPr baseColWidth="10" defaultRowHeight="12.75" x14ac:dyDescent="0.2"/>
  <cols>
    <col min="1" max="1" width="15.7109375" style="42" customWidth="1"/>
    <col min="2" max="2" width="13.85546875" style="42" customWidth="1"/>
    <col min="3" max="3" width="46.85546875" style="42" customWidth="1"/>
    <col min="4" max="4" width="12.140625" style="46" customWidth="1"/>
    <col min="5" max="5" width="15.140625" style="42" customWidth="1"/>
    <col min="6" max="6" width="17.85546875" style="42" customWidth="1"/>
    <col min="7" max="7" width="16.28515625" style="42" customWidth="1"/>
    <col min="8" max="8" width="12.7109375" style="42" customWidth="1"/>
    <col min="9" max="9" width="3.7109375" style="42" hidden="1" customWidth="1"/>
    <col min="10" max="10" width="19.42578125" style="42" customWidth="1"/>
    <col min="11" max="11" width="29.7109375" style="42" customWidth="1"/>
    <col min="12" max="12" width="48.7109375" style="42" customWidth="1"/>
    <col min="13" max="13" width="26" style="42" customWidth="1"/>
    <col min="14" max="14" width="7.7109375" style="42" hidden="1" customWidth="1"/>
    <col min="15" max="15" width="15.5703125" style="42" customWidth="1"/>
    <col min="16" max="16" width="16.28515625" style="42" customWidth="1"/>
    <col min="17" max="17" width="11.28515625" style="42" customWidth="1"/>
    <col min="18" max="18" width="17" style="42" customWidth="1"/>
    <col min="19" max="19" width="15.140625" style="42" customWidth="1"/>
    <col min="20" max="20" width="17.85546875" style="42" customWidth="1"/>
    <col min="21" max="21" width="11.28515625" style="42" customWidth="1"/>
    <col min="22" max="22" width="12" style="42" customWidth="1"/>
    <col min="23" max="23" width="15.140625" style="42" customWidth="1"/>
    <col min="24" max="24" width="17.28515625" style="42" customWidth="1"/>
    <col min="25" max="25" width="22.85546875" style="42" customWidth="1"/>
    <col min="26" max="26" width="18.7109375" style="42" customWidth="1"/>
    <col min="27" max="27" width="21.140625" style="99" customWidth="1"/>
    <col min="28" max="28" width="18.28515625" style="42" customWidth="1"/>
    <col min="29" max="29" width="12.5703125" style="42" customWidth="1"/>
    <col min="30" max="30" width="28.140625" style="42" customWidth="1"/>
    <col min="31" max="31" width="15.140625" style="96" customWidth="1"/>
    <col min="32" max="32" width="23.5703125" style="42" customWidth="1"/>
    <col min="33" max="33" width="17.28515625" style="42" customWidth="1"/>
    <col min="34" max="34" width="17.28515625" style="42" hidden="1" customWidth="1"/>
    <col min="35" max="42" width="11.42578125" style="42" hidden="1" customWidth="1"/>
    <col min="43" max="16384" width="11.42578125" style="42"/>
  </cols>
  <sheetData>
    <row r="1" spans="1:41" x14ac:dyDescent="0.2">
      <c r="A1" s="40"/>
      <c r="B1" s="40"/>
      <c r="C1" s="40"/>
      <c r="D1" s="41"/>
      <c r="E1" s="40"/>
      <c r="F1" s="40"/>
      <c r="G1" s="40"/>
      <c r="H1" s="40"/>
      <c r="I1" s="40"/>
      <c r="J1" s="40"/>
      <c r="K1" s="40"/>
      <c r="L1" s="40"/>
      <c r="M1" s="40"/>
      <c r="N1" s="40"/>
      <c r="O1" s="40"/>
      <c r="P1" s="40"/>
      <c r="Q1" s="40"/>
      <c r="R1" s="40"/>
      <c r="S1" s="40"/>
      <c r="T1" s="40"/>
      <c r="U1" s="40"/>
      <c r="V1" s="40"/>
      <c r="W1" s="40"/>
      <c r="X1" s="40"/>
      <c r="Y1" s="40"/>
      <c r="Z1" s="40"/>
      <c r="AA1" s="97"/>
      <c r="AB1" s="40"/>
      <c r="AC1" s="40"/>
      <c r="AD1" s="40"/>
      <c r="AE1" s="93"/>
      <c r="AF1" s="40"/>
      <c r="AG1" s="40"/>
      <c r="AK1" s="42" t="s">
        <v>9</v>
      </c>
      <c r="AL1" s="42" t="s">
        <v>8</v>
      </c>
      <c r="AN1" s="42" t="s">
        <v>62</v>
      </c>
    </row>
    <row r="2" spans="1:41" x14ac:dyDescent="0.2">
      <c r="A2" s="40"/>
      <c r="B2" s="40"/>
      <c r="C2" s="40"/>
      <c r="D2" s="41"/>
      <c r="E2" s="40"/>
      <c r="F2" s="40"/>
      <c r="G2" s="40"/>
      <c r="H2" s="40"/>
      <c r="I2" s="40"/>
      <c r="J2" s="40"/>
      <c r="K2" s="40"/>
      <c r="L2" s="40"/>
      <c r="M2" s="40"/>
      <c r="N2" s="40"/>
      <c r="O2" s="40"/>
      <c r="P2" s="40"/>
      <c r="Q2" s="40"/>
      <c r="R2" s="40"/>
      <c r="S2" s="40"/>
      <c r="T2" s="40"/>
      <c r="U2" s="40"/>
      <c r="V2" s="40"/>
      <c r="W2" s="40"/>
      <c r="X2" s="40"/>
      <c r="Y2" s="40"/>
      <c r="Z2" s="40"/>
      <c r="AA2" s="97"/>
      <c r="AB2" s="40"/>
      <c r="AC2" s="40"/>
      <c r="AD2" s="40"/>
      <c r="AE2" s="93"/>
      <c r="AF2" s="40"/>
      <c r="AG2" s="40"/>
      <c r="AH2" s="42" t="s">
        <v>99</v>
      </c>
      <c r="AI2" s="42" t="s">
        <v>11</v>
      </c>
      <c r="AL2" s="42" t="s">
        <v>126</v>
      </c>
      <c r="AN2" s="42" t="s">
        <v>64</v>
      </c>
    </row>
    <row r="3" spans="1:41" x14ac:dyDescent="0.2">
      <c r="A3" s="40"/>
      <c r="B3" s="40"/>
      <c r="C3" s="40"/>
      <c r="D3" s="41"/>
      <c r="E3" s="40"/>
      <c r="F3" s="40"/>
      <c r="G3" s="40"/>
      <c r="H3" s="40"/>
      <c r="I3" s="40"/>
      <c r="J3" s="40"/>
      <c r="K3" s="40"/>
      <c r="L3" s="40"/>
      <c r="M3" s="40"/>
      <c r="N3" s="40"/>
      <c r="O3" s="40"/>
      <c r="P3" s="40"/>
      <c r="Q3" s="40"/>
      <c r="R3" s="40"/>
      <c r="S3" s="40"/>
      <c r="T3" s="40"/>
      <c r="U3" s="40"/>
      <c r="V3" s="40"/>
      <c r="W3" s="40"/>
      <c r="X3" s="40"/>
      <c r="Y3" s="40"/>
      <c r="Z3" s="40"/>
      <c r="AA3" s="97"/>
      <c r="AB3" s="40"/>
      <c r="AC3" s="40"/>
      <c r="AD3" s="40"/>
      <c r="AE3" s="93"/>
      <c r="AF3" s="40"/>
      <c r="AG3" s="40"/>
      <c r="AH3" s="42" t="s">
        <v>100</v>
      </c>
      <c r="AI3" s="42" t="s">
        <v>12</v>
      </c>
      <c r="AL3" s="42" t="s">
        <v>127</v>
      </c>
      <c r="AN3" s="42" t="s">
        <v>139</v>
      </c>
    </row>
    <row r="4" spans="1:41" x14ac:dyDescent="0.2">
      <c r="A4" s="40"/>
      <c r="B4" s="40"/>
      <c r="C4" s="40"/>
      <c r="D4" s="41"/>
      <c r="E4" s="40"/>
      <c r="F4" s="40"/>
      <c r="G4" s="40"/>
      <c r="H4" s="40"/>
      <c r="I4" s="40"/>
      <c r="J4" s="40"/>
      <c r="K4" s="40"/>
      <c r="L4" s="40"/>
      <c r="M4" s="40"/>
      <c r="N4" s="40"/>
      <c r="O4" s="40"/>
      <c r="P4" s="40"/>
      <c r="Q4" s="40"/>
      <c r="R4" s="40"/>
      <c r="S4" s="40"/>
      <c r="T4" s="40"/>
      <c r="U4" s="40"/>
      <c r="V4" s="40"/>
      <c r="W4" s="40"/>
      <c r="X4" s="40"/>
      <c r="Y4" s="40"/>
      <c r="Z4" s="40"/>
      <c r="AA4" s="97"/>
      <c r="AB4" s="40"/>
      <c r="AC4" s="40"/>
      <c r="AD4" s="40"/>
      <c r="AE4" s="93"/>
      <c r="AF4" s="40"/>
      <c r="AG4" s="40"/>
      <c r="AH4" s="42" t="s">
        <v>143</v>
      </c>
      <c r="AI4" s="42" t="s">
        <v>101</v>
      </c>
      <c r="AK4" s="42" t="s">
        <v>114</v>
      </c>
      <c r="AL4" s="42" t="s">
        <v>128</v>
      </c>
      <c r="AN4" s="42" t="s">
        <v>65</v>
      </c>
    </row>
    <row r="5" spans="1:41" x14ac:dyDescent="0.2">
      <c r="A5" s="40"/>
      <c r="B5" s="40"/>
      <c r="C5" s="40"/>
      <c r="D5" s="41"/>
      <c r="E5" s="40"/>
      <c r="F5" s="40"/>
      <c r="G5" s="40"/>
      <c r="H5" s="40"/>
      <c r="I5" s="40"/>
      <c r="J5" s="40"/>
      <c r="K5" s="40"/>
      <c r="L5" s="40"/>
      <c r="M5" s="40"/>
      <c r="N5" s="40"/>
      <c r="O5" s="40"/>
      <c r="P5" s="40"/>
      <c r="Q5" s="40"/>
      <c r="R5" s="40"/>
      <c r="S5" s="40"/>
      <c r="T5" s="40"/>
      <c r="U5" s="40"/>
      <c r="V5" s="40"/>
      <c r="W5" s="40"/>
      <c r="X5" s="40"/>
      <c r="Y5" s="40"/>
      <c r="Z5" s="40"/>
      <c r="AA5" s="97"/>
      <c r="AB5" s="40"/>
      <c r="AC5" s="40"/>
      <c r="AD5" s="40"/>
      <c r="AE5" s="93"/>
      <c r="AF5" s="40"/>
      <c r="AG5" s="40"/>
      <c r="AH5" s="42" t="s">
        <v>144</v>
      </c>
      <c r="AI5" s="42" t="s">
        <v>102</v>
      </c>
      <c r="AK5" s="42" t="s">
        <v>125</v>
      </c>
      <c r="AL5" s="42" t="s">
        <v>129</v>
      </c>
      <c r="AN5" s="42" t="s">
        <v>63</v>
      </c>
    </row>
    <row r="6" spans="1:41" ht="29.25" customHeight="1" x14ac:dyDescent="0.2">
      <c r="A6" s="40"/>
      <c r="B6" s="40"/>
      <c r="C6" s="40"/>
      <c r="D6" s="41"/>
      <c r="E6" s="40"/>
      <c r="F6" s="40"/>
      <c r="G6" s="40"/>
      <c r="H6" s="40"/>
      <c r="I6" s="40"/>
      <c r="J6" s="40"/>
      <c r="K6" s="40"/>
      <c r="L6" s="40"/>
      <c r="M6" s="40"/>
      <c r="N6" s="40"/>
      <c r="O6" s="40"/>
      <c r="P6" s="40"/>
      <c r="Q6" s="40"/>
      <c r="R6" s="40"/>
      <c r="S6" s="40"/>
      <c r="T6" s="40"/>
      <c r="U6" s="40"/>
      <c r="V6" s="40"/>
      <c r="W6" s="40"/>
      <c r="X6" s="40"/>
      <c r="Y6" s="40"/>
      <c r="Z6" s="40"/>
      <c r="AA6" s="97"/>
      <c r="AB6" s="40"/>
      <c r="AC6" s="40"/>
      <c r="AD6" s="40"/>
      <c r="AE6" s="93"/>
      <c r="AF6" s="40"/>
      <c r="AG6" s="40"/>
      <c r="AH6" s="42" t="s">
        <v>146</v>
      </c>
      <c r="AI6" s="42" t="s">
        <v>147</v>
      </c>
      <c r="AJ6" s="42" t="s">
        <v>66</v>
      </c>
      <c r="AK6" s="42" t="s">
        <v>130</v>
      </c>
      <c r="AL6" s="42" t="s">
        <v>131</v>
      </c>
      <c r="AN6" s="42" t="s">
        <v>136</v>
      </c>
    </row>
    <row r="7" spans="1:41" ht="24.75" customHeight="1" x14ac:dyDescent="0.2">
      <c r="A7" s="336" t="s">
        <v>69</v>
      </c>
      <c r="B7" s="336"/>
      <c r="C7" s="337">
        <v>44225</v>
      </c>
      <c r="D7" s="338"/>
      <c r="E7" s="338"/>
      <c r="F7" s="338"/>
      <c r="G7" s="345"/>
      <c r="H7" s="346"/>
      <c r="I7" s="346"/>
      <c r="J7" s="346"/>
      <c r="K7" s="346"/>
      <c r="L7" s="347"/>
      <c r="M7" s="350" t="s">
        <v>88</v>
      </c>
      <c r="N7" s="351"/>
      <c r="O7" s="351"/>
      <c r="P7" s="351"/>
      <c r="Q7" s="351"/>
      <c r="R7" s="351"/>
      <c r="S7" s="351"/>
      <c r="T7" s="351"/>
      <c r="U7" s="351"/>
      <c r="V7" s="352"/>
      <c r="W7" s="90" t="s">
        <v>84</v>
      </c>
      <c r="X7" s="56" t="s">
        <v>352</v>
      </c>
      <c r="Y7" s="91" t="s">
        <v>85</v>
      </c>
      <c r="Z7" s="327"/>
      <c r="AA7" s="328"/>
      <c r="AB7" s="90" t="s">
        <v>86</v>
      </c>
      <c r="AC7" s="56"/>
      <c r="AD7" s="89" t="s">
        <v>87</v>
      </c>
      <c r="AE7" s="94"/>
      <c r="AF7" s="316"/>
      <c r="AG7" s="316"/>
      <c r="AH7" s="42" t="s">
        <v>103</v>
      </c>
      <c r="AI7" s="42" t="s">
        <v>104</v>
      </c>
      <c r="AJ7" s="42" t="s">
        <v>67</v>
      </c>
      <c r="AN7" s="42" t="s">
        <v>137</v>
      </c>
    </row>
    <row r="8" spans="1:41" x14ac:dyDescent="0.2">
      <c r="A8" s="353" t="s">
        <v>53</v>
      </c>
      <c r="B8" s="353"/>
      <c r="C8" s="353"/>
      <c r="D8" s="353"/>
      <c r="E8" s="353"/>
      <c r="F8" s="353"/>
      <c r="G8" s="341" t="s">
        <v>21</v>
      </c>
      <c r="H8" s="342"/>
      <c r="I8" s="342"/>
      <c r="J8" s="342"/>
      <c r="K8" s="342"/>
      <c r="L8" s="342"/>
      <c r="M8" s="342"/>
      <c r="N8" s="342"/>
      <c r="O8" s="342"/>
      <c r="P8" s="342"/>
      <c r="Q8" s="342"/>
      <c r="R8" s="342"/>
      <c r="S8" s="342"/>
      <c r="T8" s="342"/>
      <c r="U8" s="342"/>
      <c r="V8" s="342"/>
      <c r="W8" s="342"/>
      <c r="X8" s="354"/>
      <c r="Y8" s="342"/>
      <c r="Z8" s="342"/>
      <c r="AA8" s="342"/>
      <c r="AB8" s="343"/>
      <c r="AC8" s="321" t="s">
        <v>28</v>
      </c>
      <c r="AD8" s="317" t="s">
        <v>39</v>
      </c>
      <c r="AE8" s="318"/>
      <c r="AF8" s="318"/>
      <c r="AG8" s="318"/>
      <c r="AH8" s="42" t="s">
        <v>105</v>
      </c>
      <c r="AI8" s="42" t="s">
        <v>106</v>
      </c>
      <c r="AN8" s="42" t="s">
        <v>138</v>
      </c>
    </row>
    <row r="9" spans="1:41" s="47" customFormat="1" ht="14.25" customHeight="1" x14ac:dyDescent="0.2">
      <c r="A9" s="324" t="s">
        <v>60</v>
      </c>
      <c r="B9" s="344" t="s">
        <v>61</v>
      </c>
      <c r="C9" s="324" t="s">
        <v>41</v>
      </c>
      <c r="D9" s="324" t="s">
        <v>62</v>
      </c>
      <c r="E9" s="324" t="s">
        <v>42</v>
      </c>
      <c r="F9" s="340" t="s">
        <v>43</v>
      </c>
      <c r="G9" s="353" t="s">
        <v>71</v>
      </c>
      <c r="H9" s="353"/>
      <c r="I9" s="353"/>
      <c r="J9" s="353"/>
      <c r="K9" s="341" t="s">
        <v>24</v>
      </c>
      <c r="L9" s="342"/>
      <c r="M9" s="342"/>
      <c r="N9" s="342"/>
      <c r="O9" s="342"/>
      <c r="P9" s="342"/>
      <c r="Q9" s="342"/>
      <c r="R9" s="342"/>
      <c r="S9" s="342"/>
      <c r="T9" s="343"/>
      <c r="U9" s="341" t="s">
        <v>45</v>
      </c>
      <c r="V9" s="342"/>
      <c r="W9" s="342"/>
      <c r="X9" s="342"/>
      <c r="Y9" s="342"/>
      <c r="Z9" s="342"/>
      <c r="AA9" s="342"/>
      <c r="AB9" s="343"/>
      <c r="AC9" s="322"/>
      <c r="AD9" s="317"/>
      <c r="AE9" s="318"/>
      <c r="AF9" s="318"/>
      <c r="AG9" s="318"/>
      <c r="AH9" s="42" t="s">
        <v>107</v>
      </c>
      <c r="AI9" s="42" t="s">
        <v>148</v>
      </c>
      <c r="AJ9" s="42" t="s">
        <v>110</v>
      </c>
    </row>
    <row r="10" spans="1:41" s="47" customFormat="1" ht="20.25" customHeight="1" x14ac:dyDescent="0.2">
      <c r="A10" s="324"/>
      <c r="B10" s="325"/>
      <c r="C10" s="324"/>
      <c r="D10" s="324"/>
      <c r="E10" s="324"/>
      <c r="F10" s="340"/>
      <c r="G10" s="339" t="s">
        <v>44</v>
      </c>
      <c r="H10" s="339"/>
      <c r="I10" s="339"/>
      <c r="J10" s="339"/>
      <c r="K10" s="348" t="s">
        <v>97</v>
      </c>
      <c r="L10" s="340" t="s">
        <v>98</v>
      </c>
      <c r="M10" s="340" t="s">
        <v>23</v>
      </c>
      <c r="N10" s="321" t="s">
        <v>149</v>
      </c>
      <c r="O10" s="324" t="s">
        <v>150</v>
      </c>
      <c r="P10" s="325" t="s">
        <v>151</v>
      </c>
      <c r="Q10" s="344" t="s">
        <v>155</v>
      </c>
      <c r="R10" s="324" t="s">
        <v>111</v>
      </c>
      <c r="S10" s="344" t="s">
        <v>156</v>
      </c>
      <c r="T10" s="344" t="s">
        <v>157</v>
      </c>
      <c r="U10" s="349" t="s">
        <v>163</v>
      </c>
      <c r="V10" s="324" t="s">
        <v>118</v>
      </c>
      <c r="W10" s="348" t="s">
        <v>123</v>
      </c>
      <c r="X10" s="344" t="s">
        <v>140</v>
      </c>
      <c r="Y10" s="324" t="s">
        <v>197</v>
      </c>
      <c r="Z10" s="324"/>
      <c r="AA10" s="324"/>
      <c r="AB10" s="324"/>
      <c r="AC10" s="322"/>
      <c r="AD10" s="319"/>
      <c r="AE10" s="320"/>
      <c r="AF10" s="320"/>
      <c r="AG10" s="320"/>
      <c r="AH10" s="47" t="s">
        <v>152</v>
      </c>
      <c r="AI10" s="47" t="s">
        <v>153</v>
      </c>
      <c r="AJ10" s="47" t="s">
        <v>154</v>
      </c>
      <c r="AL10" s="47" t="s">
        <v>141</v>
      </c>
      <c r="AO10" s="42" t="s">
        <v>115</v>
      </c>
    </row>
    <row r="11" spans="1:41" s="47" customFormat="1" ht="57.75" customHeight="1" x14ac:dyDescent="0.2">
      <c r="A11" s="344"/>
      <c r="B11" s="326"/>
      <c r="C11" s="344"/>
      <c r="D11" s="344"/>
      <c r="E11" s="344"/>
      <c r="F11" s="321"/>
      <c r="G11" s="85" t="s">
        <v>8</v>
      </c>
      <c r="H11" s="85" t="s">
        <v>9</v>
      </c>
      <c r="I11" s="85"/>
      <c r="J11" s="86" t="s">
        <v>164</v>
      </c>
      <c r="K11" s="349"/>
      <c r="L11" s="340"/>
      <c r="M11" s="340"/>
      <c r="N11" s="323"/>
      <c r="O11" s="324"/>
      <c r="P11" s="326"/>
      <c r="Q11" s="326"/>
      <c r="R11" s="324"/>
      <c r="S11" s="326"/>
      <c r="T11" s="326"/>
      <c r="U11" s="355"/>
      <c r="V11" s="324"/>
      <c r="W11" s="349"/>
      <c r="X11" s="326"/>
      <c r="Y11" s="69" t="s">
        <v>199</v>
      </c>
      <c r="Z11" s="69" t="s">
        <v>198</v>
      </c>
      <c r="AA11" s="92" t="s">
        <v>165</v>
      </c>
      <c r="AB11" s="87" t="s">
        <v>49</v>
      </c>
      <c r="AC11" s="323"/>
      <c r="AD11" s="88" t="s">
        <v>196</v>
      </c>
      <c r="AE11" s="88" t="s">
        <v>51</v>
      </c>
      <c r="AF11" s="88" t="s">
        <v>124</v>
      </c>
      <c r="AG11" s="69" t="s">
        <v>162</v>
      </c>
      <c r="AH11" s="47" t="s">
        <v>158</v>
      </c>
      <c r="AI11" s="47" t="s">
        <v>12</v>
      </c>
      <c r="AL11" s="47" t="s">
        <v>142</v>
      </c>
      <c r="AO11" s="42" t="s">
        <v>169</v>
      </c>
    </row>
    <row r="12" spans="1:41" ht="37.5" customHeight="1" x14ac:dyDescent="0.2">
      <c r="A12" s="238" t="s">
        <v>229</v>
      </c>
      <c r="B12" s="238" t="s">
        <v>230</v>
      </c>
      <c r="C12" s="274" t="s">
        <v>372</v>
      </c>
      <c r="D12" s="277" t="s">
        <v>65</v>
      </c>
      <c r="E12" s="292" t="s">
        <v>245</v>
      </c>
      <c r="F12" s="241" t="s">
        <v>231</v>
      </c>
      <c r="G12" s="278" t="s">
        <v>126</v>
      </c>
      <c r="H12" s="280" t="s">
        <v>114</v>
      </c>
      <c r="I12" s="70" t="str">
        <f>CONCATENATE(G12,H12)</f>
        <v>RARA VEZMODERADO</v>
      </c>
      <c r="J12" s="282" t="str">
        <f>I13</f>
        <v>1. MODERADO</v>
      </c>
      <c r="K12" s="236" t="s">
        <v>373</v>
      </c>
      <c r="L12" s="76" t="s">
        <v>108</v>
      </c>
      <c r="M12" s="66" t="s">
        <v>99</v>
      </c>
      <c r="N12" s="67">
        <f>IF(M12="ASIGNADO",15,IF(M12="NO ASIGNADO",0,""))</f>
        <v>15</v>
      </c>
      <c r="O12" s="287">
        <f>SUM(N12:N18)</f>
        <v>95</v>
      </c>
      <c r="P12" s="243" t="s">
        <v>152</v>
      </c>
      <c r="Q12" s="246">
        <f>IF(Q15="DÉBIL",0,IF(Q15="MODERADO",50,IF(Q15="FUERTE",100,"")))</f>
        <v>50</v>
      </c>
      <c r="R12" s="247"/>
      <c r="S12" s="249" t="s">
        <v>116</v>
      </c>
      <c r="T12" s="249" t="s">
        <v>116</v>
      </c>
      <c r="U12" s="250" t="s">
        <v>170</v>
      </c>
      <c r="V12" s="252" t="s">
        <v>119</v>
      </c>
      <c r="W12" s="234" t="s">
        <v>235</v>
      </c>
      <c r="X12" s="241" t="s">
        <v>244</v>
      </c>
      <c r="Y12" s="295"/>
      <c r="Z12" s="265"/>
      <c r="AA12" s="268" t="s">
        <v>166</v>
      </c>
      <c r="AB12" s="233"/>
      <c r="AC12" s="241"/>
      <c r="AD12" s="329"/>
      <c r="AE12" s="236" t="s">
        <v>247</v>
      </c>
      <c r="AF12" s="238" t="s">
        <v>343</v>
      </c>
      <c r="AG12" s="241"/>
      <c r="AH12" s="42" t="s">
        <v>112</v>
      </c>
      <c r="AI12" s="42" t="s">
        <v>113</v>
      </c>
      <c r="AJ12" s="42" t="s">
        <v>114</v>
      </c>
      <c r="AK12" s="42" t="s">
        <v>115</v>
      </c>
      <c r="AL12" s="42" t="s">
        <v>114</v>
      </c>
      <c r="AN12" s="42" t="s">
        <v>166</v>
      </c>
      <c r="AO12" s="42" t="s">
        <v>170</v>
      </c>
    </row>
    <row r="13" spans="1:41" ht="51.75" customHeight="1" x14ac:dyDescent="0.2">
      <c r="A13" s="239"/>
      <c r="B13" s="239"/>
      <c r="C13" s="275"/>
      <c r="D13" s="250"/>
      <c r="E13" s="293"/>
      <c r="F13" s="254"/>
      <c r="G13" s="278"/>
      <c r="H13" s="280"/>
      <c r="I13" s="7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1. MODERADO</v>
      </c>
      <c r="J13" s="283"/>
      <c r="K13" s="356"/>
      <c r="L13" s="77" t="s">
        <v>193</v>
      </c>
      <c r="M13" s="64" t="s">
        <v>143</v>
      </c>
      <c r="N13" s="65">
        <f>IF(M13="ADECUADO",15,IF(M13="INADECUADO",0,""))</f>
        <v>15</v>
      </c>
      <c r="O13" s="288"/>
      <c r="P13" s="244"/>
      <c r="Q13" s="246"/>
      <c r="R13" s="248"/>
      <c r="S13" s="249"/>
      <c r="T13" s="249"/>
      <c r="U13" s="250"/>
      <c r="V13" s="253"/>
      <c r="W13" s="234"/>
      <c r="X13" s="254"/>
      <c r="Y13" s="296"/>
      <c r="Z13" s="266"/>
      <c r="AA13" s="269"/>
      <c r="AB13" s="234"/>
      <c r="AC13" s="254"/>
      <c r="AD13" s="330"/>
      <c r="AE13" s="236"/>
      <c r="AF13" s="239"/>
      <c r="AG13" s="241"/>
      <c r="AH13" s="42" t="s">
        <v>116</v>
      </c>
      <c r="AI13" s="42" t="s">
        <v>117</v>
      </c>
      <c r="AL13" s="42" t="s">
        <v>125</v>
      </c>
      <c r="AN13" s="42" t="s">
        <v>194</v>
      </c>
      <c r="AO13" s="42" t="s">
        <v>171</v>
      </c>
    </row>
    <row r="14" spans="1:41" ht="93" customHeight="1" x14ac:dyDescent="0.2">
      <c r="A14" s="239"/>
      <c r="B14" s="239"/>
      <c r="C14" s="275"/>
      <c r="D14" s="250"/>
      <c r="E14" s="293"/>
      <c r="F14" s="254"/>
      <c r="G14" s="278"/>
      <c r="H14" s="280"/>
      <c r="I14" s="7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283"/>
      <c r="K14" s="356"/>
      <c r="L14" s="79" t="s">
        <v>109</v>
      </c>
      <c r="M14" s="64" t="s">
        <v>144</v>
      </c>
      <c r="N14" s="65">
        <f>IF(M14="OPORTUNA",15,IF(M14="INOPORTUNA",0,""))</f>
        <v>15</v>
      </c>
      <c r="O14" s="288"/>
      <c r="P14" s="244"/>
      <c r="Q14" s="246"/>
      <c r="R14" s="248"/>
      <c r="S14" s="68" t="s">
        <v>160</v>
      </c>
      <c r="T14" s="68" t="s">
        <v>161</v>
      </c>
      <c r="U14" s="250"/>
      <c r="V14" s="253"/>
      <c r="W14" s="234"/>
      <c r="X14" s="254"/>
      <c r="Y14" s="296"/>
      <c r="Z14" s="266"/>
      <c r="AA14" s="269"/>
      <c r="AB14" s="234"/>
      <c r="AC14" s="254"/>
      <c r="AD14" s="330"/>
      <c r="AE14" s="236"/>
      <c r="AF14" s="239"/>
      <c r="AG14" s="241"/>
      <c r="AH14" s="42" t="s">
        <v>119</v>
      </c>
      <c r="AI14" s="42" t="s">
        <v>120</v>
      </c>
      <c r="AJ14" s="42" t="s">
        <v>121</v>
      </c>
      <c r="AK14" s="42" t="s">
        <v>122</v>
      </c>
      <c r="AL14" s="42" t="s">
        <v>130</v>
      </c>
      <c r="AO14" s="42" t="s">
        <v>172</v>
      </c>
    </row>
    <row r="15" spans="1:41" ht="84" customHeight="1" x14ac:dyDescent="0.2">
      <c r="A15" s="239"/>
      <c r="B15" s="239"/>
      <c r="C15" s="275"/>
      <c r="D15" s="250"/>
      <c r="E15" s="113" t="s">
        <v>347</v>
      </c>
      <c r="F15" s="254"/>
      <c r="G15" s="278"/>
      <c r="H15" s="280"/>
      <c r="I15" s="70"/>
      <c r="J15" s="283"/>
      <c r="K15" s="356"/>
      <c r="L15" s="77" t="s">
        <v>132</v>
      </c>
      <c r="M15" s="64" t="s">
        <v>145</v>
      </c>
      <c r="N15" s="65">
        <f>IF(M15="PREVENIR",15,IF(M15="DETECTAR",10,IF(M15="NO ES UN CONTROL",0,"")))</f>
        <v>15</v>
      </c>
      <c r="O15" s="289" t="str">
        <f>IF(O12&lt;86,"DÉBIL",IF(O12&lt;96,"MODERADO",IF(O12&lt;101,"FUERTE","")))</f>
        <v>MODERADO</v>
      </c>
      <c r="P15" s="244"/>
      <c r="Q15" s="258" t="str">
        <f>IF(AND(O15="FUERTE",P12="FUERTE (SIEMPRE SE EJECUTA)"),"FUERTE",IF(OR(O15="DÉBIL",P12="DÉBIL (NO SE EJECUTA)"),"DÉBIL",IF(OR(O15="MODERADO",P12="MODERADO (ALGUNAS VECES)"),"MODERADO")))</f>
        <v>MODERADO</v>
      </c>
      <c r="R15" s="260" t="str">
        <f>IF(AND(O15="FUERTE",P12="FUERTE (SIEMPRE SE EJECUTA)"),"NO","SÍ")</f>
        <v>SÍ</v>
      </c>
      <c r="S15" s="262">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6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250"/>
      <c r="V15" s="253"/>
      <c r="W15" s="234"/>
      <c r="X15" s="254"/>
      <c r="Y15" s="296"/>
      <c r="Z15" s="266"/>
      <c r="AA15" s="269"/>
      <c r="AB15" s="234"/>
      <c r="AC15" s="254"/>
      <c r="AD15" s="330"/>
      <c r="AE15" s="236"/>
      <c r="AF15" s="239"/>
      <c r="AG15" s="241"/>
      <c r="AH15" s="42" t="s">
        <v>116</v>
      </c>
      <c r="AO15" s="42" t="s">
        <v>173</v>
      </c>
    </row>
    <row r="16" spans="1:41" ht="94.5" customHeight="1" x14ac:dyDescent="0.2">
      <c r="A16" s="239"/>
      <c r="B16" s="239"/>
      <c r="C16" s="275"/>
      <c r="D16" s="250"/>
      <c r="E16" s="293" t="s">
        <v>346</v>
      </c>
      <c r="F16" s="254"/>
      <c r="G16" s="278"/>
      <c r="H16" s="280"/>
      <c r="I16" s="70"/>
      <c r="J16" s="283"/>
      <c r="K16" s="356"/>
      <c r="L16" s="77" t="s">
        <v>133</v>
      </c>
      <c r="M16" s="64" t="s">
        <v>103</v>
      </c>
      <c r="N16" s="65">
        <f>IF(M16="CONFIABLE",15,IF(M16="NO CONFIABLE",0,""))</f>
        <v>15</v>
      </c>
      <c r="O16" s="290"/>
      <c r="P16" s="244"/>
      <c r="Q16" s="258"/>
      <c r="R16" s="260"/>
      <c r="S16" s="262"/>
      <c r="T16" s="264"/>
      <c r="U16" s="250"/>
      <c r="V16" s="253"/>
      <c r="W16" s="234"/>
      <c r="X16" s="254"/>
      <c r="Y16" s="296"/>
      <c r="Z16" s="266"/>
      <c r="AA16" s="269"/>
      <c r="AB16" s="234"/>
      <c r="AC16" s="254"/>
      <c r="AD16" s="330"/>
      <c r="AE16" s="236"/>
      <c r="AF16" s="239"/>
      <c r="AG16" s="241"/>
      <c r="AH16" s="42" t="s">
        <v>159</v>
      </c>
      <c r="AJ16" s="42" t="s">
        <v>146</v>
      </c>
      <c r="AK16" s="42" t="s">
        <v>145</v>
      </c>
      <c r="AL16" s="42" t="s">
        <v>147</v>
      </c>
      <c r="AO16" s="42" t="s">
        <v>174</v>
      </c>
    </row>
    <row r="17" spans="1:41" ht="66.75" customHeight="1" x14ac:dyDescent="0.2">
      <c r="A17" s="239"/>
      <c r="B17" s="239"/>
      <c r="C17" s="275"/>
      <c r="D17" s="250"/>
      <c r="E17" s="293"/>
      <c r="F17" s="254"/>
      <c r="G17" s="278"/>
      <c r="H17" s="280"/>
      <c r="I17" s="70"/>
      <c r="J17" s="283"/>
      <c r="K17" s="356"/>
      <c r="L17" s="77" t="s">
        <v>134</v>
      </c>
      <c r="M17" s="64" t="s">
        <v>105</v>
      </c>
      <c r="N17" s="65">
        <f>IF(M17="SE INVESTIGAN Y SE RESUELVEN OPORTUNAMENTE",15,IF(M17="NO SE INVESTIGAN Y SE RESUELVEN OPORTUNAMENTE",0,""))</f>
        <v>15</v>
      </c>
      <c r="O17" s="290"/>
      <c r="P17" s="244"/>
      <c r="Q17" s="258"/>
      <c r="R17" s="260"/>
      <c r="S17" s="262"/>
      <c r="T17" s="264"/>
      <c r="U17" s="250"/>
      <c r="V17" s="253"/>
      <c r="W17" s="234"/>
      <c r="X17" s="254"/>
      <c r="Y17" s="296"/>
      <c r="Z17" s="266"/>
      <c r="AA17" s="269"/>
      <c r="AB17" s="234"/>
      <c r="AC17" s="254"/>
      <c r="AD17" s="330"/>
      <c r="AE17" s="236"/>
      <c r="AF17" s="239"/>
      <c r="AG17" s="241"/>
      <c r="AH17" s="42" t="s">
        <v>117</v>
      </c>
      <c r="AO17" s="42" t="s">
        <v>175</v>
      </c>
    </row>
    <row r="18" spans="1:41" ht="60.75" customHeight="1" x14ac:dyDescent="0.2">
      <c r="A18" s="239"/>
      <c r="B18" s="239"/>
      <c r="C18" s="276"/>
      <c r="D18" s="251"/>
      <c r="E18" s="294"/>
      <c r="F18" s="255"/>
      <c r="G18" s="279"/>
      <c r="H18" s="281"/>
      <c r="I18" s="70"/>
      <c r="J18" s="283"/>
      <c r="K18" s="357"/>
      <c r="L18" s="78" t="s">
        <v>135</v>
      </c>
      <c r="M18" s="71" t="s">
        <v>148</v>
      </c>
      <c r="N18" s="72">
        <f>IF(M18="COMPLETA",10,IF(M18="INCOMPLETA",5,IF(M18="NO EXISTE",0,"")))</f>
        <v>5</v>
      </c>
      <c r="O18" s="290"/>
      <c r="P18" s="245"/>
      <c r="Q18" s="259"/>
      <c r="R18" s="261"/>
      <c r="S18" s="263"/>
      <c r="T18" s="264"/>
      <c r="U18" s="251"/>
      <c r="V18" s="253"/>
      <c r="W18" s="235"/>
      <c r="X18" s="255"/>
      <c r="Y18" s="297"/>
      <c r="Z18" s="267"/>
      <c r="AA18" s="270"/>
      <c r="AB18" s="235"/>
      <c r="AC18" s="255"/>
      <c r="AD18" s="331"/>
      <c r="AE18" s="237"/>
      <c r="AF18" s="240"/>
      <c r="AG18" s="242"/>
      <c r="AO18" s="42" t="s">
        <v>176</v>
      </c>
    </row>
    <row r="19" spans="1:41" ht="37.5" customHeight="1" x14ac:dyDescent="0.2">
      <c r="A19" s="239"/>
      <c r="B19" s="238"/>
      <c r="C19" s="274" t="s">
        <v>374</v>
      </c>
      <c r="D19" s="277" t="s">
        <v>64</v>
      </c>
      <c r="E19" s="291" t="s">
        <v>246</v>
      </c>
      <c r="F19" s="241" t="s">
        <v>232</v>
      </c>
      <c r="G19" s="278" t="s">
        <v>128</v>
      </c>
      <c r="H19" s="280" t="s">
        <v>142</v>
      </c>
      <c r="I19" s="70" t="str">
        <f>CONCATENATE(G19,H19)</f>
        <v>POSIBLEMENOR</v>
      </c>
      <c r="J19" s="282" t="str">
        <f>I20</f>
        <v>3. MODERADO</v>
      </c>
      <c r="K19" s="284" t="s">
        <v>375</v>
      </c>
      <c r="L19" s="76" t="s">
        <v>108</v>
      </c>
      <c r="M19" s="66" t="s">
        <v>99</v>
      </c>
      <c r="N19" s="67">
        <f>IF(M19="ASIGNADO",15,IF(M19="NO ASIGNADO",0,""))</f>
        <v>15</v>
      </c>
      <c r="O19" s="287">
        <f>SUM(N19:N25)</f>
        <v>95</v>
      </c>
      <c r="P19" s="243" t="s">
        <v>152</v>
      </c>
      <c r="Q19" s="246">
        <f>IF(Q22="DÉBIL",0,IF(Q22="MODERADO",50,IF(Q22="FUERTE",100,"")))</f>
        <v>50</v>
      </c>
      <c r="R19" s="247"/>
      <c r="S19" s="249" t="s">
        <v>116</v>
      </c>
      <c r="T19" s="249" t="s">
        <v>116</v>
      </c>
      <c r="U19" s="250" t="s">
        <v>171</v>
      </c>
      <c r="V19" s="252" t="s">
        <v>120</v>
      </c>
      <c r="W19" s="254" t="s">
        <v>235</v>
      </c>
      <c r="X19" s="242" t="s">
        <v>236</v>
      </c>
      <c r="Y19" s="242" t="s">
        <v>353</v>
      </c>
      <c r="Z19" s="265" t="s">
        <v>354</v>
      </c>
      <c r="AA19" s="268" t="s">
        <v>166</v>
      </c>
      <c r="AB19" s="241" t="s">
        <v>376</v>
      </c>
      <c r="AC19" s="241"/>
      <c r="AD19" s="233"/>
      <c r="AE19" s="236" t="s">
        <v>243</v>
      </c>
      <c r="AF19" s="238" t="s">
        <v>377</v>
      </c>
      <c r="AG19" s="241"/>
      <c r="AH19" s="42" t="s">
        <v>112</v>
      </c>
      <c r="AI19" s="42" t="s">
        <v>113</v>
      </c>
      <c r="AJ19" s="42" t="s">
        <v>114</v>
      </c>
      <c r="AK19" s="42" t="s">
        <v>115</v>
      </c>
      <c r="AL19" s="42" t="s">
        <v>114</v>
      </c>
      <c r="AN19" s="42" t="s">
        <v>166</v>
      </c>
      <c r="AO19" s="42" t="s">
        <v>170</v>
      </c>
    </row>
    <row r="20" spans="1:41" ht="51.75" customHeight="1" x14ac:dyDescent="0.2">
      <c r="A20" s="239"/>
      <c r="B20" s="239"/>
      <c r="C20" s="275"/>
      <c r="D20" s="250"/>
      <c r="E20" s="291"/>
      <c r="F20" s="254"/>
      <c r="G20" s="278"/>
      <c r="H20" s="280"/>
      <c r="I20" s="70"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283"/>
      <c r="K20" s="285"/>
      <c r="L20" s="77" t="s">
        <v>193</v>
      </c>
      <c r="M20" s="64" t="s">
        <v>143</v>
      </c>
      <c r="N20" s="65">
        <f>IF(M20="ADECUADO",15,IF(M20="INADECUADO",0,""))</f>
        <v>15</v>
      </c>
      <c r="O20" s="288"/>
      <c r="P20" s="244"/>
      <c r="Q20" s="246"/>
      <c r="R20" s="248"/>
      <c r="S20" s="249"/>
      <c r="T20" s="249"/>
      <c r="U20" s="250"/>
      <c r="V20" s="253"/>
      <c r="W20" s="254"/>
      <c r="X20" s="256"/>
      <c r="Y20" s="256"/>
      <c r="Z20" s="266"/>
      <c r="AA20" s="269"/>
      <c r="AB20" s="254"/>
      <c r="AC20" s="254"/>
      <c r="AD20" s="234"/>
      <c r="AE20" s="236"/>
      <c r="AF20" s="239"/>
      <c r="AG20" s="241"/>
      <c r="AH20" s="42" t="s">
        <v>116</v>
      </c>
      <c r="AI20" s="42" t="s">
        <v>117</v>
      </c>
      <c r="AL20" s="42" t="s">
        <v>125</v>
      </c>
      <c r="AN20" s="42" t="s">
        <v>194</v>
      </c>
      <c r="AO20" s="42" t="s">
        <v>171</v>
      </c>
    </row>
    <row r="21" spans="1:41" ht="97.5" customHeight="1" x14ac:dyDescent="0.2">
      <c r="A21" s="239"/>
      <c r="B21" s="239"/>
      <c r="C21" s="275"/>
      <c r="D21" s="250"/>
      <c r="E21" s="291"/>
      <c r="F21" s="254"/>
      <c r="G21" s="278"/>
      <c r="H21" s="280"/>
      <c r="I21" s="70"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283"/>
      <c r="K21" s="285"/>
      <c r="L21" s="79" t="s">
        <v>109</v>
      </c>
      <c r="M21" s="64" t="s">
        <v>144</v>
      </c>
      <c r="N21" s="65">
        <f>IF(M21="OPORTUNA",15,IF(M21="INOPORTUNA",0,""))</f>
        <v>15</v>
      </c>
      <c r="O21" s="288"/>
      <c r="P21" s="244"/>
      <c r="Q21" s="246"/>
      <c r="R21" s="248"/>
      <c r="S21" s="68" t="s">
        <v>160</v>
      </c>
      <c r="T21" s="68" t="s">
        <v>161</v>
      </c>
      <c r="U21" s="250"/>
      <c r="V21" s="253"/>
      <c r="W21" s="254"/>
      <c r="X21" s="256"/>
      <c r="Y21" s="256"/>
      <c r="Z21" s="266"/>
      <c r="AA21" s="269"/>
      <c r="AB21" s="254"/>
      <c r="AC21" s="254"/>
      <c r="AD21" s="234"/>
      <c r="AE21" s="236"/>
      <c r="AF21" s="239"/>
      <c r="AG21" s="241"/>
      <c r="AH21" s="42" t="s">
        <v>119</v>
      </c>
      <c r="AI21" s="42" t="s">
        <v>120</v>
      </c>
      <c r="AJ21" s="42" t="s">
        <v>121</v>
      </c>
      <c r="AK21" s="42" t="s">
        <v>122</v>
      </c>
      <c r="AL21" s="42" t="s">
        <v>130</v>
      </c>
      <c r="AO21" s="42" t="s">
        <v>172</v>
      </c>
    </row>
    <row r="22" spans="1:41" ht="84" customHeight="1" x14ac:dyDescent="0.2">
      <c r="A22" s="239"/>
      <c r="B22" s="239"/>
      <c r="C22" s="275"/>
      <c r="D22" s="250"/>
      <c r="E22" s="113" t="s">
        <v>347</v>
      </c>
      <c r="F22" s="254"/>
      <c r="G22" s="278"/>
      <c r="H22" s="280"/>
      <c r="I22" s="70"/>
      <c r="J22" s="283"/>
      <c r="K22" s="285"/>
      <c r="L22" s="77" t="s">
        <v>132</v>
      </c>
      <c r="M22" s="64" t="s">
        <v>145</v>
      </c>
      <c r="N22" s="65">
        <f>IF(M22="PREVENIR",15,IF(M22="DETECTAR",10,IF(M22="NO ES UN CONTROL",0,"")))</f>
        <v>15</v>
      </c>
      <c r="O22" s="289" t="str">
        <f>IF(O19&lt;86,"DÉBIL",IF(O19&lt;96,"MODERADO",IF(O19&lt;101,"FUERTE","")))</f>
        <v>MODERADO</v>
      </c>
      <c r="P22" s="244"/>
      <c r="Q22" s="258" t="str">
        <f>IF(AND(O22="FUERTE",P19="FUERTE (SIEMPRE SE EJECUTA)"),"FUERTE",IF(OR(O22="DÉBIL",P19="DÉBIL (NO SE EJECUTA)"),"DÉBIL",IF(OR(O22="MODERADO",P19="MODERADO (ALGUNAS VECES)"),"MODERADO")))</f>
        <v>MODERADO</v>
      </c>
      <c r="R22" s="260" t="str">
        <f>IF(AND(O22="FUERTE",P19="FUERTE (SIEMPRE SE EJECUTA)"),"NO","SÍ")</f>
        <v>SÍ</v>
      </c>
      <c r="S22" s="262">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26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250"/>
      <c r="V22" s="253"/>
      <c r="W22" s="254"/>
      <c r="X22" s="256"/>
      <c r="Y22" s="256"/>
      <c r="Z22" s="266"/>
      <c r="AA22" s="269"/>
      <c r="AB22" s="254"/>
      <c r="AC22" s="254"/>
      <c r="AD22" s="234"/>
      <c r="AE22" s="236"/>
      <c r="AF22" s="239"/>
      <c r="AG22" s="241"/>
      <c r="AH22" s="42" t="s">
        <v>116</v>
      </c>
      <c r="AO22" s="42" t="s">
        <v>173</v>
      </c>
    </row>
    <row r="23" spans="1:41" ht="55.5" customHeight="1" x14ac:dyDescent="0.2">
      <c r="A23" s="239"/>
      <c r="B23" s="239"/>
      <c r="C23" s="275"/>
      <c r="D23" s="250"/>
      <c r="E23" s="291" t="s">
        <v>378</v>
      </c>
      <c r="F23" s="254"/>
      <c r="G23" s="278"/>
      <c r="H23" s="280"/>
      <c r="I23" s="70"/>
      <c r="J23" s="283"/>
      <c r="K23" s="285"/>
      <c r="L23" s="77" t="s">
        <v>133</v>
      </c>
      <c r="M23" s="64" t="s">
        <v>103</v>
      </c>
      <c r="N23" s="65">
        <f>IF(M23="CONFIABLE",15,IF(M23="NO CONFIABLE",0,""))</f>
        <v>15</v>
      </c>
      <c r="O23" s="290"/>
      <c r="P23" s="244"/>
      <c r="Q23" s="258"/>
      <c r="R23" s="260"/>
      <c r="S23" s="262"/>
      <c r="T23" s="264"/>
      <c r="U23" s="250"/>
      <c r="V23" s="253"/>
      <c r="W23" s="254"/>
      <c r="X23" s="256"/>
      <c r="Y23" s="256"/>
      <c r="Z23" s="266"/>
      <c r="AA23" s="269"/>
      <c r="AB23" s="254"/>
      <c r="AC23" s="254"/>
      <c r="AD23" s="234"/>
      <c r="AE23" s="236"/>
      <c r="AF23" s="239"/>
      <c r="AG23" s="241"/>
      <c r="AH23" s="42" t="s">
        <v>159</v>
      </c>
      <c r="AJ23" s="42" t="s">
        <v>146</v>
      </c>
      <c r="AK23" s="42" t="s">
        <v>145</v>
      </c>
      <c r="AL23" s="42" t="s">
        <v>147</v>
      </c>
      <c r="AO23" s="42" t="s">
        <v>174</v>
      </c>
    </row>
    <row r="24" spans="1:41" ht="66.75" customHeight="1" x14ac:dyDescent="0.2">
      <c r="A24" s="239"/>
      <c r="B24" s="239"/>
      <c r="C24" s="275"/>
      <c r="D24" s="250"/>
      <c r="E24" s="291"/>
      <c r="F24" s="254"/>
      <c r="G24" s="278"/>
      <c r="H24" s="280"/>
      <c r="I24" s="70"/>
      <c r="J24" s="283"/>
      <c r="K24" s="285"/>
      <c r="L24" s="77" t="s">
        <v>134</v>
      </c>
      <c r="M24" s="64" t="s">
        <v>105</v>
      </c>
      <c r="N24" s="65">
        <f>IF(M24="SE INVESTIGAN Y SE RESUELVEN OPORTUNAMENTE",15,IF(M24="NO SE INVESTIGAN Y SE RESUELVEN OPORTUNAMENTE",0,""))</f>
        <v>15</v>
      </c>
      <c r="O24" s="290"/>
      <c r="P24" s="244"/>
      <c r="Q24" s="258"/>
      <c r="R24" s="260"/>
      <c r="S24" s="262"/>
      <c r="T24" s="264"/>
      <c r="U24" s="250"/>
      <c r="V24" s="253"/>
      <c r="W24" s="254"/>
      <c r="X24" s="256"/>
      <c r="Y24" s="256"/>
      <c r="Z24" s="266"/>
      <c r="AA24" s="269"/>
      <c r="AB24" s="254"/>
      <c r="AC24" s="254"/>
      <c r="AD24" s="234"/>
      <c r="AE24" s="236"/>
      <c r="AF24" s="239"/>
      <c r="AG24" s="241"/>
      <c r="AH24" s="42" t="s">
        <v>117</v>
      </c>
      <c r="AO24" s="42" t="s">
        <v>175</v>
      </c>
    </row>
    <row r="25" spans="1:41" ht="60.75" customHeight="1" x14ac:dyDescent="0.2">
      <c r="A25" s="239"/>
      <c r="B25" s="239"/>
      <c r="C25" s="276"/>
      <c r="D25" s="251"/>
      <c r="E25" s="291"/>
      <c r="F25" s="255"/>
      <c r="G25" s="279"/>
      <c r="H25" s="281"/>
      <c r="I25" s="70"/>
      <c r="J25" s="283"/>
      <c r="K25" s="286"/>
      <c r="L25" s="78" t="s">
        <v>135</v>
      </c>
      <c r="M25" s="71" t="s">
        <v>148</v>
      </c>
      <c r="N25" s="72">
        <f>IF(M25="COMPLETA",10,IF(M25="INCOMPLETA",5,IF(M25="NO EXISTE",0,"")))</f>
        <v>5</v>
      </c>
      <c r="O25" s="290"/>
      <c r="P25" s="245"/>
      <c r="Q25" s="259"/>
      <c r="R25" s="261"/>
      <c r="S25" s="263"/>
      <c r="T25" s="264"/>
      <c r="U25" s="251"/>
      <c r="V25" s="253"/>
      <c r="W25" s="255"/>
      <c r="X25" s="257"/>
      <c r="Y25" s="257"/>
      <c r="Z25" s="267"/>
      <c r="AA25" s="270"/>
      <c r="AB25" s="255"/>
      <c r="AC25" s="255"/>
      <c r="AD25" s="235"/>
      <c r="AE25" s="237"/>
      <c r="AF25" s="240"/>
      <c r="AG25" s="242"/>
      <c r="AO25" s="42" t="s">
        <v>176</v>
      </c>
    </row>
    <row r="26" spans="1:41" ht="37.5" customHeight="1" x14ac:dyDescent="0.2">
      <c r="A26" s="239"/>
      <c r="B26" s="358"/>
      <c r="C26" s="360" t="s">
        <v>341</v>
      </c>
      <c r="D26" s="277" t="s">
        <v>137</v>
      </c>
      <c r="E26" s="292" t="s">
        <v>233</v>
      </c>
      <c r="F26" s="241" t="s">
        <v>242</v>
      </c>
      <c r="G26" s="278" t="s">
        <v>129</v>
      </c>
      <c r="H26" s="280" t="s">
        <v>142</v>
      </c>
      <c r="I26" s="70" t="str">
        <f>CONCATENATE(G26,H26)</f>
        <v>PROBABLEMENOR</v>
      </c>
      <c r="J26" s="282" t="str">
        <f>I27</f>
        <v>4. ALTO</v>
      </c>
      <c r="K26" s="236" t="s">
        <v>379</v>
      </c>
      <c r="L26" s="76" t="s">
        <v>108</v>
      </c>
      <c r="M26" s="66" t="s">
        <v>99</v>
      </c>
      <c r="N26" s="67">
        <f>IF(M26="ASIGNADO",15,IF(M26="NO ASIGNADO",0,""))</f>
        <v>15</v>
      </c>
      <c r="O26" s="287">
        <f>SUM(N26:N32)</f>
        <v>95</v>
      </c>
      <c r="P26" s="243" t="s">
        <v>152</v>
      </c>
      <c r="Q26" s="246">
        <f>IF(Q29="DÉBIL",0,IF(Q29="MODERADO",50,IF(Q29="FUERTE",100,"")))</f>
        <v>50</v>
      </c>
      <c r="R26" s="247"/>
      <c r="S26" s="249" t="s">
        <v>116</v>
      </c>
      <c r="T26" s="249" t="s">
        <v>116</v>
      </c>
      <c r="U26" s="250" t="s">
        <v>173</v>
      </c>
      <c r="V26" s="252" t="s">
        <v>120</v>
      </c>
      <c r="W26" s="254" t="s">
        <v>345</v>
      </c>
      <c r="X26" s="242" t="s">
        <v>234</v>
      </c>
      <c r="Y26" s="295" t="s">
        <v>380</v>
      </c>
      <c r="Z26" s="265" t="s">
        <v>344</v>
      </c>
      <c r="AA26" s="268" t="s">
        <v>194</v>
      </c>
      <c r="AB26" s="241" t="s">
        <v>381</v>
      </c>
      <c r="AC26" s="271"/>
      <c r="AD26" s="233"/>
      <c r="AE26" s="236" t="s">
        <v>248</v>
      </c>
      <c r="AF26" s="238" t="s">
        <v>342</v>
      </c>
      <c r="AG26" s="241"/>
      <c r="AH26" s="42" t="s">
        <v>112</v>
      </c>
      <c r="AI26" s="42" t="s">
        <v>113</v>
      </c>
      <c r="AJ26" s="42" t="s">
        <v>114</v>
      </c>
      <c r="AK26" s="42" t="s">
        <v>115</v>
      </c>
      <c r="AL26" s="42" t="s">
        <v>114</v>
      </c>
      <c r="AN26" s="42" t="s">
        <v>166</v>
      </c>
      <c r="AO26" s="42" t="s">
        <v>170</v>
      </c>
    </row>
    <row r="27" spans="1:41" ht="51.75" customHeight="1" x14ac:dyDescent="0.2">
      <c r="A27" s="239"/>
      <c r="B27" s="359"/>
      <c r="C27" s="361"/>
      <c r="D27" s="250"/>
      <c r="E27" s="293"/>
      <c r="F27" s="254"/>
      <c r="G27" s="278"/>
      <c r="H27" s="280"/>
      <c r="I27" s="70"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ALTO</v>
      </c>
      <c r="J27" s="283"/>
      <c r="K27" s="356"/>
      <c r="L27" s="77" t="s">
        <v>193</v>
      </c>
      <c r="M27" s="64" t="s">
        <v>143</v>
      </c>
      <c r="N27" s="65">
        <f>IF(M27="ADECUADO",15,IF(M27="INADECUADO",0,""))</f>
        <v>15</v>
      </c>
      <c r="O27" s="288"/>
      <c r="P27" s="244"/>
      <c r="Q27" s="246"/>
      <c r="R27" s="248"/>
      <c r="S27" s="249"/>
      <c r="T27" s="249"/>
      <c r="U27" s="250"/>
      <c r="V27" s="253"/>
      <c r="W27" s="254"/>
      <c r="X27" s="256"/>
      <c r="Y27" s="296"/>
      <c r="Z27" s="266"/>
      <c r="AA27" s="269"/>
      <c r="AB27" s="254"/>
      <c r="AC27" s="272"/>
      <c r="AD27" s="234"/>
      <c r="AE27" s="236"/>
      <c r="AF27" s="239"/>
      <c r="AG27" s="241"/>
      <c r="AH27" s="42" t="s">
        <v>116</v>
      </c>
      <c r="AI27" s="42" t="s">
        <v>117</v>
      </c>
      <c r="AL27" s="42" t="s">
        <v>125</v>
      </c>
      <c r="AN27" s="42" t="s">
        <v>194</v>
      </c>
      <c r="AO27" s="42" t="s">
        <v>171</v>
      </c>
    </row>
    <row r="28" spans="1:41" ht="69.75" customHeight="1" x14ac:dyDescent="0.2">
      <c r="A28" s="239"/>
      <c r="B28" s="359"/>
      <c r="C28" s="361"/>
      <c r="D28" s="250"/>
      <c r="E28" s="113" t="s">
        <v>347</v>
      </c>
      <c r="F28" s="254"/>
      <c r="G28" s="278"/>
      <c r="H28" s="280"/>
      <c r="I28" s="70"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283"/>
      <c r="K28" s="356"/>
      <c r="L28" s="79" t="s">
        <v>109</v>
      </c>
      <c r="M28" s="64" t="s">
        <v>144</v>
      </c>
      <c r="N28" s="65">
        <f>IF(M28="OPORTUNA",15,IF(M28="INOPORTUNA",0,""))</f>
        <v>15</v>
      </c>
      <c r="O28" s="288"/>
      <c r="P28" s="244"/>
      <c r="Q28" s="246"/>
      <c r="R28" s="248"/>
      <c r="S28" s="68" t="s">
        <v>160</v>
      </c>
      <c r="T28" s="68" t="s">
        <v>161</v>
      </c>
      <c r="U28" s="250"/>
      <c r="V28" s="253"/>
      <c r="W28" s="254"/>
      <c r="X28" s="256"/>
      <c r="Y28" s="296"/>
      <c r="Z28" s="266"/>
      <c r="AA28" s="269"/>
      <c r="AB28" s="254"/>
      <c r="AC28" s="272"/>
      <c r="AD28" s="234"/>
      <c r="AE28" s="236"/>
      <c r="AF28" s="239"/>
      <c r="AG28" s="241"/>
      <c r="AH28" s="42" t="s">
        <v>119</v>
      </c>
      <c r="AI28" s="42" t="s">
        <v>120</v>
      </c>
      <c r="AJ28" s="42" t="s">
        <v>121</v>
      </c>
      <c r="AK28" s="42" t="s">
        <v>122</v>
      </c>
      <c r="AL28" s="42" t="s">
        <v>130</v>
      </c>
      <c r="AO28" s="42" t="s">
        <v>172</v>
      </c>
    </row>
    <row r="29" spans="1:41" ht="84" customHeight="1" x14ac:dyDescent="0.2">
      <c r="A29" s="239"/>
      <c r="B29" s="359"/>
      <c r="C29" s="361"/>
      <c r="D29" s="250"/>
      <c r="E29" s="293" t="s">
        <v>233</v>
      </c>
      <c r="F29" s="254"/>
      <c r="G29" s="278"/>
      <c r="H29" s="280"/>
      <c r="I29" s="70"/>
      <c r="J29" s="283"/>
      <c r="K29" s="356"/>
      <c r="L29" s="77" t="s">
        <v>132</v>
      </c>
      <c r="M29" s="64" t="s">
        <v>145</v>
      </c>
      <c r="N29" s="65">
        <f>IF(M29="PREVENIR",15,IF(M29="DETECTAR",10,IF(M29="NO ES UN CONTROL",0,"")))</f>
        <v>15</v>
      </c>
      <c r="O29" s="289" t="str">
        <f>IF(O26&lt;86,"DÉBIL",IF(O26&lt;96,"MODERADO",IF(O26&lt;101,"FUERTE","")))</f>
        <v>MODERADO</v>
      </c>
      <c r="P29" s="244"/>
      <c r="Q29" s="258" t="str">
        <f>IF(AND(O29="FUERTE",P26="FUERTE (SIEMPRE SE EJECUTA)"),"FUERTE",IF(OR(O29="DÉBIL",P26="DÉBIL (NO SE EJECUTA)"),"DÉBIL",IF(OR(O29="MODERADO",P26="MODERADO (ALGUNAS VECES)"),"MODERADO")))</f>
        <v>MODERADO</v>
      </c>
      <c r="R29" s="260" t="str">
        <f>IF(AND(O29="FUERTE",P26="FUERTE (SIEMPRE SE EJECUTA)"),"NO","SÍ")</f>
        <v>SÍ</v>
      </c>
      <c r="S29" s="262">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26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250"/>
      <c r="V29" s="253"/>
      <c r="W29" s="254"/>
      <c r="X29" s="256"/>
      <c r="Y29" s="296"/>
      <c r="Z29" s="266"/>
      <c r="AA29" s="269"/>
      <c r="AB29" s="254"/>
      <c r="AC29" s="272"/>
      <c r="AD29" s="234"/>
      <c r="AE29" s="236"/>
      <c r="AF29" s="239"/>
      <c r="AG29" s="241"/>
      <c r="AH29" s="42" t="s">
        <v>116</v>
      </c>
      <c r="AO29" s="42" t="s">
        <v>173</v>
      </c>
    </row>
    <row r="30" spans="1:41" ht="55.5" customHeight="1" x14ac:dyDescent="0.2">
      <c r="A30" s="239"/>
      <c r="B30" s="359"/>
      <c r="C30" s="361"/>
      <c r="D30" s="250"/>
      <c r="E30" s="293"/>
      <c r="F30" s="254"/>
      <c r="G30" s="278"/>
      <c r="H30" s="280"/>
      <c r="I30" s="70"/>
      <c r="J30" s="283"/>
      <c r="K30" s="356"/>
      <c r="L30" s="77" t="s">
        <v>133</v>
      </c>
      <c r="M30" s="64" t="s">
        <v>103</v>
      </c>
      <c r="N30" s="65">
        <f>IF(M30="CONFIABLE",15,IF(M30="NO CONFIABLE",0,""))</f>
        <v>15</v>
      </c>
      <c r="O30" s="290"/>
      <c r="P30" s="244"/>
      <c r="Q30" s="258"/>
      <c r="R30" s="260"/>
      <c r="S30" s="262"/>
      <c r="T30" s="264"/>
      <c r="U30" s="250"/>
      <c r="V30" s="253"/>
      <c r="W30" s="254"/>
      <c r="X30" s="256"/>
      <c r="Y30" s="296"/>
      <c r="Z30" s="266"/>
      <c r="AA30" s="269"/>
      <c r="AB30" s="254"/>
      <c r="AC30" s="272"/>
      <c r="AD30" s="234"/>
      <c r="AE30" s="236"/>
      <c r="AF30" s="239"/>
      <c r="AG30" s="241"/>
      <c r="AH30" s="42" t="s">
        <v>159</v>
      </c>
      <c r="AJ30" s="42" t="s">
        <v>146</v>
      </c>
      <c r="AK30" s="42" t="s">
        <v>145</v>
      </c>
      <c r="AL30" s="42" t="s">
        <v>147</v>
      </c>
      <c r="AO30" s="42" t="s">
        <v>174</v>
      </c>
    </row>
    <row r="31" spans="1:41" ht="66.75" customHeight="1" x14ac:dyDescent="0.2">
      <c r="A31" s="239"/>
      <c r="B31" s="359"/>
      <c r="C31" s="361"/>
      <c r="D31" s="250"/>
      <c r="E31" s="293"/>
      <c r="F31" s="254"/>
      <c r="G31" s="278"/>
      <c r="H31" s="280"/>
      <c r="I31" s="70"/>
      <c r="J31" s="283"/>
      <c r="K31" s="356"/>
      <c r="L31" s="77" t="s">
        <v>134</v>
      </c>
      <c r="M31" s="64" t="s">
        <v>105</v>
      </c>
      <c r="N31" s="65">
        <f>IF(M31="SE INVESTIGAN Y SE RESUELVEN OPORTUNAMENTE",15,IF(M31="NO SE INVESTIGAN Y SE RESUELVEN OPORTUNAMENTE",0,""))</f>
        <v>15</v>
      </c>
      <c r="O31" s="290"/>
      <c r="P31" s="244"/>
      <c r="Q31" s="258"/>
      <c r="R31" s="260"/>
      <c r="S31" s="262"/>
      <c r="T31" s="264"/>
      <c r="U31" s="250"/>
      <c r="V31" s="253"/>
      <c r="W31" s="254"/>
      <c r="X31" s="256"/>
      <c r="Y31" s="296"/>
      <c r="Z31" s="266"/>
      <c r="AA31" s="269"/>
      <c r="AB31" s="254"/>
      <c r="AC31" s="272"/>
      <c r="AD31" s="234"/>
      <c r="AE31" s="236"/>
      <c r="AF31" s="239"/>
      <c r="AG31" s="241"/>
      <c r="AH31" s="42" t="s">
        <v>117</v>
      </c>
      <c r="AO31" s="42" t="s">
        <v>175</v>
      </c>
    </row>
    <row r="32" spans="1:41" ht="60.75" customHeight="1" x14ac:dyDescent="0.2">
      <c r="A32" s="239"/>
      <c r="B32" s="359"/>
      <c r="C32" s="362"/>
      <c r="D32" s="251"/>
      <c r="E32" s="294"/>
      <c r="F32" s="255"/>
      <c r="G32" s="279"/>
      <c r="H32" s="281"/>
      <c r="I32" s="70"/>
      <c r="J32" s="283"/>
      <c r="K32" s="357"/>
      <c r="L32" s="78" t="s">
        <v>135</v>
      </c>
      <c r="M32" s="71" t="s">
        <v>148</v>
      </c>
      <c r="N32" s="72">
        <f>IF(M32="COMPLETA",10,IF(M32="INCOMPLETA",5,IF(M32="NO EXISTE",0,"")))</f>
        <v>5</v>
      </c>
      <c r="O32" s="290"/>
      <c r="P32" s="245"/>
      <c r="Q32" s="259"/>
      <c r="R32" s="261"/>
      <c r="S32" s="263"/>
      <c r="T32" s="264"/>
      <c r="U32" s="251"/>
      <c r="V32" s="253"/>
      <c r="W32" s="255"/>
      <c r="X32" s="257"/>
      <c r="Y32" s="297"/>
      <c r="Z32" s="267"/>
      <c r="AA32" s="270"/>
      <c r="AB32" s="255"/>
      <c r="AC32" s="273"/>
      <c r="AD32" s="235"/>
      <c r="AE32" s="237"/>
      <c r="AF32" s="240"/>
      <c r="AG32" s="242"/>
      <c r="AO32" s="42" t="s">
        <v>176</v>
      </c>
    </row>
    <row r="33" spans="1:41" ht="37.5" customHeight="1" x14ac:dyDescent="0.2">
      <c r="A33" s="239"/>
      <c r="B33" s="358"/>
      <c r="C33" s="274" t="s">
        <v>382</v>
      </c>
      <c r="D33" s="277" t="s">
        <v>65</v>
      </c>
      <c r="E33" s="292" t="s">
        <v>383</v>
      </c>
      <c r="F33" s="241" t="s">
        <v>348</v>
      </c>
      <c r="G33" s="278" t="s">
        <v>126</v>
      </c>
      <c r="H33" s="280" t="s">
        <v>142</v>
      </c>
      <c r="I33" s="70" t="str">
        <f>CONCATENATE(G33,H33)</f>
        <v>RARA VEZMENOR</v>
      </c>
      <c r="J33" s="282" t="str">
        <f>I34</f>
        <v>2. BAJO</v>
      </c>
      <c r="K33" s="284" t="s">
        <v>384</v>
      </c>
      <c r="L33" s="76" t="s">
        <v>108</v>
      </c>
      <c r="M33" s="66" t="s">
        <v>99</v>
      </c>
      <c r="N33" s="67">
        <f>IF(M33="ASIGNADO",15,IF(M33="NO ASIGNADO",0,""))</f>
        <v>15</v>
      </c>
      <c r="O33" s="287">
        <f>SUM(N33:N39)</f>
        <v>60</v>
      </c>
      <c r="P33" s="243" t="s">
        <v>152</v>
      </c>
      <c r="Q33" s="246">
        <f>IF(Q36="DÉBIL",0,IF(Q36="MODERADO",50,IF(Q36="FUERTE",100,"")))</f>
        <v>0</v>
      </c>
      <c r="R33" s="247"/>
      <c r="S33" s="249" t="s">
        <v>116</v>
      </c>
      <c r="T33" s="249" t="s">
        <v>116</v>
      </c>
      <c r="U33" s="250" t="s">
        <v>173</v>
      </c>
      <c r="V33" s="252" t="s">
        <v>120</v>
      </c>
      <c r="W33" s="254" t="s">
        <v>235</v>
      </c>
      <c r="X33" s="242" t="s">
        <v>349</v>
      </c>
      <c r="Y33" s="242" t="s">
        <v>388</v>
      </c>
      <c r="Z33" s="265" t="s">
        <v>355</v>
      </c>
      <c r="AA33" s="268" t="s">
        <v>194</v>
      </c>
      <c r="AB33" s="241" t="s">
        <v>387</v>
      </c>
      <c r="AC33" s="271"/>
      <c r="AD33" s="233"/>
      <c r="AE33" s="236" t="s">
        <v>350</v>
      </c>
      <c r="AF33" s="238" t="s">
        <v>351</v>
      </c>
      <c r="AG33" s="241"/>
      <c r="AH33" s="42" t="s">
        <v>112</v>
      </c>
      <c r="AI33" s="42" t="s">
        <v>113</v>
      </c>
      <c r="AJ33" s="42" t="s">
        <v>114</v>
      </c>
      <c r="AK33" s="42" t="s">
        <v>115</v>
      </c>
      <c r="AL33" s="42" t="s">
        <v>114</v>
      </c>
      <c r="AN33" s="42" t="s">
        <v>166</v>
      </c>
      <c r="AO33" s="42" t="s">
        <v>170</v>
      </c>
    </row>
    <row r="34" spans="1:41" ht="51.75" customHeight="1" x14ac:dyDescent="0.2">
      <c r="A34" s="239"/>
      <c r="B34" s="359"/>
      <c r="C34" s="275"/>
      <c r="D34" s="250"/>
      <c r="E34" s="293"/>
      <c r="F34" s="254"/>
      <c r="G34" s="278"/>
      <c r="H34" s="280"/>
      <c r="I34" s="70"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BAJO</v>
      </c>
      <c r="J34" s="283"/>
      <c r="K34" s="285"/>
      <c r="L34" s="77" t="s">
        <v>193</v>
      </c>
      <c r="M34" s="64" t="s">
        <v>101</v>
      </c>
      <c r="N34" s="65">
        <f>IF(M34="ADECUADO",15,IF(M34="INADECUADO",0,""))</f>
        <v>0</v>
      </c>
      <c r="O34" s="288"/>
      <c r="P34" s="244"/>
      <c r="Q34" s="246"/>
      <c r="R34" s="248"/>
      <c r="S34" s="249"/>
      <c r="T34" s="249"/>
      <c r="U34" s="250"/>
      <c r="V34" s="253"/>
      <c r="W34" s="254"/>
      <c r="X34" s="256"/>
      <c r="Y34" s="256"/>
      <c r="Z34" s="266"/>
      <c r="AA34" s="269"/>
      <c r="AB34" s="254"/>
      <c r="AC34" s="272"/>
      <c r="AD34" s="234"/>
      <c r="AE34" s="236"/>
      <c r="AF34" s="239"/>
      <c r="AG34" s="241"/>
      <c r="AH34" s="42" t="s">
        <v>116</v>
      </c>
      <c r="AI34" s="42" t="s">
        <v>117</v>
      </c>
      <c r="AL34" s="42" t="s">
        <v>125</v>
      </c>
      <c r="AN34" s="42" t="s">
        <v>194</v>
      </c>
      <c r="AO34" s="42" t="s">
        <v>171</v>
      </c>
    </row>
    <row r="35" spans="1:41" ht="69.75" customHeight="1" x14ac:dyDescent="0.2">
      <c r="A35" s="239"/>
      <c r="B35" s="359"/>
      <c r="C35" s="275"/>
      <c r="D35" s="250"/>
      <c r="E35" s="294"/>
      <c r="F35" s="254"/>
      <c r="G35" s="278"/>
      <c r="H35" s="280"/>
      <c r="I35" s="70"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BAJO</v>
      </c>
      <c r="J35" s="283"/>
      <c r="K35" s="285"/>
      <c r="L35" s="79" t="s">
        <v>109</v>
      </c>
      <c r="M35" s="64" t="s">
        <v>102</v>
      </c>
      <c r="N35" s="65">
        <f>IF(M35="OPORTUNA",15,IF(M35="INOPORTUNA",0,""))</f>
        <v>0</v>
      </c>
      <c r="O35" s="288"/>
      <c r="P35" s="244"/>
      <c r="Q35" s="246"/>
      <c r="R35" s="248"/>
      <c r="S35" s="68" t="s">
        <v>160</v>
      </c>
      <c r="T35" s="68" t="s">
        <v>161</v>
      </c>
      <c r="U35" s="250"/>
      <c r="V35" s="253"/>
      <c r="W35" s="254"/>
      <c r="X35" s="256"/>
      <c r="Y35" s="256"/>
      <c r="Z35" s="266"/>
      <c r="AA35" s="269"/>
      <c r="AB35" s="254"/>
      <c r="AC35" s="272"/>
      <c r="AD35" s="234"/>
      <c r="AE35" s="236"/>
      <c r="AF35" s="239"/>
      <c r="AG35" s="241"/>
      <c r="AH35" s="42" t="s">
        <v>119</v>
      </c>
      <c r="AI35" s="42" t="s">
        <v>120</v>
      </c>
      <c r="AJ35" s="42" t="s">
        <v>121</v>
      </c>
      <c r="AK35" s="42" t="s">
        <v>122</v>
      </c>
      <c r="AL35" s="42" t="s">
        <v>130</v>
      </c>
      <c r="AO35" s="42" t="s">
        <v>172</v>
      </c>
    </row>
    <row r="36" spans="1:41" ht="84" customHeight="1" x14ac:dyDescent="0.2">
      <c r="A36" s="239"/>
      <c r="B36" s="359"/>
      <c r="C36" s="275"/>
      <c r="D36" s="250"/>
      <c r="E36" s="112" t="s">
        <v>347</v>
      </c>
      <c r="F36" s="254"/>
      <c r="G36" s="278"/>
      <c r="H36" s="280"/>
      <c r="I36" s="70"/>
      <c r="J36" s="283"/>
      <c r="K36" s="285"/>
      <c r="L36" s="77" t="s">
        <v>132</v>
      </c>
      <c r="M36" s="64" t="s">
        <v>146</v>
      </c>
      <c r="N36" s="65">
        <f>IF(M36="PREVENIR",15,IF(M36="DETECTAR",10,IF(M36="NO ES UN CONTROL",0,"")))</f>
        <v>10</v>
      </c>
      <c r="O36" s="289" t="str">
        <f>IF(O33&lt;86,"DÉBIL",IF(O33&lt;96,"MODERADO",IF(O33&lt;101,"FUERTE","")))</f>
        <v>DÉBIL</v>
      </c>
      <c r="P36" s="244"/>
      <c r="Q36" s="258" t="str">
        <f>IF(AND(O36="FUERTE",P33="FUERTE (SIEMPRE SE EJECUTA)"),"FUERTE",IF(OR(O36="DÉBIL",P33="DÉBIL (NO SE EJECUTA)"),"DÉBIL",IF(OR(O36="MODERADO",P33="MODERADO (ALGUNAS VECES)"),"MODERADO")))</f>
        <v>DÉBIL</v>
      </c>
      <c r="R36" s="260" t="str">
        <f>IF(AND(O36="FUERTE",P33="FUERTE (SIEMPRE SE EJECUTA)"),"NO","SÍ")</f>
        <v>SÍ</v>
      </c>
      <c r="S36" s="262">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36" s="26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36" s="250"/>
      <c r="V36" s="253"/>
      <c r="W36" s="254"/>
      <c r="X36" s="256"/>
      <c r="Y36" s="256"/>
      <c r="Z36" s="266"/>
      <c r="AA36" s="269"/>
      <c r="AB36" s="254"/>
      <c r="AC36" s="272"/>
      <c r="AD36" s="234"/>
      <c r="AE36" s="236"/>
      <c r="AF36" s="239"/>
      <c r="AG36" s="241"/>
      <c r="AH36" s="42" t="s">
        <v>116</v>
      </c>
      <c r="AO36" s="42" t="s">
        <v>173</v>
      </c>
    </row>
    <row r="37" spans="1:41" ht="55.5" customHeight="1" x14ac:dyDescent="0.2">
      <c r="A37" s="239"/>
      <c r="B37" s="359"/>
      <c r="C37" s="275"/>
      <c r="D37" s="250"/>
      <c r="E37" s="291" t="s">
        <v>385</v>
      </c>
      <c r="F37" s="254"/>
      <c r="G37" s="278"/>
      <c r="H37" s="280"/>
      <c r="I37" s="70"/>
      <c r="J37" s="283"/>
      <c r="K37" s="285"/>
      <c r="L37" s="77" t="s">
        <v>133</v>
      </c>
      <c r="M37" s="64" t="s">
        <v>103</v>
      </c>
      <c r="N37" s="65">
        <f>IF(M37="CONFIABLE",15,IF(M37="NO CONFIABLE",0,""))</f>
        <v>15</v>
      </c>
      <c r="O37" s="290"/>
      <c r="P37" s="244"/>
      <c r="Q37" s="258"/>
      <c r="R37" s="260"/>
      <c r="S37" s="262"/>
      <c r="T37" s="264"/>
      <c r="U37" s="250"/>
      <c r="V37" s="253"/>
      <c r="W37" s="254"/>
      <c r="X37" s="256"/>
      <c r="Y37" s="256"/>
      <c r="Z37" s="266"/>
      <c r="AA37" s="269"/>
      <c r="AB37" s="254"/>
      <c r="AC37" s="272"/>
      <c r="AD37" s="234"/>
      <c r="AE37" s="236"/>
      <c r="AF37" s="239"/>
      <c r="AG37" s="241"/>
      <c r="AH37" s="42" t="s">
        <v>159</v>
      </c>
      <c r="AJ37" s="42" t="s">
        <v>146</v>
      </c>
      <c r="AK37" s="42" t="s">
        <v>145</v>
      </c>
      <c r="AL37" s="42" t="s">
        <v>147</v>
      </c>
      <c r="AO37" s="42" t="s">
        <v>174</v>
      </c>
    </row>
    <row r="38" spans="1:41" ht="66.75" customHeight="1" x14ac:dyDescent="0.2">
      <c r="A38" s="239"/>
      <c r="B38" s="359"/>
      <c r="C38" s="275"/>
      <c r="D38" s="250"/>
      <c r="E38" s="291"/>
      <c r="F38" s="254"/>
      <c r="G38" s="278"/>
      <c r="H38" s="280"/>
      <c r="I38" s="70"/>
      <c r="J38" s="283"/>
      <c r="K38" s="285"/>
      <c r="L38" s="77" t="s">
        <v>134</v>
      </c>
      <c r="M38" s="64" t="s">
        <v>105</v>
      </c>
      <c r="N38" s="65">
        <f>IF(M38="SE INVESTIGAN Y SE RESUELVEN OPORTUNAMENTE",15,IF(M38="NO SE INVESTIGAN Y SE RESUELVEN OPORTUNAMENTE",0,""))</f>
        <v>15</v>
      </c>
      <c r="O38" s="290"/>
      <c r="P38" s="244"/>
      <c r="Q38" s="258"/>
      <c r="R38" s="260"/>
      <c r="S38" s="262"/>
      <c r="T38" s="264"/>
      <c r="U38" s="250"/>
      <c r="V38" s="253"/>
      <c r="W38" s="254"/>
      <c r="X38" s="256"/>
      <c r="Y38" s="256"/>
      <c r="Z38" s="266"/>
      <c r="AA38" s="269"/>
      <c r="AB38" s="254"/>
      <c r="AC38" s="272"/>
      <c r="AD38" s="234"/>
      <c r="AE38" s="236"/>
      <c r="AF38" s="239"/>
      <c r="AG38" s="241"/>
      <c r="AH38" s="42" t="s">
        <v>117</v>
      </c>
      <c r="AO38" s="42" t="s">
        <v>175</v>
      </c>
    </row>
    <row r="39" spans="1:41" ht="60.75" customHeight="1" x14ac:dyDescent="0.2">
      <c r="A39" s="240"/>
      <c r="B39" s="359"/>
      <c r="C39" s="276"/>
      <c r="D39" s="251"/>
      <c r="E39" s="291"/>
      <c r="F39" s="255"/>
      <c r="G39" s="279"/>
      <c r="H39" s="281"/>
      <c r="I39" s="70"/>
      <c r="J39" s="283"/>
      <c r="K39" s="286"/>
      <c r="L39" s="78" t="s">
        <v>135</v>
      </c>
      <c r="M39" s="71" t="s">
        <v>148</v>
      </c>
      <c r="N39" s="72">
        <f>IF(M39="COMPLETA",10,IF(M39="INCOMPLETA",5,IF(M39="NO EXISTE",0,"")))</f>
        <v>5</v>
      </c>
      <c r="O39" s="290"/>
      <c r="P39" s="245"/>
      <c r="Q39" s="259"/>
      <c r="R39" s="261"/>
      <c r="S39" s="263"/>
      <c r="T39" s="264"/>
      <c r="U39" s="251"/>
      <c r="V39" s="253"/>
      <c r="W39" s="255"/>
      <c r="X39" s="257"/>
      <c r="Y39" s="257"/>
      <c r="Z39" s="267"/>
      <c r="AA39" s="270"/>
      <c r="AB39" s="255"/>
      <c r="AC39" s="273"/>
      <c r="AD39" s="235"/>
      <c r="AE39" s="237"/>
      <c r="AF39" s="240"/>
      <c r="AG39" s="242"/>
      <c r="AO39" s="42" t="s">
        <v>176</v>
      </c>
    </row>
    <row r="40" spans="1:41" ht="27.75" customHeight="1" x14ac:dyDescent="0.2">
      <c r="A40" s="334" t="s">
        <v>386</v>
      </c>
      <c r="B40" s="334"/>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O40" s="42" t="s">
        <v>177</v>
      </c>
    </row>
    <row r="41" spans="1:41" ht="21.75" customHeight="1" x14ac:dyDescent="0.2">
      <c r="A41" s="301" t="s">
        <v>35</v>
      </c>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O41" s="42" t="s">
        <v>178</v>
      </c>
    </row>
    <row r="42" spans="1:41" ht="27.75" customHeight="1" x14ac:dyDescent="0.2">
      <c r="A42" s="332" t="s">
        <v>56</v>
      </c>
      <c r="B42" s="332"/>
      <c r="C42" s="332" t="s">
        <v>68</v>
      </c>
      <c r="D42" s="332"/>
      <c r="E42" s="332"/>
      <c r="F42" s="332"/>
      <c r="G42" s="332"/>
      <c r="H42" s="332"/>
      <c r="I42" s="332"/>
      <c r="J42" s="332"/>
      <c r="K42" s="332"/>
      <c r="L42" s="332"/>
      <c r="M42" s="332"/>
      <c r="N42" s="332"/>
      <c r="O42" s="332"/>
      <c r="P42" s="332"/>
      <c r="Q42" s="332"/>
      <c r="R42" s="332"/>
      <c r="S42" s="332"/>
      <c r="T42" s="332"/>
      <c r="U42" s="332"/>
      <c r="V42" s="332"/>
      <c r="W42" s="332"/>
      <c r="X42" s="332"/>
      <c r="Y42" s="332"/>
      <c r="Z42" s="333" t="s">
        <v>227</v>
      </c>
      <c r="AA42" s="333"/>
      <c r="AB42" s="333"/>
      <c r="AC42" s="333"/>
      <c r="AD42" s="335" t="s">
        <v>27</v>
      </c>
      <c r="AE42" s="335"/>
      <c r="AF42" s="335"/>
      <c r="AG42" s="335"/>
      <c r="AO42" s="42" t="s">
        <v>179</v>
      </c>
    </row>
    <row r="43" spans="1:41" s="43" customFormat="1" ht="27.75" customHeight="1" x14ac:dyDescent="0.2">
      <c r="A43" s="314" t="s">
        <v>237</v>
      </c>
      <c r="B43" s="315"/>
      <c r="C43" s="312" t="s">
        <v>356</v>
      </c>
      <c r="D43" s="312"/>
      <c r="E43" s="312"/>
      <c r="F43" s="312"/>
      <c r="G43" s="312"/>
      <c r="H43" s="312"/>
      <c r="I43" s="312"/>
      <c r="J43" s="312"/>
      <c r="K43" s="312"/>
      <c r="L43" s="312"/>
      <c r="M43" s="312"/>
      <c r="N43" s="312"/>
      <c r="O43" s="312"/>
      <c r="P43" s="312"/>
      <c r="Q43" s="312"/>
      <c r="R43" s="312"/>
      <c r="S43" s="312"/>
      <c r="T43" s="312"/>
      <c r="U43" s="312"/>
      <c r="V43" s="312"/>
      <c r="W43" s="312"/>
      <c r="X43" s="312"/>
      <c r="Y43" s="312"/>
      <c r="Z43" s="309">
        <v>44222</v>
      </c>
      <c r="AA43" s="310"/>
      <c r="AB43" s="310"/>
      <c r="AC43" s="311"/>
      <c r="AD43" s="234" t="s">
        <v>238</v>
      </c>
      <c r="AE43" s="234"/>
      <c r="AF43" s="234"/>
      <c r="AG43" s="234"/>
      <c r="AO43" s="42" t="s">
        <v>180</v>
      </c>
    </row>
    <row r="44" spans="1:41" s="43" customFormat="1" ht="27.75" customHeight="1" x14ac:dyDescent="0.2">
      <c r="A44" s="314"/>
      <c r="B44" s="315"/>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09"/>
      <c r="AA44" s="310"/>
      <c r="AB44" s="310"/>
      <c r="AC44" s="311"/>
      <c r="AD44" s="234"/>
      <c r="AE44" s="234"/>
      <c r="AF44" s="234"/>
      <c r="AG44" s="234"/>
      <c r="AO44" s="42" t="s">
        <v>181</v>
      </c>
    </row>
    <row r="45" spans="1:41" s="43" customFormat="1" ht="27.75" customHeight="1" x14ac:dyDescent="0.2">
      <c r="A45" s="314"/>
      <c r="B45" s="315"/>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09"/>
      <c r="AA45" s="310"/>
      <c r="AB45" s="310"/>
      <c r="AC45" s="311"/>
      <c r="AD45" s="234"/>
      <c r="AE45" s="234"/>
      <c r="AF45" s="234"/>
      <c r="AG45" s="234"/>
      <c r="AO45" s="42" t="s">
        <v>182</v>
      </c>
    </row>
    <row r="46" spans="1:41" s="43" customFormat="1" ht="27.75" customHeight="1" x14ac:dyDescent="0.2">
      <c r="A46" s="314"/>
      <c r="B46" s="315"/>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09"/>
      <c r="AA46" s="310"/>
      <c r="AB46" s="310"/>
      <c r="AC46" s="311"/>
      <c r="AD46" s="234"/>
      <c r="AE46" s="234"/>
      <c r="AF46" s="234"/>
      <c r="AG46" s="234"/>
      <c r="AO46" s="42" t="s">
        <v>182</v>
      </c>
    </row>
    <row r="47" spans="1:41" ht="15" customHeight="1" x14ac:dyDescent="0.2">
      <c r="A47" s="298" t="s">
        <v>38</v>
      </c>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O47" s="42" t="s">
        <v>183</v>
      </c>
    </row>
    <row r="48" spans="1:41" s="5" customFormat="1" ht="30.75" customHeight="1" x14ac:dyDescent="0.25">
      <c r="A48" s="313" t="s">
        <v>27</v>
      </c>
      <c r="B48" s="313"/>
      <c r="C48" s="313"/>
      <c r="D48" s="313"/>
      <c r="E48" s="313"/>
      <c r="F48" s="313"/>
      <c r="G48" s="313" t="s">
        <v>89</v>
      </c>
      <c r="H48" s="313"/>
      <c r="I48" s="313"/>
      <c r="J48" s="313"/>
      <c r="K48" s="313"/>
      <c r="L48" s="313"/>
      <c r="M48" s="302" t="s">
        <v>70</v>
      </c>
      <c r="N48" s="303"/>
      <c r="O48" s="303"/>
      <c r="P48" s="303"/>
      <c r="Q48" s="303"/>
      <c r="R48" s="303"/>
      <c r="S48" s="303"/>
      <c r="T48" s="303"/>
      <c r="U48" s="303"/>
      <c r="V48" s="304"/>
      <c r="W48" s="302" t="s">
        <v>167</v>
      </c>
      <c r="X48" s="303"/>
      <c r="Y48" s="303"/>
      <c r="Z48" s="303"/>
      <c r="AA48" s="304"/>
      <c r="AB48" s="299" t="str">
        <f>IF(X7="X","APOYO OFICINA ASESORA DE PLANEACIÓN","APOYO OFICINA DE CONTROL INTERNO")</f>
        <v>APOYO OFICINA ASESORA DE PLANEACIÓN</v>
      </c>
      <c r="AC48" s="299"/>
      <c r="AD48" s="299"/>
      <c r="AE48" s="299"/>
      <c r="AF48" s="299"/>
      <c r="AG48" s="299"/>
      <c r="AH48" s="54"/>
      <c r="AI48" s="26"/>
      <c r="AO48" s="42" t="s">
        <v>184</v>
      </c>
    </row>
    <row r="49" spans="1:41" s="37" customFormat="1" ht="33.75" customHeight="1" x14ac:dyDescent="0.25">
      <c r="A49" s="53" t="s">
        <v>33</v>
      </c>
      <c r="B49" s="172" t="s">
        <v>238</v>
      </c>
      <c r="C49" s="305"/>
      <c r="D49" s="305"/>
      <c r="E49" s="305"/>
      <c r="F49" s="306"/>
      <c r="G49" s="52" t="s">
        <v>33</v>
      </c>
      <c r="H49" s="172" t="s">
        <v>239</v>
      </c>
      <c r="I49" s="305"/>
      <c r="J49" s="305"/>
      <c r="K49" s="305"/>
      <c r="L49" s="306"/>
      <c r="M49" s="52" t="s">
        <v>33</v>
      </c>
      <c r="N49" s="74"/>
      <c r="O49" s="176" t="s">
        <v>239</v>
      </c>
      <c r="P49" s="176"/>
      <c r="Q49" s="176"/>
      <c r="R49" s="176"/>
      <c r="S49" s="176"/>
      <c r="T49" s="176"/>
      <c r="U49" s="176"/>
      <c r="V49" s="307"/>
      <c r="W49" s="73" t="s">
        <v>33</v>
      </c>
      <c r="X49" s="172" t="s">
        <v>358</v>
      </c>
      <c r="Y49" s="305"/>
      <c r="Z49" s="305"/>
      <c r="AA49" s="306"/>
      <c r="AB49" s="73" t="s">
        <v>33</v>
      </c>
      <c r="AC49" s="300"/>
      <c r="AD49" s="300"/>
      <c r="AE49" s="300"/>
      <c r="AF49" s="300"/>
      <c r="AG49" s="300"/>
      <c r="AH49" s="55"/>
      <c r="AI49" s="38"/>
      <c r="AO49" s="42" t="s">
        <v>185</v>
      </c>
    </row>
    <row r="50" spans="1:41" s="37" customFormat="1" ht="32.25" customHeight="1" x14ac:dyDescent="0.25">
      <c r="A50" s="53" t="s">
        <v>34</v>
      </c>
      <c r="B50" s="172" t="s">
        <v>357</v>
      </c>
      <c r="C50" s="305"/>
      <c r="D50" s="305"/>
      <c r="E50" s="305"/>
      <c r="F50" s="306"/>
      <c r="G50" s="53" t="s">
        <v>34</v>
      </c>
      <c r="H50" s="308" t="s">
        <v>240</v>
      </c>
      <c r="I50" s="308"/>
      <c r="J50" s="308"/>
      <c r="K50" s="308"/>
      <c r="L50" s="308"/>
      <c r="M50" s="52" t="s">
        <v>34</v>
      </c>
      <c r="N50" s="75"/>
      <c r="O50" s="308" t="s">
        <v>240</v>
      </c>
      <c r="P50" s="308"/>
      <c r="Q50" s="308"/>
      <c r="R50" s="308"/>
      <c r="S50" s="308"/>
      <c r="T50" s="308"/>
      <c r="U50" s="308"/>
      <c r="V50" s="308"/>
      <c r="W50" s="53" t="s">
        <v>34</v>
      </c>
      <c r="X50" s="172" t="s">
        <v>241</v>
      </c>
      <c r="Y50" s="305"/>
      <c r="Z50" s="305"/>
      <c r="AA50" s="306"/>
      <c r="AB50" s="53" t="s">
        <v>34</v>
      </c>
      <c r="AC50" s="300"/>
      <c r="AD50" s="300"/>
      <c r="AE50" s="300"/>
      <c r="AF50" s="300"/>
      <c r="AG50" s="300"/>
      <c r="AH50" s="55"/>
      <c r="AI50" s="38"/>
      <c r="AO50" s="42" t="s">
        <v>186</v>
      </c>
    </row>
    <row r="51" spans="1:41" s="43" customFormat="1" x14ac:dyDescent="0.2">
      <c r="D51" s="46"/>
      <c r="AA51" s="98"/>
      <c r="AE51" s="95"/>
      <c r="AH51" s="45"/>
      <c r="AI51" s="45"/>
      <c r="AO51" s="42" t="s">
        <v>187</v>
      </c>
    </row>
    <row r="52" spans="1:41" x14ac:dyDescent="0.2">
      <c r="AH52" s="44"/>
      <c r="AI52" s="44"/>
      <c r="AO52" s="42" t="s">
        <v>188</v>
      </c>
    </row>
    <row r="53" spans="1:41" x14ac:dyDescent="0.2">
      <c r="AH53" s="44"/>
      <c r="AI53" s="44"/>
      <c r="AO53" s="42" t="s">
        <v>189</v>
      </c>
    </row>
    <row r="54" spans="1:41" x14ac:dyDescent="0.2">
      <c r="AO54" s="42" t="s">
        <v>190</v>
      </c>
    </row>
    <row r="55" spans="1:41" x14ac:dyDescent="0.2">
      <c r="AO55" s="42" t="s">
        <v>191</v>
      </c>
    </row>
    <row r="56" spans="1:41" x14ac:dyDescent="0.2">
      <c r="AO56" s="42" t="s">
        <v>192</v>
      </c>
    </row>
  </sheetData>
  <sheetProtection selectLockedCells="1"/>
  <dataConsolidate/>
  <mergeCells count="210">
    <mergeCell ref="B33:B39"/>
    <mergeCell ref="S26:S27"/>
    <mergeCell ref="T26:T27"/>
    <mergeCell ref="A12:A39"/>
    <mergeCell ref="P26:P32"/>
    <mergeCell ref="Q26:Q28"/>
    <mergeCell ref="R26:R28"/>
    <mergeCell ref="A44:B44"/>
    <mergeCell ref="A45:B45"/>
    <mergeCell ref="A9:A11"/>
    <mergeCell ref="Z44:AC44"/>
    <mergeCell ref="C44:Y44"/>
    <mergeCell ref="A43:B43"/>
    <mergeCell ref="C43:Y43"/>
    <mergeCell ref="S29:S32"/>
    <mergeCell ref="T29:T32"/>
    <mergeCell ref="Z19:Z25"/>
    <mergeCell ref="B26:B32"/>
    <mergeCell ref="C26:C32"/>
    <mergeCell ref="D26:D32"/>
    <mergeCell ref="F26:F32"/>
    <mergeCell ref="G26:G32"/>
    <mergeCell ref="H26:H32"/>
    <mergeCell ref="J26:J32"/>
    <mergeCell ref="K26:K32"/>
    <mergeCell ref="O26:O28"/>
    <mergeCell ref="AB19:AB25"/>
    <mergeCell ref="E9:E11"/>
    <mergeCell ref="B9:B11"/>
    <mergeCell ref="X10:X11"/>
    <mergeCell ref="U10:U11"/>
    <mergeCell ref="Q10:Q11"/>
    <mergeCell ref="V12:V18"/>
    <mergeCell ref="H12:H18"/>
    <mergeCell ref="F9:F11"/>
    <mergeCell ref="G9:J9"/>
    <mergeCell ref="D9:D11"/>
    <mergeCell ref="K10:K11"/>
    <mergeCell ref="U12:U18"/>
    <mergeCell ref="T12:T13"/>
    <mergeCell ref="S12:S13"/>
    <mergeCell ref="K12:K18"/>
    <mergeCell ref="D12:D18"/>
    <mergeCell ref="E12:E14"/>
    <mergeCell ref="E16:E18"/>
    <mergeCell ref="A7:B7"/>
    <mergeCell ref="C7:F7"/>
    <mergeCell ref="X12:X18"/>
    <mergeCell ref="G10:J10"/>
    <mergeCell ref="L10:L11"/>
    <mergeCell ref="M10:M11"/>
    <mergeCell ref="Y10:AB10"/>
    <mergeCell ref="C12:C18"/>
    <mergeCell ref="U9:AB9"/>
    <mergeCell ref="N10:N11"/>
    <mergeCell ref="O10:O11"/>
    <mergeCell ref="C9:C11"/>
    <mergeCell ref="G7:L7"/>
    <mergeCell ref="V10:V11"/>
    <mergeCell ref="W10:W11"/>
    <mergeCell ref="Q15:Q18"/>
    <mergeCell ref="R15:R18"/>
    <mergeCell ref="S15:S18"/>
    <mergeCell ref="T15:T18"/>
    <mergeCell ref="S10:S11"/>
    <mergeCell ref="T10:T11"/>
    <mergeCell ref="K9:T9"/>
    <mergeCell ref="M7:V7"/>
    <mergeCell ref="A8:F8"/>
    <mergeCell ref="AD43:AG43"/>
    <mergeCell ref="A42:B42"/>
    <mergeCell ref="F12:F18"/>
    <mergeCell ref="G12:G18"/>
    <mergeCell ref="B12:B18"/>
    <mergeCell ref="AA12:AA18"/>
    <mergeCell ref="Y12:Y18"/>
    <mergeCell ref="J12:J18"/>
    <mergeCell ref="Z42:AC42"/>
    <mergeCell ref="Z43:AC43"/>
    <mergeCell ref="W12:W18"/>
    <mergeCell ref="A40:AG40"/>
    <mergeCell ref="AD42:AG42"/>
    <mergeCell ref="Y19:Y25"/>
    <mergeCell ref="AA19:AA25"/>
    <mergeCell ref="C42:Y42"/>
    <mergeCell ref="Q19:Q21"/>
    <mergeCell ref="O29:O32"/>
    <mergeCell ref="Q29:Q32"/>
    <mergeCell ref="R29:R32"/>
    <mergeCell ref="Z26:Z32"/>
    <mergeCell ref="AF19:AF25"/>
    <mergeCell ref="AA26:AA32"/>
    <mergeCell ref="AB26:AB32"/>
    <mergeCell ref="AF7:AG7"/>
    <mergeCell ref="AD8:AG10"/>
    <mergeCell ref="AC8:AC11"/>
    <mergeCell ref="AG12:AG18"/>
    <mergeCell ref="R10:R11"/>
    <mergeCell ref="R12:R14"/>
    <mergeCell ref="O12:O14"/>
    <mergeCell ref="Q12:Q14"/>
    <mergeCell ref="AB12:AB18"/>
    <mergeCell ref="AC12:AC18"/>
    <mergeCell ref="P10:P11"/>
    <mergeCell ref="Z7:AA7"/>
    <mergeCell ref="Z12:Z18"/>
    <mergeCell ref="AF12:AF18"/>
    <mergeCell ref="AD12:AD18"/>
    <mergeCell ref="AE12:AE18"/>
    <mergeCell ref="O15:O18"/>
    <mergeCell ref="P12:P18"/>
    <mergeCell ref="G8:AB8"/>
    <mergeCell ref="M48:V48"/>
    <mergeCell ref="W48:AA48"/>
    <mergeCell ref="X49:AA49"/>
    <mergeCell ref="X50:AA50"/>
    <mergeCell ref="O49:V49"/>
    <mergeCell ref="O50:V50"/>
    <mergeCell ref="Z45:AC45"/>
    <mergeCell ref="C45:Y45"/>
    <mergeCell ref="A48:F48"/>
    <mergeCell ref="B49:F49"/>
    <mergeCell ref="B50:F50"/>
    <mergeCell ref="G48:L48"/>
    <mergeCell ref="H49:L49"/>
    <mergeCell ref="H50:L50"/>
    <mergeCell ref="AC50:AG50"/>
    <mergeCell ref="A46:B46"/>
    <mergeCell ref="C46:Y46"/>
    <mergeCell ref="Z46:AC46"/>
    <mergeCell ref="AD46:AG46"/>
    <mergeCell ref="AD44:AG44"/>
    <mergeCell ref="AD45:AG45"/>
    <mergeCell ref="A47:AG47"/>
    <mergeCell ref="AB48:AG48"/>
    <mergeCell ref="AC49:AG49"/>
    <mergeCell ref="AG19:AG25"/>
    <mergeCell ref="O22:O25"/>
    <mergeCell ref="Q22:Q25"/>
    <mergeCell ref="R22:R25"/>
    <mergeCell ref="S22:S25"/>
    <mergeCell ref="T22:T25"/>
    <mergeCell ref="A41:AG41"/>
    <mergeCell ref="B19:B25"/>
    <mergeCell ref="C19:C25"/>
    <mergeCell ref="D19:D25"/>
    <mergeCell ref="F19:F25"/>
    <mergeCell ref="G19:G25"/>
    <mergeCell ref="H19:H25"/>
    <mergeCell ref="J19:J25"/>
    <mergeCell ref="K19:K25"/>
    <mergeCell ref="O19:O21"/>
    <mergeCell ref="P19:P25"/>
    <mergeCell ref="AG26:AG32"/>
    <mergeCell ref="AF26:AF32"/>
    <mergeCell ref="AD26:AD32"/>
    <mergeCell ref="AE26:AE32"/>
    <mergeCell ref="V26:V32"/>
    <mergeCell ref="W26:W32"/>
    <mergeCell ref="X26:X32"/>
    <mergeCell ref="Y26:Y32"/>
    <mergeCell ref="AD19:AD25"/>
    <mergeCell ref="AE19:AE25"/>
    <mergeCell ref="V19:V25"/>
    <mergeCell ref="W19:W25"/>
    <mergeCell ref="X19:X25"/>
    <mergeCell ref="AC19:AC25"/>
    <mergeCell ref="U26:U32"/>
    <mergeCell ref="R19:R21"/>
    <mergeCell ref="S19:S20"/>
    <mergeCell ref="T19:T20"/>
    <mergeCell ref="U19:U25"/>
    <mergeCell ref="AC26:AC32"/>
    <mergeCell ref="C33:C39"/>
    <mergeCell ref="D33:D39"/>
    <mergeCell ref="F33:F39"/>
    <mergeCell ref="G33:G39"/>
    <mergeCell ref="H33:H39"/>
    <mergeCell ref="J33:J39"/>
    <mergeCell ref="K33:K39"/>
    <mergeCell ref="O33:O35"/>
    <mergeCell ref="O36:O39"/>
    <mergeCell ref="AB33:AB39"/>
    <mergeCell ref="AC33:AC39"/>
    <mergeCell ref="E19:E21"/>
    <mergeCell ref="E23:E25"/>
    <mergeCell ref="E26:E27"/>
    <mergeCell ref="E29:E32"/>
    <mergeCell ref="E33:E35"/>
    <mergeCell ref="E37:E39"/>
    <mergeCell ref="AD33:AD39"/>
    <mergeCell ref="AE33:AE39"/>
    <mergeCell ref="AF33:AF39"/>
    <mergeCell ref="AG33:AG39"/>
    <mergeCell ref="P33:P39"/>
    <mergeCell ref="Q33:Q35"/>
    <mergeCell ref="R33:R35"/>
    <mergeCell ref="S33:S34"/>
    <mergeCell ref="T33:T34"/>
    <mergeCell ref="U33:U39"/>
    <mergeCell ref="V33:V39"/>
    <mergeCell ref="W33:W39"/>
    <mergeCell ref="X33:X39"/>
    <mergeCell ref="Q36:Q39"/>
    <mergeCell ref="R36:R39"/>
    <mergeCell ref="S36:S39"/>
    <mergeCell ref="T36:T39"/>
    <mergeCell ref="Y33:Y39"/>
    <mergeCell ref="Z33:Z39"/>
    <mergeCell ref="AA33:AA39"/>
  </mergeCells>
  <conditionalFormatting sqref="J12:J18">
    <cfRule type="containsText" dxfId="31" priority="31" operator="containsText" text="EXTREMO">
      <formula>NOT(ISERROR(SEARCH("EXTREMO",J12)))</formula>
    </cfRule>
    <cfRule type="containsText" dxfId="30" priority="32" operator="containsText" text="ALTO">
      <formula>NOT(ISERROR(SEARCH("ALTO",J12)))</formula>
    </cfRule>
    <cfRule type="containsText" dxfId="29" priority="33" operator="containsText" text="MODERADO">
      <formula>NOT(ISERROR(SEARCH("MODERADO",J12)))</formula>
    </cfRule>
    <cfRule type="containsText" dxfId="28" priority="34" operator="containsText" text="BAJO">
      <formula>NOT(ISERROR(SEARCH("BAJO",J12)))</formula>
    </cfRule>
  </conditionalFormatting>
  <conditionalFormatting sqref="U12:U18">
    <cfRule type="containsText" dxfId="27" priority="25" operator="containsText" text="EXTREMO">
      <formula>NOT(ISERROR(SEARCH("EXTREMO",U12)))</formula>
    </cfRule>
    <cfRule type="containsText" dxfId="26" priority="26" operator="containsText" text="MODERADO">
      <formula>NOT(ISERROR(SEARCH("MODERADO",U12)))</formula>
    </cfRule>
    <cfRule type="containsText" dxfId="25" priority="27" operator="containsText" text="ALTO">
      <formula>NOT(ISERROR(SEARCH("ALTO",U12)))</formula>
    </cfRule>
    <cfRule type="containsText" dxfId="24" priority="28" operator="containsText" text="BAJO">
      <formula>NOT(ISERROR(SEARCH("BAJO",U12)))</formula>
    </cfRule>
  </conditionalFormatting>
  <conditionalFormatting sqref="J19:J25">
    <cfRule type="containsText" dxfId="23" priority="21" operator="containsText" text="EXTREMO">
      <formula>NOT(ISERROR(SEARCH("EXTREMO",J19)))</formula>
    </cfRule>
    <cfRule type="containsText" dxfId="22" priority="22" operator="containsText" text="ALTO">
      <formula>NOT(ISERROR(SEARCH("ALTO",J19)))</formula>
    </cfRule>
    <cfRule type="containsText" dxfId="21" priority="23" operator="containsText" text="MODERADO">
      <formula>NOT(ISERROR(SEARCH("MODERADO",J19)))</formula>
    </cfRule>
    <cfRule type="containsText" dxfId="20" priority="24" operator="containsText" text="BAJO">
      <formula>NOT(ISERROR(SEARCH("BAJO",J19)))</formula>
    </cfRule>
  </conditionalFormatting>
  <conditionalFormatting sqref="U19:U25">
    <cfRule type="containsText" dxfId="19" priority="17" operator="containsText" text="EXTREMO">
      <formula>NOT(ISERROR(SEARCH("EXTREMO",U19)))</formula>
    </cfRule>
    <cfRule type="containsText" dxfId="18" priority="18" operator="containsText" text="MODERADO">
      <formula>NOT(ISERROR(SEARCH("MODERADO",U19)))</formula>
    </cfRule>
    <cfRule type="containsText" dxfId="17" priority="19" operator="containsText" text="ALTO">
      <formula>NOT(ISERROR(SEARCH("ALTO",U19)))</formula>
    </cfRule>
    <cfRule type="containsText" dxfId="16" priority="20" operator="containsText" text="BAJO">
      <formula>NOT(ISERROR(SEARCH("BAJO",U19)))</formula>
    </cfRule>
  </conditionalFormatting>
  <conditionalFormatting sqref="J26:J32">
    <cfRule type="containsText" dxfId="15" priority="13" operator="containsText" text="EXTREMO">
      <formula>NOT(ISERROR(SEARCH("EXTREMO",J26)))</formula>
    </cfRule>
    <cfRule type="containsText" dxfId="14" priority="14" operator="containsText" text="ALTO">
      <formula>NOT(ISERROR(SEARCH("ALTO",J26)))</formula>
    </cfRule>
    <cfRule type="containsText" dxfId="13" priority="15" operator="containsText" text="MODERADO">
      <formula>NOT(ISERROR(SEARCH("MODERADO",J26)))</formula>
    </cfRule>
    <cfRule type="containsText" dxfId="12" priority="16" operator="containsText" text="BAJO">
      <formula>NOT(ISERROR(SEARCH("BAJO",J26)))</formula>
    </cfRule>
  </conditionalFormatting>
  <conditionalFormatting sqref="U26:U32">
    <cfRule type="containsText" dxfId="11" priority="9" operator="containsText" text="EXTREMO">
      <formula>NOT(ISERROR(SEARCH("EXTREMO",U26)))</formula>
    </cfRule>
    <cfRule type="containsText" dxfId="10" priority="10" operator="containsText" text="MODERADO">
      <formula>NOT(ISERROR(SEARCH("MODERADO",U26)))</formula>
    </cfRule>
    <cfRule type="containsText" dxfId="9" priority="11" operator="containsText" text="ALTO">
      <formula>NOT(ISERROR(SEARCH("ALTO",U26)))</formula>
    </cfRule>
    <cfRule type="containsText" dxfId="8" priority="12" operator="containsText" text="BAJO">
      <formula>NOT(ISERROR(SEARCH("BAJO",U26)))</formula>
    </cfRule>
  </conditionalFormatting>
  <conditionalFormatting sqref="J33:J39">
    <cfRule type="containsText" dxfId="7" priority="5" operator="containsText" text="EXTREMO">
      <formula>NOT(ISERROR(SEARCH("EXTREMO",J33)))</formula>
    </cfRule>
    <cfRule type="containsText" dxfId="6" priority="6" operator="containsText" text="ALTO">
      <formula>NOT(ISERROR(SEARCH("ALTO",J33)))</formula>
    </cfRule>
    <cfRule type="containsText" dxfId="5" priority="7" operator="containsText" text="MODERADO">
      <formula>NOT(ISERROR(SEARCH("MODERADO",J33)))</formula>
    </cfRule>
    <cfRule type="containsText" dxfId="4" priority="8" operator="containsText" text="BAJO">
      <formula>NOT(ISERROR(SEARCH("BAJO",J33)))</formula>
    </cfRule>
  </conditionalFormatting>
  <conditionalFormatting sqref="U33:U39">
    <cfRule type="containsText" dxfId="3" priority="1" operator="containsText" text="EXTREMO">
      <formula>NOT(ISERROR(SEARCH("EXTREMO",U33)))</formula>
    </cfRule>
    <cfRule type="containsText" dxfId="2" priority="2" operator="containsText" text="MODERADO">
      <formula>NOT(ISERROR(SEARCH("MODERADO",U33)))</formula>
    </cfRule>
    <cfRule type="containsText" dxfId="1" priority="3" operator="containsText" text="ALTO">
      <formula>NOT(ISERROR(SEARCH("ALTO",U33)))</formula>
    </cfRule>
    <cfRule type="containsText" dxfId="0" priority="4" operator="containsText" text="BAJO">
      <formula>NOT(ISERROR(SEARCH("BAJO",U33)))</formula>
    </cfRule>
  </conditionalFormatting>
  <dataValidations count="15">
    <dataValidation type="list" allowBlank="1" showInputMessage="1" showErrorMessage="1" sqref="H12:H39" xr:uid="{00000000-0002-0000-0100-000000000000}">
      <formula1>$AL$10:$AL$14</formula1>
    </dataValidation>
    <dataValidation type="list" allowBlank="1" showInputMessage="1" showErrorMessage="1" sqref="M18 M25 M32 M39" xr:uid="{00000000-0002-0000-0100-000001000000}">
      <formula1>$AH$9:$AJ$9</formula1>
    </dataValidation>
    <dataValidation type="list" allowBlank="1" showInputMessage="1" showErrorMessage="1" sqref="G12:G39" xr:uid="{00000000-0002-0000-0100-000002000000}">
      <formula1>$AL$2:$AL$6</formula1>
    </dataValidation>
    <dataValidation type="list" allowBlank="1" showInputMessage="1" showErrorMessage="1" sqref="U12:U39" xr:uid="{00000000-0002-0000-0100-000003000000}">
      <formula1>$AO$10:$AO$56</formula1>
    </dataValidation>
    <dataValidation type="list" allowBlank="1" showInputMessage="1" showErrorMessage="1" sqref="M12 M19 M26 M33" xr:uid="{00000000-0002-0000-0100-000004000000}">
      <formula1>$AH$2:$AH$3</formula1>
    </dataValidation>
    <dataValidation type="list" allowBlank="1" showInputMessage="1" showErrorMessage="1" sqref="M13 M20 M27 M34" xr:uid="{00000000-0002-0000-0100-000005000000}">
      <formula1>$AH$4:$AI$4</formula1>
    </dataValidation>
    <dataValidation type="list" allowBlank="1" showInputMessage="1" showErrorMessage="1" sqref="M14 M21 M28 M35" xr:uid="{00000000-0002-0000-0100-000006000000}">
      <formula1>$AH$5:$AI$5</formula1>
    </dataValidation>
    <dataValidation type="list" allowBlank="1" showInputMessage="1" showErrorMessage="1" sqref="M16 M23 M30 M37" xr:uid="{00000000-0002-0000-0100-000007000000}">
      <formula1>$AH$7:$AI$7</formula1>
    </dataValidation>
    <dataValidation type="list" allowBlank="1" showInputMessage="1" showErrorMessage="1" sqref="M17 M24 M31 M38" xr:uid="{00000000-0002-0000-0100-000008000000}">
      <formula1>$AH$8:$AI$8</formula1>
    </dataValidation>
    <dataValidation type="list" allowBlank="1" showInputMessage="1" showErrorMessage="1" sqref="P12 P19 P26 P33" xr:uid="{00000000-0002-0000-0100-000009000000}">
      <formula1>$AH$10:$AJ$10</formula1>
    </dataValidation>
    <dataValidation type="list" allowBlank="1" showInputMessage="1" showErrorMessage="1" sqref="V12:V39" xr:uid="{00000000-0002-0000-0100-00000A000000}">
      <formula1>$AH$14:$AK$14</formula1>
    </dataValidation>
    <dataValidation type="list" allowBlank="1" showInputMessage="1" showErrorMessage="1" sqref="D12:D39" xr:uid="{00000000-0002-0000-0100-00000B000000}">
      <formula1>$AN$2:$AN$8</formula1>
    </dataValidation>
    <dataValidation type="list" allowBlank="1" showInputMessage="1" showErrorMessage="1" sqref="T12 S12:S13 T19 S19:S20 T26 S26:S27 T33 S33:S34" xr:uid="{00000000-0002-0000-0100-00000C000000}">
      <formula1>$AH$15:$AH$17</formula1>
    </dataValidation>
    <dataValidation type="list" allowBlank="1" showInputMessage="1" showErrorMessage="1" sqref="AA12:AA39" xr:uid="{00000000-0002-0000-0100-00000D000000}">
      <formula1>$AN$12:$AN$13</formula1>
    </dataValidation>
    <dataValidation type="list" allowBlank="1" showInputMessage="1" showErrorMessage="1" sqref="M15 M22 M29 M36" xr:uid="{00000000-0002-0000-0100-00000E000000}">
      <formula1>$AJ$16:$AL$16</formula1>
    </dataValidation>
  </dataValidations>
  <printOptions horizontalCentered="1"/>
  <pageMargins left="0" right="0" top="0.39370078740157483" bottom="0.51181102362204722" header="0.31496062992125984" footer="0.31496062992125984"/>
  <pageSetup paperSize="41" scale="48" fitToWidth="2"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topLeftCell="A13" workbookViewId="0">
      <selection activeCell="D21" sqref="D21:F21"/>
    </sheetView>
  </sheetViews>
  <sheetFormatPr baseColWidth="10" defaultRowHeight="15" x14ac:dyDescent="0.25"/>
  <cols>
    <col min="1" max="1" width="16.140625" style="104" customWidth="1"/>
    <col min="2" max="2" width="16.7109375" style="104" customWidth="1"/>
    <col min="3" max="3" width="15.28515625" style="104" customWidth="1"/>
    <col min="4" max="4" width="9.42578125" style="104" customWidth="1"/>
    <col min="5" max="5" width="6.5703125" style="104" customWidth="1"/>
    <col min="6" max="6" width="10" style="104" customWidth="1"/>
    <col min="7" max="7" width="6.5703125" style="104" customWidth="1"/>
    <col min="8" max="8" width="12.42578125" style="104" customWidth="1"/>
    <col min="9" max="9" width="5.5703125" style="104" customWidth="1"/>
    <col min="10" max="10" width="11.5703125" style="104" customWidth="1"/>
    <col min="11" max="11" width="6.42578125" style="104" customWidth="1"/>
    <col min="12" max="12" width="11.140625" style="104" customWidth="1"/>
    <col min="13" max="13" width="7.7109375" style="104" customWidth="1"/>
    <col min="14" max="14" width="11.42578125" style="104"/>
    <col min="15" max="15" width="11.42578125" style="105"/>
  </cols>
  <sheetData>
    <row r="1" spans="1:15" x14ac:dyDescent="0.25">
      <c r="A1" s="363"/>
      <c r="B1" s="366" t="s">
        <v>249</v>
      </c>
      <c r="C1" s="367"/>
      <c r="D1" s="366" t="s">
        <v>250</v>
      </c>
      <c r="E1" s="370"/>
      <c r="F1" s="370"/>
      <c r="G1" s="370"/>
      <c r="H1" s="370"/>
      <c r="I1" s="370"/>
      <c r="J1" s="370"/>
      <c r="K1" s="367"/>
      <c r="L1" s="372" t="s">
        <v>251</v>
      </c>
      <c r="M1" s="372"/>
      <c r="N1" s="372" t="s">
        <v>252</v>
      </c>
      <c r="O1" s="372"/>
    </row>
    <row r="2" spans="1:15" x14ac:dyDescent="0.25">
      <c r="A2" s="364"/>
      <c r="B2" s="368"/>
      <c r="C2" s="369"/>
      <c r="D2" s="368"/>
      <c r="E2" s="371"/>
      <c r="F2" s="371"/>
      <c r="G2" s="371"/>
      <c r="H2" s="371"/>
      <c r="I2" s="371"/>
      <c r="J2" s="371"/>
      <c r="K2" s="369"/>
      <c r="L2" s="372" t="s">
        <v>253</v>
      </c>
      <c r="M2" s="372"/>
      <c r="N2" s="373" t="s">
        <v>254</v>
      </c>
      <c r="O2" s="373"/>
    </row>
    <row r="3" spans="1:15" x14ac:dyDescent="0.25">
      <c r="A3" s="364"/>
      <c r="B3" s="374" t="s">
        <v>255</v>
      </c>
      <c r="C3" s="375"/>
      <c r="D3" s="374" t="s">
        <v>256</v>
      </c>
      <c r="E3" s="378"/>
      <c r="F3" s="378"/>
      <c r="G3" s="378"/>
      <c r="H3" s="378"/>
      <c r="I3" s="378"/>
      <c r="J3" s="378"/>
      <c r="K3" s="375"/>
      <c r="L3" s="372" t="s">
        <v>257</v>
      </c>
      <c r="M3" s="372"/>
      <c r="N3" s="372" t="s">
        <v>258</v>
      </c>
      <c r="O3" s="372"/>
    </row>
    <row r="4" spans="1:15" ht="15.75" thickBot="1" x14ac:dyDescent="0.3">
      <c r="A4" s="365"/>
      <c r="B4" s="376"/>
      <c r="C4" s="377"/>
      <c r="D4" s="376"/>
      <c r="E4" s="379"/>
      <c r="F4" s="379"/>
      <c r="G4" s="379"/>
      <c r="H4" s="379"/>
      <c r="I4" s="379"/>
      <c r="J4" s="379"/>
      <c r="K4" s="377"/>
      <c r="L4" s="372" t="s">
        <v>259</v>
      </c>
      <c r="M4" s="372"/>
      <c r="N4" s="373" t="s">
        <v>260</v>
      </c>
      <c r="O4" s="373"/>
    </row>
    <row r="5" spans="1:15" ht="25.5" x14ac:dyDescent="0.25">
      <c r="A5" s="100" t="s">
        <v>251</v>
      </c>
      <c r="B5" s="101" t="s">
        <v>261</v>
      </c>
      <c r="C5" s="383" t="s">
        <v>262</v>
      </c>
      <c r="D5" s="384"/>
      <c r="E5" s="385" t="s">
        <v>261</v>
      </c>
      <c r="F5" s="386"/>
      <c r="G5" s="387" t="s">
        <v>249</v>
      </c>
      <c r="H5" s="388"/>
      <c r="I5" s="389" t="s">
        <v>308</v>
      </c>
      <c r="J5" s="390"/>
      <c r="K5" s="390"/>
      <c r="L5" s="391" t="s">
        <v>263</v>
      </c>
      <c r="M5" s="392"/>
      <c r="N5" s="393" t="s">
        <v>309</v>
      </c>
      <c r="O5" s="394"/>
    </row>
    <row r="6" spans="1:15" ht="57" customHeight="1" x14ac:dyDescent="0.25">
      <c r="A6" s="383" t="s">
        <v>264</v>
      </c>
      <c r="B6" s="384"/>
      <c r="C6" s="393" t="s">
        <v>265</v>
      </c>
      <c r="D6" s="403"/>
      <c r="E6" s="403"/>
      <c r="F6" s="403"/>
      <c r="G6" s="403"/>
      <c r="H6" s="383" t="s">
        <v>266</v>
      </c>
      <c r="I6" s="384"/>
      <c r="J6" s="400" t="s">
        <v>267</v>
      </c>
      <c r="K6" s="401"/>
      <c r="L6" s="401"/>
      <c r="M6" s="401"/>
      <c r="N6" s="401"/>
      <c r="O6" s="402"/>
    </row>
    <row r="7" spans="1:15" x14ac:dyDescent="0.25">
      <c r="A7" s="383" t="s">
        <v>268</v>
      </c>
      <c r="B7" s="384"/>
      <c r="C7" s="385" t="s">
        <v>269</v>
      </c>
      <c r="D7" s="386"/>
      <c r="E7" s="395"/>
      <c r="F7" s="383" t="s">
        <v>266</v>
      </c>
      <c r="G7" s="384"/>
      <c r="H7" s="396"/>
      <c r="I7" s="397"/>
      <c r="J7" s="397"/>
      <c r="K7" s="397"/>
      <c r="L7" s="397"/>
      <c r="M7" s="397"/>
      <c r="N7" s="397"/>
      <c r="O7" s="398"/>
    </row>
    <row r="8" spans="1:15" x14ac:dyDescent="0.25">
      <c r="A8" s="383" t="s">
        <v>270</v>
      </c>
      <c r="B8" s="384"/>
      <c r="C8" s="385" t="s">
        <v>269</v>
      </c>
      <c r="D8" s="386"/>
      <c r="E8" s="395"/>
      <c r="F8" s="383" t="s">
        <v>266</v>
      </c>
      <c r="G8" s="384"/>
      <c r="H8" s="396"/>
      <c r="I8" s="397"/>
      <c r="J8" s="397"/>
      <c r="K8" s="397"/>
      <c r="L8" s="397"/>
      <c r="M8" s="397"/>
      <c r="N8" s="397"/>
      <c r="O8" s="398"/>
    </row>
    <row r="9" spans="1:15" x14ac:dyDescent="0.25">
      <c r="A9" s="383" t="s">
        <v>271</v>
      </c>
      <c r="B9" s="384"/>
      <c r="C9" s="385" t="s">
        <v>269</v>
      </c>
      <c r="D9" s="386"/>
      <c r="E9" s="395"/>
      <c r="F9" s="383" t="s">
        <v>266</v>
      </c>
      <c r="G9" s="384"/>
      <c r="H9" s="396"/>
      <c r="I9" s="397"/>
      <c r="J9" s="397"/>
      <c r="K9" s="397"/>
      <c r="L9" s="397"/>
      <c r="M9" s="397"/>
      <c r="N9" s="397"/>
      <c r="O9" s="398"/>
    </row>
    <row r="10" spans="1:15" x14ac:dyDescent="0.25">
      <c r="A10" s="383" t="s">
        <v>272</v>
      </c>
      <c r="B10" s="384"/>
      <c r="C10" s="385" t="s">
        <v>269</v>
      </c>
      <c r="D10" s="386"/>
      <c r="E10" s="395"/>
      <c r="F10" s="383" t="s">
        <v>266</v>
      </c>
      <c r="G10" s="384"/>
      <c r="H10" s="396"/>
      <c r="I10" s="397"/>
      <c r="J10" s="397"/>
      <c r="K10" s="397"/>
      <c r="L10" s="397"/>
      <c r="M10" s="397"/>
      <c r="N10" s="397"/>
      <c r="O10" s="398"/>
    </row>
    <row r="11" spans="1:15" x14ac:dyDescent="0.25">
      <c r="A11" s="383" t="s">
        <v>273</v>
      </c>
      <c r="B11" s="384"/>
      <c r="C11" s="385" t="s">
        <v>269</v>
      </c>
      <c r="D11" s="386"/>
      <c r="E11" s="395"/>
      <c r="F11" s="383" t="s">
        <v>266</v>
      </c>
      <c r="G11" s="384"/>
      <c r="H11" s="396"/>
      <c r="I11" s="397"/>
      <c r="J11" s="397"/>
      <c r="K11" s="397"/>
      <c r="L11" s="397"/>
      <c r="M11" s="397"/>
      <c r="N11" s="397"/>
      <c r="O11" s="398"/>
    </row>
    <row r="12" spans="1:15" x14ac:dyDescent="0.25">
      <c r="A12" s="383" t="s">
        <v>274</v>
      </c>
      <c r="B12" s="399"/>
      <c r="C12" s="399"/>
      <c r="D12" s="399"/>
      <c r="E12" s="399"/>
      <c r="F12" s="399"/>
      <c r="G12" s="399"/>
      <c r="H12" s="399"/>
      <c r="I12" s="399"/>
      <c r="J12" s="399"/>
      <c r="K12" s="399"/>
      <c r="L12" s="399"/>
      <c r="M12" s="399"/>
      <c r="N12" s="399"/>
      <c r="O12" s="384"/>
    </row>
    <row r="13" spans="1:15" x14ac:dyDescent="0.25">
      <c r="A13" s="380" t="s">
        <v>275</v>
      </c>
      <c r="B13" s="381"/>
      <c r="C13" s="382"/>
      <c r="D13" s="382"/>
      <c r="E13" s="382"/>
      <c r="F13" s="382"/>
      <c r="G13" s="382"/>
      <c r="H13" s="382"/>
      <c r="I13" s="382"/>
      <c r="J13" s="382"/>
      <c r="K13" s="382"/>
      <c r="L13" s="382"/>
      <c r="M13" s="382"/>
      <c r="N13" s="382"/>
      <c r="O13" s="382"/>
    </row>
    <row r="14" spans="1:15" x14ac:dyDescent="0.25">
      <c r="A14" s="404" t="s">
        <v>276</v>
      </c>
      <c r="B14" s="381"/>
      <c r="C14" s="405"/>
      <c r="D14" s="405"/>
      <c r="E14" s="405"/>
      <c r="F14" s="405"/>
      <c r="G14" s="405"/>
      <c r="H14" s="405"/>
      <c r="I14" s="405"/>
      <c r="J14" s="405"/>
      <c r="K14" s="405"/>
      <c r="L14" s="405"/>
      <c r="M14" s="405"/>
      <c r="N14" s="405"/>
      <c r="O14" s="405"/>
    </row>
    <row r="15" spans="1:15" x14ac:dyDescent="0.25">
      <c r="A15" s="406" t="s">
        <v>277</v>
      </c>
      <c r="B15" s="406"/>
      <c r="C15" s="428" t="s">
        <v>307</v>
      </c>
      <c r="D15" s="428"/>
      <c r="E15" s="428"/>
      <c r="F15" s="428"/>
      <c r="G15" s="428"/>
      <c r="H15" s="428"/>
      <c r="I15" s="428"/>
      <c r="J15" s="428"/>
      <c r="K15" s="428"/>
      <c r="L15" s="428"/>
      <c r="M15" s="428"/>
      <c r="N15" s="428"/>
      <c r="O15" s="428"/>
    </row>
    <row r="16" spans="1:15" ht="23.25" customHeight="1" x14ac:dyDescent="0.25">
      <c r="A16" s="414" t="s">
        <v>278</v>
      </c>
      <c r="B16" s="414"/>
      <c r="C16" s="421" t="s">
        <v>279</v>
      </c>
      <c r="D16" s="422"/>
      <c r="E16" s="423"/>
      <c r="F16" s="383" t="s">
        <v>280</v>
      </c>
      <c r="G16" s="384"/>
      <c r="H16" s="421" t="s">
        <v>281</v>
      </c>
      <c r="I16" s="422"/>
      <c r="J16" s="424" t="s">
        <v>282</v>
      </c>
      <c r="K16" s="424"/>
      <c r="L16" s="425" t="s">
        <v>283</v>
      </c>
      <c r="M16" s="426"/>
      <c r="N16" s="426"/>
      <c r="O16" s="427"/>
    </row>
    <row r="17" spans="1:15" ht="28.5" customHeight="1" x14ac:dyDescent="0.25">
      <c r="A17" s="414" t="s">
        <v>284</v>
      </c>
      <c r="B17" s="414"/>
      <c r="C17" s="382"/>
      <c r="D17" s="382"/>
      <c r="E17" s="382"/>
      <c r="F17" s="382"/>
      <c r="G17" s="382"/>
      <c r="H17" s="415" t="s">
        <v>285</v>
      </c>
      <c r="I17" s="416"/>
      <c r="J17" s="416"/>
      <c r="K17" s="417"/>
      <c r="L17" s="418"/>
      <c r="M17" s="419"/>
      <c r="N17" s="419"/>
      <c r="O17" s="420"/>
    </row>
    <row r="18" spans="1:15" x14ac:dyDescent="0.25">
      <c r="A18" s="407" t="s">
        <v>286</v>
      </c>
      <c r="B18" s="407"/>
      <c r="C18" s="407"/>
      <c r="D18" s="407"/>
      <c r="E18" s="407"/>
      <c r="F18" s="407"/>
      <c r="G18" s="407"/>
      <c r="H18" s="407"/>
      <c r="I18" s="407"/>
      <c r="J18" s="407"/>
      <c r="K18" s="407"/>
      <c r="L18" s="407"/>
      <c r="M18" s="407"/>
      <c r="N18" s="407"/>
      <c r="O18" s="407"/>
    </row>
    <row r="19" spans="1:15" ht="24" customHeight="1" x14ac:dyDescent="0.25">
      <c r="A19" s="391" t="s">
        <v>287</v>
      </c>
      <c r="B19" s="408"/>
      <c r="C19" s="409"/>
      <c r="D19" s="410" t="s">
        <v>288</v>
      </c>
      <c r="E19" s="411"/>
      <c r="F19" s="412"/>
      <c r="G19" s="413" t="s">
        <v>289</v>
      </c>
      <c r="H19" s="413"/>
      <c r="I19" s="413" t="s">
        <v>290</v>
      </c>
      <c r="J19" s="413"/>
      <c r="K19" s="413"/>
      <c r="L19" s="413" t="s">
        <v>291</v>
      </c>
      <c r="M19" s="413"/>
      <c r="N19" s="413" t="s">
        <v>292</v>
      </c>
      <c r="O19" s="413"/>
    </row>
    <row r="20" spans="1:15" ht="25.5" x14ac:dyDescent="0.25">
      <c r="A20" s="102" t="s">
        <v>293</v>
      </c>
      <c r="B20" s="429" t="s">
        <v>294</v>
      </c>
      <c r="C20" s="430"/>
      <c r="D20" s="429" t="s">
        <v>295</v>
      </c>
      <c r="E20" s="431"/>
      <c r="F20" s="430"/>
      <c r="G20" s="429"/>
      <c r="H20" s="430"/>
      <c r="I20" s="429" t="s">
        <v>296</v>
      </c>
      <c r="J20" s="431"/>
      <c r="K20" s="430"/>
      <c r="L20" s="429" t="s">
        <v>297</v>
      </c>
      <c r="M20" s="430"/>
      <c r="N20" s="389" t="s">
        <v>298</v>
      </c>
      <c r="O20" s="432"/>
    </row>
    <row r="21" spans="1:15" x14ac:dyDescent="0.25">
      <c r="A21" s="102" t="s">
        <v>299</v>
      </c>
      <c r="B21" s="429">
        <v>0</v>
      </c>
      <c r="C21" s="430"/>
      <c r="D21" s="429"/>
      <c r="E21" s="431"/>
      <c r="F21" s="430"/>
      <c r="G21" s="429"/>
      <c r="H21" s="430"/>
      <c r="I21" s="429"/>
      <c r="J21" s="431"/>
      <c r="K21" s="430"/>
      <c r="L21" s="429"/>
      <c r="M21" s="430"/>
      <c r="N21" s="389"/>
      <c r="O21" s="432"/>
    </row>
    <row r="22" spans="1:15" x14ac:dyDescent="0.25">
      <c r="A22" s="433" t="s">
        <v>300</v>
      </c>
      <c r="B22" s="434"/>
      <c r="C22" s="434"/>
      <c r="D22" s="434"/>
      <c r="E22" s="434"/>
      <c r="F22" s="434"/>
      <c r="G22" s="434"/>
      <c r="H22" s="434"/>
      <c r="I22" s="434"/>
      <c r="J22" s="434"/>
      <c r="K22" s="434"/>
      <c r="L22" s="434"/>
      <c r="M22" s="434"/>
      <c r="N22" s="434"/>
      <c r="O22" s="435"/>
    </row>
    <row r="23" spans="1:15" ht="25.5" x14ac:dyDescent="0.25">
      <c r="A23" s="100" t="s">
        <v>301</v>
      </c>
      <c r="B23" s="436" t="s">
        <v>302</v>
      </c>
      <c r="C23" s="437"/>
      <c r="D23" s="436" t="s">
        <v>303</v>
      </c>
      <c r="E23" s="437"/>
      <c r="F23" s="437"/>
      <c r="G23" s="438" t="s">
        <v>304</v>
      </c>
      <c r="H23" s="438"/>
      <c r="I23" s="438"/>
      <c r="J23" s="438"/>
      <c r="K23" s="438" t="s">
        <v>305</v>
      </c>
      <c r="L23" s="438"/>
      <c r="M23" s="438"/>
      <c r="N23" s="438"/>
      <c r="O23" s="438"/>
    </row>
    <row r="24" spans="1:15" ht="39.75" customHeight="1" x14ac:dyDescent="0.25">
      <c r="A24" s="106">
        <v>1</v>
      </c>
      <c r="B24" s="439">
        <v>0</v>
      </c>
      <c r="C24" s="439"/>
      <c r="D24" s="439"/>
      <c r="E24" s="439"/>
      <c r="F24" s="439"/>
      <c r="G24" s="439">
        <v>0</v>
      </c>
      <c r="H24" s="439"/>
      <c r="I24" s="439"/>
      <c r="J24" s="439"/>
      <c r="K24" s="440" t="s">
        <v>330</v>
      </c>
      <c r="L24" s="440"/>
      <c r="M24" s="440"/>
      <c r="N24" s="440"/>
      <c r="O24" s="440"/>
    </row>
    <row r="25" spans="1:15" ht="27.75" customHeight="1" x14ac:dyDescent="0.25">
      <c r="A25" s="103">
        <v>2</v>
      </c>
      <c r="B25" s="439">
        <v>0</v>
      </c>
      <c r="C25" s="439"/>
      <c r="D25" s="439"/>
      <c r="E25" s="439"/>
      <c r="F25" s="439"/>
      <c r="G25" s="439">
        <v>0</v>
      </c>
      <c r="H25" s="439"/>
      <c r="I25" s="439"/>
      <c r="J25" s="439"/>
      <c r="K25" s="440" t="s">
        <v>334</v>
      </c>
      <c r="L25" s="440"/>
      <c r="M25" s="440"/>
      <c r="N25" s="440"/>
      <c r="O25" s="440"/>
    </row>
    <row r="26" spans="1:15" x14ac:dyDescent="0.25">
      <c r="A26" s="103">
        <v>3</v>
      </c>
      <c r="B26" s="439">
        <v>0</v>
      </c>
      <c r="C26" s="439"/>
      <c r="D26" s="439"/>
      <c r="E26" s="439"/>
      <c r="F26" s="439"/>
      <c r="G26" s="439">
        <v>0</v>
      </c>
      <c r="H26" s="439"/>
      <c r="I26" s="439"/>
      <c r="J26" s="439"/>
      <c r="K26" s="440" t="s">
        <v>334</v>
      </c>
      <c r="L26" s="440"/>
      <c r="M26" s="440"/>
      <c r="N26" s="440"/>
      <c r="O26" s="440"/>
    </row>
    <row r="27" spans="1:15" x14ac:dyDescent="0.25">
      <c r="A27" s="103"/>
      <c r="B27" s="439"/>
      <c r="C27" s="439"/>
      <c r="D27" s="439"/>
      <c r="E27" s="439"/>
      <c r="F27" s="439"/>
      <c r="G27" s="439"/>
      <c r="H27" s="439"/>
      <c r="I27" s="439"/>
      <c r="J27" s="439"/>
      <c r="K27" s="440"/>
      <c r="L27" s="440"/>
      <c r="M27" s="440"/>
      <c r="N27" s="440"/>
      <c r="O27" s="440"/>
    </row>
    <row r="28" spans="1:15" x14ac:dyDescent="0.25">
      <c r="A28" s="441" t="s">
        <v>306</v>
      </c>
      <c r="B28" s="442"/>
      <c r="C28" s="442"/>
      <c r="D28" s="442"/>
      <c r="E28" s="442"/>
      <c r="F28" s="442"/>
      <c r="G28" s="442"/>
      <c r="H28" s="442"/>
      <c r="I28" s="442"/>
      <c r="J28" s="442"/>
      <c r="K28" s="442"/>
      <c r="L28" s="442"/>
      <c r="M28" s="442"/>
      <c r="N28" s="442"/>
      <c r="O28" s="443"/>
    </row>
    <row r="29" spans="1:15" x14ac:dyDescent="0.25">
      <c r="A29" s="444"/>
      <c r="B29" s="445"/>
      <c r="C29" s="445"/>
      <c r="D29" s="445"/>
      <c r="E29" s="445"/>
      <c r="F29" s="445"/>
      <c r="G29" s="445"/>
      <c r="H29" s="445"/>
      <c r="I29" s="445"/>
      <c r="J29" s="445"/>
      <c r="K29" s="445"/>
      <c r="L29" s="445"/>
      <c r="M29" s="445"/>
      <c r="N29" s="445"/>
      <c r="O29" s="446"/>
    </row>
  </sheetData>
  <mergeCells count="102">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 ref="A22:O22"/>
    <mergeCell ref="B23:C23"/>
    <mergeCell ref="D23:F23"/>
    <mergeCell ref="G23:J23"/>
    <mergeCell ref="K23:O23"/>
    <mergeCell ref="B24:C24"/>
    <mergeCell ref="D24:F24"/>
    <mergeCell ref="G24:J24"/>
    <mergeCell ref="K24:O24"/>
    <mergeCell ref="B21:C21"/>
    <mergeCell ref="D21:F21"/>
    <mergeCell ref="G21:H21"/>
    <mergeCell ref="I21:K21"/>
    <mergeCell ref="L21:M21"/>
    <mergeCell ref="N21:O21"/>
    <mergeCell ref="N19:O19"/>
    <mergeCell ref="B20:C20"/>
    <mergeCell ref="D20:F20"/>
    <mergeCell ref="G20:H20"/>
    <mergeCell ref="I20:K20"/>
    <mergeCell ref="L20:M20"/>
    <mergeCell ref="N20:O20"/>
    <mergeCell ref="A14:B14"/>
    <mergeCell ref="C14:O14"/>
    <mergeCell ref="A15:B15"/>
    <mergeCell ref="A18:O18"/>
    <mergeCell ref="A19:C19"/>
    <mergeCell ref="D19:F19"/>
    <mergeCell ref="G19:H19"/>
    <mergeCell ref="I19:K19"/>
    <mergeCell ref="L19:M19"/>
    <mergeCell ref="A17:B17"/>
    <mergeCell ref="C17:G17"/>
    <mergeCell ref="H17:K17"/>
    <mergeCell ref="L17:O17"/>
    <mergeCell ref="A16:B16"/>
    <mergeCell ref="C16:E16"/>
    <mergeCell ref="F16:G16"/>
    <mergeCell ref="H16:I16"/>
    <mergeCell ref="J16:K16"/>
    <mergeCell ref="L16:O16"/>
    <mergeCell ref="C15:O15"/>
    <mergeCell ref="H9:O9"/>
    <mergeCell ref="H6:I6"/>
    <mergeCell ref="J6:O6"/>
    <mergeCell ref="A7:B7"/>
    <mergeCell ref="C7:E7"/>
    <mergeCell ref="F7:G7"/>
    <mergeCell ref="H7:O7"/>
    <mergeCell ref="A6:B6"/>
    <mergeCell ref="C6:G6"/>
    <mergeCell ref="A13:B13"/>
    <mergeCell ref="C13:O13"/>
    <mergeCell ref="C5:D5"/>
    <mergeCell ref="E5:F5"/>
    <mergeCell ref="G5:H5"/>
    <mergeCell ref="I5:K5"/>
    <mergeCell ref="L5:M5"/>
    <mergeCell ref="N5:O5"/>
    <mergeCell ref="A8:B8"/>
    <mergeCell ref="C8:E8"/>
    <mergeCell ref="F8:G8"/>
    <mergeCell ref="H8:O8"/>
    <mergeCell ref="A10:B10"/>
    <mergeCell ref="C10:E10"/>
    <mergeCell ref="F10:G10"/>
    <mergeCell ref="H10:O10"/>
    <mergeCell ref="A11:B11"/>
    <mergeCell ref="C11:E11"/>
    <mergeCell ref="F11:G11"/>
    <mergeCell ref="H11:O11"/>
    <mergeCell ref="A12:O12"/>
    <mergeCell ref="A9:B9"/>
    <mergeCell ref="C9:E9"/>
    <mergeCell ref="F9:G9"/>
    <mergeCell ref="A1:A4"/>
    <mergeCell ref="B1:C2"/>
    <mergeCell ref="D1:K2"/>
    <mergeCell ref="L1:M1"/>
    <mergeCell ref="N1:O1"/>
    <mergeCell ref="L2:M2"/>
    <mergeCell ref="N2:O2"/>
    <mergeCell ref="B3:C4"/>
    <mergeCell ref="D3:K4"/>
    <mergeCell ref="N3:O3"/>
    <mergeCell ref="L4:M4"/>
    <mergeCell ref="N4:O4"/>
    <mergeCell ref="L3:M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'C:\Users\Alexal\Downloads\[003 HOJA DE VIDA DE INDICADORES E-MEJ-FT-003 (1).xlsx]LISTADO'!#REF!</xm:f>
          </x14:formula1>
          <xm:sqref>C6:G6 N5:O5 H16:I16 C16:E16 I5:K5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
  <sheetViews>
    <sheetView topLeftCell="A23" workbookViewId="0">
      <selection activeCell="K27" sqref="K27:O27"/>
    </sheetView>
  </sheetViews>
  <sheetFormatPr baseColWidth="10" defaultRowHeight="15" x14ac:dyDescent="0.25"/>
  <cols>
    <col min="1" max="1" width="16.140625" style="104" customWidth="1"/>
    <col min="2" max="2" width="16.7109375" style="104" customWidth="1"/>
    <col min="3" max="3" width="15.28515625" style="104" customWidth="1"/>
    <col min="4" max="4" width="9.42578125" style="104" customWidth="1"/>
    <col min="5" max="5" width="6.5703125" style="104" customWidth="1"/>
    <col min="6" max="6" width="10" style="104" customWidth="1"/>
    <col min="7" max="7" width="6.5703125" style="104" customWidth="1"/>
    <col min="8" max="8" width="12.42578125" style="104" customWidth="1"/>
    <col min="9" max="9" width="5.5703125" style="104" customWidth="1"/>
    <col min="10" max="10" width="11.5703125" style="104" customWidth="1"/>
    <col min="11" max="11" width="6.42578125" style="104" customWidth="1"/>
    <col min="12" max="12" width="11.140625" style="104" customWidth="1"/>
    <col min="13" max="13" width="7.7109375" style="104" customWidth="1"/>
    <col min="14" max="14" width="11.42578125" style="104"/>
    <col min="15" max="15" width="11.42578125" style="105"/>
  </cols>
  <sheetData>
    <row r="1" spans="1:15" x14ac:dyDescent="0.25">
      <c r="A1" s="363"/>
      <c r="B1" s="366" t="s">
        <v>249</v>
      </c>
      <c r="C1" s="367"/>
      <c r="D1" s="366" t="s">
        <v>250</v>
      </c>
      <c r="E1" s="370"/>
      <c r="F1" s="370"/>
      <c r="G1" s="370"/>
      <c r="H1" s="370"/>
      <c r="I1" s="370"/>
      <c r="J1" s="370"/>
      <c r="K1" s="367"/>
      <c r="L1" s="372" t="s">
        <v>251</v>
      </c>
      <c r="M1" s="372"/>
      <c r="N1" s="372" t="s">
        <v>252</v>
      </c>
      <c r="O1" s="372"/>
    </row>
    <row r="2" spans="1:15" x14ac:dyDescent="0.25">
      <c r="A2" s="364"/>
      <c r="B2" s="368"/>
      <c r="C2" s="369"/>
      <c r="D2" s="368"/>
      <c r="E2" s="371"/>
      <c r="F2" s="371"/>
      <c r="G2" s="371"/>
      <c r="H2" s="371"/>
      <c r="I2" s="371"/>
      <c r="J2" s="371"/>
      <c r="K2" s="369"/>
      <c r="L2" s="372" t="s">
        <v>253</v>
      </c>
      <c r="M2" s="372"/>
      <c r="N2" s="373" t="s">
        <v>254</v>
      </c>
      <c r="O2" s="373"/>
    </row>
    <row r="3" spans="1:15" x14ac:dyDescent="0.25">
      <c r="A3" s="364"/>
      <c r="B3" s="374" t="s">
        <v>255</v>
      </c>
      <c r="C3" s="375"/>
      <c r="D3" s="374" t="s">
        <v>256</v>
      </c>
      <c r="E3" s="378"/>
      <c r="F3" s="378"/>
      <c r="G3" s="378"/>
      <c r="H3" s="378"/>
      <c r="I3" s="378"/>
      <c r="J3" s="378"/>
      <c r="K3" s="375"/>
      <c r="L3" s="372" t="s">
        <v>257</v>
      </c>
      <c r="M3" s="372"/>
      <c r="N3" s="372" t="s">
        <v>258</v>
      </c>
      <c r="O3" s="372"/>
    </row>
    <row r="4" spans="1:15" ht="15.75" thickBot="1" x14ac:dyDescent="0.3">
      <c r="A4" s="365"/>
      <c r="B4" s="376"/>
      <c r="C4" s="377"/>
      <c r="D4" s="376"/>
      <c r="E4" s="379"/>
      <c r="F4" s="379"/>
      <c r="G4" s="379"/>
      <c r="H4" s="379"/>
      <c r="I4" s="379"/>
      <c r="J4" s="379"/>
      <c r="K4" s="377"/>
      <c r="L4" s="372" t="s">
        <v>259</v>
      </c>
      <c r="M4" s="372"/>
      <c r="N4" s="373" t="s">
        <v>260</v>
      </c>
      <c r="O4" s="373"/>
    </row>
    <row r="5" spans="1:15" ht="25.5" x14ac:dyDescent="0.25">
      <c r="A5" s="100" t="s">
        <v>251</v>
      </c>
      <c r="B5" s="101" t="s">
        <v>261</v>
      </c>
      <c r="C5" s="383" t="s">
        <v>262</v>
      </c>
      <c r="D5" s="384"/>
      <c r="E5" s="385" t="s">
        <v>261</v>
      </c>
      <c r="F5" s="386"/>
      <c r="G5" s="387" t="s">
        <v>249</v>
      </c>
      <c r="H5" s="388"/>
      <c r="I5" s="389" t="s">
        <v>308</v>
      </c>
      <c r="J5" s="390"/>
      <c r="K5" s="390"/>
      <c r="L5" s="391" t="s">
        <v>263</v>
      </c>
      <c r="M5" s="392"/>
      <c r="N5" s="393" t="s">
        <v>309</v>
      </c>
      <c r="O5" s="394"/>
    </row>
    <row r="6" spans="1:15" x14ac:dyDescent="0.25">
      <c r="A6" s="383" t="s">
        <v>264</v>
      </c>
      <c r="B6" s="384"/>
      <c r="C6" s="393" t="s">
        <v>265</v>
      </c>
      <c r="D6" s="403"/>
      <c r="E6" s="403"/>
      <c r="F6" s="403"/>
      <c r="G6" s="403"/>
      <c r="H6" s="383" t="s">
        <v>266</v>
      </c>
      <c r="I6" s="384"/>
      <c r="J6" s="400" t="s">
        <v>267</v>
      </c>
      <c r="K6" s="401"/>
      <c r="L6" s="401"/>
      <c r="M6" s="401"/>
      <c r="N6" s="401"/>
      <c r="O6" s="402"/>
    </row>
    <row r="7" spans="1:15" x14ac:dyDescent="0.25">
      <c r="A7" s="383" t="s">
        <v>268</v>
      </c>
      <c r="B7" s="384"/>
      <c r="C7" s="385" t="s">
        <v>269</v>
      </c>
      <c r="D7" s="386"/>
      <c r="E7" s="395"/>
      <c r="F7" s="383" t="s">
        <v>266</v>
      </c>
      <c r="G7" s="384"/>
      <c r="H7" s="396"/>
      <c r="I7" s="397"/>
      <c r="J7" s="397"/>
      <c r="K7" s="397"/>
      <c r="L7" s="397"/>
      <c r="M7" s="397"/>
      <c r="N7" s="397"/>
      <c r="O7" s="398"/>
    </row>
    <row r="8" spans="1:15" x14ac:dyDescent="0.25">
      <c r="A8" s="383" t="s">
        <v>270</v>
      </c>
      <c r="B8" s="384"/>
      <c r="C8" s="385" t="s">
        <v>269</v>
      </c>
      <c r="D8" s="386"/>
      <c r="E8" s="395"/>
      <c r="F8" s="383" t="s">
        <v>266</v>
      </c>
      <c r="G8" s="384"/>
      <c r="H8" s="396"/>
      <c r="I8" s="397"/>
      <c r="J8" s="397"/>
      <c r="K8" s="397"/>
      <c r="L8" s="397"/>
      <c r="M8" s="397"/>
      <c r="N8" s="397"/>
      <c r="O8" s="398"/>
    </row>
    <row r="9" spans="1:15" x14ac:dyDescent="0.25">
      <c r="A9" s="383" t="s">
        <v>271</v>
      </c>
      <c r="B9" s="384"/>
      <c r="C9" s="385" t="s">
        <v>269</v>
      </c>
      <c r="D9" s="386"/>
      <c r="E9" s="395"/>
      <c r="F9" s="383" t="s">
        <v>266</v>
      </c>
      <c r="G9" s="384"/>
      <c r="H9" s="396"/>
      <c r="I9" s="397"/>
      <c r="J9" s="397"/>
      <c r="K9" s="397"/>
      <c r="L9" s="397"/>
      <c r="M9" s="397"/>
      <c r="N9" s="397"/>
      <c r="O9" s="398"/>
    </row>
    <row r="10" spans="1:15" x14ac:dyDescent="0.25">
      <c r="A10" s="383" t="s">
        <v>272</v>
      </c>
      <c r="B10" s="384"/>
      <c r="C10" s="385" t="s">
        <v>269</v>
      </c>
      <c r="D10" s="386"/>
      <c r="E10" s="395"/>
      <c r="F10" s="383" t="s">
        <v>266</v>
      </c>
      <c r="G10" s="384"/>
      <c r="H10" s="396"/>
      <c r="I10" s="397"/>
      <c r="J10" s="397"/>
      <c r="K10" s="397"/>
      <c r="L10" s="397"/>
      <c r="M10" s="397"/>
      <c r="N10" s="397"/>
      <c r="O10" s="398"/>
    </row>
    <row r="11" spans="1:15" x14ac:dyDescent="0.25">
      <c r="A11" s="383" t="s">
        <v>273</v>
      </c>
      <c r="B11" s="384"/>
      <c r="C11" s="385" t="s">
        <v>269</v>
      </c>
      <c r="D11" s="386"/>
      <c r="E11" s="395"/>
      <c r="F11" s="383" t="s">
        <v>266</v>
      </c>
      <c r="G11" s="384"/>
      <c r="H11" s="396"/>
      <c r="I11" s="397"/>
      <c r="J11" s="397"/>
      <c r="K11" s="397"/>
      <c r="L11" s="397"/>
      <c r="M11" s="397"/>
      <c r="N11" s="397"/>
      <c r="O11" s="398"/>
    </row>
    <row r="12" spans="1:15" x14ac:dyDescent="0.25">
      <c r="A12" s="383" t="s">
        <v>274</v>
      </c>
      <c r="B12" s="399"/>
      <c r="C12" s="399"/>
      <c r="D12" s="399"/>
      <c r="E12" s="399"/>
      <c r="F12" s="399"/>
      <c r="G12" s="399"/>
      <c r="H12" s="399"/>
      <c r="I12" s="399"/>
      <c r="J12" s="399"/>
      <c r="K12" s="399"/>
      <c r="L12" s="399"/>
      <c r="M12" s="399"/>
      <c r="N12" s="399"/>
      <c r="O12" s="384"/>
    </row>
    <row r="13" spans="1:15" x14ac:dyDescent="0.25">
      <c r="A13" s="380" t="s">
        <v>275</v>
      </c>
      <c r="B13" s="381"/>
      <c r="C13" s="382"/>
      <c r="D13" s="382"/>
      <c r="E13" s="382"/>
      <c r="F13" s="382"/>
      <c r="G13" s="382"/>
      <c r="H13" s="382"/>
      <c r="I13" s="382"/>
      <c r="J13" s="382"/>
      <c r="K13" s="382"/>
      <c r="L13" s="382"/>
      <c r="M13" s="382"/>
      <c r="N13" s="382"/>
      <c r="O13" s="382"/>
    </row>
    <row r="14" spans="1:15" x14ac:dyDescent="0.25">
      <c r="A14" s="404" t="s">
        <v>276</v>
      </c>
      <c r="B14" s="381"/>
      <c r="C14" s="405"/>
      <c r="D14" s="405"/>
      <c r="E14" s="405"/>
      <c r="F14" s="405"/>
      <c r="G14" s="405"/>
      <c r="H14" s="405"/>
      <c r="I14" s="405"/>
      <c r="J14" s="405"/>
      <c r="K14" s="405"/>
      <c r="L14" s="405"/>
      <c r="M14" s="405"/>
      <c r="N14" s="405"/>
      <c r="O14" s="405"/>
    </row>
    <row r="15" spans="1:15" x14ac:dyDescent="0.25">
      <c r="A15" s="406" t="s">
        <v>277</v>
      </c>
      <c r="B15" s="406"/>
      <c r="C15" s="428" t="s">
        <v>310</v>
      </c>
      <c r="D15" s="428"/>
      <c r="E15" s="428"/>
      <c r="F15" s="428"/>
      <c r="G15" s="428"/>
      <c r="H15" s="428"/>
      <c r="I15" s="428"/>
      <c r="J15" s="428"/>
      <c r="K15" s="428"/>
      <c r="L15" s="428"/>
      <c r="M15" s="428"/>
      <c r="N15" s="428"/>
      <c r="O15" s="428"/>
    </row>
    <row r="16" spans="1:15" x14ac:dyDescent="0.25">
      <c r="A16" s="414" t="s">
        <v>278</v>
      </c>
      <c r="B16" s="414"/>
      <c r="C16" s="421" t="s">
        <v>311</v>
      </c>
      <c r="D16" s="422"/>
      <c r="E16" s="423"/>
      <c r="F16" s="383" t="s">
        <v>280</v>
      </c>
      <c r="G16" s="384"/>
      <c r="H16" s="421" t="s">
        <v>281</v>
      </c>
      <c r="I16" s="422"/>
      <c r="J16" s="424" t="s">
        <v>282</v>
      </c>
      <c r="K16" s="424"/>
      <c r="L16" s="425" t="s">
        <v>283</v>
      </c>
      <c r="M16" s="426"/>
      <c r="N16" s="426"/>
      <c r="O16" s="427"/>
    </row>
    <row r="17" spans="1:15" ht="42.75" customHeight="1" x14ac:dyDescent="0.25">
      <c r="A17" s="414" t="s">
        <v>284</v>
      </c>
      <c r="B17" s="414"/>
      <c r="C17" s="382"/>
      <c r="D17" s="382"/>
      <c r="E17" s="382"/>
      <c r="F17" s="382"/>
      <c r="G17" s="382"/>
      <c r="H17" s="415" t="s">
        <v>285</v>
      </c>
      <c r="I17" s="416"/>
      <c r="J17" s="416"/>
      <c r="K17" s="417"/>
      <c r="L17" s="418"/>
      <c r="M17" s="419"/>
      <c r="N17" s="419"/>
      <c r="O17" s="420"/>
    </row>
    <row r="18" spans="1:15" x14ac:dyDescent="0.25">
      <c r="A18" s="407" t="s">
        <v>286</v>
      </c>
      <c r="B18" s="407"/>
      <c r="C18" s="407"/>
      <c r="D18" s="407"/>
      <c r="E18" s="407"/>
      <c r="F18" s="407"/>
      <c r="G18" s="407"/>
      <c r="H18" s="407"/>
      <c r="I18" s="407"/>
      <c r="J18" s="407"/>
      <c r="K18" s="407"/>
      <c r="L18" s="407"/>
      <c r="M18" s="407"/>
      <c r="N18" s="407"/>
      <c r="O18" s="407"/>
    </row>
    <row r="19" spans="1:15" ht="28.5" customHeight="1" x14ac:dyDescent="0.25">
      <c r="A19" s="391" t="s">
        <v>287</v>
      </c>
      <c r="B19" s="408"/>
      <c r="C19" s="409"/>
      <c r="D19" s="410" t="s">
        <v>288</v>
      </c>
      <c r="E19" s="411"/>
      <c r="F19" s="412"/>
      <c r="G19" s="413" t="s">
        <v>289</v>
      </c>
      <c r="H19" s="413"/>
      <c r="I19" s="413" t="s">
        <v>290</v>
      </c>
      <c r="J19" s="413"/>
      <c r="K19" s="413"/>
      <c r="L19" s="413" t="s">
        <v>291</v>
      </c>
      <c r="M19" s="413"/>
      <c r="N19" s="413" t="s">
        <v>292</v>
      </c>
      <c r="O19" s="413"/>
    </row>
    <row r="20" spans="1:15" ht="50.25" customHeight="1" x14ac:dyDescent="0.25">
      <c r="A20" s="102" t="s">
        <v>293</v>
      </c>
      <c r="B20" s="429" t="s">
        <v>310</v>
      </c>
      <c r="C20" s="430"/>
      <c r="D20" s="429" t="s">
        <v>312</v>
      </c>
      <c r="E20" s="431"/>
      <c r="F20" s="430"/>
      <c r="G20" s="429"/>
      <c r="H20" s="430"/>
      <c r="I20" s="429" t="s">
        <v>296</v>
      </c>
      <c r="J20" s="431"/>
      <c r="K20" s="430"/>
      <c r="L20" s="429" t="s">
        <v>313</v>
      </c>
      <c r="M20" s="430"/>
      <c r="N20" s="389" t="s">
        <v>314</v>
      </c>
      <c r="O20" s="432"/>
    </row>
    <row r="21" spans="1:15" ht="36" customHeight="1" x14ac:dyDescent="0.25">
      <c r="A21" s="102" t="s">
        <v>299</v>
      </c>
      <c r="B21" s="429" t="s">
        <v>315</v>
      </c>
      <c r="C21" s="430"/>
      <c r="D21" s="429" t="s">
        <v>316</v>
      </c>
      <c r="E21" s="431"/>
      <c r="F21" s="430"/>
      <c r="G21" s="429"/>
      <c r="H21" s="430"/>
      <c r="I21" s="429" t="s">
        <v>296</v>
      </c>
      <c r="J21" s="431"/>
      <c r="K21" s="430"/>
      <c r="L21" s="429" t="s">
        <v>313</v>
      </c>
      <c r="M21" s="430"/>
      <c r="N21" s="389" t="s">
        <v>314</v>
      </c>
      <c r="O21" s="432"/>
    </row>
    <row r="22" spans="1:15" x14ac:dyDescent="0.25">
      <c r="A22" s="433" t="s">
        <v>300</v>
      </c>
      <c r="B22" s="434"/>
      <c r="C22" s="434"/>
      <c r="D22" s="434"/>
      <c r="E22" s="434"/>
      <c r="F22" s="434"/>
      <c r="G22" s="434"/>
      <c r="H22" s="434"/>
      <c r="I22" s="434"/>
      <c r="J22" s="434"/>
      <c r="K22" s="434"/>
      <c r="L22" s="434"/>
      <c r="M22" s="434"/>
      <c r="N22" s="434"/>
      <c r="O22" s="435"/>
    </row>
    <row r="23" spans="1:15" ht="25.5" x14ac:dyDescent="0.25">
      <c r="A23" s="100" t="s">
        <v>301</v>
      </c>
      <c r="B23" s="436" t="s">
        <v>302</v>
      </c>
      <c r="C23" s="437"/>
      <c r="D23" s="436" t="s">
        <v>303</v>
      </c>
      <c r="E23" s="437"/>
      <c r="F23" s="437"/>
      <c r="G23" s="438" t="s">
        <v>304</v>
      </c>
      <c r="H23" s="438"/>
      <c r="I23" s="438"/>
      <c r="J23" s="438"/>
      <c r="K23" s="438" t="s">
        <v>305</v>
      </c>
      <c r="L23" s="438"/>
      <c r="M23" s="438"/>
      <c r="N23" s="438"/>
      <c r="O23" s="438"/>
    </row>
    <row r="24" spans="1:15" ht="56.25" customHeight="1" x14ac:dyDescent="0.25">
      <c r="A24" s="106">
        <v>1</v>
      </c>
      <c r="B24" s="439">
        <v>0</v>
      </c>
      <c r="C24" s="439"/>
      <c r="D24" s="439">
        <v>0</v>
      </c>
      <c r="E24" s="439"/>
      <c r="F24" s="439"/>
      <c r="G24" s="439" t="s">
        <v>331</v>
      </c>
      <c r="H24" s="439"/>
      <c r="I24" s="439"/>
      <c r="J24" s="439"/>
      <c r="K24" s="440" t="s">
        <v>332</v>
      </c>
      <c r="L24" s="440"/>
      <c r="M24" s="440"/>
      <c r="N24" s="440"/>
      <c r="O24" s="440"/>
    </row>
    <row r="25" spans="1:15" ht="51.75" customHeight="1" x14ac:dyDescent="0.25">
      <c r="A25" s="107">
        <v>2</v>
      </c>
      <c r="B25" s="439">
        <v>0</v>
      </c>
      <c r="C25" s="439"/>
      <c r="D25" s="439">
        <v>0</v>
      </c>
      <c r="E25" s="439"/>
      <c r="F25" s="439"/>
      <c r="G25" s="439" t="s">
        <v>331</v>
      </c>
      <c r="H25" s="439"/>
      <c r="I25" s="439"/>
      <c r="J25" s="439"/>
      <c r="K25" s="440" t="s">
        <v>335</v>
      </c>
      <c r="L25" s="440"/>
      <c r="M25" s="440"/>
      <c r="N25" s="440"/>
      <c r="O25" s="440"/>
    </row>
    <row r="26" spans="1:15" ht="139.5" customHeight="1" x14ac:dyDescent="0.25">
      <c r="A26" s="108">
        <v>3</v>
      </c>
      <c r="B26" s="439">
        <v>1</v>
      </c>
      <c r="C26" s="439"/>
      <c r="D26" s="439">
        <v>1</v>
      </c>
      <c r="E26" s="439"/>
      <c r="F26" s="439"/>
      <c r="G26" s="439" t="s">
        <v>331</v>
      </c>
      <c r="H26" s="439"/>
      <c r="I26" s="439"/>
      <c r="J26" s="439"/>
      <c r="K26" s="440" t="s">
        <v>338</v>
      </c>
      <c r="L26" s="440"/>
      <c r="M26" s="440"/>
      <c r="N26" s="440"/>
      <c r="O26" s="440"/>
    </row>
    <row r="27" spans="1:15" x14ac:dyDescent="0.25">
      <c r="A27" s="103"/>
      <c r="B27" s="439"/>
      <c r="C27" s="439"/>
      <c r="D27" s="439"/>
      <c r="E27" s="439"/>
      <c r="F27" s="439"/>
      <c r="G27" s="439"/>
      <c r="H27" s="439"/>
      <c r="I27" s="439"/>
      <c r="J27" s="439"/>
      <c r="K27" s="440"/>
      <c r="L27" s="440"/>
      <c r="M27" s="440"/>
      <c r="N27" s="440"/>
      <c r="O27" s="440"/>
    </row>
    <row r="28" spans="1:15" x14ac:dyDescent="0.25">
      <c r="A28" s="441" t="s">
        <v>306</v>
      </c>
      <c r="B28" s="442"/>
      <c r="C28" s="442"/>
      <c r="D28" s="442"/>
      <c r="E28" s="442"/>
      <c r="F28" s="442"/>
      <c r="G28" s="442"/>
      <c r="H28" s="442"/>
      <c r="I28" s="442"/>
      <c r="J28" s="442"/>
      <c r="K28" s="442"/>
      <c r="L28" s="442"/>
      <c r="M28" s="442"/>
      <c r="N28" s="442"/>
      <c r="O28" s="443"/>
    </row>
    <row r="29" spans="1:15" x14ac:dyDescent="0.25">
      <c r="A29" s="444"/>
      <c r="B29" s="445"/>
      <c r="C29" s="445"/>
      <c r="D29" s="445"/>
      <c r="E29" s="445"/>
      <c r="F29" s="445"/>
      <c r="G29" s="445"/>
      <c r="H29" s="445"/>
      <c r="I29" s="445"/>
      <c r="J29" s="445"/>
      <c r="K29" s="445"/>
      <c r="L29" s="445"/>
      <c r="M29" s="445"/>
      <c r="N29" s="445"/>
      <c r="O29" s="446"/>
    </row>
  </sheetData>
  <mergeCells count="102">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 ref="A22:O22"/>
    <mergeCell ref="B23:C23"/>
    <mergeCell ref="D23:F23"/>
    <mergeCell ref="G23:J23"/>
    <mergeCell ref="K23:O23"/>
    <mergeCell ref="B24:C24"/>
    <mergeCell ref="D24:F24"/>
    <mergeCell ref="G24:J24"/>
    <mergeCell ref="K24:O24"/>
    <mergeCell ref="B21:C21"/>
    <mergeCell ref="D21:F21"/>
    <mergeCell ref="G21:H21"/>
    <mergeCell ref="I21:K21"/>
    <mergeCell ref="L21:M21"/>
    <mergeCell ref="N21:O21"/>
    <mergeCell ref="N19:O19"/>
    <mergeCell ref="B20:C20"/>
    <mergeCell ref="D20:F20"/>
    <mergeCell ref="G20:H20"/>
    <mergeCell ref="I20:K20"/>
    <mergeCell ref="L20:M20"/>
    <mergeCell ref="N20:O20"/>
    <mergeCell ref="A14:B14"/>
    <mergeCell ref="C14:O14"/>
    <mergeCell ref="A15:B15"/>
    <mergeCell ref="A18:O18"/>
    <mergeCell ref="A19:C19"/>
    <mergeCell ref="D19:F19"/>
    <mergeCell ref="G19:H19"/>
    <mergeCell ref="I19:K19"/>
    <mergeCell ref="L19:M19"/>
    <mergeCell ref="A17:B17"/>
    <mergeCell ref="C17:G17"/>
    <mergeCell ref="H17:K17"/>
    <mergeCell ref="L17:O17"/>
    <mergeCell ref="A16:B16"/>
    <mergeCell ref="C16:E16"/>
    <mergeCell ref="F16:G16"/>
    <mergeCell ref="H16:I16"/>
    <mergeCell ref="J16:K16"/>
    <mergeCell ref="L16:O16"/>
    <mergeCell ref="C15:O15"/>
    <mergeCell ref="H9:O9"/>
    <mergeCell ref="H6:I6"/>
    <mergeCell ref="J6:O6"/>
    <mergeCell ref="A7:B7"/>
    <mergeCell ref="C7:E7"/>
    <mergeCell ref="F7:G7"/>
    <mergeCell ref="H7:O7"/>
    <mergeCell ref="A6:B6"/>
    <mergeCell ref="C6:G6"/>
    <mergeCell ref="A13:B13"/>
    <mergeCell ref="C13:O13"/>
    <mergeCell ref="C5:D5"/>
    <mergeCell ref="E5:F5"/>
    <mergeCell ref="G5:H5"/>
    <mergeCell ref="I5:K5"/>
    <mergeCell ref="L5:M5"/>
    <mergeCell ref="N5:O5"/>
    <mergeCell ref="A8:B8"/>
    <mergeCell ref="C8:E8"/>
    <mergeCell ref="F8:G8"/>
    <mergeCell ref="H8:O8"/>
    <mergeCell ref="A10:B10"/>
    <mergeCell ref="C10:E10"/>
    <mergeCell ref="F10:G10"/>
    <mergeCell ref="H10:O10"/>
    <mergeCell ref="A11:B11"/>
    <mergeCell ref="C11:E11"/>
    <mergeCell ref="F11:G11"/>
    <mergeCell ref="H11:O11"/>
    <mergeCell ref="A12:O12"/>
    <mergeCell ref="A9:B9"/>
    <mergeCell ref="C9:E9"/>
    <mergeCell ref="F9:G9"/>
    <mergeCell ref="A1:A4"/>
    <mergeCell ref="B1:C2"/>
    <mergeCell ref="D1:K2"/>
    <mergeCell ref="L1:M1"/>
    <mergeCell ref="N1:O1"/>
    <mergeCell ref="L2:M2"/>
    <mergeCell ref="N2:O2"/>
    <mergeCell ref="B3:C4"/>
    <mergeCell ref="D3:K4"/>
    <mergeCell ref="N3:O3"/>
    <mergeCell ref="L4:M4"/>
    <mergeCell ref="N4:O4"/>
    <mergeCell ref="L3:M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'C:\Users\Alexal\Downloads\[003 HOJA DE VIDA DE INDICADORES E-MEJ-FT-003 (1).xlsx]LISTADO'!#REF!</xm:f>
          </x14:formula1>
          <xm:sqref>N5:O5 C6:G6 I5:K5 C16:E16 H16:I16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9"/>
  <sheetViews>
    <sheetView topLeftCell="A24" workbookViewId="0">
      <selection activeCell="A27" sqref="A27"/>
    </sheetView>
  </sheetViews>
  <sheetFormatPr baseColWidth="10" defaultRowHeight="15" x14ac:dyDescent="0.25"/>
  <cols>
    <col min="1" max="1" width="16.140625" style="104" customWidth="1"/>
    <col min="2" max="2" width="16.7109375" style="104" customWidth="1"/>
    <col min="3" max="3" width="15.28515625" style="104" customWidth="1"/>
    <col min="4" max="4" width="9.42578125" style="104" customWidth="1"/>
    <col min="5" max="5" width="6.5703125" style="104" customWidth="1"/>
    <col min="6" max="6" width="10" style="104" customWidth="1"/>
    <col min="7" max="7" width="6.5703125" style="104" customWidth="1"/>
    <col min="8" max="8" width="12.42578125" style="104" customWidth="1"/>
    <col min="9" max="9" width="5.5703125" style="104" customWidth="1"/>
    <col min="10" max="10" width="11.5703125" style="104" customWidth="1"/>
    <col min="11" max="11" width="6.42578125" style="104" customWidth="1"/>
    <col min="12" max="12" width="11.140625" style="104" customWidth="1"/>
    <col min="13" max="13" width="7.7109375" style="104" customWidth="1"/>
    <col min="14" max="14" width="11.42578125" style="104"/>
    <col min="15" max="15" width="11.42578125" style="105"/>
  </cols>
  <sheetData>
    <row r="1" spans="1:15" x14ac:dyDescent="0.25">
      <c r="A1" s="363"/>
      <c r="B1" s="366" t="s">
        <v>249</v>
      </c>
      <c r="C1" s="367"/>
      <c r="D1" s="366" t="s">
        <v>250</v>
      </c>
      <c r="E1" s="370"/>
      <c r="F1" s="370"/>
      <c r="G1" s="370"/>
      <c r="H1" s="370"/>
      <c r="I1" s="370"/>
      <c r="J1" s="370"/>
      <c r="K1" s="367"/>
      <c r="L1" s="372" t="s">
        <v>251</v>
      </c>
      <c r="M1" s="372"/>
      <c r="N1" s="372" t="s">
        <v>252</v>
      </c>
      <c r="O1" s="372"/>
    </row>
    <row r="2" spans="1:15" x14ac:dyDescent="0.25">
      <c r="A2" s="364"/>
      <c r="B2" s="368"/>
      <c r="C2" s="369"/>
      <c r="D2" s="368"/>
      <c r="E2" s="371"/>
      <c r="F2" s="371"/>
      <c r="G2" s="371"/>
      <c r="H2" s="371"/>
      <c r="I2" s="371"/>
      <c r="J2" s="371"/>
      <c r="K2" s="369"/>
      <c r="L2" s="372" t="s">
        <v>253</v>
      </c>
      <c r="M2" s="372"/>
      <c r="N2" s="373" t="s">
        <v>254</v>
      </c>
      <c r="O2" s="373"/>
    </row>
    <row r="3" spans="1:15" x14ac:dyDescent="0.25">
      <c r="A3" s="364"/>
      <c r="B3" s="374" t="s">
        <v>255</v>
      </c>
      <c r="C3" s="375"/>
      <c r="D3" s="374" t="s">
        <v>256</v>
      </c>
      <c r="E3" s="378"/>
      <c r="F3" s="378"/>
      <c r="G3" s="378"/>
      <c r="H3" s="378"/>
      <c r="I3" s="378"/>
      <c r="J3" s="378"/>
      <c r="K3" s="375"/>
      <c r="L3" s="372" t="s">
        <v>257</v>
      </c>
      <c r="M3" s="372"/>
      <c r="N3" s="372" t="s">
        <v>258</v>
      </c>
      <c r="O3" s="372"/>
    </row>
    <row r="4" spans="1:15" ht="15.75" thickBot="1" x14ac:dyDescent="0.3">
      <c r="A4" s="365"/>
      <c r="B4" s="376"/>
      <c r="C4" s="377"/>
      <c r="D4" s="376"/>
      <c r="E4" s="379"/>
      <c r="F4" s="379"/>
      <c r="G4" s="379"/>
      <c r="H4" s="379"/>
      <c r="I4" s="379"/>
      <c r="J4" s="379"/>
      <c r="K4" s="377"/>
      <c r="L4" s="372" t="s">
        <v>259</v>
      </c>
      <c r="M4" s="372"/>
      <c r="N4" s="373" t="s">
        <v>260</v>
      </c>
      <c r="O4" s="373"/>
    </row>
    <row r="5" spans="1:15" ht="25.5" x14ac:dyDescent="0.25">
      <c r="A5" s="100" t="s">
        <v>251</v>
      </c>
      <c r="B5" s="101" t="s">
        <v>261</v>
      </c>
      <c r="C5" s="383" t="s">
        <v>262</v>
      </c>
      <c r="D5" s="384"/>
      <c r="E5" s="385" t="s">
        <v>261</v>
      </c>
      <c r="F5" s="386"/>
      <c r="G5" s="387" t="s">
        <v>249</v>
      </c>
      <c r="H5" s="388"/>
      <c r="I5" s="389" t="s">
        <v>308</v>
      </c>
      <c r="J5" s="390"/>
      <c r="K5" s="390"/>
      <c r="L5" s="391" t="s">
        <v>263</v>
      </c>
      <c r="M5" s="392"/>
      <c r="N5" s="393" t="s">
        <v>309</v>
      </c>
      <c r="O5" s="394"/>
    </row>
    <row r="6" spans="1:15" ht="57" customHeight="1" x14ac:dyDescent="0.25">
      <c r="A6" s="383" t="s">
        <v>264</v>
      </c>
      <c r="B6" s="384"/>
      <c r="C6" s="393" t="s">
        <v>265</v>
      </c>
      <c r="D6" s="403"/>
      <c r="E6" s="403"/>
      <c r="F6" s="403"/>
      <c r="G6" s="403"/>
      <c r="H6" s="383" t="s">
        <v>266</v>
      </c>
      <c r="I6" s="384"/>
      <c r="J6" s="400" t="s">
        <v>267</v>
      </c>
      <c r="K6" s="401"/>
      <c r="L6" s="401"/>
      <c r="M6" s="401"/>
      <c r="N6" s="401"/>
      <c r="O6" s="402"/>
    </row>
    <row r="7" spans="1:15" x14ac:dyDescent="0.25">
      <c r="A7" s="383" t="s">
        <v>268</v>
      </c>
      <c r="B7" s="384"/>
      <c r="C7" s="385" t="s">
        <v>269</v>
      </c>
      <c r="D7" s="386"/>
      <c r="E7" s="395"/>
      <c r="F7" s="383" t="s">
        <v>266</v>
      </c>
      <c r="G7" s="384"/>
      <c r="H7" s="396"/>
      <c r="I7" s="397"/>
      <c r="J7" s="397"/>
      <c r="K7" s="397"/>
      <c r="L7" s="397"/>
      <c r="M7" s="397"/>
      <c r="N7" s="397"/>
      <c r="O7" s="398"/>
    </row>
    <row r="8" spans="1:15" x14ac:dyDescent="0.25">
      <c r="A8" s="383" t="s">
        <v>270</v>
      </c>
      <c r="B8" s="384"/>
      <c r="C8" s="385" t="s">
        <v>269</v>
      </c>
      <c r="D8" s="386"/>
      <c r="E8" s="395"/>
      <c r="F8" s="383" t="s">
        <v>266</v>
      </c>
      <c r="G8" s="384"/>
      <c r="H8" s="396"/>
      <c r="I8" s="397"/>
      <c r="J8" s="397"/>
      <c r="K8" s="397"/>
      <c r="L8" s="397"/>
      <c r="M8" s="397"/>
      <c r="N8" s="397"/>
      <c r="O8" s="398"/>
    </row>
    <row r="9" spans="1:15" x14ac:dyDescent="0.25">
      <c r="A9" s="383" t="s">
        <v>271</v>
      </c>
      <c r="B9" s="384"/>
      <c r="C9" s="385" t="s">
        <v>269</v>
      </c>
      <c r="D9" s="386"/>
      <c r="E9" s="395"/>
      <c r="F9" s="383" t="s">
        <v>266</v>
      </c>
      <c r="G9" s="384"/>
      <c r="H9" s="396"/>
      <c r="I9" s="397"/>
      <c r="J9" s="397"/>
      <c r="K9" s="397"/>
      <c r="L9" s="397"/>
      <c r="M9" s="397"/>
      <c r="N9" s="397"/>
      <c r="O9" s="398"/>
    </row>
    <row r="10" spans="1:15" x14ac:dyDescent="0.25">
      <c r="A10" s="383" t="s">
        <v>272</v>
      </c>
      <c r="B10" s="384"/>
      <c r="C10" s="385" t="s">
        <v>269</v>
      </c>
      <c r="D10" s="386"/>
      <c r="E10" s="395"/>
      <c r="F10" s="383" t="s">
        <v>266</v>
      </c>
      <c r="G10" s="384"/>
      <c r="H10" s="396"/>
      <c r="I10" s="397"/>
      <c r="J10" s="397"/>
      <c r="K10" s="397"/>
      <c r="L10" s="397"/>
      <c r="M10" s="397"/>
      <c r="N10" s="397"/>
      <c r="O10" s="398"/>
    </row>
    <row r="11" spans="1:15" x14ac:dyDescent="0.25">
      <c r="A11" s="383" t="s">
        <v>273</v>
      </c>
      <c r="B11" s="384"/>
      <c r="C11" s="385" t="s">
        <v>269</v>
      </c>
      <c r="D11" s="386"/>
      <c r="E11" s="395"/>
      <c r="F11" s="383" t="s">
        <v>266</v>
      </c>
      <c r="G11" s="384"/>
      <c r="H11" s="396"/>
      <c r="I11" s="397"/>
      <c r="J11" s="397"/>
      <c r="K11" s="397"/>
      <c r="L11" s="397"/>
      <c r="M11" s="397"/>
      <c r="N11" s="397"/>
      <c r="O11" s="398"/>
    </row>
    <row r="12" spans="1:15" x14ac:dyDescent="0.25">
      <c r="A12" s="383" t="s">
        <v>274</v>
      </c>
      <c r="B12" s="399"/>
      <c r="C12" s="399"/>
      <c r="D12" s="399"/>
      <c r="E12" s="399"/>
      <c r="F12" s="399"/>
      <c r="G12" s="399"/>
      <c r="H12" s="399"/>
      <c r="I12" s="399"/>
      <c r="J12" s="399"/>
      <c r="K12" s="399"/>
      <c r="L12" s="399"/>
      <c r="M12" s="399"/>
      <c r="N12" s="399"/>
      <c r="O12" s="384"/>
    </row>
    <row r="13" spans="1:15" x14ac:dyDescent="0.25">
      <c r="A13" s="380" t="s">
        <v>275</v>
      </c>
      <c r="B13" s="381"/>
      <c r="C13" s="405" t="s">
        <v>322</v>
      </c>
      <c r="D13" s="405"/>
      <c r="E13" s="405"/>
      <c r="F13" s="405"/>
      <c r="G13" s="405"/>
      <c r="H13" s="405"/>
      <c r="I13" s="405"/>
      <c r="J13" s="405"/>
      <c r="K13" s="405"/>
      <c r="L13" s="405"/>
      <c r="M13" s="405"/>
      <c r="N13" s="405"/>
      <c r="O13" s="405"/>
    </row>
    <row r="14" spans="1:15" x14ac:dyDescent="0.25">
      <c r="A14" s="404" t="s">
        <v>276</v>
      </c>
      <c r="B14" s="381"/>
      <c r="C14" s="405" t="s">
        <v>323</v>
      </c>
      <c r="D14" s="405"/>
      <c r="E14" s="405"/>
      <c r="F14" s="405"/>
      <c r="G14" s="405"/>
      <c r="H14" s="405"/>
      <c r="I14" s="405"/>
      <c r="J14" s="405"/>
      <c r="K14" s="405"/>
      <c r="L14" s="405"/>
      <c r="M14" s="405"/>
      <c r="N14" s="405"/>
      <c r="O14" s="405"/>
    </row>
    <row r="15" spans="1:15" x14ac:dyDescent="0.25">
      <c r="A15" s="406" t="s">
        <v>277</v>
      </c>
      <c r="B15" s="406"/>
      <c r="C15" s="447" t="s">
        <v>317</v>
      </c>
      <c r="D15" s="447"/>
      <c r="E15" s="447"/>
      <c r="F15" s="447"/>
      <c r="G15" s="447"/>
      <c r="H15" s="447"/>
      <c r="I15" s="447"/>
      <c r="J15" s="447"/>
      <c r="K15" s="447"/>
      <c r="L15" s="447"/>
      <c r="M15" s="447"/>
      <c r="N15" s="447"/>
      <c r="O15" s="447"/>
    </row>
    <row r="16" spans="1:15" ht="25.5" customHeight="1" x14ac:dyDescent="0.25">
      <c r="A16" s="414" t="s">
        <v>278</v>
      </c>
      <c r="B16" s="414"/>
      <c r="C16" s="421" t="s">
        <v>279</v>
      </c>
      <c r="D16" s="422"/>
      <c r="E16" s="423"/>
      <c r="F16" s="383" t="s">
        <v>280</v>
      </c>
      <c r="G16" s="384"/>
      <c r="H16" s="421" t="s">
        <v>281</v>
      </c>
      <c r="I16" s="422"/>
      <c r="J16" s="424" t="s">
        <v>282</v>
      </c>
      <c r="K16" s="424"/>
      <c r="L16" s="425" t="s">
        <v>283</v>
      </c>
      <c r="M16" s="426"/>
      <c r="N16" s="426"/>
      <c r="O16" s="427"/>
    </row>
    <row r="17" spans="1:15" ht="30" customHeight="1" x14ac:dyDescent="0.25">
      <c r="A17" s="414" t="s">
        <v>284</v>
      </c>
      <c r="B17" s="414"/>
      <c r="C17" s="382"/>
      <c r="D17" s="382"/>
      <c r="E17" s="382"/>
      <c r="F17" s="382"/>
      <c r="G17" s="382"/>
      <c r="H17" s="415" t="s">
        <v>285</v>
      </c>
      <c r="I17" s="416"/>
      <c r="J17" s="416"/>
      <c r="K17" s="417"/>
      <c r="L17" s="418"/>
      <c r="M17" s="419"/>
      <c r="N17" s="419"/>
      <c r="O17" s="420"/>
    </row>
    <row r="18" spans="1:15" x14ac:dyDescent="0.25">
      <c r="A18" s="407" t="s">
        <v>286</v>
      </c>
      <c r="B18" s="407"/>
      <c r="C18" s="407"/>
      <c r="D18" s="407"/>
      <c r="E18" s="407"/>
      <c r="F18" s="407"/>
      <c r="G18" s="407"/>
      <c r="H18" s="407"/>
      <c r="I18" s="407"/>
      <c r="J18" s="407"/>
      <c r="K18" s="407"/>
      <c r="L18" s="407"/>
      <c r="M18" s="407"/>
      <c r="N18" s="407"/>
      <c r="O18" s="407"/>
    </row>
    <row r="19" spans="1:15" ht="29.25" customHeight="1" x14ac:dyDescent="0.25">
      <c r="A19" s="391" t="s">
        <v>287</v>
      </c>
      <c r="B19" s="408"/>
      <c r="C19" s="409"/>
      <c r="D19" s="410" t="s">
        <v>288</v>
      </c>
      <c r="E19" s="411"/>
      <c r="F19" s="412"/>
      <c r="G19" s="413" t="s">
        <v>289</v>
      </c>
      <c r="H19" s="413"/>
      <c r="I19" s="413" t="s">
        <v>290</v>
      </c>
      <c r="J19" s="413"/>
      <c r="K19" s="413"/>
      <c r="L19" s="413" t="s">
        <v>291</v>
      </c>
      <c r="M19" s="413"/>
      <c r="N19" s="413" t="s">
        <v>292</v>
      </c>
      <c r="O19" s="413"/>
    </row>
    <row r="20" spans="1:15" ht="35.25" customHeight="1" x14ac:dyDescent="0.25">
      <c r="A20" s="102" t="s">
        <v>293</v>
      </c>
      <c r="B20" s="429" t="s">
        <v>325</v>
      </c>
      <c r="C20" s="430"/>
      <c r="D20" s="429" t="s">
        <v>316</v>
      </c>
      <c r="E20" s="431"/>
      <c r="F20" s="430"/>
      <c r="G20" s="429"/>
      <c r="H20" s="430"/>
      <c r="I20" s="429" t="s">
        <v>296</v>
      </c>
      <c r="J20" s="431"/>
      <c r="K20" s="430"/>
      <c r="L20" s="429" t="s">
        <v>326</v>
      </c>
      <c r="M20" s="430"/>
      <c r="N20" s="389" t="s">
        <v>298</v>
      </c>
      <c r="O20" s="432"/>
    </row>
    <row r="21" spans="1:15" ht="41.25" customHeight="1" x14ac:dyDescent="0.25">
      <c r="A21" s="102" t="s">
        <v>299</v>
      </c>
      <c r="B21" s="429" t="s">
        <v>324</v>
      </c>
      <c r="C21" s="430"/>
      <c r="D21" s="429" t="s">
        <v>316</v>
      </c>
      <c r="E21" s="431"/>
      <c r="F21" s="430"/>
      <c r="G21" s="429"/>
      <c r="H21" s="430"/>
      <c r="I21" s="429" t="s">
        <v>296</v>
      </c>
      <c r="J21" s="431"/>
      <c r="K21" s="430"/>
      <c r="L21" s="429" t="s">
        <v>327</v>
      </c>
      <c r="M21" s="430"/>
      <c r="N21" s="389" t="s">
        <v>298</v>
      </c>
      <c r="O21" s="432"/>
    </row>
    <row r="22" spans="1:15" x14ac:dyDescent="0.25">
      <c r="A22" s="433" t="s">
        <v>300</v>
      </c>
      <c r="B22" s="434"/>
      <c r="C22" s="434"/>
      <c r="D22" s="434"/>
      <c r="E22" s="434"/>
      <c r="F22" s="434"/>
      <c r="G22" s="434"/>
      <c r="H22" s="434"/>
      <c r="I22" s="434"/>
      <c r="J22" s="434"/>
      <c r="K22" s="434"/>
      <c r="L22" s="434"/>
      <c r="M22" s="434"/>
      <c r="N22" s="434"/>
      <c r="O22" s="435"/>
    </row>
    <row r="23" spans="1:15" ht="25.5" x14ac:dyDescent="0.25">
      <c r="A23" s="100" t="s">
        <v>301</v>
      </c>
      <c r="B23" s="436" t="s">
        <v>302</v>
      </c>
      <c r="C23" s="437"/>
      <c r="D23" s="436" t="s">
        <v>303</v>
      </c>
      <c r="E23" s="437"/>
      <c r="F23" s="437"/>
      <c r="G23" s="438" t="s">
        <v>304</v>
      </c>
      <c r="H23" s="438"/>
      <c r="I23" s="438"/>
      <c r="J23" s="438"/>
      <c r="K23" s="438" t="s">
        <v>305</v>
      </c>
      <c r="L23" s="438"/>
      <c r="M23" s="438"/>
      <c r="N23" s="438"/>
      <c r="O23" s="438"/>
    </row>
    <row r="24" spans="1:15" ht="23.25" customHeight="1" x14ac:dyDescent="0.25">
      <c r="A24" s="106">
        <v>1</v>
      </c>
      <c r="B24" s="439">
        <v>11</v>
      </c>
      <c r="C24" s="439"/>
      <c r="D24" s="439">
        <v>11</v>
      </c>
      <c r="E24" s="439"/>
      <c r="F24" s="439"/>
      <c r="G24" s="448">
        <v>1</v>
      </c>
      <c r="H24" s="439"/>
      <c r="I24" s="439"/>
      <c r="J24" s="439"/>
      <c r="K24" s="440" t="s">
        <v>333</v>
      </c>
      <c r="L24" s="440"/>
      <c r="M24" s="440"/>
      <c r="N24" s="440"/>
      <c r="O24" s="440"/>
    </row>
    <row r="25" spans="1:15" x14ac:dyDescent="0.25">
      <c r="A25" s="103"/>
      <c r="B25" s="439"/>
      <c r="C25" s="439"/>
      <c r="D25" s="439"/>
      <c r="E25" s="439"/>
      <c r="F25" s="439"/>
      <c r="G25" s="439"/>
      <c r="H25" s="439"/>
      <c r="I25" s="439"/>
      <c r="J25" s="439"/>
      <c r="K25" s="440"/>
      <c r="L25" s="440"/>
      <c r="M25" s="440"/>
      <c r="N25" s="440"/>
      <c r="O25" s="440"/>
    </row>
    <row r="26" spans="1:15" ht="140.25" customHeight="1" x14ac:dyDescent="0.25">
      <c r="A26" s="108">
        <v>3</v>
      </c>
      <c r="B26" s="439">
        <v>6</v>
      </c>
      <c r="C26" s="439"/>
      <c r="D26" s="439">
        <v>6</v>
      </c>
      <c r="E26" s="439"/>
      <c r="F26" s="439"/>
      <c r="G26" s="448">
        <v>1</v>
      </c>
      <c r="H26" s="439"/>
      <c r="I26" s="439"/>
      <c r="J26" s="439"/>
      <c r="K26" s="440" t="s">
        <v>339</v>
      </c>
      <c r="L26" s="440"/>
      <c r="M26" s="440"/>
      <c r="N26" s="440"/>
      <c r="O26" s="440"/>
    </row>
    <row r="27" spans="1:15" x14ac:dyDescent="0.25">
      <c r="A27" s="103"/>
      <c r="B27" s="439"/>
      <c r="C27" s="439"/>
      <c r="D27" s="439"/>
      <c r="E27" s="439"/>
      <c r="F27" s="439"/>
      <c r="G27" s="439"/>
      <c r="H27" s="439"/>
      <c r="I27" s="439"/>
      <c r="J27" s="439"/>
      <c r="K27" s="440"/>
      <c r="L27" s="440"/>
      <c r="M27" s="440"/>
      <c r="N27" s="440"/>
      <c r="O27" s="440"/>
    </row>
    <row r="28" spans="1:15" x14ac:dyDescent="0.25">
      <c r="A28" s="441" t="s">
        <v>306</v>
      </c>
      <c r="B28" s="442"/>
      <c r="C28" s="442"/>
      <c r="D28" s="442"/>
      <c r="E28" s="442"/>
      <c r="F28" s="442"/>
      <c r="G28" s="442"/>
      <c r="H28" s="442"/>
      <c r="I28" s="442"/>
      <c r="J28" s="442"/>
      <c r="K28" s="442"/>
      <c r="L28" s="442"/>
      <c r="M28" s="442"/>
      <c r="N28" s="442"/>
      <c r="O28" s="443"/>
    </row>
    <row r="29" spans="1:15" x14ac:dyDescent="0.25">
      <c r="A29" s="444"/>
      <c r="B29" s="445"/>
      <c r="C29" s="445"/>
      <c r="D29" s="445"/>
      <c r="E29" s="445"/>
      <c r="F29" s="445"/>
      <c r="G29" s="445"/>
      <c r="H29" s="445"/>
      <c r="I29" s="445"/>
      <c r="J29" s="445"/>
      <c r="K29" s="445"/>
      <c r="L29" s="445"/>
      <c r="M29" s="445"/>
      <c r="N29" s="445"/>
      <c r="O29" s="446"/>
    </row>
  </sheetData>
  <mergeCells count="102">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 ref="A22:O22"/>
    <mergeCell ref="B23:C23"/>
    <mergeCell ref="D23:F23"/>
    <mergeCell ref="G23:J23"/>
    <mergeCell ref="K23:O23"/>
    <mergeCell ref="B24:C24"/>
    <mergeCell ref="D24:F24"/>
    <mergeCell ref="G24:J24"/>
    <mergeCell ref="K24:O24"/>
    <mergeCell ref="B21:C21"/>
    <mergeCell ref="D21:F21"/>
    <mergeCell ref="G21:H21"/>
    <mergeCell ref="I21:K21"/>
    <mergeCell ref="L21:M21"/>
    <mergeCell ref="N21:O21"/>
    <mergeCell ref="N19:O19"/>
    <mergeCell ref="B20:C20"/>
    <mergeCell ref="D20:F20"/>
    <mergeCell ref="G20:H20"/>
    <mergeCell ref="I20:K20"/>
    <mergeCell ref="L20:M20"/>
    <mergeCell ref="N20:O20"/>
    <mergeCell ref="A14:B14"/>
    <mergeCell ref="C14:O14"/>
    <mergeCell ref="A15:B15"/>
    <mergeCell ref="A18:O18"/>
    <mergeCell ref="A19:C19"/>
    <mergeCell ref="D19:F19"/>
    <mergeCell ref="G19:H19"/>
    <mergeCell ref="I19:K19"/>
    <mergeCell ref="L19:M19"/>
    <mergeCell ref="A17:B17"/>
    <mergeCell ref="C17:G17"/>
    <mergeCell ref="H17:K17"/>
    <mergeCell ref="L17:O17"/>
    <mergeCell ref="A16:B16"/>
    <mergeCell ref="C16:E16"/>
    <mergeCell ref="F16:G16"/>
    <mergeCell ref="H16:I16"/>
    <mergeCell ref="J16:K16"/>
    <mergeCell ref="L16:O16"/>
    <mergeCell ref="C15:O15"/>
    <mergeCell ref="H9:O9"/>
    <mergeCell ref="H6:I6"/>
    <mergeCell ref="J6:O6"/>
    <mergeCell ref="A7:B7"/>
    <mergeCell ref="C7:E7"/>
    <mergeCell ref="F7:G7"/>
    <mergeCell ref="H7:O7"/>
    <mergeCell ref="A6:B6"/>
    <mergeCell ref="C6:G6"/>
    <mergeCell ref="A13:B13"/>
    <mergeCell ref="C13:O13"/>
    <mergeCell ref="C5:D5"/>
    <mergeCell ref="E5:F5"/>
    <mergeCell ref="G5:H5"/>
    <mergeCell ref="I5:K5"/>
    <mergeCell ref="L5:M5"/>
    <mergeCell ref="N5:O5"/>
    <mergeCell ref="A8:B8"/>
    <mergeCell ref="C8:E8"/>
    <mergeCell ref="F8:G8"/>
    <mergeCell ref="H8:O8"/>
    <mergeCell ref="A10:B10"/>
    <mergeCell ref="C10:E10"/>
    <mergeCell ref="F10:G10"/>
    <mergeCell ref="H10:O10"/>
    <mergeCell ref="A11:B11"/>
    <mergeCell ref="C11:E11"/>
    <mergeCell ref="F11:G11"/>
    <mergeCell ref="H11:O11"/>
    <mergeCell ref="A12:O12"/>
    <mergeCell ref="A9:B9"/>
    <mergeCell ref="C9:E9"/>
    <mergeCell ref="F9:G9"/>
    <mergeCell ref="A1:A4"/>
    <mergeCell ref="B1:C2"/>
    <mergeCell ref="D1:K2"/>
    <mergeCell ref="L1:M1"/>
    <mergeCell ref="N1:O1"/>
    <mergeCell ref="L2:M2"/>
    <mergeCell ref="N2:O2"/>
    <mergeCell ref="B3:C4"/>
    <mergeCell ref="D3:K4"/>
    <mergeCell ref="N3:O3"/>
    <mergeCell ref="L4:M4"/>
    <mergeCell ref="N4:O4"/>
    <mergeCell ref="L3:M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'C:\Users\Alexal\Downloads\[003 HOJA DE VIDA DE INDICADORES E-MEJ-FT-003 (1).xlsx]LISTADO'!#REF!</xm:f>
          </x14:formula1>
          <xm:sqref>N5:O5 C6:G6 I5:K5 C16:E16 H16:I16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topLeftCell="A10" workbookViewId="0">
      <selection activeCell="K26" sqref="K26:O26"/>
    </sheetView>
  </sheetViews>
  <sheetFormatPr baseColWidth="10" defaultRowHeight="15" x14ac:dyDescent="0.25"/>
  <cols>
    <col min="1" max="1" width="16.140625" style="104" customWidth="1"/>
    <col min="2" max="2" width="16.7109375" style="104" customWidth="1"/>
    <col min="3" max="3" width="15.28515625" style="104" customWidth="1"/>
    <col min="4" max="4" width="9.42578125" style="104" customWidth="1"/>
    <col min="5" max="5" width="6.5703125" style="104" customWidth="1"/>
    <col min="6" max="6" width="10" style="104" customWidth="1"/>
    <col min="7" max="7" width="6.5703125" style="104" customWidth="1"/>
    <col min="8" max="8" width="12.42578125" style="104" customWidth="1"/>
    <col min="9" max="9" width="5.5703125" style="104" customWidth="1"/>
    <col min="10" max="10" width="11.5703125" style="104" customWidth="1"/>
    <col min="11" max="11" width="6.42578125" style="104" customWidth="1"/>
    <col min="12" max="12" width="11.140625" style="104" customWidth="1"/>
    <col min="13" max="13" width="7.7109375" style="104" customWidth="1"/>
    <col min="14" max="14" width="11.42578125" style="104"/>
    <col min="15" max="15" width="11.42578125" style="105"/>
  </cols>
  <sheetData>
    <row r="1" spans="1:15" x14ac:dyDescent="0.25">
      <c r="A1" s="363"/>
      <c r="B1" s="366" t="s">
        <v>249</v>
      </c>
      <c r="C1" s="367"/>
      <c r="D1" s="366" t="s">
        <v>250</v>
      </c>
      <c r="E1" s="370"/>
      <c r="F1" s="370"/>
      <c r="G1" s="370"/>
      <c r="H1" s="370"/>
      <c r="I1" s="370"/>
      <c r="J1" s="370"/>
      <c r="K1" s="367"/>
      <c r="L1" s="372" t="s">
        <v>251</v>
      </c>
      <c r="M1" s="372"/>
      <c r="N1" s="372" t="s">
        <v>252</v>
      </c>
      <c r="O1" s="372"/>
    </row>
    <row r="2" spans="1:15" x14ac:dyDescent="0.25">
      <c r="A2" s="364"/>
      <c r="B2" s="368"/>
      <c r="C2" s="369"/>
      <c r="D2" s="368"/>
      <c r="E2" s="371"/>
      <c r="F2" s="371"/>
      <c r="G2" s="371"/>
      <c r="H2" s="371"/>
      <c r="I2" s="371"/>
      <c r="J2" s="371"/>
      <c r="K2" s="369"/>
      <c r="L2" s="372" t="s">
        <v>253</v>
      </c>
      <c r="M2" s="372"/>
      <c r="N2" s="373" t="s">
        <v>254</v>
      </c>
      <c r="O2" s="373"/>
    </row>
    <row r="3" spans="1:15" x14ac:dyDescent="0.25">
      <c r="A3" s="364"/>
      <c r="B3" s="374" t="s">
        <v>255</v>
      </c>
      <c r="C3" s="375"/>
      <c r="D3" s="374" t="s">
        <v>256</v>
      </c>
      <c r="E3" s="378"/>
      <c r="F3" s="378"/>
      <c r="G3" s="378"/>
      <c r="H3" s="378"/>
      <c r="I3" s="378"/>
      <c r="J3" s="378"/>
      <c r="K3" s="375"/>
      <c r="L3" s="372" t="s">
        <v>257</v>
      </c>
      <c r="M3" s="372"/>
      <c r="N3" s="372" t="s">
        <v>258</v>
      </c>
      <c r="O3" s="372"/>
    </row>
    <row r="4" spans="1:15" ht="15.75" thickBot="1" x14ac:dyDescent="0.3">
      <c r="A4" s="365"/>
      <c r="B4" s="376"/>
      <c r="C4" s="377"/>
      <c r="D4" s="376"/>
      <c r="E4" s="379"/>
      <c r="F4" s="379"/>
      <c r="G4" s="379"/>
      <c r="H4" s="379"/>
      <c r="I4" s="379"/>
      <c r="J4" s="379"/>
      <c r="K4" s="377"/>
      <c r="L4" s="372" t="s">
        <v>259</v>
      </c>
      <c r="M4" s="372"/>
      <c r="N4" s="373" t="s">
        <v>260</v>
      </c>
      <c r="O4" s="373"/>
    </row>
    <row r="5" spans="1:15" ht="25.5" x14ac:dyDescent="0.25">
      <c r="A5" s="100" t="s">
        <v>251</v>
      </c>
      <c r="B5" s="101" t="s">
        <v>261</v>
      </c>
      <c r="C5" s="383" t="s">
        <v>262</v>
      </c>
      <c r="D5" s="384"/>
      <c r="E5" s="385" t="s">
        <v>261</v>
      </c>
      <c r="F5" s="386"/>
      <c r="G5" s="387" t="s">
        <v>249</v>
      </c>
      <c r="H5" s="388"/>
      <c r="I5" s="389" t="s">
        <v>308</v>
      </c>
      <c r="J5" s="390"/>
      <c r="K5" s="390"/>
      <c r="L5" s="391" t="s">
        <v>263</v>
      </c>
      <c r="M5" s="392"/>
      <c r="N5" s="393" t="s">
        <v>309</v>
      </c>
      <c r="O5" s="394"/>
    </row>
    <row r="6" spans="1:15" ht="57" customHeight="1" x14ac:dyDescent="0.25">
      <c r="A6" s="383" t="s">
        <v>264</v>
      </c>
      <c r="B6" s="384"/>
      <c r="C6" s="393" t="s">
        <v>265</v>
      </c>
      <c r="D6" s="403"/>
      <c r="E6" s="403"/>
      <c r="F6" s="403"/>
      <c r="G6" s="403"/>
      <c r="H6" s="383" t="s">
        <v>266</v>
      </c>
      <c r="I6" s="384"/>
      <c r="J6" s="400" t="s">
        <v>267</v>
      </c>
      <c r="K6" s="401"/>
      <c r="L6" s="401"/>
      <c r="M6" s="401"/>
      <c r="N6" s="401"/>
      <c r="O6" s="402"/>
    </row>
    <row r="7" spans="1:15" x14ac:dyDescent="0.25">
      <c r="A7" s="383" t="s">
        <v>268</v>
      </c>
      <c r="B7" s="384"/>
      <c r="C7" s="385" t="s">
        <v>269</v>
      </c>
      <c r="D7" s="386"/>
      <c r="E7" s="395"/>
      <c r="F7" s="383" t="s">
        <v>266</v>
      </c>
      <c r="G7" s="384"/>
      <c r="H7" s="396"/>
      <c r="I7" s="397"/>
      <c r="J7" s="397"/>
      <c r="K7" s="397"/>
      <c r="L7" s="397"/>
      <c r="M7" s="397"/>
      <c r="N7" s="397"/>
      <c r="O7" s="398"/>
    </row>
    <row r="8" spans="1:15" x14ac:dyDescent="0.25">
      <c r="A8" s="383" t="s">
        <v>270</v>
      </c>
      <c r="B8" s="384"/>
      <c r="C8" s="385" t="s">
        <v>269</v>
      </c>
      <c r="D8" s="386"/>
      <c r="E8" s="395"/>
      <c r="F8" s="383" t="s">
        <v>266</v>
      </c>
      <c r="G8" s="384"/>
      <c r="H8" s="396"/>
      <c r="I8" s="397"/>
      <c r="J8" s="397"/>
      <c r="K8" s="397"/>
      <c r="L8" s="397"/>
      <c r="M8" s="397"/>
      <c r="N8" s="397"/>
      <c r="O8" s="398"/>
    </row>
    <row r="9" spans="1:15" x14ac:dyDescent="0.25">
      <c r="A9" s="383" t="s">
        <v>271</v>
      </c>
      <c r="B9" s="384"/>
      <c r="C9" s="385" t="s">
        <v>269</v>
      </c>
      <c r="D9" s="386"/>
      <c r="E9" s="395"/>
      <c r="F9" s="383" t="s">
        <v>266</v>
      </c>
      <c r="G9" s="384"/>
      <c r="H9" s="396"/>
      <c r="I9" s="397"/>
      <c r="J9" s="397"/>
      <c r="K9" s="397"/>
      <c r="L9" s="397"/>
      <c r="M9" s="397"/>
      <c r="N9" s="397"/>
      <c r="O9" s="398"/>
    </row>
    <row r="10" spans="1:15" x14ac:dyDescent="0.25">
      <c r="A10" s="383" t="s">
        <v>272</v>
      </c>
      <c r="B10" s="384"/>
      <c r="C10" s="385" t="s">
        <v>269</v>
      </c>
      <c r="D10" s="386"/>
      <c r="E10" s="395"/>
      <c r="F10" s="383" t="s">
        <v>266</v>
      </c>
      <c r="G10" s="384"/>
      <c r="H10" s="396"/>
      <c r="I10" s="397"/>
      <c r="J10" s="397"/>
      <c r="K10" s="397"/>
      <c r="L10" s="397"/>
      <c r="M10" s="397"/>
      <c r="N10" s="397"/>
      <c r="O10" s="398"/>
    </row>
    <row r="11" spans="1:15" x14ac:dyDescent="0.25">
      <c r="A11" s="383" t="s">
        <v>273</v>
      </c>
      <c r="B11" s="384"/>
      <c r="C11" s="385" t="s">
        <v>269</v>
      </c>
      <c r="D11" s="386"/>
      <c r="E11" s="395"/>
      <c r="F11" s="383" t="s">
        <v>266</v>
      </c>
      <c r="G11" s="384"/>
      <c r="H11" s="396"/>
      <c r="I11" s="397"/>
      <c r="J11" s="397"/>
      <c r="K11" s="397"/>
      <c r="L11" s="397"/>
      <c r="M11" s="397"/>
      <c r="N11" s="397"/>
      <c r="O11" s="398"/>
    </row>
    <row r="12" spans="1:15" x14ac:dyDescent="0.25">
      <c r="A12" s="383" t="s">
        <v>274</v>
      </c>
      <c r="B12" s="399"/>
      <c r="C12" s="399"/>
      <c r="D12" s="399"/>
      <c r="E12" s="399"/>
      <c r="F12" s="399"/>
      <c r="G12" s="399"/>
      <c r="H12" s="399"/>
      <c r="I12" s="399"/>
      <c r="J12" s="399"/>
      <c r="K12" s="399"/>
      <c r="L12" s="399"/>
      <c r="M12" s="399"/>
      <c r="N12" s="399"/>
      <c r="O12" s="384"/>
    </row>
    <row r="13" spans="1:15" x14ac:dyDescent="0.25">
      <c r="A13" s="380" t="s">
        <v>275</v>
      </c>
      <c r="B13" s="381"/>
      <c r="C13" s="405" t="s">
        <v>319</v>
      </c>
      <c r="D13" s="405"/>
      <c r="E13" s="405"/>
      <c r="F13" s="405"/>
      <c r="G13" s="405"/>
      <c r="H13" s="405"/>
      <c r="I13" s="405"/>
      <c r="J13" s="405"/>
      <c r="K13" s="405"/>
      <c r="L13" s="405"/>
      <c r="M13" s="405"/>
      <c r="N13" s="405"/>
      <c r="O13" s="405"/>
    </row>
    <row r="14" spans="1:15" x14ac:dyDescent="0.25">
      <c r="A14" s="404" t="s">
        <v>276</v>
      </c>
      <c r="B14" s="381"/>
      <c r="C14" s="405" t="s">
        <v>320</v>
      </c>
      <c r="D14" s="405"/>
      <c r="E14" s="405"/>
      <c r="F14" s="405"/>
      <c r="G14" s="405"/>
      <c r="H14" s="405"/>
      <c r="I14" s="405"/>
      <c r="J14" s="405"/>
      <c r="K14" s="405"/>
      <c r="L14" s="405"/>
      <c r="M14" s="405"/>
      <c r="N14" s="405"/>
      <c r="O14" s="405"/>
    </row>
    <row r="15" spans="1:15" x14ac:dyDescent="0.25">
      <c r="A15" s="406" t="s">
        <v>277</v>
      </c>
      <c r="B15" s="406"/>
      <c r="C15" s="447" t="s">
        <v>321</v>
      </c>
      <c r="D15" s="447"/>
      <c r="E15" s="447"/>
      <c r="F15" s="447"/>
      <c r="G15" s="447"/>
      <c r="H15" s="447"/>
      <c r="I15" s="447"/>
      <c r="J15" s="447"/>
      <c r="K15" s="447"/>
      <c r="L15" s="447"/>
      <c r="M15" s="447"/>
      <c r="N15" s="447"/>
      <c r="O15" s="447"/>
    </row>
    <row r="16" spans="1:15" ht="27" customHeight="1" x14ac:dyDescent="0.25">
      <c r="A16" s="414" t="s">
        <v>278</v>
      </c>
      <c r="B16" s="414"/>
      <c r="C16" s="421" t="s">
        <v>279</v>
      </c>
      <c r="D16" s="422"/>
      <c r="E16" s="423"/>
      <c r="F16" s="383" t="s">
        <v>280</v>
      </c>
      <c r="G16" s="384"/>
      <c r="H16" s="421" t="s">
        <v>281</v>
      </c>
      <c r="I16" s="422"/>
      <c r="J16" s="424" t="s">
        <v>282</v>
      </c>
      <c r="K16" s="424"/>
      <c r="L16" s="425" t="s">
        <v>283</v>
      </c>
      <c r="M16" s="426"/>
      <c r="N16" s="426"/>
      <c r="O16" s="427"/>
    </row>
    <row r="17" spans="1:15" ht="30" customHeight="1" x14ac:dyDescent="0.25">
      <c r="A17" s="414" t="s">
        <v>284</v>
      </c>
      <c r="B17" s="414"/>
      <c r="C17" s="382"/>
      <c r="D17" s="382"/>
      <c r="E17" s="382"/>
      <c r="F17" s="382"/>
      <c r="G17" s="382"/>
      <c r="H17" s="415" t="s">
        <v>285</v>
      </c>
      <c r="I17" s="416"/>
      <c r="J17" s="416"/>
      <c r="K17" s="417"/>
      <c r="L17" s="418"/>
      <c r="M17" s="419"/>
      <c r="N17" s="419"/>
      <c r="O17" s="420"/>
    </row>
    <row r="18" spans="1:15" x14ac:dyDescent="0.25">
      <c r="A18" s="407" t="s">
        <v>286</v>
      </c>
      <c r="B18" s="407"/>
      <c r="C18" s="407"/>
      <c r="D18" s="407"/>
      <c r="E18" s="407"/>
      <c r="F18" s="407"/>
      <c r="G18" s="407"/>
      <c r="H18" s="407"/>
      <c r="I18" s="407"/>
      <c r="J18" s="407"/>
      <c r="K18" s="407"/>
      <c r="L18" s="407"/>
      <c r="M18" s="407"/>
      <c r="N18" s="407"/>
      <c r="O18" s="407"/>
    </row>
    <row r="19" spans="1:15" ht="24.75" customHeight="1" x14ac:dyDescent="0.25">
      <c r="A19" s="391" t="s">
        <v>287</v>
      </c>
      <c r="B19" s="408"/>
      <c r="C19" s="409"/>
      <c r="D19" s="410" t="s">
        <v>288</v>
      </c>
      <c r="E19" s="411"/>
      <c r="F19" s="412"/>
      <c r="G19" s="413" t="s">
        <v>289</v>
      </c>
      <c r="H19" s="413"/>
      <c r="I19" s="413" t="s">
        <v>290</v>
      </c>
      <c r="J19" s="413"/>
      <c r="K19" s="413"/>
      <c r="L19" s="413" t="s">
        <v>291</v>
      </c>
      <c r="M19" s="413"/>
      <c r="N19" s="413" t="s">
        <v>292</v>
      </c>
      <c r="O19" s="413"/>
    </row>
    <row r="20" spans="1:15" ht="25.5" x14ac:dyDescent="0.25">
      <c r="A20" s="102" t="s">
        <v>293</v>
      </c>
      <c r="B20" s="429" t="s">
        <v>321</v>
      </c>
      <c r="C20" s="430"/>
      <c r="D20" s="429" t="s">
        <v>295</v>
      </c>
      <c r="E20" s="431"/>
      <c r="F20" s="430"/>
      <c r="G20" s="429"/>
      <c r="H20" s="430"/>
      <c r="I20" s="429" t="s">
        <v>296</v>
      </c>
      <c r="J20" s="431"/>
      <c r="K20" s="430"/>
      <c r="L20" s="429" t="s">
        <v>318</v>
      </c>
      <c r="M20" s="430"/>
      <c r="N20" s="389" t="s">
        <v>298</v>
      </c>
      <c r="O20" s="432"/>
    </row>
    <row r="21" spans="1:15" x14ac:dyDescent="0.25">
      <c r="A21" s="102" t="s">
        <v>299</v>
      </c>
      <c r="B21" s="429">
        <v>0</v>
      </c>
      <c r="C21" s="430"/>
      <c r="D21" s="429"/>
      <c r="E21" s="431"/>
      <c r="F21" s="430"/>
      <c r="G21" s="429"/>
      <c r="H21" s="430"/>
      <c r="I21" s="429"/>
      <c r="J21" s="431"/>
      <c r="K21" s="430"/>
      <c r="L21" s="429"/>
      <c r="M21" s="430"/>
      <c r="N21" s="389"/>
      <c r="O21" s="432"/>
    </row>
    <row r="22" spans="1:15" x14ac:dyDescent="0.25">
      <c r="A22" s="433" t="s">
        <v>300</v>
      </c>
      <c r="B22" s="434"/>
      <c r="C22" s="434"/>
      <c r="D22" s="434"/>
      <c r="E22" s="434"/>
      <c r="F22" s="434"/>
      <c r="G22" s="434"/>
      <c r="H22" s="434"/>
      <c r="I22" s="434"/>
      <c r="J22" s="434"/>
      <c r="K22" s="434"/>
      <c r="L22" s="434"/>
      <c r="M22" s="434"/>
      <c r="N22" s="434"/>
      <c r="O22" s="435"/>
    </row>
    <row r="23" spans="1:15" ht="25.5" x14ac:dyDescent="0.25">
      <c r="A23" s="100" t="s">
        <v>301</v>
      </c>
      <c r="B23" s="436" t="s">
        <v>302</v>
      </c>
      <c r="C23" s="437"/>
      <c r="D23" s="436" t="s">
        <v>303</v>
      </c>
      <c r="E23" s="437"/>
      <c r="F23" s="437"/>
      <c r="G23" s="438" t="s">
        <v>304</v>
      </c>
      <c r="H23" s="438"/>
      <c r="I23" s="438"/>
      <c r="J23" s="438"/>
      <c r="K23" s="438" t="s">
        <v>305</v>
      </c>
      <c r="L23" s="438"/>
      <c r="M23" s="438"/>
      <c r="N23" s="438"/>
      <c r="O23" s="438"/>
    </row>
    <row r="24" spans="1:15" ht="81.75" customHeight="1" x14ac:dyDescent="0.25">
      <c r="A24" s="106">
        <v>1</v>
      </c>
      <c r="B24" s="439">
        <v>6</v>
      </c>
      <c r="C24" s="439"/>
      <c r="D24" s="439">
        <v>0</v>
      </c>
      <c r="E24" s="439"/>
      <c r="F24" s="439"/>
      <c r="G24" s="439">
        <v>6</v>
      </c>
      <c r="H24" s="439"/>
      <c r="I24" s="439"/>
      <c r="J24" s="439"/>
      <c r="K24" s="440" t="s">
        <v>336</v>
      </c>
      <c r="L24" s="440"/>
      <c r="M24" s="440"/>
      <c r="N24" s="440"/>
      <c r="O24" s="440"/>
    </row>
    <row r="25" spans="1:15" ht="94.5" customHeight="1" x14ac:dyDescent="0.25">
      <c r="A25" s="107">
        <v>2</v>
      </c>
      <c r="B25" s="439">
        <v>5</v>
      </c>
      <c r="C25" s="439"/>
      <c r="D25" s="439">
        <v>0</v>
      </c>
      <c r="E25" s="439"/>
      <c r="F25" s="439"/>
      <c r="G25" s="439">
        <v>5</v>
      </c>
      <c r="H25" s="439"/>
      <c r="I25" s="439"/>
      <c r="J25" s="439"/>
      <c r="K25" s="440" t="s">
        <v>337</v>
      </c>
      <c r="L25" s="440"/>
      <c r="M25" s="440"/>
      <c r="N25" s="440"/>
      <c r="O25" s="440"/>
    </row>
    <row r="26" spans="1:15" ht="156" customHeight="1" x14ac:dyDescent="0.25">
      <c r="A26" s="108">
        <v>3</v>
      </c>
      <c r="B26" s="439">
        <v>7</v>
      </c>
      <c r="C26" s="439"/>
      <c r="D26" s="439">
        <v>0</v>
      </c>
      <c r="E26" s="439"/>
      <c r="F26" s="439"/>
      <c r="G26" s="439">
        <v>7</v>
      </c>
      <c r="H26" s="439"/>
      <c r="I26" s="439"/>
      <c r="J26" s="439"/>
      <c r="K26" s="440" t="s">
        <v>340</v>
      </c>
      <c r="L26" s="440"/>
      <c r="M26" s="440"/>
      <c r="N26" s="440"/>
      <c r="O26" s="440"/>
    </row>
    <row r="27" spans="1:15" x14ac:dyDescent="0.25">
      <c r="A27" s="103"/>
      <c r="B27" s="439"/>
      <c r="C27" s="439"/>
      <c r="D27" s="439"/>
      <c r="E27" s="439"/>
      <c r="F27" s="439"/>
      <c r="G27" s="439"/>
      <c r="H27" s="439"/>
      <c r="I27" s="439"/>
      <c r="J27" s="439"/>
      <c r="K27" s="440"/>
      <c r="L27" s="440"/>
      <c r="M27" s="440"/>
      <c r="N27" s="440"/>
      <c r="O27" s="440"/>
    </row>
    <row r="28" spans="1:15" x14ac:dyDescent="0.25">
      <c r="A28" s="441" t="s">
        <v>306</v>
      </c>
      <c r="B28" s="442"/>
      <c r="C28" s="442"/>
      <c r="D28" s="442"/>
      <c r="E28" s="442"/>
      <c r="F28" s="442"/>
      <c r="G28" s="442"/>
      <c r="H28" s="442"/>
      <c r="I28" s="442"/>
      <c r="J28" s="442"/>
      <c r="K28" s="442"/>
      <c r="L28" s="442"/>
      <c r="M28" s="442"/>
      <c r="N28" s="442"/>
      <c r="O28" s="443"/>
    </row>
    <row r="29" spans="1:15" x14ac:dyDescent="0.25">
      <c r="A29" s="444"/>
      <c r="B29" s="445"/>
      <c r="C29" s="445"/>
      <c r="D29" s="445"/>
      <c r="E29" s="445"/>
      <c r="F29" s="445"/>
      <c r="G29" s="445"/>
      <c r="H29" s="445"/>
      <c r="I29" s="445"/>
      <c r="J29" s="445"/>
      <c r="K29" s="445"/>
      <c r="L29" s="445"/>
      <c r="M29" s="445"/>
      <c r="N29" s="445"/>
      <c r="O29" s="446"/>
    </row>
  </sheetData>
  <mergeCells count="102">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 ref="A22:O22"/>
    <mergeCell ref="B23:C23"/>
    <mergeCell ref="D23:F23"/>
    <mergeCell ref="G23:J23"/>
    <mergeCell ref="K23:O23"/>
    <mergeCell ref="B24:C24"/>
    <mergeCell ref="D24:F24"/>
    <mergeCell ref="G24:J24"/>
    <mergeCell ref="K24:O24"/>
    <mergeCell ref="B21:C21"/>
    <mergeCell ref="D21:F21"/>
    <mergeCell ref="G21:H21"/>
    <mergeCell ref="I21:K21"/>
    <mergeCell ref="L21:M21"/>
    <mergeCell ref="N21:O21"/>
    <mergeCell ref="N19:O19"/>
    <mergeCell ref="B20:C20"/>
    <mergeCell ref="D20:F20"/>
    <mergeCell ref="G20:H20"/>
    <mergeCell ref="I20:K20"/>
    <mergeCell ref="L20:M20"/>
    <mergeCell ref="N20:O20"/>
    <mergeCell ref="A14:B14"/>
    <mergeCell ref="C14:O14"/>
    <mergeCell ref="A15:B15"/>
    <mergeCell ref="A18:O18"/>
    <mergeCell ref="A19:C19"/>
    <mergeCell ref="D19:F19"/>
    <mergeCell ref="G19:H19"/>
    <mergeCell ref="I19:K19"/>
    <mergeCell ref="L19:M19"/>
    <mergeCell ref="A17:B17"/>
    <mergeCell ref="C17:G17"/>
    <mergeCell ref="H17:K17"/>
    <mergeCell ref="L17:O17"/>
    <mergeCell ref="A16:B16"/>
    <mergeCell ref="C16:E16"/>
    <mergeCell ref="F16:G16"/>
    <mergeCell ref="H16:I16"/>
    <mergeCell ref="J16:K16"/>
    <mergeCell ref="L16:O16"/>
    <mergeCell ref="C15:O15"/>
    <mergeCell ref="H9:O9"/>
    <mergeCell ref="H6:I6"/>
    <mergeCell ref="J6:O6"/>
    <mergeCell ref="A7:B7"/>
    <mergeCell ref="C7:E7"/>
    <mergeCell ref="F7:G7"/>
    <mergeCell ref="H7:O7"/>
    <mergeCell ref="A6:B6"/>
    <mergeCell ref="C6:G6"/>
    <mergeCell ref="A13:B13"/>
    <mergeCell ref="C13:O13"/>
    <mergeCell ref="C5:D5"/>
    <mergeCell ref="E5:F5"/>
    <mergeCell ref="G5:H5"/>
    <mergeCell ref="I5:K5"/>
    <mergeCell ref="L5:M5"/>
    <mergeCell ref="N5:O5"/>
    <mergeCell ref="A8:B8"/>
    <mergeCell ref="C8:E8"/>
    <mergeCell ref="F8:G8"/>
    <mergeCell ref="H8:O8"/>
    <mergeCell ref="A10:B10"/>
    <mergeCell ref="C10:E10"/>
    <mergeCell ref="F10:G10"/>
    <mergeCell ref="H10:O10"/>
    <mergeCell ref="A11:B11"/>
    <mergeCell ref="C11:E11"/>
    <mergeCell ref="F11:G11"/>
    <mergeCell ref="H11:O11"/>
    <mergeCell ref="A12:O12"/>
    <mergeCell ref="A9:B9"/>
    <mergeCell ref="C9:E9"/>
    <mergeCell ref="F9:G9"/>
    <mergeCell ref="A1:A4"/>
    <mergeCell ref="B1:C2"/>
    <mergeCell ref="D1:K2"/>
    <mergeCell ref="L1:M1"/>
    <mergeCell ref="N1:O1"/>
    <mergeCell ref="L2:M2"/>
    <mergeCell ref="N2:O2"/>
    <mergeCell ref="B3:C4"/>
    <mergeCell ref="D3:K4"/>
    <mergeCell ref="N3:O3"/>
    <mergeCell ref="L4:M4"/>
    <mergeCell ref="N4:O4"/>
    <mergeCell ref="L3:M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'C:\Users\Alexal\Downloads\[003 HOJA DE VIDA DE INDICADORES E-MEJ-FT-003 (1).xlsx]LISTADO'!#REF!</xm:f>
          </x14:formula1>
          <xm:sqref>C6:G6 N5:O5 H16:I16 C16:E16 I5:K5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9"/>
  <sheetViews>
    <sheetView topLeftCell="A4" workbookViewId="0">
      <selection activeCell="C16" sqref="C16:E16"/>
    </sheetView>
  </sheetViews>
  <sheetFormatPr baseColWidth="10" defaultRowHeight="15" x14ac:dyDescent="0.25"/>
  <cols>
    <col min="1" max="1" width="16.140625" style="104" customWidth="1"/>
    <col min="2" max="2" width="16.7109375" style="104" customWidth="1"/>
    <col min="3" max="3" width="15.28515625" style="104" customWidth="1"/>
    <col min="4" max="4" width="9.42578125" style="104" customWidth="1"/>
    <col min="5" max="5" width="6.5703125" style="104" customWidth="1"/>
    <col min="6" max="6" width="10" style="104" customWidth="1"/>
    <col min="7" max="7" width="6.5703125" style="104" customWidth="1"/>
    <col min="8" max="8" width="12.42578125" style="104" customWidth="1"/>
    <col min="9" max="9" width="5.5703125" style="104" customWidth="1"/>
    <col min="10" max="10" width="11.5703125" style="104" customWidth="1"/>
    <col min="11" max="11" width="6.42578125" style="104" customWidth="1"/>
    <col min="12" max="12" width="11.140625" style="104" customWidth="1"/>
    <col min="13" max="13" width="7.7109375" style="104" customWidth="1"/>
    <col min="14" max="14" width="11.42578125" style="104"/>
    <col min="15" max="15" width="11.42578125" style="105"/>
  </cols>
  <sheetData>
    <row r="1" spans="1:15" x14ac:dyDescent="0.25">
      <c r="A1" s="363"/>
      <c r="B1" s="366" t="s">
        <v>249</v>
      </c>
      <c r="C1" s="367"/>
      <c r="D1" s="366" t="s">
        <v>250</v>
      </c>
      <c r="E1" s="370"/>
      <c r="F1" s="370"/>
      <c r="G1" s="370"/>
      <c r="H1" s="370"/>
      <c r="I1" s="370"/>
      <c r="J1" s="370"/>
      <c r="K1" s="367"/>
      <c r="L1" s="372" t="s">
        <v>251</v>
      </c>
      <c r="M1" s="372"/>
      <c r="N1" s="372" t="s">
        <v>252</v>
      </c>
      <c r="O1" s="372"/>
    </row>
    <row r="2" spans="1:15" x14ac:dyDescent="0.25">
      <c r="A2" s="364"/>
      <c r="B2" s="368"/>
      <c r="C2" s="369"/>
      <c r="D2" s="368"/>
      <c r="E2" s="371"/>
      <c r="F2" s="371"/>
      <c r="G2" s="371"/>
      <c r="H2" s="371"/>
      <c r="I2" s="371"/>
      <c r="J2" s="371"/>
      <c r="K2" s="369"/>
      <c r="L2" s="372" t="s">
        <v>253</v>
      </c>
      <c r="M2" s="372"/>
      <c r="N2" s="373" t="s">
        <v>254</v>
      </c>
      <c r="O2" s="373"/>
    </row>
    <row r="3" spans="1:15" x14ac:dyDescent="0.25">
      <c r="A3" s="364"/>
      <c r="B3" s="374" t="s">
        <v>255</v>
      </c>
      <c r="C3" s="375"/>
      <c r="D3" s="374" t="s">
        <v>256</v>
      </c>
      <c r="E3" s="378"/>
      <c r="F3" s="378"/>
      <c r="G3" s="378"/>
      <c r="H3" s="378"/>
      <c r="I3" s="378"/>
      <c r="J3" s="378"/>
      <c r="K3" s="375"/>
      <c r="L3" s="372" t="s">
        <v>257</v>
      </c>
      <c r="M3" s="372"/>
      <c r="N3" s="372" t="s">
        <v>258</v>
      </c>
      <c r="O3" s="372"/>
    </row>
    <row r="4" spans="1:15" ht="15.75" thickBot="1" x14ac:dyDescent="0.3">
      <c r="A4" s="365"/>
      <c r="B4" s="376"/>
      <c r="C4" s="377"/>
      <c r="D4" s="376"/>
      <c r="E4" s="379"/>
      <c r="F4" s="379"/>
      <c r="G4" s="379"/>
      <c r="H4" s="379"/>
      <c r="I4" s="379"/>
      <c r="J4" s="379"/>
      <c r="K4" s="377"/>
      <c r="L4" s="372" t="s">
        <v>259</v>
      </c>
      <c r="M4" s="372"/>
      <c r="N4" s="373" t="s">
        <v>260</v>
      </c>
      <c r="O4" s="373"/>
    </row>
    <row r="5" spans="1:15" ht="25.5" x14ac:dyDescent="0.25">
      <c r="A5" s="100" t="s">
        <v>251</v>
      </c>
      <c r="B5" s="101" t="s">
        <v>261</v>
      </c>
      <c r="C5" s="383" t="s">
        <v>262</v>
      </c>
      <c r="D5" s="384"/>
      <c r="E5" s="385" t="s">
        <v>261</v>
      </c>
      <c r="F5" s="386"/>
      <c r="G5" s="387" t="s">
        <v>249</v>
      </c>
      <c r="H5" s="388"/>
      <c r="I5" s="389" t="s">
        <v>308</v>
      </c>
      <c r="J5" s="390"/>
      <c r="K5" s="390"/>
      <c r="L5" s="391" t="s">
        <v>263</v>
      </c>
      <c r="M5" s="392"/>
      <c r="N5" s="393" t="s">
        <v>309</v>
      </c>
      <c r="O5" s="394"/>
    </row>
    <row r="6" spans="1:15" ht="78.75" customHeight="1" x14ac:dyDescent="0.25">
      <c r="A6" s="383" t="s">
        <v>264</v>
      </c>
      <c r="B6" s="384"/>
      <c r="C6" s="393" t="s">
        <v>265</v>
      </c>
      <c r="D6" s="403"/>
      <c r="E6" s="403"/>
      <c r="F6" s="403"/>
      <c r="G6" s="403"/>
      <c r="H6" s="383" t="s">
        <v>266</v>
      </c>
      <c r="I6" s="384"/>
      <c r="J6" s="400" t="s">
        <v>267</v>
      </c>
      <c r="K6" s="401"/>
      <c r="L6" s="401"/>
      <c r="M6" s="401"/>
      <c r="N6" s="401"/>
      <c r="O6" s="402"/>
    </row>
    <row r="7" spans="1:15" x14ac:dyDescent="0.25">
      <c r="A7" s="383" t="s">
        <v>268</v>
      </c>
      <c r="B7" s="384"/>
      <c r="C7" s="385" t="s">
        <v>269</v>
      </c>
      <c r="D7" s="386"/>
      <c r="E7" s="395"/>
      <c r="F7" s="383" t="s">
        <v>266</v>
      </c>
      <c r="G7" s="384"/>
      <c r="H7" s="396"/>
      <c r="I7" s="397"/>
      <c r="J7" s="397"/>
      <c r="K7" s="397"/>
      <c r="L7" s="397"/>
      <c r="M7" s="397"/>
      <c r="N7" s="397"/>
      <c r="O7" s="398"/>
    </row>
    <row r="8" spans="1:15" x14ac:dyDescent="0.25">
      <c r="A8" s="383" t="s">
        <v>270</v>
      </c>
      <c r="B8" s="384"/>
      <c r="C8" s="385" t="s">
        <v>269</v>
      </c>
      <c r="D8" s="386"/>
      <c r="E8" s="395"/>
      <c r="F8" s="383" t="s">
        <v>266</v>
      </c>
      <c r="G8" s="384"/>
      <c r="H8" s="396"/>
      <c r="I8" s="397"/>
      <c r="J8" s="397"/>
      <c r="K8" s="397"/>
      <c r="L8" s="397"/>
      <c r="M8" s="397"/>
      <c r="N8" s="397"/>
      <c r="O8" s="398"/>
    </row>
    <row r="9" spans="1:15" x14ac:dyDescent="0.25">
      <c r="A9" s="383" t="s">
        <v>271</v>
      </c>
      <c r="B9" s="384"/>
      <c r="C9" s="385" t="s">
        <v>269</v>
      </c>
      <c r="D9" s="386"/>
      <c r="E9" s="395"/>
      <c r="F9" s="383" t="s">
        <v>266</v>
      </c>
      <c r="G9" s="384"/>
      <c r="H9" s="396"/>
      <c r="I9" s="397"/>
      <c r="J9" s="397"/>
      <c r="K9" s="397"/>
      <c r="L9" s="397"/>
      <c r="M9" s="397"/>
      <c r="N9" s="397"/>
      <c r="O9" s="398"/>
    </row>
    <row r="10" spans="1:15" x14ac:dyDescent="0.25">
      <c r="A10" s="383" t="s">
        <v>272</v>
      </c>
      <c r="B10" s="384"/>
      <c r="C10" s="385" t="s">
        <v>269</v>
      </c>
      <c r="D10" s="386"/>
      <c r="E10" s="395"/>
      <c r="F10" s="383" t="s">
        <v>266</v>
      </c>
      <c r="G10" s="384"/>
      <c r="H10" s="396"/>
      <c r="I10" s="397"/>
      <c r="J10" s="397"/>
      <c r="K10" s="397"/>
      <c r="L10" s="397"/>
      <c r="M10" s="397"/>
      <c r="N10" s="397"/>
      <c r="O10" s="398"/>
    </row>
    <row r="11" spans="1:15" x14ac:dyDescent="0.25">
      <c r="A11" s="383" t="s">
        <v>273</v>
      </c>
      <c r="B11" s="384"/>
      <c r="C11" s="385" t="s">
        <v>269</v>
      </c>
      <c r="D11" s="386"/>
      <c r="E11" s="395"/>
      <c r="F11" s="383" t="s">
        <v>266</v>
      </c>
      <c r="G11" s="384"/>
      <c r="H11" s="396"/>
      <c r="I11" s="397"/>
      <c r="J11" s="397"/>
      <c r="K11" s="397"/>
      <c r="L11" s="397"/>
      <c r="M11" s="397"/>
      <c r="N11" s="397"/>
      <c r="O11" s="398"/>
    </row>
    <row r="12" spans="1:15" x14ac:dyDescent="0.25">
      <c r="A12" s="383" t="s">
        <v>274</v>
      </c>
      <c r="B12" s="399"/>
      <c r="C12" s="399"/>
      <c r="D12" s="399"/>
      <c r="E12" s="399"/>
      <c r="F12" s="399"/>
      <c r="G12" s="399"/>
      <c r="H12" s="399"/>
      <c r="I12" s="399"/>
      <c r="J12" s="399"/>
      <c r="K12" s="399"/>
      <c r="L12" s="399"/>
      <c r="M12" s="399"/>
      <c r="N12" s="399"/>
      <c r="O12" s="384"/>
    </row>
    <row r="13" spans="1:15" x14ac:dyDescent="0.25">
      <c r="A13" s="380" t="s">
        <v>275</v>
      </c>
      <c r="B13" s="381"/>
      <c r="C13" s="382"/>
      <c r="D13" s="382"/>
      <c r="E13" s="382"/>
      <c r="F13" s="382"/>
      <c r="G13" s="382"/>
      <c r="H13" s="382"/>
      <c r="I13" s="382"/>
      <c r="J13" s="382"/>
      <c r="K13" s="382"/>
      <c r="L13" s="382"/>
      <c r="M13" s="382"/>
      <c r="N13" s="382"/>
      <c r="O13" s="382"/>
    </row>
    <row r="14" spans="1:15" x14ac:dyDescent="0.25">
      <c r="A14" s="404" t="s">
        <v>276</v>
      </c>
      <c r="B14" s="381"/>
      <c r="C14" s="405"/>
      <c r="D14" s="405"/>
      <c r="E14" s="405"/>
      <c r="F14" s="405"/>
      <c r="G14" s="405"/>
      <c r="H14" s="405"/>
      <c r="I14" s="405"/>
      <c r="J14" s="405"/>
      <c r="K14" s="405"/>
      <c r="L14" s="405"/>
      <c r="M14" s="405"/>
      <c r="N14" s="405"/>
      <c r="O14" s="405"/>
    </row>
    <row r="15" spans="1:15" x14ac:dyDescent="0.25">
      <c r="A15" s="406" t="s">
        <v>277</v>
      </c>
      <c r="B15" s="406"/>
      <c r="C15" s="428" t="s">
        <v>362</v>
      </c>
      <c r="D15" s="428"/>
      <c r="E15" s="428"/>
      <c r="F15" s="428"/>
      <c r="G15" s="428"/>
      <c r="H15" s="428"/>
      <c r="I15" s="428"/>
      <c r="J15" s="428"/>
      <c r="K15" s="428"/>
      <c r="L15" s="428"/>
      <c r="M15" s="428"/>
      <c r="N15" s="428"/>
      <c r="O15" s="428"/>
    </row>
    <row r="16" spans="1:15" ht="31.5" customHeight="1" x14ac:dyDescent="0.25">
      <c r="A16" s="414" t="s">
        <v>278</v>
      </c>
      <c r="B16" s="414"/>
      <c r="C16" s="421" t="s">
        <v>311</v>
      </c>
      <c r="D16" s="422"/>
      <c r="E16" s="423"/>
      <c r="F16" s="383" t="s">
        <v>280</v>
      </c>
      <c r="G16" s="384"/>
      <c r="H16" s="421" t="s">
        <v>281</v>
      </c>
      <c r="I16" s="422"/>
      <c r="J16" s="424" t="s">
        <v>282</v>
      </c>
      <c r="K16" s="424"/>
      <c r="L16" s="425" t="s">
        <v>283</v>
      </c>
      <c r="M16" s="426"/>
      <c r="N16" s="426"/>
      <c r="O16" s="427"/>
    </row>
    <row r="17" spans="1:15" ht="42.75" customHeight="1" x14ac:dyDescent="0.25">
      <c r="A17" s="414" t="s">
        <v>284</v>
      </c>
      <c r="B17" s="414"/>
      <c r="C17" s="382"/>
      <c r="D17" s="382"/>
      <c r="E17" s="382"/>
      <c r="F17" s="382"/>
      <c r="G17" s="382"/>
      <c r="H17" s="415" t="s">
        <v>285</v>
      </c>
      <c r="I17" s="416"/>
      <c r="J17" s="416"/>
      <c r="K17" s="417"/>
      <c r="L17" s="418"/>
      <c r="M17" s="419"/>
      <c r="N17" s="419"/>
      <c r="O17" s="420"/>
    </row>
    <row r="18" spans="1:15" x14ac:dyDescent="0.25">
      <c r="A18" s="407" t="s">
        <v>286</v>
      </c>
      <c r="B18" s="407"/>
      <c r="C18" s="407"/>
      <c r="D18" s="407"/>
      <c r="E18" s="407"/>
      <c r="F18" s="407"/>
      <c r="G18" s="407"/>
      <c r="H18" s="407"/>
      <c r="I18" s="407"/>
      <c r="J18" s="407"/>
      <c r="K18" s="407"/>
      <c r="L18" s="407"/>
      <c r="M18" s="407"/>
      <c r="N18" s="407"/>
      <c r="O18" s="407"/>
    </row>
    <row r="19" spans="1:15" ht="28.5" customHeight="1" x14ac:dyDescent="0.25">
      <c r="A19" s="391" t="s">
        <v>287</v>
      </c>
      <c r="B19" s="408"/>
      <c r="C19" s="409"/>
      <c r="D19" s="410" t="s">
        <v>288</v>
      </c>
      <c r="E19" s="411"/>
      <c r="F19" s="412"/>
      <c r="G19" s="413" t="s">
        <v>289</v>
      </c>
      <c r="H19" s="413"/>
      <c r="I19" s="413" t="s">
        <v>290</v>
      </c>
      <c r="J19" s="413"/>
      <c r="K19" s="413"/>
      <c r="L19" s="413" t="s">
        <v>291</v>
      </c>
      <c r="M19" s="413"/>
      <c r="N19" s="413" t="s">
        <v>292</v>
      </c>
      <c r="O19" s="413"/>
    </row>
    <row r="20" spans="1:15" ht="39" customHeight="1" x14ac:dyDescent="0.25">
      <c r="A20" s="102" t="s">
        <v>293</v>
      </c>
      <c r="B20" s="429" t="s">
        <v>359</v>
      </c>
      <c r="C20" s="430"/>
      <c r="D20" s="429" t="s">
        <v>328</v>
      </c>
      <c r="E20" s="431"/>
      <c r="F20" s="430"/>
      <c r="G20" s="429"/>
      <c r="H20" s="430"/>
      <c r="I20" s="429" t="s">
        <v>360</v>
      </c>
      <c r="J20" s="431"/>
      <c r="K20" s="430"/>
      <c r="L20" s="429" t="s">
        <v>329</v>
      </c>
      <c r="M20" s="430"/>
      <c r="N20" s="389" t="s">
        <v>314</v>
      </c>
      <c r="O20" s="432"/>
    </row>
    <row r="21" spans="1:15" ht="36" customHeight="1" x14ac:dyDescent="0.25">
      <c r="A21" s="102" t="s">
        <v>299</v>
      </c>
      <c r="B21" s="429" t="s">
        <v>361</v>
      </c>
      <c r="C21" s="430"/>
      <c r="D21" s="429"/>
      <c r="E21" s="431"/>
      <c r="F21" s="430"/>
      <c r="G21" s="429"/>
      <c r="H21" s="430"/>
      <c r="I21" s="429"/>
      <c r="J21" s="431"/>
      <c r="K21" s="430"/>
      <c r="L21" s="429"/>
      <c r="M21" s="430"/>
      <c r="N21" s="389"/>
      <c r="O21" s="432"/>
    </row>
    <row r="22" spans="1:15" x14ac:dyDescent="0.25">
      <c r="A22" s="433" t="s">
        <v>300</v>
      </c>
      <c r="B22" s="434"/>
      <c r="C22" s="434"/>
      <c r="D22" s="434"/>
      <c r="E22" s="434"/>
      <c r="F22" s="434"/>
      <c r="G22" s="434"/>
      <c r="H22" s="434"/>
      <c r="I22" s="434"/>
      <c r="J22" s="434"/>
      <c r="K22" s="434"/>
      <c r="L22" s="434"/>
      <c r="M22" s="434"/>
      <c r="N22" s="434"/>
      <c r="O22" s="435"/>
    </row>
    <row r="23" spans="1:15" ht="25.5" x14ac:dyDescent="0.25">
      <c r="A23" s="100" t="s">
        <v>301</v>
      </c>
      <c r="B23" s="436" t="s">
        <v>302</v>
      </c>
      <c r="C23" s="437"/>
      <c r="D23" s="436" t="s">
        <v>303</v>
      </c>
      <c r="E23" s="437"/>
      <c r="F23" s="437"/>
      <c r="G23" s="438" t="s">
        <v>304</v>
      </c>
      <c r="H23" s="438"/>
      <c r="I23" s="438"/>
      <c r="J23" s="438"/>
      <c r="K23" s="438" t="s">
        <v>305</v>
      </c>
      <c r="L23" s="438"/>
      <c r="M23" s="438"/>
      <c r="N23" s="438"/>
      <c r="O23" s="438"/>
    </row>
    <row r="24" spans="1:15" x14ac:dyDescent="0.25">
      <c r="A24" s="106"/>
      <c r="B24" s="439"/>
      <c r="C24" s="439"/>
      <c r="D24" s="439"/>
      <c r="E24" s="439"/>
      <c r="F24" s="439"/>
      <c r="G24" s="439"/>
      <c r="H24" s="439"/>
      <c r="I24" s="439"/>
      <c r="J24" s="439"/>
      <c r="K24" s="440"/>
      <c r="L24" s="440"/>
      <c r="M24" s="440"/>
      <c r="N24" s="440"/>
      <c r="O24" s="440"/>
    </row>
    <row r="25" spans="1:15" x14ac:dyDescent="0.25">
      <c r="A25" s="107"/>
      <c r="B25" s="439"/>
      <c r="C25" s="439"/>
      <c r="D25" s="439"/>
      <c r="E25" s="439"/>
      <c r="F25" s="439"/>
      <c r="G25" s="439"/>
      <c r="H25" s="439"/>
      <c r="I25" s="439"/>
      <c r="J25" s="439"/>
      <c r="K25" s="440"/>
      <c r="L25" s="440"/>
      <c r="M25" s="440"/>
      <c r="N25" s="440"/>
      <c r="O25" s="440"/>
    </row>
    <row r="26" spans="1:15" x14ac:dyDescent="0.25">
      <c r="A26" s="108"/>
      <c r="B26" s="439"/>
      <c r="C26" s="439"/>
      <c r="D26" s="439"/>
      <c r="E26" s="439"/>
      <c r="F26" s="439"/>
      <c r="G26" s="439"/>
      <c r="H26" s="439"/>
      <c r="I26" s="439"/>
      <c r="J26" s="439"/>
      <c r="K26" s="440"/>
      <c r="L26" s="440"/>
      <c r="M26" s="440"/>
      <c r="N26" s="440"/>
      <c r="O26" s="440"/>
    </row>
    <row r="27" spans="1:15" x14ac:dyDescent="0.25">
      <c r="A27" s="103"/>
      <c r="B27" s="439"/>
      <c r="C27" s="439"/>
      <c r="D27" s="439"/>
      <c r="E27" s="439"/>
      <c r="F27" s="439"/>
      <c r="G27" s="439"/>
      <c r="H27" s="439"/>
      <c r="I27" s="439"/>
      <c r="J27" s="439"/>
      <c r="K27" s="440"/>
      <c r="L27" s="440"/>
      <c r="M27" s="440"/>
      <c r="N27" s="440"/>
      <c r="O27" s="440"/>
    </row>
    <row r="28" spans="1:15" x14ac:dyDescent="0.25">
      <c r="A28" s="441" t="s">
        <v>306</v>
      </c>
      <c r="B28" s="442"/>
      <c r="C28" s="442"/>
      <c r="D28" s="442"/>
      <c r="E28" s="442"/>
      <c r="F28" s="442"/>
      <c r="G28" s="442"/>
      <c r="H28" s="442"/>
      <c r="I28" s="442"/>
      <c r="J28" s="442"/>
      <c r="K28" s="442"/>
      <c r="L28" s="442"/>
      <c r="M28" s="442"/>
      <c r="N28" s="442"/>
      <c r="O28" s="443"/>
    </row>
    <row r="29" spans="1:15" x14ac:dyDescent="0.25">
      <c r="A29" s="444"/>
      <c r="B29" s="445"/>
      <c r="C29" s="445"/>
      <c r="D29" s="445"/>
      <c r="E29" s="445"/>
      <c r="F29" s="445"/>
      <c r="G29" s="445"/>
      <c r="H29" s="445"/>
      <c r="I29" s="445"/>
      <c r="J29" s="445"/>
      <c r="K29" s="445"/>
      <c r="L29" s="445"/>
      <c r="M29" s="445"/>
      <c r="N29" s="445"/>
      <c r="O29" s="446"/>
    </row>
  </sheetData>
  <mergeCells count="102">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 ref="A22:O22"/>
    <mergeCell ref="B23:C23"/>
    <mergeCell ref="D23:F23"/>
    <mergeCell ref="G23:J23"/>
    <mergeCell ref="K23:O23"/>
    <mergeCell ref="B24:C24"/>
    <mergeCell ref="D24:F24"/>
    <mergeCell ref="G24:J24"/>
    <mergeCell ref="K24:O24"/>
    <mergeCell ref="B21:C21"/>
    <mergeCell ref="D21:F21"/>
    <mergeCell ref="G21:H21"/>
    <mergeCell ref="I21:K21"/>
    <mergeCell ref="L21:M21"/>
    <mergeCell ref="N21:O21"/>
    <mergeCell ref="N19:O19"/>
    <mergeCell ref="B20:C20"/>
    <mergeCell ref="D20:F20"/>
    <mergeCell ref="G20:H20"/>
    <mergeCell ref="I20:K20"/>
    <mergeCell ref="L20:M20"/>
    <mergeCell ref="N20:O20"/>
    <mergeCell ref="A14:B14"/>
    <mergeCell ref="C14:O14"/>
    <mergeCell ref="A15:B15"/>
    <mergeCell ref="A18:O18"/>
    <mergeCell ref="A19:C19"/>
    <mergeCell ref="D19:F19"/>
    <mergeCell ref="G19:H19"/>
    <mergeCell ref="I19:K19"/>
    <mergeCell ref="L19:M19"/>
    <mergeCell ref="A17:B17"/>
    <mergeCell ref="C17:G17"/>
    <mergeCell ref="H17:K17"/>
    <mergeCell ref="L17:O17"/>
    <mergeCell ref="A16:B16"/>
    <mergeCell ref="C16:E16"/>
    <mergeCell ref="F16:G16"/>
    <mergeCell ref="H16:I16"/>
    <mergeCell ref="J16:K16"/>
    <mergeCell ref="L16:O16"/>
    <mergeCell ref="C15:O15"/>
    <mergeCell ref="H9:O9"/>
    <mergeCell ref="H6:I6"/>
    <mergeCell ref="J6:O6"/>
    <mergeCell ref="A7:B7"/>
    <mergeCell ref="C7:E7"/>
    <mergeCell ref="F7:G7"/>
    <mergeCell ref="H7:O7"/>
    <mergeCell ref="A6:B6"/>
    <mergeCell ref="C6:G6"/>
    <mergeCell ref="A13:B13"/>
    <mergeCell ref="C13:O13"/>
    <mergeCell ref="C5:D5"/>
    <mergeCell ref="E5:F5"/>
    <mergeCell ref="G5:H5"/>
    <mergeCell ref="I5:K5"/>
    <mergeCell ref="L5:M5"/>
    <mergeCell ref="N5:O5"/>
    <mergeCell ref="A8:B8"/>
    <mergeCell ref="C8:E8"/>
    <mergeCell ref="F8:G8"/>
    <mergeCell ref="H8:O8"/>
    <mergeCell ref="A10:B10"/>
    <mergeCell ref="C10:E10"/>
    <mergeCell ref="F10:G10"/>
    <mergeCell ref="H10:O10"/>
    <mergeCell ref="A11:B11"/>
    <mergeCell ref="C11:E11"/>
    <mergeCell ref="F11:G11"/>
    <mergeCell ref="H11:O11"/>
    <mergeCell ref="A12:O12"/>
    <mergeCell ref="A9:B9"/>
    <mergeCell ref="C9:E9"/>
    <mergeCell ref="F9:G9"/>
    <mergeCell ref="A1:A4"/>
    <mergeCell ref="B1:C2"/>
    <mergeCell ref="D1:K2"/>
    <mergeCell ref="L1:M1"/>
    <mergeCell ref="N1:O1"/>
    <mergeCell ref="L2:M2"/>
    <mergeCell ref="N2:O2"/>
    <mergeCell ref="B3:C4"/>
    <mergeCell ref="D3:K4"/>
    <mergeCell ref="N3:O3"/>
    <mergeCell ref="L4:M4"/>
    <mergeCell ref="N4:O4"/>
    <mergeCell ref="L3:M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'C:\Users\Alexal\Downloads\[003 HOJA DE VIDA DE INDICADORES E-MEJ-FT-003 (1).xlsx]LISTADO'!#REF!</xm:f>
          </x14:formula1>
          <xm:sqref>C6:G6 N5:O5 H16:I16 C16:E16 I5:K5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9"/>
  <sheetViews>
    <sheetView topLeftCell="A14" workbookViewId="0">
      <selection activeCell="D19" sqref="D19:F19"/>
    </sheetView>
  </sheetViews>
  <sheetFormatPr baseColWidth="10" defaultRowHeight="15" x14ac:dyDescent="0.25"/>
  <cols>
    <col min="1" max="1" width="16.140625" style="104" customWidth="1"/>
    <col min="2" max="2" width="16.7109375" style="104" customWidth="1"/>
    <col min="3" max="3" width="15.28515625" style="104" customWidth="1"/>
    <col min="4" max="4" width="9.42578125" style="104" customWidth="1"/>
    <col min="5" max="5" width="6.5703125" style="104" customWidth="1"/>
    <col min="6" max="6" width="10" style="104" customWidth="1"/>
    <col min="7" max="7" width="6.5703125" style="104" customWidth="1"/>
    <col min="8" max="8" width="12.42578125" style="104" customWidth="1"/>
    <col min="9" max="9" width="5.5703125" style="104" customWidth="1"/>
    <col min="10" max="10" width="11.5703125" style="104" customWidth="1"/>
    <col min="11" max="11" width="6.42578125" style="104" customWidth="1"/>
    <col min="12" max="12" width="11.140625" style="104" customWidth="1"/>
    <col min="13" max="13" width="7.7109375" style="104" customWidth="1"/>
    <col min="14" max="14" width="11.42578125" style="104"/>
    <col min="15" max="15" width="11.42578125" style="105"/>
  </cols>
  <sheetData>
    <row r="1" spans="1:15" x14ac:dyDescent="0.25">
      <c r="A1" s="363"/>
      <c r="B1" s="366" t="s">
        <v>249</v>
      </c>
      <c r="C1" s="367"/>
      <c r="D1" s="366" t="s">
        <v>250</v>
      </c>
      <c r="E1" s="370"/>
      <c r="F1" s="370"/>
      <c r="G1" s="370"/>
      <c r="H1" s="370"/>
      <c r="I1" s="370"/>
      <c r="J1" s="370"/>
      <c r="K1" s="367"/>
      <c r="L1" s="372" t="s">
        <v>251</v>
      </c>
      <c r="M1" s="372"/>
      <c r="N1" s="372" t="s">
        <v>252</v>
      </c>
      <c r="O1" s="372"/>
    </row>
    <row r="2" spans="1:15" x14ac:dyDescent="0.25">
      <c r="A2" s="364"/>
      <c r="B2" s="368"/>
      <c r="C2" s="369"/>
      <c r="D2" s="368"/>
      <c r="E2" s="371"/>
      <c r="F2" s="371"/>
      <c r="G2" s="371"/>
      <c r="H2" s="371"/>
      <c r="I2" s="371"/>
      <c r="J2" s="371"/>
      <c r="K2" s="369"/>
      <c r="L2" s="372" t="s">
        <v>253</v>
      </c>
      <c r="M2" s="372"/>
      <c r="N2" s="373" t="s">
        <v>254</v>
      </c>
      <c r="O2" s="373"/>
    </row>
    <row r="3" spans="1:15" x14ac:dyDescent="0.25">
      <c r="A3" s="364"/>
      <c r="B3" s="374" t="s">
        <v>255</v>
      </c>
      <c r="C3" s="375"/>
      <c r="D3" s="374" t="s">
        <v>256</v>
      </c>
      <c r="E3" s="378"/>
      <c r="F3" s="378"/>
      <c r="G3" s="378"/>
      <c r="H3" s="378"/>
      <c r="I3" s="378"/>
      <c r="J3" s="378"/>
      <c r="K3" s="375"/>
      <c r="L3" s="372" t="s">
        <v>257</v>
      </c>
      <c r="M3" s="372"/>
      <c r="N3" s="372" t="s">
        <v>258</v>
      </c>
      <c r="O3" s="372"/>
    </row>
    <row r="4" spans="1:15" ht="15.75" thickBot="1" x14ac:dyDescent="0.3">
      <c r="A4" s="365"/>
      <c r="B4" s="376"/>
      <c r="C4" s="377"/>
      <c r="D4" s="376"/>
      <c r="E4" s="379"/>
      <c r="F4" s="379"/>
      <c r="G4" s="379"/>
      <c r="H4" s="379"/>
      <c r="I4" s="379"/>
      <c r="J4" s="379"/>
      <c r="K4" s="377"/>
      <c r="L4" s="372" t="s">
        <v>259</v>
      </c>
      <c r="M4" s="372"/>
      <c r="N4" s="373" t="s">
        <v>260</v>
      </c>
      <c r="O4" s="373"/>
    </row>
    <row r="5" spans="1:15" ht="25.5" x14ac:dyDescent="0.25">
      <c r="A5" s="110" t="s">
        <v>251</v>
      </c>
      <c r="B5" s="101" t="s">
        <v>261</v>
      </c>
      <c r="C5" s="383" t="s">
        <v>262</v>
      </c>
      <c r="D5" s="384"/>
      <c r="E5" s="385" t="s">
        <v>261</v>
      </c>
      <c r="F5" s="386"/>
      <c r="G5" s="387" t="s">
        <v>249</v>
      </c>
      <c r="H5" s="388"/>
      <c r="I5" s="389" t="s">
        <v>308</v>
      </c>
      <c r="J5" s="390"/>
      <c r="K5" s="390"/>
      <c r="L5" s="391" t="s">
        <v>263</v>
      </c>
      <c r="M5" s="392"/>
      <c r="N5" s="393" t="s">
        <v>309</v>
      </c>
      <c r="O5" s="394"/>
    </row>
    <row r="6" spans="1:15" ht="57" customHeight="1" x14ac:dyDescent="0.25">
      <c r="A6" s="383" t="s">
        <v>264</v>
      </c>
      <c r="B6" s="384"/>
      <c r="C6" s="393" t="s">
        <v>265</v>
      </c>
      <c r="D6" s="403"/>
      <c r="E6" s="403"/>
      <c r="F6" s="403"/>
      <c r="G6" s="403"/>
      <c r="H6" s="383" t="s">
        <v>266</v>
      </c>
      <c r="I6" s="384"/>
      <c r="J6" s="400" t="s">
        <v>267</v>
      </c>
      <c r="K6" s="401"/>
      <c r="L6" s="401"/>
      <c r="M6" s="401"/>
      <c r="N6" s="401"/>
      <c r="O6" s="402"/>
    </row>
    <row r="7" spans="1:15" x14ac:dyDescent="0.25">
      <c r="A7" s="383" t="s">
        <v>268</v>
      </c>
      <c r="B7" s="384"/>
      <c r="C7" s="385" t="s">
        <v>269</v>
      </c>
      <c r="D7" s="386"/>
      <c r="E7" s="395"/>
      <c r="F7" s="383" t="s">
        <v>266</v>
      </c>
      <c r="G7" s="384"/>
      <c r="H7" s="396"/>
      <c r="I7" s="397"/>
      <c r="J7" s="397"/>
      <c r="K7" s="397"/>
      <c r="L7" s="397"/>
      <c r="M7" s="397"/>
      <c r="N7" s="397"/>
      <c r="O7" s="398"/>
    </row>
    <row r="8" spans="1:15" x14ac:dyDescent="0.25">
      <c r="A8" s="383" t="s">
        <v>270</v>
      </c>
      <c r="B8" s="384"/>
      <c r="C8" s="385" t="s">
        <v>269</v>
      </c>
      <c r="D8" s="386"/>
      <c r="E8" s="395"/>
      <c r="F8" s="383" t="s">
        <v>266</v>
      </c>
      <c r="G8" s="384"/>
      <c r="H8" s="396"/>
      <c r="I8" s="397"/>
      <c r="J8" s="397"/>
      <c r="K8" s="397"/>
      <c r="L8" s="397"/>
      <c r="M8" s="397"/>
      <c r="N8" s="397"/>
      <c r="O8" s="398"/>
    </row>
    <row r="9" spans="1:15" x14ac:dyDescent="0.25">
      <c r="A9" s="383" t="s">
        <v>271</v>
      </c>
      <c r="B9" s="384"/>
      <c r="C9" s="385" t="s">
        <v>269</v>
      </c>
      <c r="D9" s="386"/>
      <c r="E9" s="395"/>
      <c r="F9" s="383" t="s">
        <v>266</v>
      </c>
      <c r="G9" s="384"/>
      <c r="H9" s="396"/>
      <c r="I9" s="397"/>
      <c r="J9" s="397"/>
      <c r="K9" s="397"/>
      <c r="L9" s="397"/>
      <c r="M9" s="397"/>
      <c r="N9" s="397"/>
      <c r="O9" s="398"/>
    </row>
    <row r="10" spans="1:15" x14ac:dyDescent="0.25">
      <c r="A10" s="383" t="s">
        <v>272</v>
      </c>
      <c r="B10" s="384"/>
      <c r="C10" s="385" t="s">
        <v>269</v>
      </c>
      <c r="D10" s="386"/>
      <c r="E10" s="395"/>
      <c r="F10" s="383" t="s">
        <v>266</v>
      </c>
      <c r="G10" s="384"/>
      <c r="H10" s="396"/>
      <c r="I10" s="397"/>
      <c r="J10" s="397"/>
      <c r="K10" s="397"/>
      <c r="L10" s="397"/>
      <c r="M10" s="397"/>
      <c r="N10" s="397"/>
      <c r="O10" s="398"/>
    </row>
    <row r="11" spans="1:15" x14ac:dyDescent="0.25">
      <c r="A11" s="383" t="s">
        <v>273</v>
      </c>
      <c r="B11" s="384"/>
      <c r="C11" s="385" t="s">
        <v>269</v>
      </c>
      <c r="D11" s="386"/>
      <c r="E11" s="395"/>
      <c r="F11" s="383" t="s">
        <v>266</v>
      </c>
      <c r="G11" s="384"/>
      <c r="H11" s="396"/>
      <c r="I11" s="397"/>
      <c r="J11" s="397"/>
      <c r="K11" s="397"/>
      <c r="L11" s="397"/>
      <c r="M11" s="397"/>
      <c r="N11" s="397"/>
      <c r="O11" s="398"/>
    </row>
    <row r="12" spans="1:15" x14ac:dyDescent="0.25">
      <c r="A12" s="383" t="s">
        <v>274</v>
      </c>
      <c r="B12" s="399"/>
      <c r="C12" s="399"/>
      <c r="D12" s="399"/>
      <c r="E12" s="399"/>
      <c r="F12" s="399"/>
      <c r="G12" s="399"/>
      <c r="H12" s="399"/>
      <c r="I12" s="399"/>
      <c r="J12" s="399"/>
      <c r="K12" s="399"/>
      <c r="L12" s="399"/>
      <c r="M12" s="399"/>
      <c r="N12" s="399"/>
      <c r="O12" s="384"/>
    </row>
    <row r="13" spans="1:15" x14ac:dyDescent="0.25">
      <c r="A13" s="380" t="s">
        <v>275</v>
      </c>
      <c r="B13" s="381"/>
      <c r="C13" s="405" t="s">
        <v>365</v>
      </c>
      <c r="D13" s="405"/>
      <c r="E13" s="405"/>
      <c r="F13" s="405"/>
      <c r="G13" s="405"/>
      <c r="H13" s="405"/>
      <c r="I13" s="405"/>
      <c r="J13" s="405"/>
      <c r="K13" s="405"/>
      <c r="L13" s="405"/>
      <c r="M13" s="405"/>
      <c r="N13" s="405"/>
      <c r="O13" s="405"/>
    </row>
    <row r="14" spans="1:15" x14ac:dyDescent="0.25">
      <c r="A14" s="404" t="s">
        <v>276</v>
      </c>
      <c r="B14" s="381"/>
      <c r="C14" s="405" t="s">
        <v>366</v>
      </c>
      <c r="D14" s="405"/>
      <c r="E14" s="405"/>
      <c r="F14" s="405"/>
      <c r="G14" s="405"/>
      <c r="H14" s="405"/>
      <c r="I14" s="405"/>
      <c r="J14" s="405"/>
      <c r="K14" s="405"/>
      <c r="L14" s="405"/>
      <c r="M14" s="405"/>
      <c r="N14" s="405"/>
      <c r="O14" s="405"/>
    </row>
    <row r="15" spans="1:15" ht="24.75" customHeight="1" x14ac:dyDescent="0.25">
      <c r="A15" s="406" t="s">
        <v>277</v>
      </c>
      <c r="B15" s="406"/>
      <c r="C15" s="405" t="s">
        <v>369</v>
      </c>
      <c r="D15" s="447"/>
      <c r="E15" s="447"/>
      <c r="F15" s="447"/>
      <c r="G15" s="447"/>
      <c r="H15" s="447"/>
      <c r="I15" s="447"/>
      <c r="J15" s="447"/>
      <c r="K15" s="447"/>
      <c r="L15" s="447"/>
      <c r="M15" s="447"/>
      <c r="N15" s="447"/>
      <c r="O15" s="447"/>
    </row>
    <row r="16" spans="1:15" ht="27" customHeight="1" x14ac:dyDescent="0.25">
      <c r="A16" s="414" t="s">
        <v>278</v>
      </c>
      <c r="B16" s="414"/>
      <c r="C16" s="421" t="s">
        <v>279</v>
      </c>
      <c r="D16" s="422"/>
      <c r="E16" s="423"/>
      <c r="F16" s="383" t="s">
        <v>280</v>
      </c>
      <c r="G16" s="384"/>
      <c r="H16" s="421" t="s">
        <v>281</v>
      </c>
      <c r="I16" s="422"/>
      <c r="J16" s="424" t="s">
        <v>282</v>
      </c>
      <c r="K16" s="424"/>
      <c r="L16" s="425" t="s">
        <v>283</v>
      </c>
      <c r="M16" s="426"/>
      <c r="N16" s="426"/>
      <c r="O16" s="427"/>
    </row>
    <row r="17" spans="1:15" ht="30" customHeight="1" x14ac:dyDescent="0.25">
      <c r="A17" s="414" t="s">
        <v>284</v>
      </c>
      <c r="B17" s="414"/>
      <c r="C17" s="382"/>
      <c r="D17" s="382"/>
      <c r="E17" s="382"/>
      <c r="F17" s="382"/>
      <c r="G17" s="382"/>
      <c r="H17" s="415" t="s">
        <v>285</v>
      </c>
      <c r="I17" s="416"/>
      <c r="J17" s="416"/>
      <c r="K17" s="417"/>
      <c r="L17" s="418"/>
      <c r="M17" s="419"/>
      <c r="N17" s="419"/>
      <c r="O17" s="420"/>
    </row>
    <row r="18" spans="1:15" x14ac:dyDescent="0.25">
      <c r="A18" s="407" t="s">
        <v>286</v>
      </c>
      <c r="B18" s="407"/>
      <c r="C18" s="407"/>
      <c r="D18" s="407"/>
      <c r="E18" s="407"/>
      <c r="F18" s="407"/>
      <c r="G18" s="407"/>
      <c r="H18" s="407"/>
      <c r="I18" s="407"/>
      <c r="J18" s="407"/>
      <c r="K18" s="407"/>
      <c r="L18" s="407"/>
      <c r="M18" s="407"/>
      <c r="N18" s="407"/>
      <c r="O18" s="407"/>
    </row>
    <row r="19" spans="1:15" ht="24.75" customHeight="1" x14ac:dyDescent="0.25">
      <c r="A19" s="391" t="s">
        <v>287</v>
      </c>
      <c r="B19" s="408"/>
      <c r="C19" s="409"/>
      <c r="D19" s="410" t="s">
        <v>288</v>
      </c>
      <c r="E19" s="411"/>
      <c r="F19" s="412"/>
      <c r="G19" s="413" t="s">
        <v>289</v>
      </c>
      <c r="H19" s="413"/>
      <c r="I19" s="413" t="s">
        <v>290</v>
      </c>
      <c r="J19" s="413"/>
      <c r="K19" s="413"/>
      <c r="L19" s="413" t="s">
        <v>291</v>
      </c>
      <c r="M19" s="413"/>
      <c r="N19" s="413" t="s">
        <v>292</v>
      </c>
      <c r="O19" s="413"/>
    </row>
    <row r="20" spans="1:15" ht="50.25" customHeight="1" x14ac:dyDescent="0.25">
      <c r="A20" s="109" t="s">
        <v>293</v>
      </c>
      <c r="B20" s="429" t="s">
        <v>370</v>
      </c>
      <c r="C20" s="430"/>
      <c r="D20" s="429" t="s">
        <v>295</v>
      </c>
      <c r="E20" s="431"/>
      <c r="F20" s="430"/>
      <c r="G20" s="429"/>
      <c r="H20" s="430"/>
      <c r="I20" s="429" t="s">
        <v>296</v>
      </c>
      <c r="J20" s="431"/>
      <c r="K20" s="430"/>
      <c r="L20" s="429" t="s">
        <v>318</v>
      </c>
      <c r="M20" s="430"/>
      <c r="N20" s="389" t="s">
        <v>298</v>
      </c>
      <c r="O20" s="432"/>
    </row>
    <row r="21" spans="1:15" x14ac:dyDescent="0.25">
      <c r="A21" s="109" t="s">
        <v>299</v>
      </c>
      <c r="B21" s="429">
        <v>0</v>
      </c>
      <c r="C21" s="430"/>
      <c r="D21" s="429"/>
      <c r="E21" s="431"/>
      <c r="F21" s="430"/>
      <c r="G21" s="429"/>
      <c r="H21" s="430"/>
      <c r="I21" s="429"/>
      <c r="J21" s="431"/>
      <c r="K21" s="430"/>
      <c r="L21" s="429"/>
      <c r="M21" s="430"/>
      <c r="N21" s="389"/>
      <c r="O21" s="432"/>
    </row>
    <row r="22" spans="1:15" x14ac:dyDescent="0.25">
      <c r="A22" s="433" t="s">
        <v>300</v>
      </c>
      <c r="B22" s="434"/>
      <c r="C22" s="434"/>
      <c r="D22" s="434"/>
      <c r="E22" s="434"/>
      <c r="F22" s="434"/>
      <c r="G22" s="434"/>
      <c r="H22" s="434"/>
      <c r="I22" s="434"/>
      <c r="J22" s="434"/>
      <c r="K22" s="434"/>
      <c r="L22" s="434"/>
      <c r="M22" s="434"/>
      <c r="N22" s="434"/>
      <c r="O22" s="435"/>
    </row>
    <row r="23" spans="1:15" ht="25.5" x14ac:dyDescent="0.25">
      <c r="A23" s="110" t="s">
        <v>301</v>
      </c>
      <c r="B23" s="436" t="s">
        <v>302</v>
      </c>
      <c r="C23" s="437"/>
      <c r="D23" s="436" t="s">
        <v>303</v>
      </c>
      <c r="E23" s="437"/>
      <c r="F23" s="437"/>
      <c r="G23" s="438" t="s">
        <v>304</v>
      </c>
      <c r="H23" s="438"/>
      <c r="I23" s="438"/>
      <c r="J23" s="438"/>
      <c r="K23" s="438" t="s">
        <v>305</v>
      </c>
      <c r="L23" s="438"/>
      <c r="M23" s="438"/>
      <c r="N23" s="438"/>
      <c r="O23" s="438"/>
    </row>
    <row r="24" spans="1:15" ht="81.75" customHeight="1" x14ac:dyDescent="0.25">
      <c r="A24" s="111"/>
      <c r="B24" s="439"/>
      <c r="C24" s="439"/>
      <c r="D24" s="439"/>
      <c r="E24" s="439"/>
      <c r="F24" s="439"/>
      <c r="G24" s="439"/>
      <c r="H24" s="439"/>
      <c r="I24" s="439"/>
      <c r="J24" s="439"/>
      <c r="K24" s="440"/>
      <c r="L24" s="440"/>
      <c r="M24" s="440"/>
      <c r="N24" s="440"/>
      <c r="O24" s="440"/>
    </row>
    <row r="25" spans="1:15" ht="94.5" customHeight="1" x14ac:dyDescent="0.25">
      <c r="A25" s="111"/>
      <c r="B25" s="439"/>
      <c r="C25" s="439"/>
      <c r="D25" s="439"/>
      <c r="E25" s="439"/>
      <c r="F25" s="439"/>
      <c r="G25" s="439"/>
      <c r="H25" s="439"/>
      <c r="I25" s="439"/>
      <c r="J25" s="439"/>
      <c r="K25" s="440"/>
      <c r="L25" s="440"/>
      <c r="M25" s="440"/>
      <c r="N25" s="440"/>
      <c r="O25" s="440"/>
    </row>
    <row r="26" spans="1:15" ht="156" customHeight="1" x14ac:dyDescent="0.25">
      <c r="A26" s="111"/>
      <c r="B26" s="439"/>
      <c r="C26" s="439"/>
      <c r="D26" s="439"/>
      <c r="E26" s="439"/>
      <c r="F26" s="439"/>
      <c r="G26" s="439"/>
      <c r="H26" s="439"/>
      <c r="I26" s="439"/>
      <c r="J26" s="439"/>
      <c r="K26" s="440"/>
      <c r="L26" s="440"/>
      <c r="M26" s="440"/>
      <c r="N26" s="440"/>
      <c r="O26" s="440"/>
    </row>
    <row r="27" spans="1:15" x14ac:dyDescent="0.25">
      <c r="A27" s="111"/>
      <c r="B27" s="439"/>
      <c r="C27" s="439"/>
      <c r="D27" s="439"/>
      <c r="E27" s="439"/>
      <c r="F27" s="439"/>
      <c r="G27" s="439"/>
      <c r="H27" s="439"/>
      <c r="I27" s="439"/>
      <c r="J27" s="439"/>
      <c r="K27" s="440"/>
      <c r="L27" s="440"/>
      <c r="M27" s="440"/>
      <c r="N27" s="440"/>
      <c r="O27" s="440"/>
    </row>
    <row r="28" spans="1:15" x14ac:dyDescent="0.25">
      <c r="A28" s="441" t="s">
        <v>306</v>
      </c>
      <c r="B28" s="442"/>
      <c r="C28" s="442"/>
      <c r="D28" s="442"/>
      <c r="E28" s="442"/>
      <c r="F28" s="442"/>
      <c r="G28" s="442"/>
      <c r="H28" s="442"/>
      <c r="I28" s="442"/>
      <c r="J28" s="442"/>
      <c r="K28" s="442"/>
      <c r="L28" s="442"/>
      <c r="M28" s="442"/>
      <c r="N28" s="442"/>
      <c r="O28" s="443"/>
    </row>
    <row r="29" spans="1:15" x14ac:dyDescent="0.25">
      <c r="A29" s="444"/>
      <c r="B29" s="445"/>
      <c r="C29" s="445"/>
      <c r="D29" s="445"/>
      <c r="E29" s="445"/>
      <c r="F29" s="445"/>
      <c r="G29" s="445"/>
      <c r="H29" s="445"/>
      <c r="I29" s="445"/>
      <c r="J29" s="445"/>
      <c r="K29" s="445"/>
      <c r="L29" s="445"/>
      <c r="M29" s="445"/>
      <c r="N29" s="445"/>
      <c r="O29" s="446"/>
    </row>
  </sheetData>
  <mergeCells count="102">
    <mergeCell ref="H6:I6"/>
    <mergeCell ref="J6:O6"/>
    <mergeCell ref="A7:B7"/>
    <mergeCell ref="C7:E7"/>
    <mergeCell ref="F7:G7"/>
    <mergeCell ref="H7:O7"/>
    <mergeCell ref="N3:O3"/>
    <mergeCell ref="L4:M4"/>
    <mergeCell ref="N4:O4"/>
    <mergeCell ref="C5:D5"/>
    <mergeCell ref="E5:F5"/>
    <mergeCell ref="G5:H5"/>
    <mergeCell ref="I5:K5"/>
    <mergeCell ref="L5:M5"/>
    <mergeCell ref="N5:O5"/>
    <mergeCell ref="A1:A4"/>
    <mergeCell ref="B1:C2"/>
    <mergeCell ref="D1:K2"/>
    <mergeCell ref="L1:M1"/>
    <mergeCell ref="N1:O1"/>
    <mergeCell ref="L2:M2"/>
    <mergeCell ref="N2:O2"/>
    <mergeCell ref="A10:B10"/>
    <mergeCell ref="C10:E10"/>
    <mergeCell ref="F10:G10"/>
    <mergeCell ref="H10:O10"/>
    <mergeCell ref="A11:B11"/>
    <mergeCell ref="C11:E11"/>
    <mergeCell ref="F11:G11"/>
    <mergeCell ref="H11:O11"/>
    <mergeCell ref="A8:B8"/>
    <mergeCell ref="C8:E8"/>
    <mergeCell ref="F8:G8"/>
    <mergeCell ref="H8:O8"/>
    <mergeCell ref="A9:B9"/>
    <mergeCell ref="C9:E9"/>
    <mergeCell ref="F9:G9"/>
    <mergeCell ref="H9:O9"/>
    <mergeCell ref="B3:C4"/>
    <mergeCell ref="D3:K4"/>
    <mergeCell ref="L3:M3"/>
    <mergeCell ref="A6:B6"/>
    <mergeCell ref="C6:G6"/>
    <mergeCell ref="A16:B16"/>
    <mergeCell ref="C16:E16"/>
    <mergeCell ref="F16:G16"/>
    <mergeCell ref="H16:I16"/>
    <mergeCell ref="J16:K16"/>
    <mergeCell ref="L16:O16"/>
    <mergeCell ref="A12:O12"/>
    <mergeCell ref="A13:B13"/>
    <mergeCell ref="C13:O13"/>
    <mergeCell ref="A14:B14"/>
    <mergeCell ref="C14:O14"/>
    <mergeCell ref="A15:B15"/>
    <mergeCell ref="C15:O15"/>
    <mergeCell ref="A17:B17"/>
    <mergeCell ref="C17:G17"/>
    <mergeCell ref="H17:K17"/>
    <mergeCell ref="L17:O17"/>
    <mergeCell ref="A18:O18"/>
    <mergeCell ref="A19:C19"/>
    <mergeCell ref="D19:F19"/>
    <mergeCell ref="G19:H19"/>
    <mergeCell ref="I19:K19"/>
    <mergeCell ref="L19:M19"/>
    <mergeCell ref="B21:C21"/>
    <mergeCell ref="D21:F21"/>
    <mergeCell ref="G21:H21"/>
    <mergeCell ref="I21:K21"/>
    <mergeCell ref="L21:M21"/>
    <mergeCell ref="N21:O21"/>
    <mergeCell ref="N19:O19"/>
    <mergeCell ref="B20:C20"/>
    <mergeCell ref="D20:F20"/>
    <mergeCell ref="G20:H20"/>
    <mergeCell ref="I20:K20"/>
    <mergeCell ref="L20:M20"/>
    <mergeCell ref="N20:O20"/>
    <mergeCell ref="A22:O22"/>
    <mergeCell ref="B23:C23"/>
    <mergeCell ref="D23:F23"/>
    <mergeCell ref="G23:J23"/>
    <mergeCell ref="K23:O23"/>
    <mergeCell ref="B24:C24"/>
    <mergeCell ref="D24:F24"/>
    <mergeCell ref="G24:J24"/>
    <mergeCell ref="K24:O24"/>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'C:\Users\Alexal\Downloads\[003 HOJA DE VIDA DE INDICADORES E-MEJ-FT-003 (1).xlsx]LISTADO'!#REF!</xm:f>
          </x14:formula1>
          <xm:sqref>N5:O5 H16:I16 C16:E16 I5:K5 C6:G6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5"/>
  <sheetViews>
    <sheetView topLeftCell="D14" zoomScale="78" zoomScaleNormal="78" workbookViewId="0">
      <selection activeCell="D40" sqref="D40"/>
    </sheetView>
  </sheetViews>
  <sheetFormatPr baseColWidth="10" defaultRowHeight="15.75" x14ac:dyDescent="0.25"/>
  <cols>
    <col min="2" max="2" width="32.42578125" style="84" customWidth="1"/>
    <col min="3" max="3" width="26.85546875" style="50" customWidth="1"/>
    <col min="4" max="4" width="230.28515625" style="51" customWidth="1"/>
    <col min="5" max="5" width="34.140625" customWidth="1"/>
  </cols>
  <sheetData>
    <row r="1" spans="2:4" ht="33" customHeight="1" thickBot="1" x14ac:dyDescent="0.5">
      <c r="B1" s="481" t="s">
        <v>25</v>
      </c>
      <c r="C1" s="482"/>
      <c r="D1" s="483"/>
    </row>
    <row r="2" spans="2:4" ht="91.5" customHeight="1" x14ac:dyDescent="0.25">
      <c r="B2" s="484" t="s">
        <v>201</v>
      </c>
      <c r="C2" s="485"/>
      <c r="D2" s="486"/>
    </row>
    <row r="3" spans="2:4" ht="78" customHeight="1" x14ac:dyDescent="0.25">
      <c r="B3" s="63" t="s">
        <v>202</v>
      </c>
      <c r="C3" s="487" t="s">
        <v>203</v>
      </c>
      <c r="D3" s="488"/>
    </row>
    <row r="4" spans="2:4" ht="44.25" customHeight="1" x14ac:dyDescent="0.25">
      <c r="B4" s="63" t="s">
        <v>69</v>
      </c>
      <c r="C4" s="489" t="s">
        <v>204</v>
      </c>
      <c r="D4" s="490"/>
    </row>
    <row r="5" spans="2:4" ht="54.75" customHeight="1" x14ac:dyDescent="0.25">
      <c r="B5" s="57" t="s">
        <v>96</v>
      </c>
      <c r="C5" s="491" t="s">
        <v>205</v>
      </c>
      <c r="D5" s="492"/>
    </row>
    <row r="6" spans="2:4" ht="15" customHeight="1" x14ac:dyDescent="0.25">
      <c r="B6" s="459" t="s">
        <v>72</v>
      </c>
      <c r="C6" s="468" t="s">
        <v>73</v>
      </c>
      <c r="D6" s="469"/>
    </row>
    <row r="7" spans="2:4" ht="107.25" customHeight="1" x14ac:dyDescent="0.25">
      <c r="B7" s="461"/>
      <c r="C7" s="472"/>
      <c r="D7" s="473"/>
    </row>
    <row r="8" spans="2:4" s="48" customFormat="1" ht="66" customHeight="1" x14ac:dyDescent="0.25">
      <c r="B8" s="63" t="s">
        <v>41</v>
      </c>
      <c r="C8" s="457" t="s">
        <v>206</v>
      </c>
      <c r="D8" s="458"/>
    </row>
    <row r="9" spans="2:4" s="48" customFormat="1" ht="253.5" customHeight="1" x14ac:dyDescent="0.25">
      <c r="B9" s="459" t="s">
        <v>62</v>
      </c>
      <c r="C9" s="468" t="s">
        <v>224</v>
      </c>
      <c r="D9" s="469"/>
    </row>
    <row r="10" spans="2:4" s="48" customFormat="1" ht="369.75" customHeight="1" x14ac:dyDescent="0.25">
      <c r="B10" s="461"/>
      <c r="C10" s="472"/>
      <c r="D10" s="473"/>
    </row>
    <row r="11" spans="2:4" ht="204" customHeight="1" x14ac:dyDescent="0.25">
      <c r="B11" s="63" t="s">
        <v>42</v>
      </c>
      <c r="C11" s="457" t="s">
        <v>207</v>
      </c>
      <c r="D11" s="458"/>
    </row>
    <row r="12" spans="2:4" ht="165.75" customHeight="1" x14ac:dyDescent="0.25">
      <c r="B12" s="63" t="s">
        <v>168</v>
      </c>
      <c r="C12" s="457" t="s">
        <v>208</v>
      </c>
      <c r="D12" s="458"/>
    </row>
    <row r="13" spans="2:4" ht="48.75" customHeight="1" x14ac:dyDescent="0.25">
      <c r="B13" s="63" t="s">
        <v>43</v>
      </c>
      <c r="C13" s="457" t="s">
        <v>74</v>
      </c>
      <c r="D13" s="458"/>
    </row>
    <row r="14" spans="2:4" ht="370.5" customHeight="1" x14ac:dyDescent="0.25">
      <c r="B14" s="459" t="s">
        <v>209</v>
      </c>
      <c r="C14" s="478" t="s">
        <v>8</v>
      </c>
      <c r="D14" s="469" t="s">
        <v>210</v>
      </c>
    </row>
    <row r="15" spans="2:4" ht="409.6" customHeight="1" x14ac:dyDescent="0.25">
      <c r="B15" s="460"/>
      <c r="C15" s="478"/>
      <c r="D15" s="473"/>
    </row>
    <row r="16" spans="2:4" ht="409.6" customHeight="1" x14ac:dyDescent="0.25">
      <c r="B16" s="460"/>
      <c r="C16" s="462" t="s">
        <v>9</v>
      </c>
      <c r="D16" s="479" t="s">
        <v>75</v>
      </c>
    </row>
    <row r="17" spans="1:11" ht="250.5" customHeight="1" x14ac:dyDescent="0.25">
      <c r="B17" s="460"/>
      <c r="C17" s="463"/>
      <c r="D17" s="480"/>
    </row>
    <row r="18" spans="1:11" ht="55.5" customHeight="1" x14ac:dyDescent="0.25">
      <c r="B18" s="461"/>
      <c r="C18" s="49" t="s">
        <v>10</v>
      </c>
      <c r="D18" s="62" t="s">
        <v>211</v>
      </c>
    </row>
    <row r="19" spans="1:11" ht="53.25" customHeight="1" x14ac:dyDescent="0.25">
      <c r="B19" s="63" t="s">
        <v>59</v>
      </c>
      <c r="C19" s="457" t="s">
        <v>76</v>
      </c>
      <c r="D19" s="458"/>
    </row>
    <row r="20" spans="1:11" ht="383.25" customHeight="1" x14ac:dyDescent="0.25">
      <c r="B20" s="467" t="s">
        <v>212</v>
      </c>
      <c r="C20" s="468" t="s">
        <v>213</v>
      </c>
      <c r="D20" s="469"/>
    </row>
    <row r="21" spans="1:11" ht="91.5" customHeight="1" x14ac:dyDescent="0.25">
      <c r="B21" s="467"/>
      <c r="C21" s="470"/>
      <c r="D21" s="471"/>
    </row>
    <row r="22" spans="1:11" ht="358.5" customHeight="1" x14ac:dyDescent="0.25">
      <c r="B22" s="467"/>
      <c r="C22" s="472"/>
      <c r="D22" s="473"/>
    </row>
    <row r="23" spans="1:11" ht="246" customHeight="1" x14ac:dyDescent="0.25">
      <c r="B23" s="80" t="s">
        <v>151</v>
      </c>
      <c r="C23" s="49" t="s">
        <v>214</v>
      </c>
      <c r="D23" s="62"/>
    </row>
    <row r="24" spans="1:11" ht="194.25" customHeight="1" x14ac:dyDescent="0.25">
      <c r="B24" s="80" t="s">
        <v>156</v>
      </c>
      <c r="C24" s="468" t="s">
        <v>215</v>
      </c>
      <c r="D24" s="469"/>
    </row>
    <row r="25" spans="1:11" ht="180" customHeight="1" x14ac:dyDescent="0.25">
      <c r="B25" s="80" t="s">
        <v>157</v>
      </c>
      <c r="C25" s="472"/>
      <c r="D25" s="473"/>
    </row>
    <row r="26" spans="1:11" ht="180" customHeight="1" x14ac:dyDescent="0.25">
      <c r="B26" s="474" t="s">
        <v>45</v>
      </c>
      <c r="C26" s="468" t="s">
        <v>216</v>
      </c>
      <c r="D26" s="469"/>
    </row>
    <row r="27" spans="1:11" ht="295.5" customHeight="1" x14ac:dyDescent="0.25">
      <c r="A27" s="477"/>
      <c r="B27" s="475"/>
      <c r="C27" s="470"/>
      <c r="D27" s="471"/>
      <c r="K27" s="48"/>
    </row>
    <row r="28" spans="1:11" ht="363" customHeight="1" x14ac:dyDescent="0.25">
      <c r="A28" s="477"/>
      <c r="B28" s="476"/>
      <c r="C28" s="472"/>
      <c r="D28" s="473"/>
    </row>
    <row r="29" spans="1:11" ht="60.75" customHeight="1" x14ac:dyDescent="0.25">
      <c r="A29" s="81"/>
      <c r="B29" s="80" t="s">
        <v>123</v>
      </c>
      <c r="C29" s="457" t="s">
        <v>217</v>
      </c>
      <c r="D29" s="458"/>
    </row>
    <row r="30" spans="1:11" ht="165.75" customHeight="1" x14ac:dyDescent="0.25">
      <c r="A30" s="81"/>
      <c r="B30" s="80" t="s">
        <v>118</v>
      </c>
      <c r="C30" s="457" t="s">
        <v>218</v>
      </c>
      <c r="D30" s="458"/>
    </row>
    <row r="31" spans="1:11" ht="86.25" customHeight="1" x14ac:dyDescent="0.25">
      <c r="B31" s="63" t="s">
        <v>140</v>
      </c>
      <c r="C31" s="457" t="s">
        <v>77</v>
      </c>
      <c r="D31" s="458"/>
    </row>
    <row r="32" spans="1:11" ht="45.75" customHeight="1" x14ac:dyDescent="0.25">
      <c r="B32" s="459" t="s">
        <v>78</v>
      </c>
      <c r="C32" s="49" t="s">
        <v>195</v>
      </c>
      <c r="D32" s="62" t="s">
        <v>219</v>
      </c>
    </row>
    <row r="33" spans="2:4" ht="83.25" customHeight="1" x14ac:dyDescent="0.25">
      <c r="B33" s="460"/>
      <c r="C33" s="49" t="s">
        <v>198</v>
      </c>
      <c r="D33" s="62" t="s">
        <v>79</v>
      </c>
    </row>
    <row r="34" spans="2:4" ht="102" customHeight="1" x14ac:dyDescent="0.25">
      <c r="B34" s="460"/>
      <c r="C34" s="49" t="s">
        <v>200</v>
      </c>
      <c r="D34" s="62" t="s">
        <v>220</v>
      </c>
    </row>
    <row r="35" spans="2:4" ht="42" customHeight="1" x14ac:dyDescent="0.25">
      <c r="B35" s="460"/>
      <c r="C35" s="462" t="s">
        <v>165</v>
      </c>
      <c r="D35" s="62" t="s">
        <v>221</v>
      </c>
    </row>
    <row r="36" spans="2:4" ht="39.75" customHeight="1" x14ac:dyDescent="0.25">
      <c r="B36" s="460"/>
      <c r="C36" s="463"/>
      <c r="D36" s="62" t="s">
        <v>222</v>
      </c>
    </row>
    <row r="37" spans="2:4" ht="36.75" customHeight="1" x14ac:dyDescent="0.25">
      <c r="B37" s="461"/>
      <c r="C37" s="49" t="s">
        <v>49</v>
      </c>
      <c r="D37" s="62" t="s">
        <v>80</v>
      </c>
    </row>
    <row r="38" spans="2:4" ht="36.75" customHeight="1" x14ac:dyDescent="0.25">
      <c r="B38" s="464" t="s">
        <v>82</v>
      </c>
      <c r="C38" s="61" t="s">
        <v>95</v>
      </c>
      <c r="D38" s="60" t="s">
        <v>81</v>
      </c>
    </row>
    <row r="39" spans="2:4" ht="50.25" customHeight="1" x14ac:dyDescent="0.25">
      <c r="B39" s="465"/>
      <c r="C39" s="59" t="s">
        <v>196</v>
      </c>
      <c r="D39" s="58" t="s">
        <v>225</v>
      </c>
    </row>
    <row r="40" spans="2:4" ht="38.25" customHeight="1" x14ac:dyDescent="0.25">
      <c r="B40" s="465"/>
      <c r="C40" s="59" t="s">
        <v>51</v>
      </c>
      <c r="D40" s="58" t="s">
        <v>83</v>
      </c>
    </row>
    <row r="41" spans="2:4" ht="38.25" customHeight="1" x14ac:dyDescent="0.25">
      <c r="B41" s="466"/>
      <c r="C41" s="59" t="s">
        <v>124</v>
      </c>
      <c r="D41" s="58" t="s">
        <v>228</v>
      </c>
    </row>
    <row r="42" spans="2:4" ht="38.25" customHeight="1" x14ac:dyDescent="0.25">
      <c r="B42" s="82" t="s">
        <v>162</v>
      </c>
      <c r="C42" s="449" t="s">
        <v>223</v>
      </c>
      <c r="D42" s="450"/>
    </row>
    <row r="43" spans="2:4" ht="36" customHeight="1" x14ac:dyDescent="0.25">
      <c r="B43" s="57" t="s">
        <v>94</v>
      </c>
      <c r="C43" s="451" t="s">
        <v>93</v>
      </c>
      <c r="D43" s="452"/>
    </row>
    <row r="44" spans="2:4" ht="42" customHeight="1" x14ac:dyDescent="0.25">
      <c r="B44" s="57" t="s">
        <v>226</v>
      </c>
      <c r="C44" s="453" t="s">
        <v>92</v>
      </c>
      <c r="D44" s="454"/>
    </row>
    <row r="45" spans="2:4" ht="38.25" customHeight="1" thickBot="1" x14ac:dyDescent="0.3">
      <c r="B45" s="83" t="s">
        <v>91</v>
      </c>
      <c r="C45" s="455" t="s">
        <v>90</v>
      </c>
      <c r="D45" s="456"/>
    </row>
  </sheetData>
  <mergeCells count="35">
    <mergeCell ref="C13:D13"/>
    <mergeCell ref="B1:D1"/>
    <mergeCell ref="B2:D2"/>
    <mergeCell ref="C3:D3"/>
    <mergeCell ref="C4:D4"/>
    <mergeCell ref="C5:D5"/>
    <mergeCell ref="B6:B7"/>
    <mergeCell ref="C6:D7"/>
    <mergeCell ref="C8:D8"/>
    <mergeCell ref="B9:B10"/>
    <mergeCell ref="C9:D10"/>
    <mergeCell ref="C11:D11"/>
    <mergeCell ref="C12:D12"/>
    <mergeCell ref="A27:A28"/>
    <mergeCell ref="B14:B18"/>
    <mergeCell ref="C14:C15"/>
    <mergeCell ref="D14:D15"/>
    <mergeCell ref="C16:C17"/>
    <mergeCell ref="D16:D17"/>
    <mergeCell ref="C19:D19"/>
    <mergeCell ref="B32:B37"/>
    <mergeCell ref="C35:C36"/>
    <mergeCell ref="B38:B41"/>
    <mergeCell ref="B20:B22"/>
    <mergeCell ref="C20:D22"/>
    <mergeCell ref="C24:D25"/>
    <mergeCell ref="B26:B28"/>
    <mergeCell ref="C26:D28"/>
    <mergeCell ref="C42:D42"/>
    <mergeCell ref="C43:D43"/>
    <mergeCell ref="C44:D44"/>
    <mergeCell ref="C45:D45"/>
    <mergeCell ref="C29:D29"/>
    <mergeCell ref="C30:D30"/>
    <mergeCell ref="C31:D3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MAPA DE RIESGOS CORRUPCIÓN</vt:lpstr>
      <vt:lpstr>FORMATO</vt:lpstr>
      <vt:lpstr>HV R1 IND EF</vt:lpstr>
      <vt:lpstr>HV R2 IND 1</vt:lpstr>
      <vt:lpstr>HV R2 IND EF </vt:lpstr>
      <vt:lpstr>HV R3 IND EF </vt:lpstr>
      <vt:lpstr>HV R3 IND 1</vt:lpstr>
      <vt:lpstr>HV R4 IND EF</vt:lpstr>
      <vt:lpstr>INSTRUCTIVO DE DILIGENCIAMIENTO</vt:lpstr>
      <vt:lpstr>HV R4 IND 1</vt:lpstr>
      <vt:lpstr>FORMATO!Área_de_impresión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Willington Granados Herrera</cp:lastModifiedBy>
  <cp:lastPrinted>2020-01-21T16:33:47Z</cp:lastPrinted>
  <dcterms:created xsi:type="dcterms:W3CDTF">2016-10-28T13:56:30Z</dcterms:created>
  <dcterms:modified xsi:type="dcterms:W3CDTF">2021-01-29T19:59:11Z</dcterms:modified>
</cp:coreProperties>
</file>