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willingtong\Desktop\IDIPRON\WILLI\Gestión Mensual\2021\Enero\Riesgos\Riesgos de Gestión\"/>
    </mc:Choice>
  </mc:AlternateContent>
  <xr:revisionPtr revIDLastSave="0" documentId="13_ncr:1_{10E5E871-6AB1-4E3C-806D-25D604393044}" xr6:coauthVersionLast="45" xr6:coauthVersionMax="45" xr10:uidLastSave="{00000000-0000-0000-0000-000000000000}"/>
  <bookViews>
    <workbookView xWindow="-120" yWindow="-120" windowWidth="29040" windowHeight="15840" activeTab="3" xr2:uid="{00000000-000D-0000-FFFF-FFFF00000000}"/>
  </bookViews>
  <sheets>
    <sheet name="COMUNICACIONES" sheetId="3" r:id="rId1"/>
    <sheet name="INVESTIGACION" sheetId="4" r:id="rId2"/>
    <sheet name="PLANEACION" sheetId="5" r:id="rId3"/>
    <sheet name="GESTIÓN DE MEJORAMIENTO" sheetId="6" r:id="rId4"/>
  </sheets>
  <definedNames>
    <definedName name="_xlnm._FilterDatabase" localSheetId="0" hidden="1">COMUNICACIONES!$A$1:$AL$53</definedName>
    <definedName name="_xlnm._FilterDatabase" localSheetId="3" hidden="1">'GESTIÓN DE MEJORAMIENTO'!$A$1:$AL$91</definedName>
    <definedName name="_xlnm._FilterDatabase" localSheetId="1" hidden="1">INVESTIGACION!$A$1:$AL$28</definedName>
    <definedName name="_xlnm._FilterDatabase" localSheetId="2" hidden="1">PLANEACION!$A$1:$AL$56</definedName>
    <definedName name="_xlnm.Print_Area" localSheetId="0">COMUNICACIONES!$A$1:$AG$53</definedName>
    <definedName name="_xlnm.Print_Area" localSheetId="3">'GESTIÓN DE MEJORAMIENTO'!$A$1:$AG$91</definedName>
    <definedName name="_xlnm.Print_Area" localSheetId="1">INVESTIGACION!$A$1:$AG$28</definedName>
    <definedName name="_xlnm.Print_Area" localSheetId="2">PLANEACION!$A$1:$AG$56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89" i="6" l="1"/>
  <c r="N81" i="6"/>
  <c r="N80" i="6"/>
  <c r="N79" i="6"/>
  <c r="N78" i="6"/>
  <c r="N77" i="6"/>
  <c r="N76" i="6"/>
  <c r="O75" i="6"/>
  <c r="O78" i="6" s="1"/>
  <c r="N75" i="6"/>
  <c r="I75" i="6"/>
  <c r="I76" i="6" s="1"/>
  <c r="N74" i="6"/>
  <c r="N73" i="6"/>
  <c r="N72" i="6"/>
  <c r="N71" i="6"/>
  <c r="N70" i="6"/>
  <c r="N69" i="6"/>
  <c r="I69" i="6"/>
  <c r="I70" i="6" s="1"/>
  <c r="N68" i="6"/>
  <c r="O68" i="6" s="1"/>
  <c r="O71" i="6" s="1"/>
  <c r="J68" i="6"/>
  <c r="I68" i="6"/>
  <c r="N67" i="6"/>
  <c r="N66" i="6"/>
  <c r="N65" i="6"/>
  <c r="N64" i="6"/>
  <c r="N63" i="6"/>
  <c r="N62" i="6"/>
  <c r="O61" i="6"/>
  <c r="O64" i="6" s="1"/>
  <c r="N61" i="6"/>
  <c r="I61" i="6"/>
  <c r="I62" i="6" s="1"/>
  <c r="N60" i="6"/>
  <c r="N59" i="6"/>
  <c r="N58" i="6"/>
  <c r="N57" i="6"/>
  <c r="N56" i="6"/>
  <c r="N55" i="6"/>
  <c r="I55" i="6"/>
  <c r="I56" i="6" s="1"/>
  <c r="N54" i="6"/>
  <c r="O54" i="6" s="1"/>
  <c r="O57" i="6" s="1"/>
  <c r="J54" i="6"/>
  <c r="I54" i="6"/>
  <c r="N53" i="6"/>
  <c r="N52" i="6"/>
  <c r="N51" i="6"/>
  <c r="N50" i="6"/>
  <c r="N49" i="6"/>
  <c r="N48" i="6"/>
  <c r="O47" i="6"/>
  <c r="O50" i="6" s="1"/>
  <c r="N47" i="6"/>
  <c r="I47" i="6"/>
  <c r="I48" i="6" s="1"/>
  <c r="N46" i="6"/>
  <c r="N45" i="6"/>
  <c r="N44" i="6"/>
  <c r="N43" i="6"/>
  <c r="N42" i="6"/>
  <c r="N41" i="6"/>
  <c r="I41" i="6"/>
  <c r="I42" i="6" s="1"/>
  <c r="N40" i="6"/>
  <c r="O40" i="6" s="1"/>
  <c r="O43" i="6" s="1"/>
  <c r="J40" i="6"/>
  <c r="I40" i="6"/>
  <c r="N39" i="6"/>
  <c r="N38" i="6"/>
  <c r="N37" i="6"/>
  <c r="N36" i="6"/>
  <c r="N35" i="6"/>
  <c r="N34" i="6"/>
  <c r="O33" i="6"/>
  <c r="O36" i="6" s="1"/>
  <c r="N33" i="6"/>
  <c r="I33" i="6"/>
  <c r="I34" i="6" s="1"/>
  <c r="N32" i="6"/>
  <c r="N31" i="6"/>
  <c r="N30" i="6"/>
  <c r="N29" i="6"/>
  <c r="N28" i="6"/>
  <c r="N27" i="6"/>
  <c r="I27" i="6"/>
  <c r="I28" i="6" s="1"/>
  <c r="N26" i="6"/>
  <c r="O26" i="6" s="1"/>
  <c r="O29" i="6" s="1"/>
  <c r="J26" i="6"/>
  <c r="I26" i="6"/>
  <c r="N25" i="6"/>
  <c r="N24" i="6"/>
  <c r="N23" i="6"/>
  <c r="N22" i="6"/>
  <c r="N21" i="6"/>
  <c r="N20" i="6"/>
  <c r="O19" i="6"/>
  <c r="O22" i="6" s="1"/>
  <c r="N19" i="6"/>
  <c r="I19" i="6"/>
  <c r="I20" i="6" s="1"/>
  <c r="N18" i="6"/>
  <c r="N17" i="6"/>
  <c r="N16" i="6"/>
  <c r="N15" i="6"/>
  <c r="N14" i="6"/>
  <c r="N13" i="6"/>
  <c r="I13" i="6"/>
  <c r="I14" i="6" s="1"/>
  <c r="N12" i="6"/>
  <c r="O12" i="6" s="1"/>
  <c r="O15" i="6" s="1"/>
  <c r="I12" i="6"/>
  <c r="J47" i="6" l="1"/>
  <c r="I49" i="6"/>
  <c r="R78" i="6"/>
  <c r="Q78" i="6"/>
  <c r="J12" i="6"/>
  <c r="R29" i="6"/>
  <c r="Q29" i="6"/>
  <c r="J33" i="6"/>
  <c r="I35" i="6"/>
  <c r="R64" i="6"/>
  <c r="Q64" i="6"/>
  <c r="R22" i="6"/>
  <c r="Q22" i="6"/>
  <c r="R43" i="6"/>
  <c r="Q43" i="6"/>
  <c r="R15" i="6"/>
  <c r="Q15" i="6"/>
  <c r="J19" i="6"/>
  <c r="I21" i="6"/>
  <c r="R50" i="6"/>
  <c r="Q50" i="6"/>
  <c r="R71" i="6"/>
  <c r="Q71" i="6"/>
  <c r="J75" i="6"/>
  <c r="I77" i="6"/>
  <c r="R36" i="6"/>
  <c r="Q36" i="6"/>
  <c r="R57" i="6"/>
  <c r="Q57" i="6"/>
  <c r="J61" i="6"/>
  <c r="I63" i="6"/>
  <c r="T78" i="6" l="1"/>
  <c r="S78" i="6"/>
  <c r="Q75" i="6"/>
  <c r="T36" i="6"/>
  <c r="S36" i="6"/>
  <c r="Q33" i="6"/>
  <c r="Q68" i="6"/>
  <c r="T71" i="6"/>
  <c r="S71" i="6"/>
  <c r="Q40" i="6"/>
  <c r="T43" i="6"/>
  <c r="S43" i="6"/>
  <c r="T64" i="6"/>
  <c r="S64" i="6"/>
  <c r="Q61" i="6"/>
  <c r="Q26" i="6"/>
  <c r="T29" i="6"/>
  <c r="S29" i="6"/>
  <c r="Q54" i="6"/>
  <c r="T57" i="6"/>
  <c r="S57" i="6"/>
  <c r="T50" i="6"/>
  <c r="S50" i="6"/>
  <c r="Q47" i="6"/>
  <c r="Q12" i="6"/>
  <c r="T15" i="6"/>
  <c r="S15" i="6"/>
  <c r="T22" i="6"/>
  <c r="S22" i="6"/>
  <c r="Q19" i="6"/>
  <c r="AB54" i="5" l="1"/>
  <c r="N46" i="5"/>
  <c r="N45" i="5"/>
  <c r="N44" i="5"/>
  <c r="N43" i="5"/>
  <c r="N42" i="5"/>
  <c r="N41" i="5"/>
  <c r="N40" i="5"/>
  <c r="I40" i="5"/>
  <c r="I41" i="5" s="1"/>
  <c r="N39" i="5"/>
  <c r="N38" i="5"/>
  <c r="N37" i="5"/>
  <c r="N36" i="5"/>
  <c r="N35" i="5"/>
  <c r="N34" i="5"/>
  <c r="N33" i="5"/>
  <c r="I33" i="5"/>
  <c r="I34" i="5" s="1"/>
  <c r="N32" i="5"/>
  <c r="N31" i="5"/>
  <c r="N30" i="5"/>
  <c r="N29" i="5"/>
  <c r="N28" i="5"/>
  <c r="N27" i="5"/>
  <c r="N26" i="5"/>
  <c r="I26" i="5"/>
  <c r="I27" i="5" s="1"/>
  <c r="N25" i="5"/>
  <c r="N24" i="5"/>
  <c r="N23" i="5"/>
  <c r="N22" i="5"/>
  <c r="N21" i="5"/>
  <c r="N20" i="5"/>
  <c r="N19" i="5"/>
  <c r="I19" i="5"/>
  <c r="I20" i="5" s="1"/>
  <c r="N18" i="5"/>
  <c r="N17" i="5"/>
  <c r="N16" i="5"/>
  <c r="N15" i="5"/>
  <c r="N14" i="5"/>
  <c r="N13" i="5"/>
  <c r="N12" i="5"/>
  <c r="I12" i="5"/>
  <c r="I13" i="5" s="1"/>
  <c r="O12" i="5" l="1"/>
  <c r="O15" i="5" s="1"/>
  <c r="O19" i="5"/>
  <c r="O22" i="5" s="1"/>
  <c r="Q22" i="5" s="1"/>
  <c r="Q19" i="5" s="1"/>
  <c r="O26" i="5"/>
  <c r="O29" i="5" s="1"/>
  <c r="O33" i="5"/>
  <c r="O36" i="5" s="1"/>
  <c r="R36" i="5" s="1"/>
  <c r="O40" i="5"/>
  <c r="O43" i="5" s="1"/>
  <c r="J12" i="5"/>
  <c r="I14" i="5"/>
  <c r="R15" i="5"/>
  <c r="Q15" i="5"/>
  <c r="R22" i="5"/>
  <c r="Q29" i="5"/>
  <c r="Q26" i="5" s="1"/>
  <c r="R29" i="5"/>
  <c r="Q36" i="5"/>
  <c r="Q33" i="5" s="1"/>
  <c r="R43" i="5"/>
  <c r="Q43" i="5"/>
  <c r="Q40" i="5" s="1"/>
  <c r="I21" i="5"/>
  <c r="J19" i="5"/>
  <c r="J26" i="5"/>
  <c r="I28" i="5"/>
  <c r="I35" i="5"/>
  <c r="J33" i="5"/>
  <c r="J40" i="5"/>
  <c r="I42" i="5"/>
  <c r="T43" i="5" l="1"/>
  <c r="T29" i="5"/>
  <c r="T15" i="5"/>
  <c r="T36" i="5"/>
  <c r="S43" i="5"/>
  <c r="S29" i="5"/>
  <c r="S15" i="5"/>
  <c r="Q12" i="5"/>
  <c r="S36" i="5"/>
  <c r="S22" i="5"/>
  <c r="T22" i="5"/>
  <c r="AB26" i="4" l="1"/>
  <c r="N18" i="4"/>
  <c r="N17" i="4"/>
  <c r="N16" i="4"/>
  <c r="N15" i="4"/>
  <c r="N14" i="4"/>
  <c r="N13" i="4"/>
  <c r="N12" i="4"/>
  <c r="O12" i="4" s="1"/>
  <c r="O15" i="4" s="1"/>
  <c r="I12" i="4"/>
  <c r="I13" i="4" s="1"/>
  <c r="I14" i="4" l="1"/>
  <c r="J12" i="4"/>
  <c r="R15" i="4"/>
  <c r="Q15" i="4"/>
  <c r="T15" i="4" l="1"/>
  <c r="Q12" i="4"/>
  <c r="S15" i="4"/>
  <c r="AB51" i="3" l="1"/>
  <c r="N40" i="3"/>
  <c r="N39" i="3"/>
  <c r="N38" i="3"/>
  <c r="N37" i="3"/>
  <c r="N36" i="3"/>
  <c r="N35" i="3"/>
  <c r="N34" i="3"/>
  <c r="O34" i="3" s="1"/>
  <c r="O37" i="3" s="1"/>
  <c r="I34" i="3"/>
  <c r="I35" i="3" s="1"/>
  <c r="N29" i="3"/>
  <c r="N27" i="3"/>
  <c r="N26" i="3"/>
  <c r="N25" i="3"/>
  <c r="N24" i="3"/>
  <c r="N23" i="3"/>
  <c r="I23" i="3"/>
  <c r="I24" i="3" s="1"/>
  <c r="N18" i="3"/>
  <c r="N17" i="3"/>
  <c r="N16" i="3"/>
  <c r="N15" i="3"/>
  <c r="N14" i="3"/>
  <c r="N13" i="3"/>
  <c r="O12" i="3"/>
  <c r="O15" i="3" s="1"/>
  <c r="Q15" i="3" s="1"/>
  <c r="N12" i="3"/>
  <c r="I12" i="3"/>
  <c r="I13" i="3" s="1"/>
  <c r="I36" i="3" l="1"/>
  <c r="J34" i="3"/>
  <c r="I14" i="3"/>
  <c r="J12" i="3"/>
  <c r="O23" i="3"/>
  <c r="O26" i="3" s="1"/>
  <c r="Q26" i="3"/>
  <c r="R26" i="3"/>
  <c r="T37" i="3"/>
  <c r="S15" i="3"/>
  <c r="Q12" i="3"/>
  <c r="S37" i="3"/>
  <c r="T15" i="3"/>
  <c r="I25" i="3"/>
  <c r="J23" i="3"/>
  <c r="R37" i="3"/>
  <c r="Q37" i="3"/>
  <c r="Q34" i="3" s="1"/>
  <c r="S26" i="3" l="1"/>
  <c r="T26" i="3"/>
  <c r="Q23" i="3"/>
</calcChain>
</file>

<file path=xl/sharedStrings.xml><?xml version="1.0" encoding="utf-8"?>
<sst xmlns="http://schemas.openxmlformats.org/spreadsheetml/2006/main" count="1828" uniqueCount="329">
  <si>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</si>
  <si>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</si>
  <si>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</si>
  <si>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</si>
  <si>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</si>
  <si>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</si>
  <si>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</si>
  <si>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</si>
  <si>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</si>
  <si>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</si>
  <si>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</si>
  <si>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</si>
  <si>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</si>
  <si>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</si>
  <si>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</si>
  <si>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</si>
  <si>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</si>
  <si>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</si>
  <si>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</si>
  <si>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</si>
  <si>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</si>
  <si>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</si>
  <si>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</si>
  <si>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</si>
  <si>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</si>
  <si>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</si>
  <si>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</si>
  <si>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</si>
  <si>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</si>
  <si>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</si>
  <si>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</si>
  <si>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SEGUIMIENTO 2</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</si>
  <si>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</si>
  <si>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</si>
  <si>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</si>
  <si>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</si>
  <si>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</si>
  <si>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</si>
  <si>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</si>
  <si>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</si>
  <si>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</si>
  <si>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</si>
  <si>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</si>
  <si>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</si>
  <si>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</si>
  <si>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</si>
  <si>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</si>
  <si>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</si>
  <si>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</si>
  <si>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</si>
  <si>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</si>
  <si>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</si>
  <si>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</si>
  <si>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</si>
  <si>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</si>
  <si>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</si>
  <si>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</si>
  <si>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</si>
  <si>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</si>
  <si>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</si>
  <si>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</si>
  <si>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</si>
  <si>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</si>
  <si>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</si>
  <si>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</si>
  <si>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</si>
  <si>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</si>
  <si>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</si>
  <si>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</si>
  <si>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</si>
  <si>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</si>
  <si>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</si>
  <si>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</si>
  <si>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</si>
  <si>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</si>
  <si>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</si>
  <si>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</si>
  <si>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</si>
  <si>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</si>
  <si>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</si>
  <si>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</si>
  <si>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</si>
  <si>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</si>
  <si>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</si>
  <si>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</si>
  <si>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</si>
  <si>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</si>
  <si>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</si>
  <si>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¿Existe un responsable asignado a la ejecución del control?</t>
  </si>
  <si>
    <t>DIRECTAMENTE</t>
  </si>
  <si>
    <t>REDUCIR EL RIESGO</t>
  </si>
  <si>
    <t>PREVENTIVO</t>
  </si>
  <si>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</si>
  <si>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</si>
  <si>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</si>
  <si>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</si>
  <si>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</si>
  <si>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</si>
  <si>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</si>
  <si>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</si>
  <si>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</si>
  <si>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</si>
  <si>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ACEPTAR EL RIESGO</t>
  </si>
  <si>
    <t>EVITAR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</si>
  <si>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</si>
  <si>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</si>
  <si>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</si>
  <si>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</si>
  <si>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t>PREVENIR</t>
  </si>
  <si>
    <t>5. BAJO</t>
  </si>
  <si>
    <t>¿La fuente de información que se utiliza en el desarrollo del control es información confiable que permita mitigar el riesgo?</t>
  </si>
  <si>
    <t>FRECUENCIA DE EJECUCIÓN DE LAS ACCIONES DE CONTROL PLANTEADAS</t>
  </si>
  <si>
    <t>NO DISMINUYE</t>
  </si>
  <si>
    <t>1. MODERADO</t>
  </si>
  <si>
    <t>¿Las observaciones, desviaciones o diferencias identificadas como resultados de la ejecución del control son investigadas y resueltas de manera oportuna?</t>
  </si>
  <si>
    <t>2. MODERADO</t>
  </si>
  <si>
    <t>¿Se deja evidencia o rastro de la ejecución del control que permita a cualquier tercero con la evidencia llegar a la misma conclusión?</t>
  </si>
  <si>
    <t>3. MODERADO</t>
  </si>
  <si>
    <t>5. EXTREMO</t>
  </si>
  <si>
    <t>REALIZAR IDENTIFICACIÓN EN LA FORMULACIÓN</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</si>
  <si>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</si>
  <si>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</si>
  <si>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</si>
  <si>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</si>
  <si>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</si>
  <si>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</si>
  <si>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</si>
  <si>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</si>
  <si>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 ALTO</t>
  </si>
  <si>
    <t>2. ALTO</t>
  </si>
  <si>
    <t>#</t>
  </si>
  <si>
    <t>3. ALTO</t>
  </si>
  <si>
    <t>4. ALTO</t>
  </si>
  <si>
    <t>REVISION Y APROBACIÓN</t>
  </si>
  <si>
    <t>5. ALTO</t>
  </si>
  <si>
    <t>REVISÓ</t>
  </si>
  <si>
    <t>APROBACIÓN LÍDER DEL PROCESO</t>
  </si>
  <si>
    <t>APOYO OFICINA DE ASESORA DE PLANEACIÓN</t>
  </si>
  <si>
    <t>6. ALTO</t>
  </si>
  <si>
    <t>NOMBRE:</t>
  </si>
  <si>
    <t>7. ALTO</t>
  </si>
  <si>
    <t>CARGO:</t>
  </si>
  <si>
    <t>PROFESIONAL CONTRATISTA</t>
  </si>
  <si>
    <t>1. EXTREMO</t>
  </si>
  <si>
    <t>2. EXTREMO</t>
  </si>
  <si>
    <t>3. EXTREMO</t>
  </si>
  <si>
    <t>4. EXTREMO</t>
  </si>
  <si>
    <t>6. EXTREMO</t>
  </si>
  <si>
    <t>7. EXTREMO</t>
  </si>
  <si>
    <t>DD/MM/AAAA</t>
  </si>
  <si>
    <t>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</si>
  <si>
    <t>Comunicaciones</t>
  </si>
  <si>
    <t xml:space="preserve">Desconocimiento de los  liniamientos para el correcto uso del logo del IDIPRON por parte de las diferentes áreas del instituto </t>
  </si>
  <si>
    <t xml:space="preserve">Probabilidad de hacer  un uso indebido del la imagen  Institucional por parte de las áreas u oficinas del IDIPRON.   </t>
  </si>
  <si>
    <t xml:space="preserve">• Confusión en lo que respecta a la imagen de la Institución. 
• Creación de piezas gráficas, piezas digitales  y prendas de vestir del Instituto que no cumplen con el lineamiento oficial. </t>
  </si>
  <si>
    <r>
      <t xml:space="preserve">
</t>
    </r>
    <r>
      <rPr>
        <sz val="10"/>
        <rFont val="Times New Roman"/>
        <family val="1"/>
      </rPr>
      <t xml:space="preserve">Aplicar el procedimiento interno realización de pieza comunicacional E-COM-PR-001 y el formato solicitud de pieza comunicacional y / o publicación el portal web E-COM-FT-001 como parámetros para la realización de todas las piezas gráficas y audiovisuales de la entidad. 
Socializar a  todas las áreas y oficinas de la entidad los parámetros establecidos por el área de comunicaciones para la solicitud y diseño de piezas comunicacionales. </t>
    </r>
  </si>
  <si>
    <t xml:space="preserve">Comunicarse inmediatamente con el líder del área de comunicaciones 
Realizar los ajustes pertinentes a las piezas gráficas, de vestuario o documentación que se realizaron utilizando mal el logo institucional 
</t>
  </si>
  <si>
    <t xml:space="preserve">Diseñar el manual de imagen y uso del logo institucional 
Realizar la socialización con las áreas, oficinas y dependencias del IDIPRON para correcto uso de imagen institucional </t>
  </si>
  <si>
    <t xml:space="preserve">Durante la vigencia </t>
  </si>
  <si>
    <t xml:space="preserve">Manual de imagen y uso del logo institucional diseñado
Listas de  asistencia o evidendia de socialización vía correo electrónico. </t>
  </si>
  <si>
    <t xml:space="preserve">Profesional contratista área de comunicaciones </t>
  </si>
  <si>
    <r>
      <rPr>
        <b/>
        <sz val="10"/>
        <rFont val="Times New Roman"/>
        <family val="1"/>
      </rPr>
      <t xml:space="preserve">EFICACIA:
</t>
    </r>
    <r>
      <rPr>
        <sz val="10"/>
        <rFont val="Times New Roman"/>
        <family val="1"/>
      </rPr>
      <t xml:space="preserve">
</t>
    </r>
    <r>
      <rPr>
        <i/>
        <sz val="10"/>
        <rFont val="Times New Roman"/>
        <family val="1"/>
      </rPr>
      <t xml:space="preserve"># de </t>
    </r>
    <r>
      <rPr>
        <sz val="10"/>
        <rFont val="Times New Roman"/>
        <family val="1"/>
      </rPr>
      <t xml:space="preserve">piezas comunicativas elaboradas usando la imagen institucional vigente. /# de solicitudes de piezas comunicativas recibidas= 100%
# De socializaciones de los lineamientos para el correcto uso de la imagen institucional 
 </t>
    </r>
  </si>
  <si>
    <r>
      <rPr>
        <b/>
        <sz val="10"/>
        <rFont val="Times New Roman"/>
        <family val="1"/>
      </rPr>
      <t>EFECTIVIDAD:
 (</t>
    </r>
    <r>
      <rPr>
        <sz val="10"/>
        <rFont val="Times New Roman"/>
        <family val="1"/>
      </rPr>
      <t>No. de casos de uso idebido de la imagen institucional en el periodo actual - No. de casos de uso idebido de la imagen institucional en el periodo anterior) / (No. de casos de uso idebido de la imagen institucional en el periodo anterior)</t>
    </r>
  </si>
  <si>
    <t xml:space="preserve">El manual de imagen institucional es un documento que brinda los lineamientos para el correcto uso del logo institucional y las aplicaciones que se pueden realizar de este, al no tener claro su implementación por parte de las áreas se puede afectar la imagen institucional y tener dificultades a la hora de realizar piezas comunicativas, documentación interna y demás lo que afectaría la consolidación de imagen </t>
  </si>
  <si>
    <t xml:space="preserve">Cuatrimestral </t>
  </si>
  <si>
    <t xml:space="preserve"> -	Inoportunidad en la implementación de los procedimientos para la realización de los Backup o respaldo de la información 
-	Desconocimiento de las políticas o procedimientos para salvaguardar la información institucional 
 </t>
  </si>
  <si>
    <t xml:space="preserve">Posibilidad de que se presente la perdida de inofrmación audiovisual institucional producidad en el área </t>
  </si>
  <si>
    <t>Perdida de la información institucional
Retraso en los procesos internos del área
Incumplimiento en la entrega de productos a las demás áreas u oficinas
Pérdida de memoria audiovisual y fotográfica  de la institución</t>
  </si>
  <si>
    <t xml:space="preserve"> implementar  el procedimiento del área de sistemas Copia y resguardo de la información 
 A-TIC-PR-005 el cual define los lineamientos para la protección de la información generada y de propiedad del Instituto, con el fin de conservar, respaldar y custodiar la información institucional.
</t>
  </si>
  <si>
    <t xml:space="preserve">Si </t>
  </si>
  <si>
    <t>Mayo de 2019</t>
  </si>
  <si>
    <t xml:space="preserve">Comunicar inmediatamente al líder del área de comunicaciones 
Informar inmediatamente al área de sistemas
Verificar si se puede establecer un mecanismo de recuperación de información </t>
  </si>
  <si>
    <t xml:space="preserve">Se seguirá implementando las directrices contempladas en el procedimiento A-TIC-PR-005 del área de sistemas para realizar los Backup de la información producida por el área de comunicaciones y almacenada en discos duros externos 
Se realizaran Backups cuatrimestralmente ( tres backups al año )  para asegurar la protección de la información que se va produciendo durante la vigencia. 
</t>
  </si>
  <si>
    <t xml:space="preserve">Bitácora entregada por el área de sistemas donde se especifica la información que se respaldo 
Solicitudes de realización de backup hechas por el área de comunicaciones 
</t>
  </si>
  <si>
    <r>
      <rPr>
        <b/>
        <sz val="14"/>
        <color theme="1"/>
        <rFont val="Times New Roman"/>
        <family val="1"/>
      </rPr>
      <t xml:space="preserve">EFICACIA:
</t>
    </r>
    <r>
      <rPr>
        <sz val="14"/>
        <color theme="1"/>
        <rFont val="Times New Roman"/>
        <family val="1"/>
      </rPr>
      <t xml:space="preserve">
# de Backup realizado /  3 Backup propuestos 
</t>
    </r>
  </si>
  <si>
    <r>
      <rPr>
        <b/>
        <sz val="10"/>
        <rFont val="Times New Roman"/>
        <family val="1"/>
      </rPr>
      <t xml:space="preserve">EFECTIVIDAD:
 RESULTADO DE 
</t>
    </r>
    <r>
      <rPr>
        <sz val="10"/>
        <rFont val="Times New Roman"/>
        <family val="1"/>
      </rPr>
      <t xml:space="preserve">Efectividad del
plan de manejo
de riesgos=
((# de casos
de pérdida de información presentados
periodo actual
- # de casos de
pérdida de información  presentados periodo
anterior) / # de
casos de pérdida de información presentados
periodo
anterior) x 100
</t>
    </r>
  </si>
  <si>
    <t xml:space="preserve">Al no realizar un backup de la inofrmación producida en el área y alojada en discos duros externos se puede perder la inofrmación afectando gravemente la gestión del áreay la memoria historica institucional  </t>
  </si>
  <si>
    <t xml:space="preserve">Inoportunidad en a la entrega de la información a publicar por parte de las áreas u oficinas 
Desconocimiento de los procesos y procedimientos requeridos para la publicación de información 
Carencia de acciones para realizar un seguimiento de las información a publicar y sus responsables 
</t>
  </si>
  <si>
    <t xml:space="preserve">Posibilidad de que se presente la desactualización de la inofrmación publicada en la pagina web institucional </t>
  </si>
  <si>
    <t>• Falta de transparencia de la información ante la comunidad 
• Sanciones por parte de los entes de control</t>
  </si>
  <si>
    <r>
      <t>Realizar  el diseño y envió de alertas de publicación de información a las áreas y oficinas que consiste en enviar mensualmente una alerta con la fecha límite de publicación, el área que la debe publicar y la información que debe publicar.</t>
    </r>
    <r>
      <rPr>
        <strike/>
        <sz val="10"/>
        <color rgb="FFFF0000"/>
        <rFont val="Times New Roman"/>
        <family val="1"/>
      </rPr>
      <t xml:space="preserve"> </t>
    </r>
  </si>
  <si>
    <t xml:space="preserve">Durante la ultima vigencia no se ha registrado la materialización del riesgo </t>
  </si>
  <si>
    <t xml:space="preserve">Dar aviso al área u oficina responsable de la información a publicar y solicitar la información que se debe publicar 
Proceder a publicar la información que no se ha publicado de forma inmediata 
Alertar al área de comunicaciones sobre los motivos de la no publicación de la información </t>
  </si>
  <si>
    <t xml:space="preserve">Aumentar el número de áreas y oficinas a las que se les realizara las alertas de publicación de información  
Realizar de forma oportuna 10 alertas de publicación de información ( una alerta mensual durante la vigencia ) a las áreas priorizadas 
</t>
  </si>
  <si>
    <t xml:space="preserve">Diseño de las alertas de publicación de información 
Pantallazos del envío de la alerta de publicación vía correo electrónico </t>
  </si>
  <si>
    <r>
      <rPr>
        <b/>
        <sz val="10"/>
        <rFont val="Times New Roman"/>
        <family val="1"/>
      </rPr>
      <t>EFICACIA:</t>
    </r>
    <r>
      <rPr>
        <b/>
        <sz val="10"/>
        <color rgb="FFFF0000"/>
        <rFont val="Times New Roman"/>
        <family val="1"/>
      </rPr>
      <t xml:space="preserve">
</t>
    </r>
    <r>
      <rPr>
        <sz val="10"/>
        <color rgb="FFFF0000"/>
        <rFont val="Times New Roman"/>
        <family val="1"/>
      </rPr>
      <t xml:space="preserve">
</t>
    </r>
    <r>
      <rPr>
        <sz val="10"/>
        <rFont val="Times New Roman"/>
        <family val="1"/>
      </rPr>
      <t xml:space="preserve"># De alertas realizadas / # de alertas propuestas 10 
</t>
    </r>
  </si>
  <si>
    <r>
      <t xml:space="preserve">EFECTIVIDAD:
</t>
    </r>
    <r>
      <rPr>
        <b/>
        <sz val="10"/>
        <color rgb="FFFF0000"/>
        <rFont val="Times New Roman"/>
        <family val="1"/>
      </rPr>
      <t xml:space="preserve">
</t>
    </r>
    <r>
      <rPr>
        <sz val="10"/>
        <rFont val="Times New Roman"/>
        <family val="1"/>
      </rPr>
      <t>((# de casos
de desactualización de la información presentados
periodo actual
- # de casos de
desactualización de la información presentados periodo
anterior) / # de
desactualización de la información presentados
periodo
anterior) x 100</t>
    </r>
  </si>
  <si>
    <t xml:space="preserve">La  inofrmación institucional alojada en la pagina web debe estar actualizada constantemente bajo los parametros que establece la ley, en caso de que esta información no se actulice de forma oportuna puede traer consecuencias graves para al entidad. </t>
  </si>
  <si>
    <t xml:space="preserve">Formulación, cambios en los riesgos o acciones, </t>
  </si>
  <si>
    <t xml:space="preserve">Gerson Ramiro Carreño Toloza </t>
  </si>
  <si>
    <t xml:space="preserve">Walter Barbosa Rodríguez </t>
  </si>
  <si>
    <t xml:space="preserve">Willington Granados </t>
  </si>
  <si>
    <t xml:space="preserve">Profesional contratista </t>
  </si>
  <si>
    <t xml:space="preserve">Pofesional univeristario </t>
  </si>
  <si>
    <t xml:space="preserve">Profesional Oficina Asesora de Planeación </t>
  </si>
  <si>
    <t>PROFESIONAL UNIVERSITARIO</t>
  </si>
  <si>
    <r>
      <t xml:space="preserve">INVESTIGACIÓN:
</t>
    </r>
    <r>
      <rPr>
        <sz val="10"/>
        <color theme="1"/>
        <rFont val="Times New Roman"/>
        <family val="1"/>
      </rPr>
      <t>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r>
  </si>
  <si>
    <t>INVESTIGACIONES</t>
  </si>
  <si>
    <t xml:space="preserve">Incumplimiento de los compromisos por parte de otras áreas en el marco de ejercicios de indagación conjuntos o de aquellos que reciben asesoría técnica por parte del Área de Investigaciones
Inadecuado proceso de archivo u organización de la información </t>
  </si>
  <si>
    <t>Inoportunidad en la producción de conocimiento requerido por la entidad</t>
  </si>
  <si>
    <t xml:space="preserve"> Pérdida de la memoria institucional del IDIPRON.
La información no se tendría en cuenta para la formulación de acciones institucionales ni la toma de decisiones.</t>
  </si>
  <si>
    <t>Seguimiento a la entrega de productos de investigación por parte de la persona que coordina el Área de Investigación según el procedimiento "Conformación de grupos de investigación" E-INV-PR-001</t>
  </si>
  <si>
    <t xml:space="preserve">Comunicarse con las personas encargadas de suministrar la información o de facilitar el espacio para conseguir la información 
Reunión con el equipo del Área de Investigación a fin de revisar el cronograma del producto, reduciendo tiempos en otras actividades con el propósito de dar cumplimiento oportuno al plazo inicial de la entrega del ptoducto de investigación. </t>
  </si>
  <si>
    <t xml:space="preserve">Elaborar una presentación del proceso a desarrollar, definiendo las actividades y las personas reponsables por cada estudio.
Monitoreo del cumplimiento de las actividades pactadas en el marco de los procesos 
</t>
  </si>
  <si>
    <t>Acta de reunión y documento propuesta
Informe del estado de los compromisos y/o avance del proceso de investigación a los lideres de área.
Documento con los lineamientos del Programa de Atención y Prevención de la Explotación Sexual Comercial de Niños, Niñas y Adolescentes ESCNNA
Acta de la Mesa de Análisis Territorial.</t>
  </si>
  <si>
    <t xml:space="preserve">Coordinador(a) Área de Investigación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</si>
  <si>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cronograma procesos= (# de procesos entregados oportunamente
/ # de procesos desarrollados) x
100
</t>
    </r>
  </si>
  <si>
    <r>
      <rPr>
        <b/>
        <sz val="10"/>
        <color theme="1"/>
        <rFont val="Times New Roman"/>
        <family val="1"/>
      </rPr>
      <t xml:space="preserve">EFECTIVIDAD:
 RESULTADO DE 
</t>
    </r>
    <r>
      <rPr>
        <sz val="10"/>
        <color theme="1"/>
        <rFont val="Times New Roman"/>
        <family val="1"/>
      </rPr>
      <t xml:space="preserve">
(# de procesos que fueron insumo para la toma de decisiones institucionales/ # de procesos solicitados para la toma de decisiones)
</t>
    </r>
  </si>
  <si>
    <t>El Incumplimiento de los compromisos por parte de otras áreas en el marco de ejercicios de indagación conjuntos o de aquellos que reciben asesoría técnica por parte del área de investigaciones, genera el riesgo: Inoportunidad en la producción de conocimiento requerido por la entidad; trayendo como consecuencia, la pérdida de memoria institucional, además la información no se tendrá en cuenta para la formulación de acciones institucionales.</t>
  </si>
  <si>
    <t>CUATRIMESTRAL</t>
  </si>
  <si>
    <t>SANDRA CONSTANZA MARTÍNEZ MURILLO</t>
  </si>
  <si>
    <t>SANDRA PATRICIA PARDO RAMIREZ</t>
  </si>
  <si>
    <t>COORDINADORA ÁREA DE INVESTIGACIÓN</t>
  </si>
  <si>
    <t>CARLOS ANDRÉS GUERRA JIMÉNEZ</t>
  </si>
  <si>
    <t>PROFESIONAL CONTRATISTA OFICINA DE CONTROL INTERNO</t>
  </si>
  <si>
    <t>PROCESO</t>
  </si>
  <si>
    <t>GESTIÓN DE MEJORAMIENTO</t>
  </si>
  <si>
    <t>CÓDIGO</t>
  </si>
  <si>
    <t>E-MEJ-FT-009</t>
  </si>
  <si>
    <t>VERSIÓN</t>
  </si>
  <si>
    <t>FORMATO</t>
  </si>
  <si>
    <t>MAPA DE RIESGOS DE GESTIÓN</t>
  </si>
  <si>
    <t>PÁGINA</t>
  </si>
  <si>
    <t>1 de 1</t>
  </si>
  <si>
    <t>VIGENTE DESDE</t>
  </si>
  <si>
    <t>X</t>
  </si>
  <si>
    <t xml:space="preserve">CARACTERÍSTICAS DEL CONTROL </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</si>
  <si>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</si>
  <si>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Planeación - Planeación</t>
  </si>
  <si>
    <t xml:space="preserve">Entrega de información inexacta o desactualizada errónea que incida en la formulación de los proyectos de inversión
</t>
  </si>
  <si>
    <t>Formulación de proyectos de inversión que no respondan a las necesidades reales del Instituto y sus beneficiarios.</t>
  </si>
  <si>
    <t>Errores en la planeación de acciones especificas
Incumplimiento del plan de desarrollo institucional
Desvió de recursos y esfuerzos a proyectos no pertinentes para el IDIPRON</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</si>
  <si>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</si>
  <si>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En caso de presentarse errores en la planeación de los proyectos de inversión se debe realizar la priorización de gasto</t>
  </si>
  <si>
    <t xml:space="preserve">Este riesgo esta en zona de riesgo baja lo que indica que los controles creados para su manejo son efectivos para prevenir su materialización. </t>
  </si>
  <si>
    <t>ANUAL
POR DEMANDA</t>
  </si>
  <si>
    <t>Reformulaciones de Proyectos de Inversión e informe de seguimiento SEGPLAN</t>
  </si>
  <si>
    <t>Profesional Universitario Oficina Asesora de Planeación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</si>
  <si>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No.de documentos de información sobre proyectos de inversión
</t>
    </r>
  </si>
  <si>
    <r>
      <rPr>
        <b/>
        <sz val="10"/>
        <color theme="1"/>
        <rFont val="Times New Roman"/>
        <family val="1"/>
      </rPr>
      <t xml:space="preserve">EFECTIVIDAD:
 RESULTADO DE 
</t>
    </r>
    <r>
      <rPr>
        <sz val="10"/>
        <color theme="1"/>
        <rFont val="Times New Roman"/>
        <family val="1"/>
      </rPr>
      <t xml:space="preserve">Efectividad del
plan de manejo
de riesgos=
No.Reformulaciones de reformulaciones por error de formulación)/
No.de Reformulaciones del proyectos 100
</t>
    </r>
  </si>
  <si>
    <t>En caso de materializarse el riesgo, lo descrito en la formulación de proyectos de inversión, se aleja de las necesidades reales y por tanto no impactan la atención de los NNAJ</t>
  </si>
  <si>
    <t>MENSUALES
POR DEMANDA</t>
  </si>
  <si>
    <t>Planeación - Participación ciudadana</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</si>
  <si>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</si>
  <si>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No dar cumplimiento a los compromisos adquiridos en las diferentes instancias de participación.</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</si>
  <si>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</si>
  <si>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</si>
  <si>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t>
  </si>
  <si>
    <t xml:space="preserve">Se crea la herramienta de Matriz de diligenciamiento, la cual permite la recopilación y seguimiento de la información generada en las instancias locales y distritales por parte de los delegados y/o referentes. 
En dicha matriz, se deja constancia de 6 compromisos adquiridos y cumplidos, (Distritales: 1 - mesa distrital habitabilidad en calle/movilización ciudadana; documento preguntas orientadoras, 2 - mesa distrital habitabilidad en calle/seguridad; matriz puntos críticos, 3 - Ruta de Oportunidades Juveniles; Plan distrital ROJ . Locales: 1 - UAT Mártires; feria de servicios, 2 - CLG Santa Fé; feria de servicios, 3 - CLG Mártires; jornada NO violencia.) </t>
  </si>
  <si>
    <t>ANUAL 
POR DEMANDA</t>
  </si>
  <si>
    <t>Matriz de distribución de instancias locales y distritales y Matrices de diligenciamiento</t>
  </si>
  <si>
    <t>EDWIN ÁLVARO HERRERA GONZÁLEZ</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</si>
  <si>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compromisos cumplidos / No de compromisos adquiridos</t>
    </r>
  </si>
  <si>
    <r>
      <rPr>
        <b/>
        <sz val="10"/>
        <color theme="1"/>
        <rFont val="Times New Roman"/>
        <family val="1"/>
      </rPr>
      <t xml:space="preserve">EFECTIVIDAD:
 RESULTADO DE 
</t>
    </r>
    <r>
      <rPr>
        <sz val="10"/>
        <color theme="1"/>
        <rFont val="Times New Roman"/>
        <family val="1"/>
      </rPr>
      <t xml:space="preserve">No de compromisos adquiridos/ No de instancias convocadas </t>
    </r>
  </si>
  <si>
    <t xml:space="preserve">En caso de materializarse el riesgo, impacta en la imagen institucional ya que no se cumpliría con las acciones pactadas cuando se desarrollen acciones en el marco de los Planes de Acción de las instancias y/0 articulaciones interinstitucionales. </t>
  </si>
  <si>
    <t>MENSUAL</t>
  </si>
  <si>
    <t>Planeación - Administración del Sistema de Información Misional (SIMI)</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</si>
  <si>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</si>
  <si>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Carencia de controles suficientes en el ingreso de la información misional</t>
  </si>
  <si>
    <t xml:space="preserve">Información de los  Niños, Niñas, adolescente y Jóvenes incompleta y desactualizada en el sistema que induzca a errores en la planeación institucional. </t>
  </si>
  <si>
    <t>La Oficina Asesora de Planeación cuenta con un equipo para la Administración del SIMI quienes se articulan con los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</si>
  <si>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Verificar los desarrollo por parte del área de sistemas frente a la implementación del nuevo sistema de información que contienen los controles de tiempo, calidad y oportunidad de la información</t>
  </si>
  <si>
    <t>Avances en el Desarrollo e Implementación del mejoramiento del aplicativo Sistema de Información Misional SIMI</t>
  </si>
  <si>
    <t>Correos del área de sistemas que evidencian los desarrollo de los diferentes módulos que posee el sistema de información. A su vez la administración SIMI realiza las pruebas al desarrollo enviando correos y archivos adjuntos pertinentes que reflejan la aprobación o los posibles cambios que se deben tener en cuenta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</si>
  <si>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revisiones realizadas /No. De desarrollos realizados x
100
</t>
    </r>
  </si>
  <si>
    <r>
      <rPr>
        <b/>
        <sz val="10"/>
        <color theme="1"/>
        <rFont val="Times New Roman"/>
        <family val="1"/>
      </rPr>
      <t xml:space="preserve">EFECTIVIDAD:
 RESULTADO DE 
</t>
    </r>
    <r>
      <rPr>
        <sz val="10"/>
        <color theme="1"/>
        <rFont val="Times New Roman"/>
        <family val="1"/>
      </rPr>
      <t xml:space="preserve">Efectividad del
plan de manejo
de riesgos=
((No. Formularios vigencia actual- No. Formularios vigencia anterior )/ No. Formularios vigencia anterior x 100
</t>
    </r>
  </si>
  <si>
    <t>En caso de materializarse el riesgo, se pueden producir informes no confiables aula ciudadanía, directivas y partes interesadas en general</t>
  </si>
  <si>
    <t>El hardware que contiene la información histórica del IDIPRON, presenta debilidades
El back up de la información que se hace es solo de ciertas carpetas.
El hardware puede presentar riesgos en la seguridad de la información</t>
  </si>
  <si>
    <t>Pérdida de la información de histórica del Instituto -  Planeación</t>
  </si>
  <si>
    <t>Pérdida de información histórica del IDIPRON</t>
  </si>
  <si>
    <t>La Oficina Asesora de Planeación cuenta con DISCO DURO alterno que permite hace backup de toda la información contenida en el hardware</t>
  </si>
  <si>
    <t>Hacer backup completa de la información contenida en el hardware, y posteriormente realizarla regularmente</t>
  </si>
  <si>
    <t>Realizar backup permanente del Hardware</t>
  </si>
  <si>
    <t>POR NECESIDAD</t>
  </si>
  <si>
    <t>Disco duro con backup Planeación02</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</si>
  <si>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Backup de Información del equipo de Planeación02 realizada
Uno por cada acción</t>
    </r>
  </si>
  <si>
    <r>
      <rPr>
        <b/>
        <sz val="10"/>
        <color theme="1"/>
        <rFont val="Times New Roman"/>
        <family val="1"/>
      </rPr>
      <t xml:space="preserve">EFECTIVIDAD:
 RESULTADO DE 
</t>
    </r>
    <r>
      <rPr>
        <sz val="10"/>
        <color theme="1"/>
        <rFont val="Times New Roman"/>
        <family val="1"/>
      </rPr>
      <t xml:space="preserve">Efectividad del
plan de manejo
de riesgos=
((No. Casos de pérdidas de información presentadas en periodo actual-No. Casos de pérdidas de información presentadas en periodo anterior)/ No. Casos de pérdidas de información presentadas en periodo anterior x 100
</t>
    </r>
  </si>
  <si>
    <t>En caso de materializarse el riesgo, el IDIPRON, no podría informar sobre la planeación en el IDIPRON de 1995 a la fecha</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</si>
  <si>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</si>
  <si>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Carencia de la información histórica y ordenada que no permite dar cumplimiento y respuestas oportunas a los compromisos y solicitudes requeridas en relación a los temas de Participación Ciudadana.</t>
  </si>
  <si>
    <t>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</si>
  <si>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</si>
  <si>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Recopilar y consolidar información relacionada con Participación Ciudadana</t>
  </si>
  <si>
    <t>Carpeta digital con información recopilada y consolidada de Participación Ciudadana (Carpeta compartida Oficina Asesora de Planeación - 2019 / 2020 Participación Ciudadana)</t>
  </si>
  <si>
    <t>Se crea carpeta digitalizada de Participación Ciudadana, la cual se consolida con la información del 2019. Se sigue alimentado la carpeta con información recopilada de años anteriores (Carpeta compartida OAP/2019/Participación Ciudadana)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</si>
  <si>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carpetas a digitalizar en carpeta compartida OAP</t>
    </r>
  </si>
  <si>
    <r>
      <rPr>
        <b/>
        <sz val="10"/>
        <color theme="1"/>
        <rFont val="Times New Roman"/>
        <family val="1"/>
      </rPr>
      <t xml:space="preserve">EFECTIVIDAD:
 RESULTADO DE 
</t>
    </r>
    <r>
      <rPr>
        <sz val="10"/>
        <color theme="1"/>
        <rFont val="Times New Roman"/>
        <family val="1"/>
      </rPr>
      <t xml:space="preserve">No de carpetas digitalizadas/ No de líneas de trabajo equipo participación
</t>
    </r>
  </si>
  <si>
    <t xml:space="preserve">
Incumplimientos o atrasos en las respuestas dadas a solicitudes de información, como consecuencia de la consolidación de la información del Participación Ciudadana</t>
  </si>
  <si>
    <t>Teniendo en cuenta que  ya se avanzó en la recopilación de la información  de pasa en probabilidad e impacto de extremo a alto</t>
  </si>
  <si>
    <t>REVISIÓN Y APROBACIÓN</t>
  </si>
  <si>
    <t>Consolidó: LIGIA STELLA ROZO REINA</t>
  </si>
  <si>
    <t>FABIÁN ANDRÉS CORREA ÁLVAREZ</t>
  </si>
  <si>
    <t>LIGIA STELLA ROZO REINA</t>
  </si>
  <si>
    <t>JEFE DE OFICINA ASESORA DE PLANEACIÓN</t>
  </si>
  <si>
    <r>
      <t xml:space="preserve">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</si>
  <si>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r>
      <t xml:space="preserve">PLANEACIÓN - 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</si>
  <si>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</si>
  <si>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Desactualización de los documentos del Sistema Integrado de Gestión para favorecimiento de terceros</t>
  </si>
  <si>
    <t xml:space="preserve">Desarrollo de actividades o uso de documentos en estado de obsolescencia del Manual de procesos y procedimientos  </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</si>
  <si>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Instructivo de control de consecutivos de control de documentos
Los documentos oficializados se
encuentran en la Página
Web y se envía correo electrónico masivo a todo el personal del IDIPRON para su conocimiento
Se realizan socializaciones a los equipos y responsables de realizar las actividades</t>
  </si>
  <si>
    <t>No se tiene evidencia de la materialización de este riesgo</t>
  </si>
  <si>
    <t>Informar de forma inmediata al Responsable de Área y/o Líder de Proceso la situación presentada para que se realicen las acciones correctivas respectivas y ajustar la documentación a la que haya lugar 
Realizar la corrección de los documentos correspondientes o realizar el informe respectivo para la autorización del uso de la información y su validéz</t>
  </si>
  <si>
    <r>
      <rPr>
        <b/>
        <sz val="10"/>
        <color theme="1"/>
        <rFont val="Times New Roman"/>
        <family val="1"/>
      </rPr>
      <t>Visualización en la Página Web de la última versión del documento</t>
    </r>
    <r>
      <rPr>
        <sz val="10"/>
        <color theme="1"/>
        <rFont val="Times New Roman"/>
        <family val="1"/>
      </rPr>
      <t xml:space="preserve">
Refuerzo en la socialización de los documentos oficializados a través de correo electrónico por parte de las personas de apoyo de la OAP
Capacitaciones al Equipo delegado SIGID en el manual de procesos y procedimientos
Video explicativo del uso del Manual de procesos y procedimientos
</t>
    </r>
    <r>
      <rPr>
        <b/>
        <sz val="10"/>
        <color theme="1"/>
        <rFont val="Times New Roman"/>
        <family val="1"/>
      </rPr>
      <t>Actualización de documentos ajustandolos al Mapa de procesos actual y a la plataforma estratégica</t>
    </r>
  </si>
  <si>
    <t>ENERO A DICIEMBRE DE 2020</t>
  </si>
  <si>
    <t>Actas de reunión
Listados de asistencia
Correo electrónico
Video en Página Web
Visualización en Página Web de la última versión del documento
Controles de documentos
Documentos oficializados</t>
  </si>
  <si>
    <t>Profesional de Apoyo Oficina Asesora de Planeación</t>
  </si>
  <si>
    <r>
      <t xml:space="preserve">EFICACIA:
</t>
    </r>
    <r>
      <rPr>
        <sz val="10"/>
        <color theme="1"/>
        <rFont val="Times New Roman"/>
        <family val="1"/>
      </rPr>
      <t># capacitaciones SIG realizadas / # capacitaciones SIG programadas
video tutorial Manual de procesos y procedimientos publicado/ 1 video tutorial Manual de procesos y procedimientos a publicar
# documentos actualizados / # documentos a actualizar</t>
    </r>
  </si>
  <si>
    <r>
      <rPr>
        <b/>
        <sz val="10"/>
        <color theme="1"/>
        <rFont val="Times New Roman"/>
        <family val="1"/>
      </rPr>
      <t xml:space="preserve">EFECTIVIDAD:
RESULTADO DE 
</t>
    </r>
    <r>
      <rPr>
        <sz val="10"/>
        <color theme="1"/>
        <rFont val="Times New Roman"/>
        <family val="1"/>
      </rPr>
      <t xml:space="preserve">Efectividad  en el uso de los documentos
=
((# de casos
de uso de documentos desactualizados
presentados
periodo actual
- # de casos
de uso de documentos desactualizados
presentados periodo
anterior) / # de casos
de uso de documentos desactualizados
presentados
periodo
anterior) x 100
</t>
    </r>
  </si>
  <si>
    <t>Por omisión de los procesos o de la Oficina de Planeación, no se publiquen las versiones mas actualizadas de los documentos que forman parte del SIGID</t>
  </si>
  <si>
    <t>Según programación que se realizce en los espacios de participación</t>
  </si>
  <si>
    <t>Desactualización en el conocimiento de metodologías para la elaboración de documentación en SIG
Alto nivel de
rotación de personal
Falta de una herramienta que permita controlar y hacer seguimiento a las solicitudes de la documentación</t>
  </si>
  <si>
    <t>Posibilidad de publicar documentos  que incumplan con los lineamientos establecidos por omisión en su revisión por parte de la Oficina Asesora de Planeación</t>
  </si>
  <si>
    <t>Que la revisión y consolidación de la documentación no se realice de forma adecuada y oportuna</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</si>
  <si>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
Plataforma Aranda establece tiempos de revisión de cada documentos por área. Se realiza distribución de áreas a los profesionales de Planeación para asegurar la implementación de las revisiónes</t>
  </si>
  <si>
    <t>En caso de requerirse se asigna otra persona de apoyo para la revisión y seguimiento con el fin de agilizar los trámites o redistribución de procesos sobretodo en aquellos que presentan demoras</t>
  </si>
  <si>
    <t>Seguimiento a los tiempos de revisón de documentos por parte de los profesionales de Planeación y áreas para identificar cuellos de botella</t>
  </si>
  <si>
    <t>No. De seguimiento a la herramienta Aranda
Capacitaciones en Mesa de ayuda para Equipo Operativo SIGID y Profesionales de Apoyo de la OAP</t>
  </si>
  <si>
    <r>
      <t xml:space="preserve">EFICACIA: 
</t>
    </r>
    <r>
      <rPr>
        <sz val="10"/>
        <color theme="1"/>
        <rFont val="Times New Roman"/>
        <family val="1"/>
      </rPr>
      <t># de solicitudes de documentación tramitadas / # de solicitudes de documentación enviadas
# capacitaciones Mesa de ayuda OAP realizadas / # capacitaciones Mesa de ayuda OAP programadas</t>
    </r>
  </si>
  <si>
    <t>Que los documentos que forman parte del Sistema Integrado de Gestión sean publicados sin cumplir las exigencias y lineamientos definidos por la Oficina Asesora de Planeación</t>
  </si>
  <si>
    <t>Mensual</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</si>
  <si>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</si>
  <si>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</si>
  <si>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Formulación en formato actualizado</t>
  </si>
  <si>
    <t xml:space="preserve">Yuly Milena Gómez Romero </t>
  </si>
  <si>
    <t>Yuly Milena gómez Romero</t>
  </si>
  <si>
    <t>KATTIA JEANETH PINZÓN FRANCO</t>
  </si>
  <si>
    <t>Kattia Jeaneth Pinzón Franco</t>
  </si>
  <si>
    <t xml:space="preserve">JEFE OFICINA ASESORA DE PLANEACIÓN </t>
  </si>
  <si>
    <t xml:space="preserve">Jefe Oficina Asesora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</si>
</sst>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sz val="10"/>
      <color theme="0" tint="-0.34998626667073579"/>
      <name val="Times New Roman"/>
      <family val="1"/>
    </font>
    <font>
      <b/>
      <sz val="11"/>
      <name val="Times New Roman"/>
      <family val="1"/>
    </font>
    <font>
      <sz val="10"/>
      <color rgb="FFFF0000"/>
      <name val="Times New Roman"/>
      <family val="1"/>
    </font>
    <font>
      <i/>
      <sz val="10"/>
      <name val="Times New Roman"/>
      <family val="1"/>
    </font>
    <font>
      <sz val="14"/>
      <color theme="1"/>
      <name val="Times New Roman"/>
      <family val="1"/>
    </font>
    <font>
      <strike/>
      <sz val="10"/>
      <color rgb="FFFF0000"/>
      <name val="Times New Roman"/>
      <family val="1"/>
    </font>
    <font>
      <sz val="11"/>
      <color theme="1"/>
      <name val="Times New Roman"/>
      <family val="1"/>
    </font>
    <font>
      <b/>
      <sz val="10"/>
      <color rgb="FFFF0000"/>
      <name val="Times New Roman"/>
      <family val="1"/>
    </font>
    <font>
      <b/>
      <sz val="20"/>
      <color rgb="FF000000"/>
      <name val="Times New Roman"/>
      <family val="1"/>
    </font>
    <font>
      <b/>
      <sz val="16"/>
      <color rgb="FF00000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s>
  <cellStyleXfs count="1">
    <xf numFmtId="0" fontId="0" fillId="0" borderId="0"/>
  </cellStyleXfs>
  <cellXfs count="381">
    <xf numFmtId="0" fontId="0" fillId="0" borderId="0" xfId="0"/>
    <xf numFmtId="0" fontId="2" fillId="2" borderId="0" xfId="0" applyFont="1" applyFill="1"/>
    <xf numFmtId="0" fontId="2" fillId="2" borderId="0" xfId="0" applyFont="1" applyFill="1" applyAlignment="1">
      <alignment vertical="center"/>
    </xf>
    <xf numFmtId="0" fontId="2" fillId="0" borderId="0" xfId="0" applyFont="1"/>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 xfId="0" applyFill="1" applyBorder="1" applyAlignment="1">
      <alignment horizontal="center" vertical="center"/>
    </xf>
    <xf numFmtId="0" fontId="3" fillId="0" borderId="0" xfId="0" applyFont="1"/>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6"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wrapText="1"/>
      <protection locked="0"/>
    </xf>
    <xf numFmtId="0" fontId="8" fillId="0" borderId="15" xfId="0" applyFont="1" applyBorder="1" applyAlignment="1">
      <alignment horizontal="justify" vertical="top" wrapText="1"/>
    </xf>
    <xf numFmtId="0" fontId="3" fillId="0" borderId="16" xfId="0" applyFont="1" applyBorder="1" applyAlignment="1" applyProtection="1">
      <alignment horizontal="center" vertical="center" wrapText="1"/>
      <protection locked="0"/>
    </xf>
    <xf numFmtId="1" fontId="8" fillId="0" borderId="16" xfId="0" applyNumberFormat="1" applyFont="1" applyBorder="1" applyAlignment="1">
      <alignment horizontal="center" vertical="center"/>
    </xf>
    <xf numFmtId="0" fontId="8" fillId="0" borderId="17" xfId="0" applyFont="1" applyBorder="1" applyAlignment="1">
      <alignment horizontal="justify" vertical="top" wrapText="1"/>
    </xf>
    <xf numFmtId="0" fontId="3" fillId="0" borderId="18" xfId="0" applyFont="1" applyBorder="1" applyAlignment="1" applyProtection="1">
      <alignment horizontal="center" vertical="center" wrapText="1"/>
      <protection locked="0"/>
    </xf>
    <xf numFmtId="1" fontId="8" fillId="0" borderId="18" xfId="0" applyNumberFormat="1" applyFont="1" applyBorder="1" applyAlignment="1">
      <alignment horizontal="center" vertical="center"/>
    </xf>
    <xf numFmtId="0" fontId="8" fillId="0" borderId="0" xfId="0" applyFont="1" applyAlignment="1">
      <alignment vertical="top" wrapText="1"/>
    </xf>
    <xf numFmtId="0" fontId="8" fillId="0" borderId="19" xfId="0" applyFont="1" applyBorder="1" applyAlignment="1">
      <alignment horizontal="justify" vertical="top" wrapText="1"/>
    </xf>
    <xf numFmtId="0" fontId="3" fillId="0" borderId="20" xfId="0" applyFont="1" applyBorder="1" applyAlignment="1" applyProtection="1">
      <alignment horizontal="center" vertical="center" wrapText="1"/>
      <protection locked="0"/>
    </xf>
    <xf numFmtId="1" fontId="8" fillId="0" borderId="20" xfId="0" applyNumberFormat="1" applyFont="1" applyBorder="1" applyAlignment="1">
      <alignment horizontal="center" vertical="center"/>
    </xf>
    <xf numFmtId="0" fontId="2" fillId="0" borderId="0" xfId="0" applyFont="1" applyProtection="1">
      <protection locked="0"/>
    </xf>
    <xf numFmtId="0" fontId="13" fillId="0" borderId="0" xfId="0" applyFont="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1" xfId="0" applyFont="1" applyBorder="1" applyAlignment="1">
      <alignment vertical="center"/>
    </xf>
    <xf numFmtId="0" fontId="4" fillId="0" borderId="9" xfId="0" applyFont="1" applyBorder="1" applyAlignment="1">
      <alignment horizontal="left" vertical="center"/>
    </xf>
    <xf numFmtId="0" fontId="0" fillId="0" borderId="0" xfId="0" applyProtection="1">
      <protection locked="0"/>
    </xf>
    <xf numFmtId="0" fontId="4"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0" borderId="11"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 fillId="0" borderId="21" xfId="0" applyFont="1" applyBorder="1" applyAlignment="1" applyProtection="1">
      <alignment horizontal="left" vertical="top"/>
      <protection locked="0"/>
    </xf>
    <xf numFmtId="0" fontId="6" fillId="0" borderId="21"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protection locked="0"/>
    </xf>
    <xf numFmtId="0" fontId="4" fillId="0" borderId="21" xfId="0" applyFont="1" applyBorder="1" applyAlignment="1" applyProtection="1">
      <alignment horizontal="center" vertical="center" wrapText="1"/>
      <protection locked="0"/>
    </xf>
    <xf numFmtId="0" fontId="4" fillId="4" borderId="21" xfId="0"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7" fillId="0" borderId="21" xfId="0" applyFont="1" applyBorder="1" applyAlignment="1" applyProtection="1">
      <alignment horizontal="center"/>
      <protection locked="0"/>
    </xf>
    <xf numFmtId="0" fontId="8" fillId="0" borderId="0" xfId="0" applyFont="1" applyAlignment="1">
      <alignment horizontal="justify" vertical="top" wrapText="1"/>
    </xf>
    <xf numFmtId="0" fontId="3" fillId="0" borderId="0" xfId="0" applyFont="1" applyAlignment="1" applyProtection="1">
      <alignment horizontal="center" vertical="center" wrapText="1"/>
      <protection locked="0"/>
    </xf>
    <xf numFmtId="1" fontId="8" fillId="0" borderId="0" xfId="0" applyNumberFormat="1" applyFont="1" applyAlignment="1">
      <alignment horizontal="center" vertical="center"/>
    </xf>
    <xf numFmtId="0" fontId="6" fillId="0" borderId="0" xfId="0" applyFont="1" applyAlignment="1">
      <alignment horizontal="center" vertical="center" wrapText="1"/>
    </xf>
    <xf numFmtId="0" fontId="10" fillId="0" borderId="5" xfId="0" applyFont="1" applyBorder="1" applyAlignment="1">
      <alignment horizontal="center" vertical="center" wrapText="1"/>
    </xf>
    <xf numFmtId="0" fontId="6" fillId="5" borderId="21" xfId="0" applyFont="1" applyFill="1" applyBorder="1" applyAlignment="1">
      <alignment horizontal="center" vertical="center" wrapText="1"/>
    </xf>
    <xf numFmtId="0" fontId="9" fillId="0" borderId="5" xfId="0" applyFont="1" applyBorder="1" applyAlignment="1">
      <alignment horizontal="center" vertical="top" wrapText="1"/>
    </xf>
    <xf numFmtId="0" fontId="9" fillId="6" borderId="21" xfId="0" applyFont="1" applyFill="1" applyBorder="1" applyAlignment="1">
      <alignment horizontal="center" vertical="center" wrapText="1"/>
    </xf>
    <xf numFmtId="0" fontId="9" fillId="6" borderId="0" xfId="0" applyFont="1" applyFill="1" applyAlignment="1">
      <alignment horizontal="center" vertical="center" wrapText="1"/>
    </xf>
    <xf numFmtId="0" fontId="4" fillId="0" borderId="0" xfId="0" applyFont="1" applyAlignment="1">
      <alignment horizontal="center" vertical="center" wrapText="1"/>
    </xf>
    <xf numFmtId="0" fontId="2" fillId="0" borderId="21"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9" fillId="0" borderId="5" xfId="0" applyFont="1" applyBorder="1" applyAlignment="1" applyProtection="1">
      <alignment horizontal="center" vertical="center"/>
      <protection locked="0"/>
    </xf>
    <xf numFmtId="0" fontId="12" fillId="0" borderId="21"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2" borderId="1" xfId="0" applyFont="1" applyFill="1" applyBorder="1" applyProtection="1"/>
    <xf numFmtId="0" fontId="2" fillId="0" borderId="0" xfId="0" applyFont="1" applyProtection="1"/>
    <xf numFmtId="0" fontId="1" fillId="3"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0" fillId="2" borderId="1" xfId="0" applyFill="1" applyBorder="1" applyAlignment="1" applyProtection="1">
      <alignment horizontal="center" vertical="center"/>
    </xf>
    <xf numFmtId="0" fontId="3" fillId="0" borderId="0" xfId="0" applyFont="1" applyProtection="1"/>
    <xf numFmtId="0" fontId="4"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8" fillId="0" borderId="15" xfId="0" applyFont="1" applyBorder="1" applyAlignment="1" applyProtection="1">
      <alignment horizontal="justify" vertical="top" wrapText="1"/>
    </xf>
    <xf numFmtId="1" fontId="8" fillId="0" borderId="16" xfId="0" applyNumberFormat="1" applyFont="1" applyBorder="1" applyAlignment="1" applyProtection="1">
      <alignment horizontal="center" vertical="center"/>
    </xf>
    <xf numFmtId="0" fontId="8" fillId="0" borderId="17" xfId="0" applyFont="1" applyBorder="1" applyAlignment="1" applyProtection="1">
      <alignment horizontal="justify" vertical="top" wrapText="1"/>
    </xf>
    <xf numFmtId="1" fontId="8" fillId="0" borderId="18" xfId="0" applyNumberFormat="1" applyFont="1" applyBorder="1" applyAlignment="1" applyProtection="1">
      <alignment horizontal="center" vertical="center"/>
    </xf>
    <xf numFmtId="0" fontId="8" fillId="6" borderId="1" xfId="0" applyFont="1" applyFill="1" applyBorder="1" applyAlignment="1" applyProtection="1">
      <alignment horizontal="center" vertical="center" wrapText="1"/>
    </xf>
    <xf numFmtId="0" fontId="8" fillId="0" borderId="19" xfId="0" applyFont="1" applyBorder="1" applyAlignment="1" applyProtection="1">
      <alignment horizontal="justify" vertical="top" wrapText="1"/>
    </xf>
    <xf numFmtId="1" fontId="8" fillId="0" borderId="20" xfId="0" applyNumberFormat="1" applyFont="1" applyBorder="1" applyAlignment="1" applyProtection="1">
      <alignment horizontal="center" vertical="center"/>
    </xf>
    <xf numFmtId="0" fontId="13" fillId="0" borderId="0" xfId="0" applyFont="1" applyBorder="1" applyAlignment="1" applyProtection="1">
      <alignment vertical="center" wrapText="1"/>
    </xf>
    <xf numFmtId="0" fontId="0" fillId="0" borderId="0" xfId="0" applyBorder="1" applyProtection="1"/>
    <xf numFmtId="0" fontId="0" fillId="0" borderId="0" xfId="0" applyProtection="1"/>
    <xf numFmtId="0" fontId="4" fillId="0" borderId="1" xfId="0" applyFont="1" applyBorder="1" applyAlignment="1" applyProtection="1">
      <alignment horizontal="left" vertical="center"/>
    </xf>
    <xf numFmtId="0" fontId="4" fillId="0" borderId="1" xfId="0" applyFont="1" applyBorder="1" applyAlignment="1" applyProtection="1">
      <alignment vertical="center"/>
    </xf>
    <xf numFmtId="0" fontId="4" fillId="0" borderId="21" xfId="0" applyFont="1" applyBorder="1" applyAlignment="1" applyProtection="1">
      <alignment vertical="center"/>
    </xf>
    <xf numFmtId="0" fontId="4" fillId="0" borderId="9" xfId="0" applyFont="1" applyBorder="1" applyAlignment="1" applyProtection="1">
      <alignment horizontal="left" vertical="center"/>
    </xf>
    <xf numFmtId="0" fontId="0" fillId="0" borderId="0" xfId="0" applyBorder="1" applyAlignment="1" applyProtection="1">
      <protection locked="0"/>
    </xf>
    <xf numFmtId="0" fontId="0" fillId="0" borderId="0" xfId="0" applyBorder="1" applyProtection="1">
      <protection locked="0"/>
    </xf>
    <xf numFmtId="0" fontId="4" fillId="0" borderId="0" xfId="0" applyFont="1" applyBorder="1" applyAlignment="1" applyProtection="1">
      <alignment vertical="center"/>
    </xf>
    <xf numFmtId="0" fontId="2" fillId="0" borderId="0" xfId="0" applyFont="1" applyAlignment="1" applyProtection="1">
      <alignment vertical="center"/>
    </xf>
    <xf numFmtId="0" fontId="2" fillId="0" borderId="0" xfId="0" applyFont="1" applyBorder="1" applyProtection="1">
      <protection locked="0"/>
    </xf>
    <xf numFmtId="0" fontId="2" fillId="0" borderId="0" xfId="0" applyFont="1" applyBorder="1" applyProtection="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8" fillId="0" borderId="25" xfId="0" applyFont="1" applyBorder="1" applyAlignment="1">
      <alignment horizontal="justify" vertical="top" wrapText="1"/>
    </xf>
    <xf numFmtId="0" fontId="3" fillId="0" borderId="26" xfId="0" applyFont="1" applyBorder="1" applyAlignment="1" applyProtection="1">
      <alignment horizontal="center" vertical="center" wrapText="1"/>
      <protection locked="0"/>
    </xf>
    <xf numFmtId="1" fontId="8" fillId="0" borderId="27" xfId="0" applyNumberFormat="1" applyFont="1" applyBorder="1" applyAlignment="1">
      <alignment horizontal="center" vertical="center"/>
    </xf>
    <xf numFmtId="0" fontId="8" fillId="0" borderId="28" xfId="0" applyFont="1" applyBorder="1" applyAlignment="1">
      <alignment horizontal="justify" vertical="top" wrapText="1"/>
    </xf>
    <xf numFmtId="0" fontId="3" fillId="0" borderId="29" xfId="0" applyFont="1" applyBorder="1" applyAlignment="1" applyProtection="1">
      <alignment horizontal="center" vertical="center" wrapText="1"/>
      <protection locked="0"/>
    </xf>
    <xf numFmtId="1" fontId="8" fillId="0" borderId="30" xfId="0" applyNumberFormat="1" applyFont="1" applyBorder="1" applyAlignment="1">
      <alignment horizontal="center" vertical="center"/>
    </xf>
    <xf numFmtId="0" fontId="8" fillId="0" borderId="7" xfId="0" applyFont="1" applyBorder="1" applyAlignment="1">
      <alignment vertical="top" wrapText="1"/>
    </xf>
    <xf numFmtId="0" fontId="8" fillId="0" borderId="31" xfId="0" applyFont="1" applyBorder="1" applyAlignment="1">
      <alignment horizontal="justify" vertical="top" wrapText="1"/>
    </xf>
    <xf numFmtId="0" fontId="3" fillId="0" borderId="32" xfId="0" applyFont="1" applyBorder="1" applyAlignment="1" applyProtection="1">
      <alignment horizontal="center" vertical="center" wrapText="1"/>
      <protection locked="0"/>
    </xf>
    <xf numFmtId="1" fontId="8" fillId="0" borderId="33" xfId="0" applyNumberFormat="1" applyFont="1" applyBorder="1" applyAlignment="1">
      <alignment horizontal="center" vertical="center"/>
    </xf>
    <xf numFmtId="0" fontId="3" fillId="3" borderId="1" xfId="0" applyFont="1" applyFill="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5" xfId="0" applyFont="1" applyFill="1" applyBorder="1" applyAlignment="1">
      <alignment horizontal="center"/>
    </xf>
    <xf numFmtId="0" fontId="3" fillId="3" borderId="4" xfId="0" applyFont="1" applyFill="1" applyBorder="1" applyAlignment="1">
      <alignment horizont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9" xfId="0" applyFont="1" applyFill="1" applyBorder="1" applyAlignment="1">
      <alignment horizontal="center"/>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14" fontId="2" fillId="0" borderId="6" xfId="0" applyNumberFormat="1"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6" xfId="0" applyFont="1" applyBorder="1" applyAlignment="1">
      <alignment horizontal="center"/>
    </xf>
    <xf numFmtId="0" fontId="2" fillId="0" borderId="8" xfId="0" applyFont="1" applyBorder="1" applyAlignment="1">
      <alignment horizontal="center"/>
    </xf>
    <xf numFmtId="0" fontId="11"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17" fontId="2" fillId="0" borderId="1" xfId="0" applyNumberFormat="1" applyFont="1" applyBorder="1" applyAlignment="1" applyProtection="1">
      <alignment horizontal="center" vertical="center"/>
      <protection locked="0"/>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14"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1" fontId="9" fillId="0" borderId="12" xfId="0" applyNumberFormat="1" applyFont="1" applyBorder="1" applyAlignment="1">
      <alignment horizontal="center" vertical="center" wrapText="1"/>
    </xf>
    <xf numFmtId="1" fontId="9" fillId="0" borderId="13"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5" borderId="1" xfId="0" applyFont="1" applyFill="1" applyBorder="1" applyAlignment="1">
      <alignment horizontal="center" vertical="center"/>
    </xf>
    <xf numFmtId="0" fontId="2" fillId="0" borderId="6" xfId="0" applyFont="1" applyBorder="1" applyAlignment="1" applyProtection="1">
      <alignment horizontal="justify" vertical="center" wrapText="1"/>
      <protection locked="0"/>
    </xf>
    <xf numFmtId="0" fontId="2" fillId="0" borderId="8" xfId="0" applyFont="1" applyBorder="1" applyAlignment="1" applyProtection="1">
      <alignment horizontal="justify" vertical="center" wrapText="1"/>
      <protection locked="0"/>
    </xf>
    <xf numFmtId="0" fontId="12" fillId="0" borderId="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6" borderId="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14" fillId="0" borderId="6"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8" fillId="0" borderId="6" xfId="0" applyFont="1" applyBorder="1" applyAlignment="1">
      <alignment horizontal="center" vertical="center"/>
    </xf>
    <xf numFmtId="0" fontId="2" fillId="0" borderId="8" xfId="0" applyFont="1" applyBorder="1" applyAlignment="1">
      <alignment horizontal="center" vertical="center"/>
    </xf>
    <xf numFmtId="0" fontId="16" fillId="0" borderId="1" xfId="0" applyFont="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0" fontId="3" fillId="0" borderId="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3"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18" fillId="0" borderId="6" xfId="0" applyFont="1" applyBorder="1" applyAlignment="1" applyProtection="1">
      <alignment horizontal="center" vertical="center" wrapText="1"/>
      <protection locked="0"/>
    </xf>
    <xf numFmtId="0" fontId="3" fillId="8" borderId="2" xfId="0" applyFont="1" applyFill="1" applyBorder="1" applyAlignment="1">
      <alignment horizontal="center" wrapText="1"/>
    </xf>
    <xf numFmtId="0" fontId="3" fillId="8" borderId="3" xfId="0" applyFont="1" applyFill="1" applyBorder="1" applyAlignment="1">
      <alignment horizontal="center" wrapText="1"/>
    </xf>
    <xf numFmtId="0" fontId="3" fillId="8" borderId="4" xfId="0" applyFont="1" applyFill="1" applyBorder="1" applyAlignment="1">
      <alignment horizont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14" fontId="4" fillId="0" borderId="1"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top" wrapText="1"/>
      <protection locked="0"/>
    </xf>
    <xf numFmtId="0" fontId="2" fillId="0" borderId="7"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vertical="top" wrapText="1"/>
      <protection locked="0"/>
    </xf>
    <xf numFmtId="0" fontId="3" fillId="8"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8" borderId="1" xfId="0" applyFont="1" applyFill="1" applyBorder="1" applyAlignment="1">
      <alignment horizontal="center" wrapText="1"/>
    </xf>
    <xf numFmtId="0" fontId="13" fillId="0" borderId="9" xfId="0" applyFont="1" applyBorder="1" applyAlignment="1">
      <alignment horizontal="center" vertical="center"/>
    </xf>
    <xf numFmtId="0" fontId="13" fillId="0" borderId="1"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0" fillId="0" borderId="1" xfId="0" applyBorder="1" applyAlignment="1" applyProtection="1">
      <alignment horizontal="center" vertical="center"/>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22" xfId="0" applyFont="1" applyBorder="1" applyAlignment="1" applyProtection="1">
      <alignment horizontal="center" vertical="center"/>
    </xf>
    <xf numFmtId="0" fontId="3" fillId="8" borderId="1" xfId="0" applyFont="1" applyFill="1" applyBorder="1" applyAlignment="1" applyProtection="1">
      <alignment horizontal="center" wrapText="1"/>
    </xf>
    <xf numFmtId="0" fontId="13" fillId="0" borderId="9"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9" fillId="5" borderId="1" xfId="0" applyFont="1" applyFill="1" applyBorder="1" applyAlignment="1" applyProtection="1">
      <alignment horizontal="center" vertical="center"/>
    </xf>
    <xf numFmtId="0" fontId="2" fillId="0" borderId="6" xfId="0" applyFont="1" applyBorder="1" applyAlignment="1" applyProtection="1">
      <alignment horizontal="center"/>
    </xf>
    <xf numFmtId="0" fontId="2" fillId="0" borderId="8" xfId="0" applyFont="1" applyBorder="1" applyAlignment="1" applyProtection="1">
      <alignment horizontal="center"/>
    </xf>
    <xf numFmtId="0" fontId="11" fillId="0" borderId="1" xfId="0" applyFont="1" applyBorder="1" applyAlignment="1" applyProtection="1">
      <alignment horizontal="center" vertical="center" wrapText="1"/>
    </xf>
    <xf numFmtId="0" fontId="2" fillId="0" borderId="0" xfId="0" applyFont="1" applyBorder="1" applyAlignment="1" applyProtection="1">
      <alignment horizontal="center"/>
      <protection locked="0"/>
    </xf>
    <xf numFmtId="0" fontId="3" fillId="8" borderId="1"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7" fillId="0" borderId="6" xfId="0"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5" borderId="6" xfId="0" applyFont="1" applyFill="1" applyBorder="1" applyAlignment="1" applyProtection="1">
      <alignment horizontal="center" vertical="center" wrapText="1"/>
    </xf>
    <xf numFmtId="0" fontId="9" fillId="0" borderId="8" xfId="0" applyFont="1" applyBorder="1" applyAlignment="1" applyProtection="1">
      <alignment horizontal="center" vertical="top" wrapText="1"/>
    </xf>
    <xf numFmtId="0" fontId="9" fillId="0" borderId="9" xfId="0" applyFont="1" applyBorder="1" applyAlignment="1" applyProtection="1">
      <alignment horizontal="center" vertical="top" wrapText="1"/>
    </xf>
    <xf numFmtId="0" fontId="9" fillId="6" borderId="1"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9" fillId="6" borderId="8" xfId="0" applyFont="1" applyFill="1" applyBorder="1" applyAlignment="1" applyProtection="1">
      <alignment horizontal="center" vertical="center" wrapText="1"/>
    </xf>
    <xf numFmtId="0" fontId="2" fillId="0" borderId="6" xfId="0" applyFont="1" applyBorder="1" applyAlignment="1" applyProtection="1">
      <alignment horizontal="center"/>
      <protection locked="0"/>
    </xf>
    <xf numFmtId="0" fontId="2" fillId="0" borderId="1"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1" fontId="9" fillId="0" borderId="12" xfId="0" applyNumberFormat="1" applyFont="1" applyBorder="1" applyAlignment="1" applyProtection="1">
      <alignment horizontal="center" vertical="center" wrapText="1"/>
    </xf>
    <xf numFmtId="1" fontId="9" fillId="0" borderId="13" xfId="0" applyNumberFormat="1" applyFont="1" applyBorder="1" applyAlignment="1" applyProtection="1">
      <alignment horizontal="center" vertical="center" wrapText="1"/>
    </xf>
    <xf numFmtId="0" fontId="10" fillId="0" borderId="6" xfId="0" applyFont="1" applyBorder="1" applyAlignment="1" applyProtection="1">
      <alignment horizontal="center" vertical="center" wrapText="1"/>
    </xf>
    <xf numFmtId="0" fontId="10" fillId="0" borderId="8" xfId="0" applyFont="1" applyBorder="1" applyAlignment="1" applyProtection="1">
      <alignment horizontal="center" vertical="center" wrapText="1"/>
    </xf>
    <xf numFmtId="0" fontId="10" fillId="0" borderId="9" xfId="0" applyFont="1" applyBorder="1" applyAlignment="1" applyProtection="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2" fillId="0" borderId="6" xfId="0" applyFont="1" applyBorder="1" applyAlignment="1" applyProtection="1">
      <alignment vertical="center"/>
      <protection locked="0"/>
    </xf>
    <xf numFmtId="0" fontId="4" fillId="0" borderId="1"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3" fillId="3" borderId="6" xfId="0" applyFont="1" applyFill="1" applyBorder="1" applyAlignment="1" applyProtection="1">
      <alignment horizontal="center" vertical="center" wrapText="1"/>
    </xf>
    <xf numFmtId="0" fontId="3" fillId="3" borderId="9"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14" fontId="2" fillId="0" borderId="1" xfId="0" applyNumberFormat="1" applyFont="1" applyBorder="1" applyAlignment="1" applyProtection="1">
      <alignment horizontal="center"/>
      <protection locked="0"/>
    </xf>
    <xf numFmtId="0" fontId="3" fillId="0" borderId="9" xfId="0" applyFont="1" applyBorder="1" applyAlignment="1" applyProtection="1">
      <alignment horizontal="center" vertical="center" wrapText="1"/>
      <protection locked="0"/>
    </xf>
    <xf numFmtId="0" fontId="3" fillId="3" borderId="1"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5" xfId="0" applyFont="1" applyFill="1" applyBorder="1" applyAlignment="1" applyProtection="1">
      <alignment horizontal="center"/>
    </xf>
    <xf numFmtId="0" fontId="3" fillId="3" borderId="4" xfId="0" applyFont="1" applyFill="1" applyBorder="1" applyAlignment="1" applyProtection="1">
      <alignment horizontal="center"/>
    </xf>
    <xf numFmtId="0" fontId="3" fillId="3" borderId="6"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8"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xf>
    <xf numFmtId="0" fontId="3" fillId="3" borderId="9" xfId="0" applyFont="1" applyFill="1" applyBorder="1" applyAlignment="1" applyProtection="1">
      <alignment horizontal="center"/>
    </xf>
    <xf numFmtId="0" fontId="4" fillId="3" borderId="6"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xf>
    <xf numFmtId="0" fontId="10" fillId="2" borderId="11"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5" xfId="0" applyFont="1" applyFill="1" applyBorder="1" applyAlignment="1" applyProtection="1">
      <alignment horizontal="center" vertical="center"/>
    </xf>
    <xf numFmtId="0" fontId="10" fillId="2" borderId="24" xfId="0" applyFont="1" applyFill="1" applyBorder="1" applyAlignment="1" applyProtection="1">
      <alignment horizontal="center" vertical="center"/>
    </xf>
    <xf numFmtId="14" fontId="10" fillId="2" borderId="1" xfId="0" applyNumberFormat="1" applyFont="1" applyFill="1" applyBorder="1" applyAlignment="1" applyProtection="1">
      <alignment horizontal="center" vertical="center"/>
    </xf>
    <xf numFmtId="0" fontId="2" fillId="3" borderId="2" xfId="0" applyFont="1" applyFill="1" applyBorder="1" applyAlignment="1" applyProtection="1">
      <alignment horizontal="center"/>
    </xf>
    <xf numFmtId="0" fontId="2" fillId="3" borderId="3" xfId="0" applyFont="1" applyFill="1" applyBorder="1" applyAlignment="1" applyProtection="1">
      <alignment horizontal="center"/>
    </xf>
    <xf numFmtId="0" fontId="2" fillId="3" borderId="4" xfId="0" applyFont="1" applyFill="1" applyBorder="1" applyAlignment="1" applyProtection="1">
      <alignment horizontal="center"/>
    </xf>
    <xf numFmtId="0" fontId="3" fillId="2" borderId="2" xfId="0" applyFont="1" applyFill="1" applyBorder="1" applyAlignment="1" applyProtection="1">
      <alignment horizontal="right" vertical="center"/>
    </xf>
    <xf numFmtId="0" fontId="3" fillId="2" borderId="3" xfId="0" applyFont="1" applyFill="1" applyBorder="1" applyAlignment="1" applyProtection="1">
      <alignment horizontal="right" vertical="center"/>
    </xf>
    <xf numFmtId="0" fontId="3" fillId="2" borderId="4" xfId="0" applyFont="1" applyFill="1" applyBorder="1" applyAlignment="1" applyProtection="1">
      <alignment horizontal="right" vertical="center"/>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3" borderId="1" xfId="0" applyFont="1" applyFill="1" applyBorder="1" applyAlignment="1" applyProtection="1">
      <alignment horizontal="center"/>
    </xf>
    <xf numFmtId="0" fontId="2" fillId="2" borderId="11" xfId="0" applyFont="1" applyFill="1" applyBorder="1" applyAlignment="1" applyProtection="1">
      <alignment horizontal="center"/>
    </xf>
    <xf numFmtId="0" fontId="2" fillId="2" borderId="22" xfId="0" applyFont="1" applyFill="1" applyBorder="1" applyAlignment="1" applyProtection="1">
      <alignment horizontal="center"/>
    </xf>
    <xf numFmtId="0" fontId="2" fillId="2" borderId="7" xfId="0" applyFont="1" applyFill="1" applyBorder="1" applyAlignment="1" applyProtection="1">
      <alignment horizontal="center"/>
    </xf>
    <xf numFmtId="0" fontId="2" fillId="2" borderId="23"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24" xfId="0" applyFont="1" applyFill="1" applyBorder="1" applyAlignment="1" applyProtection="1">
      <alignment horizontal="center"/>
    </xf>
    <xf numFmtId="0" fontId="6" fillId="2" borderId="1" xfId="0" applyFont="1" applyFill="1" applyBorder="1" applyAlignment="1" applyProtection="1">
      <alignment horizontal="center" vertical="center"/>
    </xf>
    <xf numFmtId="0" fontId="20" fillId="0" borderId="1" xfId="0" applyFont="1" applyBorder="1" applyAlignment="1">
      <alignment horizontal="center" vertical="center" readingOrder="1"/>
    </xf>
    <xf numFmtId="0" fontId="21" fillId="0" borderId="1" xfId="0" applyFont="1" applyBorder="1" applyAlignment="1">
      <alignment horizontal="center" vertical="center" readingOrder="1"/>
    </xf>
    <xf numFmtId="0" fontId="10" fillId="2" borderId="1" xfId="0" applyFont="1" applyFill="1" applyBorder="1" applyAlignment="1" applyProtection="1">
      <alignment horizontal="center"/>
    </xf>
    <xf numFmtId="14" fontId="2" fillId="0" borderId="2" xfId="0" applyNumberFormat="1"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3" fillId="0" borderId="6"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2" fillId="0" borderId="1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cellXfs>
  <cellStyles count="1">
    <cellStyle name="Normal" xfId="0" builtinId="0"/>
  </cellStyles>
  <dxfs count="152">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1126331</xdr:colOff>
      <xdr:row>6</xdr:row>
      <xdr:rowOff>0</xdr:rowOff>
    </xdr:to>
    <xdr:grpSp>
      <xdr:nvGrpSpPr>
        <xdr:cNvPr id="2" name="Group 4">
          <a:extLst>
            <a:ext uri="{FF2B5EF4-FFF2-40B4-BE49-F238E27FC236}">
              <a16:creationId xmlns:a16="http://schemas.microsoft.com/office/drawing/2014/main" id="{76AE3201-11A0-4ABB-A4AC-7317EB5765F9}"/>
            </a:ext>
          </a:extLst>
        </xdr:cNvPr>
        <xdr:cNvGrpSpPr>
          <a:grpSpLocks/>
        </xdr:cNvGrpSpPr>
      </xdr:nvGrpSpPr>
      <xdr:grpSpPr bwMode="auto">
        <a:xfrm>
          <a:off x="0" y="31750"/>
          <a:ext cx="51587664" cy="1132417"/>
          <a:chOff x="-8" y="0"/>
          <a:chExt cx="1382" cy="136"/>
        </a:xfrm>
      </xdr:grpSpPr>
      <xdr:sp macro="" textlink="">
        <xdr:nvSpPr>
          <xdr:cNvPr id="3" name="1 CuadroTexto">
            <a:extLst>
              <a:ext uri="{FF2B5EF4-FFF2-40B4-BE49-F238E27FC236}">
                <a16:creationId xmlns:a16="http://schemas.microsoft.com/office/drawing/2014/main" id="{904AF7A1-16F6-48A5-A8D3-44C8CB5F4DF7}"/>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C1A10701-0763-4260-A983-9F6672B72477}"/>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85A7E81A-4135-45BD-B4FD-7236204EF03A}"/>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ABBADA8A-8484-43D1-A6DD-887F04A6D26B}"/>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543454B6-986E-4309-AF9C-350EE16A29CF}"/>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AE50289A-F7B3-4996-A3A2-29396763D846}"/>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F8C62003-FBF4-47E4-8238-BE561CD2498A}"/>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CD8E6819-A543-4624-8141-353EBFE38BA5}"/>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C9C7CEF9-432B-4841-82C4-5E00C9C5C617}"/>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DEAFB376-CD20-40DA-9F94-E3B81702CDAC}"/>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6799995C-EB8F-4B4A-A895-161A16F4E77A}"/>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6AD2DC77-1F10-43F8-B793-2DF77F6CAC76}"/>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42C86D07-3295-4DB2-8751-8EDC3ECA7FC4}"/>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145931</xdr:colOff>
      <xdr:row>5</xdr:row>
      <xdr:rowOff>323167</xdr:rowOff>
    </xdr:to>
    <xdr:pic>
      <xdr:nvPicPr>
        <xdr:cNvPr id="16" name="Imagen 16">
          <a:extLst>
            <a:ext uri="{FF2B5EF4-FFF2-40B4-BE49-F238E27FC236}">
              <a16:creationId xmlns:a16="http://schemas.microsoft.com/office/drawing/2014/main" id="{993448D1-4162-4A4C-BE65-8863AE2F93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820529</xdr:colOff>
      <xdr:row>6</xdr:row>
      <xdr:rowOff>0</xdr:rowOff>
    </xdr:to>
    <xdr:grpSp>
      <xdr:nvGrpSpPr>
        <xdr:cNvPr id="2" name="Group 4">
          <a:extLst>
            <a:ext uri="{FF2B5EF4-FFF2-40B4-BE49-F238E27FC236}">
              <a16:creationId xmlns:a16="http://schemas.microsoft.com/office/drawing/2014/main" id="{1C36D3AA-8163-461F-A1EF-983934082677}"/>
            </a:ext>
          </a:extLst>
        </xdr:cNvPr>
        <xdr:cNvGrpSpPr>
          <a:grpSpLocks/>
        </xdr:cNvGrpSpPr>
      </xdr:nvGrpSpPr>
      <xdr:grpSpPr bwMode="auto">
        <a:xfrm>
          <a:off x="0" y="31750"/>
          <a:ext cx="51600685" cy="1170781"/>
          <a:chOff x="-8" y="0"/>
          <a:chExt cx="1382" cy="136"/>
        </a:xfrm>
      </xdr:grpSpPr>
      <xdr:sp macro="" textlink="">
        <xdr:nvSpPr>
          <xdr:cNvPr id="3" name="1 CuadroTexto">
            <a:extLst>
              <a:ext uri="{FF2B5EF4-FFF2-40B4-BE49-F238E27FC236}">
                <a16:creationId xmlns:a16="http://schemas.microsoft.com/office/drawing/2014/main" id="{BCE65FBB-4126-4093-88B3-E7B1C4DA0485}"/>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6ADBCC51-8D9A-4506-AA54-489ABAFB9E28}"/>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9B2085DA-6CB9-4DCE-8828-CC02E84D34FF}"/>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32B27264-7C30-4158-9D6D-4179E58BD097}"/>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F00AEAE0-0080-405A-99C7-4696730A56B0}"/>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423A98D8-1E21-4A64-B870-D15566B36989}"/>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4652E0E8-606C-4122-832F-A23ACAE339D5}"/>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E677EC70-E473-4723-80FE-D462424C720B}"/>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6FAEC1ED-8030-40DA-A4DF-90C3A8FF4592}"/>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3DCFCD9F-5A3F-467C-9C25-689C205275ED}"/>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E54935BC-2868-4C19-B620-E9A644000318}"/>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275D4677-385D-4338-A705-7EA6D569674D}"/>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7CA95EC3-9219-4CF7-86F0-F6B2A7D03EC6}"/>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CB36A1A7-AF3D-437C-982C-90EC86CF8E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940734</xdr:colOff>
      <xdr:row>0</xdr:row>
      <xdr:rowOff>174625</xdr:rowOff>
    </xdr:from>
    <xdr:to>
      <xdr:col>1</xdr:col>
      <xdr:colOff>336431</xdr:colOff>
      <xdr:row>5</xdr:row>
      <xdr:rowOff>148542</xdr:rowOff>
    </xdr:to>
    <xdr:pic>
      <xdr:nvPicPr>
        <xdr:cNvPr id="2" name="Imagen 16">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734" y="174625"/>
          <a:ext cx="900647" cy="10407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236764</xdr:colOff>
      <xdr:row>6</xdr:row>
      <xdr:rowOff>0</xdr:rowOff>
    </xdr:to>
    <xdr:grpSp>
      <xdr:nvGrpSpPr>
        <xdr:cNvPr id="2" name="Group 4">
          <a:extLst>
            <a:ext uri="{FF2B5EF4-FFF2-40B4-BE49-F238E27FC236}">
              <a16:creationId xmlns:a16="http://schemas.microsoft.com/office/drawing/2014/main" id="{7A8902A8-1C98-4BDE-BB6D-101F2E74F23B}"/>
            </a:ext>
          </a:extLst>
        </xdr:cNvPr>
        <xdr:cNvGrpSpPr>
          <a:grpSpLocks/>
        </xdr:cNvGrpSpPr>
      </xdr:nvGrpSpPr>
      <xdr:grpSpPr bwMode="auto">
        <a:xfrm>
          <a:off x="0" y="31750"/>
          <a:ext cx="51644550" cy="1152071"/>
          <a:chOff x="-8" y="0"/>
          <a:chExt cx="1382" cy="136"/>
        </a:xfrm>
      </xdr:grpSpPr>
      <xdr:sp macro="" textlink="">
        <xdr:nvSpPr>
          <xdr:cNvPr id="3" name="1 CuadroTexto">
            <a:extLst>
              <a:ext uri="{FF2B5EF4-FFF2-40B4-BE49-F238E27FC236}">
                <a16:creationId xmlns:a16="http://schemas.microsoft.com/office/drawing/2014/main" id="{09A34AD0-1D5C-4950-B6F1-58ECCE6BD038}"/>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23309BF6-6562-45D4-87B6-95DF8B6E2D24}"/>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79E3F90F-10B4-4844-900E-434853E8EDEF}"/>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63573D8D-09A0-47A4-9448-CE50C08E0FF2}"/>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1B3F54A9-C3DA-4649-BC03-390243E873D4}"/>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A4803882-AEC6-4860-B389-D76F6BA578CD}"/>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385F4AB1-BCAC-4C4A-A181-A8A9C20F3DCA}"/>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CD321D66-7631-424A-BCEC-206675B14264}"/>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D3EDD21E-5E3D-4976-9236-8B0BB2EE93E6}"/>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CD6E6061-3307-4699-9CA1-7F6F1F46FB89}"/>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895A1823-95F4-40A4-BD15-62F5294D7D44}"/>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13CB7E4F-EB8F-4794-88B6-BF68CC80E9D1}"/>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AFB1D65D-4C3D-481F-8A0E-74DCFB0A1682}"/>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44BE8925-A6E4-4E6A-8E91-335C32945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59"/>
  <sheetViews>
    <sheetView topLeftCell="W1" zoomScale="90" zoomScaleNormal="90" zoomScaleSheetLayoutView="70" workbookViewId="0">
      <selection activeCell="X7" sqref="X7"/>
    </sheetView>
  </sheetViews>
  <sheetFormatPr baseColWidth="10" defaultRowHeight="12.75" x14ac:dyDescent="0.2"/>
  <cols>
    <col min="1" max="1" width="29.7109375" style="3" customWidth="1"/>
    <col min="2" max="2" width="22.5703125" style="3" customWidth="1"/>
    <col min="3" max="3" width="29.140625" style="3" customWidth="1"/>
    <col min="4" max="4" width="27.42578125" style="36" customWidth="1"/>
    <col min="5" max="5" width="24" style="3" customWidth="1"/>
    <col min="6" max="6" width="27.42578125" style="3" customWidth="1"/>
    <col min="7" max="7" width="19.140625" style="3" customWidth="1"/>
    <col min="8" max="8" width="22.5703125" style="3" customWidth="1"/>
    <col min="9" max="9" width="25.28515625" style="3" hidden="1" customWidth="1"/>
    <col min="10" max="10" width="22.85546875" style="3" customWidth="1"/>
    <col min="11" max="11" width="47.1406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38.5703125" style="3" customWidth="1"/>
    <col min="26" max="26" width="30.85546875" style="3" customWidth="1"/>
    <col min="27" max="27" width="26.85546875" style="3" customWidth="1"/>
    <col min="28" max="28" width="28.7109375" style="3" customWidth="1"/>
    <col min="29" max="29" width="18" style="3" customWidth="1"/>
    <col min="30" max="30" width="39.42578125" style="3" customWidth="1"/>
    <col min="31" max="31" width="19.140625" style="3" customWidth="1"/>
    <col min="32"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111" t="s">
        <v>27</v>
      </c>
      <c r="B7" s="111"/>
      <c r="C7" s="112" t="s">
        <v>149</v>
      </c>
      <c r="D7" s="112"/>
      <c r="E7" s="112"/>
      <c r="F7" s="112"/>
      <c r="G7" s="113"/>
      <c r="H7" s="114"/>
      <c r="I7" s="114"/>
      <c r="J7" s="114"/>
      <c r="K7" s="114"/>
      <c r="L7" s="115"/>
      <c r="M7" s="116" t="s">
        <v>28</v>
      </c>
      <c r="N7" s="117"/>
      <c r="O7" s="117"/>
      <c r="P7" s="117"/>
      <c r="Q7" s="117"/>
      <c r="R7" s="117"/>
      <c r="S7" s="117"/>
      <c r="T7" s="117"/>
      <c r="U7" s="117"/>
      <c r="V7" s="118"/>
      <c r="W7" s="4" t="s">
        <v>29</v>
      </c>
      <c r="X7" s="100" t="s">
        <v>225</v>
      </c>
      <c r="Y7" s="6" t="s">
        <v>30</v>
      </c>
      <c r="Z7" s="119"/>
      <c r="AA7" s="120"/>
      <c r="AB7" s="4" t="s">
        <v>31</v>
      </c>
      <c r="AC7" s="37"/>
      <c r="AD7" s="7" t="s">
        <v>32</v>
      </c>
      <c r="AE7" s="38"/>
      <c r="AF7" s="121"/>
      <c r="AG7" s="121"/>
      <c r="AH7" s="3" t="s">
        <v>33</v>
      </c>
      <c r="AI7" s="3" t="s">
        <v>34</v>
      </c>
      <c r="AJ7" s="3" t="s">
        <v>35</v>
      </c>
      <c r="AN7" s="3" t="s">
        <v>36</v>
      </c>
    </row>
    <row r="8" spans="1:41" x14ac:dyDescent="0.2">
      <c r="A8" s="122" t="s">
        <v>37</v>
      </c>
      <c r="B8" s="122"/>
      <c r="C8" s="122"/>
      <c r="D8" s="122"/>
      <c r="E8" s="122"/>
      <c r="F8" s="122"/>
      <c r="G8" s="123" t="s">
        <v>38</v>
      </c>
      <c r="H8" s="124"/>
      <c r="I8" s="124"/>
      <c r="J8" s="124"/>
      <c r="K8" s="124"/>
      <c r="L8" s="124"/>
      <c r="M8" s="124"/>
      <c r="N8" s="124"/>
      <c r="O8" s="124"/>
      <c r="P8" s="124"/>
      <c r="Q8" s="124"/>
      <c r="R8" s="124"/>
      <c r="S8" s="124"/>
      <c r="T8" s="124"/>
      <c r="U8" s="124"/>
      <c r="V8" s="124"/>
      <c r="W8" s="124"/>
      <c r="X8" s="125"/>
      <c r="Y8" s="124"/>
      <c r="Z8" s="124"/>
      <c r="AA8" s="124"/>
      <c r="AB8" s="126"/>
      <c r="AC8" s="127" t="s">
        <v>39</v>
      </c>
      <c r="AD8" s="130" t="s">
        <v>40</v>
      </c>
      <c r="AE8" s="131"/>
      <c r="AF8" s="131"/>
      <c r="AG8" s="131"/>
      <c r="AH8" s="3" t="s">
        <v>41</v>
      </c>
      <c r="AI8" s="3" t="s">
        <v>42</v>
      </c>
      <c r="AN8" s="3" t="s">
        <v>43</v>
      </c>
    </row>
    <row r="9" spans="1:41" s="9" customFormat="1" ht="14.25" customHeight="1" x14ac:dyDescent="0.2">
      <c r="A9" s="134" t="s">
        <v>44</v>
      </c>
      <c r="B9" s="135" t="s">
        <v>45</v>
      </c>
      <c r="C9" s="134" t="s">
        <v>46</v>
      </c>
      <c r="D9" s="134" t="s">
        <v>2</v>
      </c>
      <c r="E9" s="134" t="s">
        <v>47</v>
      </c>
      <c r="F9" s="138" t="s">
        <v>48</v>
      </c>
      <c r="G9" s="122" t="s">
        <v>49</v>
      </c>
      <c r="H9" s="122"/>
      <c r="I9" s="122"/>
      <c r="J9" s="122"/>
      <c r="K9" s="123" t="s">
        <v>50</v>
      </c>
      <c r="L9" s="124"/>
      <c r="M9" s="124"/>
      <c r="N9" s="124"/>
      <c r="O9" s="124"/>
      <c r="P9" s="124"/>
      <c r="Q9" s="124"/>
      <c r="R9" s="124"/>
      <c r="S9" s="124"/>
      <c r="T9" s="126"/>
      <c r="U9" s="123" t="s">
        <v>51</v>
      </c>
      <c r="V9" s="124"/>
      <c r="W9" s="124"/>
      <c r="X9" s="124"/>
      <c r="Y9" s="124"/>
      <c r="Z9" s="124"/>
      <c r="AA9" s="124"/>
      <c r="AB9" s="126"/>
      <c r="AC9" s="128"/>
      <c r="AD9" s="130"/>
      <c r="AE9" s="131"/>
      <c r="AF9" s="131"/>
      <c r="AG9" s="131"/>
      <c r="AH9" s="3" t="s">
        <v>52</v>
      </c>
      <c r="AI9" s="3" t="s">
        <v>53</v>
      </c>
      <c r="AJ9" s="3" t="s">
        <v>54</v>
      </c>
    </row>
    <row r="10" spans="1:41" s="9" customFormat="1" ht="20.25" customHeight="1" x14ac:dyDescent="0.2">
      <c r="A10" s="134"/>
      <c r="B10" s="136"/>
      <c r="C10" s="134"/>
      <c r="D10" s="134"/>
      <c r="E10" s="134"/>
      <c r="F10" s="138"/>
      <c r="G10" s="139" t="s">
        <v>55</v>
      </c>
      <c r="H10" s="139"/>
      <c r="I10" s="139"/>
      <c r="J10" s="139"/>
      <c r="K10" s="140" t="s">
        <v>56</v>
      </c>
      <c r="L10" s="138" t="s">
        <v>57</v>
      </c>
      <c r="M10" s="138" t="s">
        <v>58</v>
      </c>
      <c r="N10" s="127" t="s">
        <v>59</v>
      </c>
      <c r="O10" s="134" t="s">
        <v>60</v>
      </c>
      <c r="P10" s="136" t="s">
        <v>61</v>
      </c>
      <c r="Q10" s="135" t="s">
        <v>62</v>
      </c>
      <c r="R10" s="134" t="s">
        <v>63</v>
      </c>
      <c r="S10" s="135" t="s">
        <v>64</v>
      </c>
      <c r="T10" s="135" t="s">
        <v>65</v>
      </c>
      <c r="U10" s="141" t="s">
        <v>66</v>
      </c>
      <c r="V10" s="134" t="s">
        <v>67</v>
      </c>
      <c r="W10" s="140" t="s">
        <v>68</v>
      </c>
      <c r="X10" s="135" t="s">
        <v>69</v>
      </c>
      <c r="Y10" s="134" t="s">
        <v>70</v>
      </c>
      <c r="Z10" s="134"/>
      <c r="AA10" s="134"/>
      <c r="AB10" s="134"/>
      <c r="AC10" s="128"/>
      <c r="AD10" s="132"/>
      <c r="AE10" s="133"/>
      <c r="AF10" s="133"/>
      <c r="AG10" s="133"/>
      <c r="AH10" s="9" t="s">
        <v>71</v>
      </c>
      <c r="AI10" s="9" t="s">
        <v>72</v>
      </c>
      <c r="AJ10" s="9" t="s">
        <v>73</v>
      </c>
      <c r="AL10" s="9" t="s">
        <v>74</v>
      </c>
      <c r="AO10" s="3" t="s">
        <v>75</v>
      </c>
    </row>
    <row r="11" spans="1:41" s="9" customFormat="1" ht="35.25" customHeight="1" x14ac:dyDescent="0.2">
      <c r="A11" s="135"/>
      <c r="B11" s="137"/>
      <c r="C11" s="135"/>
      <c r="D11" s="135"/>
      <c r="E11" s="135"/>
      <c r="F11" s="127"/>
      <c r="G11" s="10" t="s">
        <v>1</v>
      </c>
      <c r="H11" s="10" t="s">
        <v>0</v>
      </c>
      <c r="I11" s="10"/>
      <c r="J11" s="11" t="s">
        <v>76</v>
      </c>
      <c r="K11" s="141"/>
      <c r="L11" s="138"/>
      <c r="M11" s="138"/>
      <c r="N11" s="129"/>
      <c r="O11" s="134"/>
      <c r="P11" s="137"/>
      <c r="Q11" s="137"/>
      <c r="R11" s="134"/>
      <c r="S11" s="137"/>
      <c r="T11" s="137"/>
      <c r="U11" s="155"/>
      <c r="V11" s="134"/>
      <c r="W11" s="141"/>
      <c r="X11" s="137"/>
      <c r="Y11" s="12" t="s">
        <v>77</v>
      </c>
      <c r="Z11" s="12" t="s">
        <v>78</v>
      </c>
      <c r="AA11" s="13" t="s">
        <v>79</v>
      </c>
      <c r="AB11" s="13" t="s">
        <v>80</v>
      </c>
      <c r="AC11" s="129"/>
      <c r="AD11" s="14" t="s">
        <v>81</v>
      </c>
      <c r="AE11" s="14" t="s">
        <v>82</v>
      </c>
      <c r="AF11" s="14" t="s">
        <v>83</v>
      </c>
      <c r="AG11" s="12" t="s">
        <v>84</v>
      </c>
      <c r="AH11" s="9" t="s">
        <v>85</v>
      </c>
      <c r="AI11" s="9" t="s">
        <v>8</v>
      </c>
      <c r="AL11" s="9" t="s">
        <v>86</v>
      </c>
      <c r="AO11" s="3" t="s">
        <v>87</v>
      </c>
    </row>
    <row r="12" spans="1:41" ht="37.5" customHeight="1" x14ac:dyDescent="0.2">
      <c r="A12" s="142" t="s">
        <v>150</v>
      </c>
      <c r="B12" s="144" t="s">
        <v>151</v>
      </c>
      <c r="C12" s="142" t="s">
        <v>152</v>
      </c>
      <c r="D12" s="148" t="s">
        <v>10</v>
      </c>
      <c r="E12" s="151" t="s">
        <v>153</v>
      </c>
      <c r="F12" s="142" t="s">
        <v>154</v>
      </c>
      <c r="G12" s="153" t="s">
        <v>19</v>
      </c>
      <c r="H12" s="153" t="s">
        <v>86</v>
      </c>
      <c r="I12" s="15" t="str">
        <f>CONCATENATE(G12,H12)</f>
        <v>PROBABLEMENOR</v>
      </c>
      <c r="J12" s="166" t="str">
        <f>I13</f>
        <v>4. ALTO</v>
      </c>
      <c r="K12" s="168" t="s">
        <v>155</v>
      </c>
      <c r="L12" s="18" t="s">
        <v>88</v>
      </c>
      <c r="M12" s="19" t="s">
        <v>3</v>
      </c>
      <c r="N12" s="20">
        <f>IF(M12="ASIGNADO",15,IF(M12="NO ASIGNADO",0,""))</f>
        <v>15</v>
      </c>
      <c r="O12" s="171">
        <f>SUM(N12:N18)</f>
        <v>60</v>
      </c>
      <c r="P12" s="173" t="s">
        <v>72</v>
      </c>
      <c r="Q12" s="176">
        <f>IF(Q15="DÉBIL",0,IF(Q15="MODERADO",50,IF(Q15="FUERTE",100,"")))</f>
        <v>0</v>
      </c>
      <c r="R12" s="160"/>
      <c r="S12" s="162" t="s">
        <v>112</v>
      </c>
      <c r="T12" s="162" t="s">
        <v>112</v>
      </c>
      <c r="U12" s="149" t="s">
        <v>132</v>
      </c>
      <c r="V12" s="163" t="s">
        <v>103</v>
      </c>
      <c r="W12" s="165">
        <v>43831</v>
      </c>
      <c r="X12" s="142" t="s">
        <v>156</v>
      </c>
      <c r="Y12" s="151" t="s">
        <v>157</v>
      </c>
      <c r="Z12" s="147" t="s">
        <v>158</v>
      </c>
      <c r="AA12" s="191" t="s">
        <v>91</v>
      </c>
      <c r="AB12" s="142" t="s">
        <v>159</v>
      </c>
      <c r="AC12" s="157"/>
      <c r="AD12" s="177"/>
      <c r="AE12" s="169" t="s">
        <v>160</v>
      </c>
      <c r="AF12" s="169" t="s">
        <v>161</v>
      </c>
      <c r="AG12" s="168"/>
      <c r="AH12" s="3" t="s">
        <v>92</v>
      </c>
      <c r="AI12" s="3" t="s">
        <v>93</v>
      </c>
      <c r="AJ12" s="3" t="s">
        <v>13</v>
      </c>
      <c r="AK12" s="3" t="s">
        <v>75</v>
      </c>
      <c r="AL12" s="3" t="s">
        <v>13</v>
      </c>
      <c r="AN12" s="3" t="s">
        <v>91</v>
      </c>
      <c r="AO12" s="3" t="s">
        <v>94</v>
      </c>
    </row>
    <row r="13" spans="1:41" ht="51.75" customHeight="1" x14ac:dyDescent="0.2">
      <c r="A13" s="143"/>
      <c r="B13" s="145"/>
      <c r="C13" s="146"/>
      <c r="D13" s="149"/>
      <c r="E13" s="152"/>
      <c r="F13" s="146"/>
      <c r="G13" s="153"/>
      <c r="H13" s="153"/>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ALTO</v>
      </c>
      <c r="J13" s="167"/>
      <c r="K13" s="169"/>
      <c r="L13" s="21" t="s">
        <v>95</v>
      </c>
      <c r="M13" s="22" t="s">
        <v>11</v>
      </c>
      <c r="N13" s="23">
        <f>IF(M13="ADECUADO",15,IF(M13="INADECUADO",0,""))</f>
        <v>15</v>
      </c>
      <c r="O13" s="172"/>
      <c r="P13" s="174"/>
      <c r="Q13" s="176"/>
      <c r="R13" s="161"/>
      <c r="S13" s="162"/>
      <c r="T13" s="162"/>
      <c r="U13" s="149"/>
      <c r="V13" s="164"/>
      <c r="W13" s="146"/>
      <c r="X13" s="146"/>
      <c r="Y13" s="158"/>
      <c r="Z13" s="158"/>
      <c r="AA13" s="192"/>
      <c r="AB13" s="142"/>
      <c r="AC13" s="158"/>
      <c r="AD13" s="178"/>
      <c r="AE13" s="179"/>
      <c r="AF13" s="168"/>
      <c r="AG13" s="142"/>
      <c r="AH13" s="3" t="s">
        <v>89</v>
      </c>
      <c r="AI13" s="3" t="s">
        <v>96</v>
      </c>
      <c r="AL13" s="3" t="s">
        <v>18</v>
      </c>
      <c r="AN13" s="3" t="s">
        <v>97</v>
      </c>
      <c r="AO13" s="3" t="s">
        <v>98</v>
      </c>
    </row>
    <row r="14" spans="1:41" ht="112.5" customHeight="1" x14ac:dyDescent="0.2">
      <c r="A14" s="143"/>
      <c r="B14" s="145"/>
      <c r="C14" s="146"/>
      <c r="D14" s="149"/>
      <c r="E14" s="152"/>
      <c r="F14" s="146"/>
      <c r="G14" s="153"/>
      <c r="H14" s="153"/>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167"/>
      <c r="K14" s="169"/>
      <c r="L14" s="24" t="s">
        <v>99</v>
      </c>
      <c r="M14" s="22" t="s">
        <v>17</v>
      </c>
      <c r="N14" s="23">
        <f>IF(M14="OPORTUNA",15,IF(M14="INOPORTUNA",0,""))</f>
        <v>0</v>
      </c>
      <c r="O14" s="172"/>
      <c r="P14" s="174"/>
      <c r="Q14" s="176"/>
      <c r="R14" s="161"/>
      <c r="S14" s="16" t="s">
        <v>100</v>
      </c>
      <c r="T14" s="16" t="s">
        <v>101</v>
      </c>
      <c r="U14" s="149"/>
      <c r="V14" s="164"/>
      <c r="W14" s="146"/>
      <c r="X14" s="146"/>
      <c r="Y14" s="158"/>
      <c r="Z14" s="158"/>
      <c r="AA14" s="192"/>
      <c r="AB14" s="142"/>
      <c r="AC14" s="158"/>
      <c r="AD14" s="178"/>
      <c r="AE14" s="179"/>
      <c r="AF14" s="168"/>
      <c r="AG14" s="142"/>
      <c r="AH14" s="3" t="s">
        <v>102</v>
      </c>
      <c r="AI14" s="3" t="s">
        <v>90</v>
      </c>
      <c r="AJ14" s="3" t="s">
        <v>103</v>
      </c>
      <c r="AK14" s="3" t="s">
        <v>104</v>
      </c>
      <c r="AL14" s="3" t="s">
        <v>24</v>
      </c>
      <c r="AO14" s="3" t="s">
        <v>105</v>
      </c>
    </row>
    <row r="15" spans="1:41" ht="69.75" customHeight="1" x14ac:dyDescent="0.2">
      <c r="A15" s="143"/>
      <c r="B15" s="145"/>
      <c r="C15" s="146"/>
      <c r="D15" s="149"/>
      <c r="E15" s="17" t="s">
        <v>106</v>
      </c>
      <c r="F15" s="146"/>
      <c r="G15" s="153"/>
      <c r="H15" s="153"/>
      <c r="I15" s="15"/>
      <c r="J15" s="167"/>
      <c r="K15" s="169"/>
      <c r="L15" s="21" t="s">
        <v>107</v>
      </c>
      <c r="M15" s="22" t="s">
        <v>21</v>
      </c>
      <c r="N15" s="23">
        <f>IF(M15="PREVENIR",15,IF(M15="DETECTAR",10,IF(M15="NO ES UN CONTROL",0,"")))</f>
        <v>10</v>
      </c>
      <c r="O15" s="181" t="str">
        <f>IF(O12&lt;86,"DÉBIL",IF(O12&lt;96,"MODERADO",IF(O12&lt;101,"FUERTE","")))</f>
        <v>DÉBIL</v>
      </c>
      <c r="P15" s="174"/>
      <c r="Q15" s="183" t="str">
        <f>IF(AND(O15="FUERTE",P12="FUERTE (SIEMPRE SE EJECUTA)"),"FUERTE",IF(OR(O15="DÉBIL",P12="DÉBIL (NO SE EJECUTA)"),"DÉBIL",IF(OR(O15="MODERADO",P12="MODERADO (ALGUNAS VECES)"),"MODERADO")))</f>
        <v>DÉBIL</v>
      </c>
      <c r="R15" s="185"/>
      <c r="S15" s="187"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188"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149"/>
      <c r="V15" s="164"/>
      <c r="W15" s="146"/>
      <c r="X15" s="146"/>
      <c r="Y15" s="158"/>
      <c r="Z15" s="159"/>
      <c r="AA15" s="192"/>
      <c r="AB15" s="142"/>
      <c r="AC15" s="158"/>
      <c r="AD15" s="178"/>
      <c r="AE15" s="179"/>
      <c r="AF15" s="169" t="s">
        <v>162</v>
      </c>
      <c r="AG15" s="142"/>
      <c r="AH15" s="3" t="s">
        <v>89</v>
      </c>
      <c r="AO15" s="3" t="s">
        <v>109</v>
      </c>
    </row>
    <row r="16" spans="1:41" ht="55.5" customHeight="1" x14ac:dyDescent="0.2">
      <c r="A16" s="143"/>
      <c r="B16" s="145"/>
      <c r="C16" s="146"/>
      <c r="D16" s="149"/>
      <c r="E16" s="152" t="s">
        <v>163</v>
      </c>
      <c r="F16" s="146"/>
      <c r="G16" s="153"/>
      <c r="H16" s="153"/>
      <c r="I16" s="15"/>
      <c r="J16" s="167"/>
      <c r="K16" s="169"/>
      <c r="L16" s="21" t="s">
        <v>110</v>
      </c>
      <c r="M16" s="22" t="s">
        <v>34</v>
      </c>
      <c r="N16" s="23">
        <f>IF(M16="CONFIABLE",15,IF(M16="NO CONFIABLE",0,""))</f>
        <v>0</v>
      </c>
      <c r="O16" s="182"/>
      <c r="P16" s="174"/>
      <c r="Q16" s="183"/>
      <c r="R16" s="185"/>
      <c r="S16" s="187"/>
      <c r="T16" s="189"/>
      <c r="U16" s="149"/>
      <c r="V16" s="164"/>
      <c r="W16" s="146"/>
      <c r="X16" s="146"/>
      <c r="Y16" s="158"/>
      <c r="Z16" s="17" t="s">
        <v>111</v>
      </c>
      <c r="AA16" s="192"/>
      <c r="AB16" s="142"/>
      <c r="AC16" s="158"/>
      <c r="AD16" s="178"/>
      <c r="AE16" s="179"/>
      <c r="AF16" s="168"/>
      <c r="AG16" s="142"/>
      <c r="AH16" s="3" t="s">
        <v>112</v>
      </c>
      <c r="AJ16" s="3" t="s">
        <v>21</v>
      </c>
      <c r="AK16" s="3" t="s">
        <v>108</v>
      </c>
      <c r="AL16" s="3" t="s">
        <v>22</v>
      </c>
      <c r="AO16" s="3" t="s">
        <v>113</v>
      </c>
    </row>
    <row r="17" spans="1:41" ht="66.75" customHeight="1" x14ac:dyDescent="0.2">
      <c r="A17" s="143"/>
      <c r="B17" s="145"/>
      <c r="C17" s="146"/>
      <c r="D17" s="149"/>
      <c r="E17" s="152"/>
      <c r="F17" s="146"/>
      <c r="G17" s="153"/>
      <c r="H17" s="153"/>
      <c r="I17" s="15"/>
      <c r="J17" s="167"/>
      <c r="K17" s="169"/>
      <c r="L17" s="21" t="s">
        <v>114</v>
      </c>
      <c r="M17" s="22" t="s">
        <v>41</v>
      </c>
      <c r="N17" s="23">
        <f>IF(M17="SE INVESTIGAN Y SE RESUELVEN OPORTUNAMENTE",15,IF(M17="NO SE INVESTIGAN Y SE RESUELVEN OPORTUNAMENTE",0,""))</f>
        <v>15</v>
      </c>
      <c r="O17" s="182"/>
      <c r="P17" s="174"/>
      <c r="Q17" s="183"/>
      <c r="R17" s="185"/>
      <c r="S17" s="187"/>
      <c r="T17" s="189"/>
      <c r="U17" s="149"/>
      <c r="V17" s="164"/>
      <c r="W17" s="146"/>
      <c r="X17" s="146"/>
      <c r="Y17" s="158"/>
      <c r="Z17" s="147" t="s">
        <v>164</v>
      </c>
      <c r="AA17" s="192"/>
      <c r="AB17" s="142"/>
      <c r="AC17" s="158"/>
      <c r="AD17" s="178"/>
      <c r="AE17" s="179"/>
      <c r="AF17" s="168"/>
      <c r="AG17" s="142"/>
      <c r="AH17" s="3" t="s">
        <v>96</v>
      </c>
      <c r="AO17" s="3" t="s">
        <v>115</v>
      </c>
    </row>
    <row r="18" spans="1:41" ht="167.25" customHeight="1" x14ac:dyDescent="0.2">
      <c r="A18" s="144"/>
      <c r="B18" s="145"/>
      <c r="C18" s="147"/>
      <c r="D18" s="150"/>
      <c r="E18" s="156"/>
      <c r="F18" s="147"/>
      <c r="G18" s="154"/>
      <c r="H18" s="154"/>
      <c r="I18" s="15"/>
      <c r="J18" s="167"/>
      <c r="K18" s="170"/>
      <c r="L18" s="25" t="s">
        <v>116</v>
      </c>
      <c r="M18" s="26" t="s">
        <v>53</v>
      </c>
      <c r="N18" s="27">
        <f>IF(M18="COMPLETA",10,IF(M18="INCOMPLETA",5,IF(M18="NO EXISTE",0,"")))</f>
        <v>5</v>
      </c>
      <c r="O18" s="182"/>
      <c r="P18" s="175"/>
      <c r="Q18" s="184"/>
      <c r="R18" s="186"/>
      <c r="S18" s="188"/>
      <c r="T18" s="189"/>
      <c r="U18" s="150"/>
      <c r="V18" s="164"/>
      <c r="W18" s="147"/>
      <c r="X18" s="147"/>
      <c r="Y18" s="159"/>
      <c r="Z18" s="159"/>
      <c r="AA18" s="193"/>
      <c r="AB18" s="151"/>
      <c r="AC18" s="159"/>
      <c r="AD18" s="178"/>
      <c r="AE18" s="180"/>
      <c r="AF18" s="190"/>
      <c r="AG18" s="151"/>
      <c r="AO18" s="3" t="s">
        <v>117</v>
      </c>
    </row>
    <row r="19" spans="1:41" ht="44.25" customHeight="1" x14ac:dyDescent="0.2">
      <c r="A19" s="122" t="s">
        <v>37</v>
      </c>
      <c r="B19" s="122"/>
      <c r="C19" s="122"/>
      <c r="D19" s="122"/>
      <c r="E19" s="122"/>
      <c r="F19" s="122"/>
      <c r="G19" s="123" t="s">
        <v>38</v>
      </c>
      <c r="H19" s="124"/>
      <c r="I19" s="124"/>
      <c r="J19" s="124"/>
      <c r="K19" s="124"/>
      <c r="L19" s="124"/>
      <c r="M19" s="124"/>
      <c r="N19" s="124"/>
      <c r="O19" s="124"/>
      <c r="P19" s="124"/>
      <c r="Q19" s="124"/>
      <c r="R19" s="124"/>
      <c r="S19" s="124"/>
      <c r="T19" s="124"/>
      <c r="U19" s="124"/>
      <c r="V19" s="124"/>
      <c r="W19" s="124"/>
      <c r="X19" s="125"/>
      <c r="Y19" s="124"/>
      <c r="Z19" s="124"/>
      <c r="AA19" s="124"/>
      <c r="AB19" s="126"/>
      <c r="AC19" s="127" t="s">
        <v>39</v>
      </c>
      <c r="AD19" s="130" t="s">
        <v>40</v>
      </c>
      <c r="AE19" s="131"/>
      <c r="AF19" s="131"/>
      <c r="AG19" s="131"/>
    </row>
    <row r="20" spans="1:41" ht="41.25" customHeight="1" x14ac:dyDescent="0.2">
      <c r="A20" s="134" t="s">
        <v>44</v>
      </c>
      <c r="B20" s="135" t="s">
        <v>45</v>
      </c>
      <c r="C20" s="134" t="s">
        <v>46</v>
      </c>
      <c r="D20" s="134" t="s">
        <v>2</v>
      </c>
      <c r="E20" s="134" t="s">
        <v>47</v>
      </c>
      <c r="F20" s="138" t="s">
        <v>48</v>
      </c>
      <c r="G20" s="122" t="s">
        <v>49</v>
      </c>
      <c r="H20" s="122"/>
      <c r="I20" s="122"/>
      <c r="J20" s="122"/>
      <c r="K20" s="123" t="s">
        <v>50</v>
      </c>
      <c r="L20" s="124"/>
      <c r="M20" s="124"/>
      <c r="N20" s="124"/>
      <c r="O20" s="124"/>
      <c r="P20" s="124"/>
      <c r="Q20" s="124"/>
      <c r="R20" s="124"/>
      <c r="S20" s="124"/>
      <c r="T20" s="126"/>
      <c r="U20" s="123" t="s">
        <v>51</v>
      </c>
      <c r="V20" s="124"/>
      <c r="W20" s="124"/>
      <c r="X20" s="124"/>
      <c r="Y20" s="124"/>
      <c r="Z20" s="124"/>
      <c r="AA20" s="124"/>
      <c r="AB20" s="126"/>
      <c r="AC20" s="128"/>
      <c r="AD20" s="130"/>
      <c r="AE20" s="131"/>
      <c r="AF20" s="131"/>
      <c r="AG20" s="131"/>
    </row>
    <row r="21" spans="1:41" ht="28.5" hidden="1" customHeight="1" x14ac:dyDescent="0.2">
      <c r="A21" s="134"/>
      <c r="B21" s="136"/>
      <c r="C21" s="134"/>
      <c r="D21" s="134"/>
      <c r="E21" s="134"/>
      <c r="F21" s="138"/>
      <c r="G21" s="139" t="s">
        <v>55</v>
      </c>
      <c r="H21" s="139"/>
      <c r="I21" s="139"/>
      <c r="J21" s="139"/>
      <c r="K21" s="140" t="s">
        <v>56</v>
      </c>
      <c r="L21" s="138" t="s">
        <v>57</v>
      </c>
      <c r="M21" s="138" t="s">
        <v>58</v>
      </c>
      <c r="N21" s="127" t="s">
        <v>59</v>
      </c>
      <c r="O21" s="134" t="s">
        <v>60</v>
      </c>
      <c r="P21" s="136" t="s">
        <v>61</v>
      </c>
      <c r="Q21" s="135" t="s">
        <v>62</v>
      </c>
      <c r="R21" s="134" t="s">
        <v>63</v>
      </c>
      <c r="S21" s="135" t="s">
        <v>64</v>
      </c>
      <c r="T21" s="135" t="s">
        <v>65</v>
      </c>
      <c r="U21" s="141" t="s">
        <v>66</v>
      </c>
      <c r="V21" s="134" t="s">
        <v>67</v>
      </c>
      <c r="W21" s="140" t="s">
        <v>68</v>
      </c>
      <c r="X21" s="135" t="s">
        <v>69</v>
      </c>
      <c r="Y21" s="134" t="s">
        <v>70</v>
      </c>
      <c r="Z21" s="134"/>
      <c r="AA21" s="134"/>
      <c r="AB21" s="134"/>
      <c r="AC21" s="128"/>
      <c r="AD21" s="132"/>
      <c r="AE21" s="133"/>
      <c r="AF21" s="133"/>
      <c r="AG21" s="133"/>
    </row>
    <row r="22" spans="1:41" ht="60.75" hidden="1" customHeight="1" x14ac:dyDescent="0.2">
      <c r="A22" s="135"/>
      <c r="B22" s="137"/>
      <c r="C22" s="135"/>
      <c r="D22" s="135"/>
      <c r="E22" s="135"/>
      <c r="F22" s="127"/>
      <c r="G22" s="10" t="s">
        <v>1</v>
      </c>
      <c r="H22" s="10" t="s">
        <v>0</v>
      </c>
      <c r="I22" s="10"/>
      <c r="J22" s="11" t="s">
        <v>76</v>
      </c>
      <c r="K22" s="141"/>
      <c r="L22" s="138"/>
      <c r="M22" s="138"/>
      <c r="N22" s="129"/>
      <c r="O22" s="134"/>
      <c r="P22" s="137"/>
      <c r="Q22" s="137"/>
      <c r="R22" s="134"/>
      <c r="S22" s="137"/>
      <c r="T22" s="137"/>
      <c r="U22" s="155"/>
      <c r="V22" s="134"/>
      <c r="W22" s="141"/>
      <c r="X22" s="137"/>
      <c r="Y22" s="12" t="s">
        <v>77</v>
      </c>
      <c r="Z22" s="12" t="s">
        <v>78</v>
      </c>
      <c r="AA22" s="13" t="s">
        <v>79</v>
      </c>
      <c r="AB22" s="13" t="s">
        <v>80</v>
      </c>
      <c r="AC22" s="129"/>
      <c r="AD22" s="14" t="s">
        <v>81</v>
      </c>
      <c r="AE22" s="14" t="s">
        <v>82</v>
      </c>
      <c r="AF22" s="14" t="s">
        <v>83</v>
      </c>
      <c r="AG22" s="12" t="s">
        <v>84</v>
      </c>
    </row>
    <row r="23" spans="1:41" ht="60.75" customHeight="1" x14ac:dyDescent="0.2">
      <c r="A23" s="142" t="s">
        <v>150</v>
      </c>
      <c r="B23" s="144" t="s">
        <v>151</v>
      </c>
      <c r="C23" s="142" t="s">
        <v>165</v>
      </c>
      <c r="D23" s="148" t="s">
        <v>43</v>
      </c>
      <c r="E23" s="151" t="s">
        <v>166</v>
      </c>
      <c r="F23" s="142" t="s">
        <v>167</v>
      </c>
      <c r="G23" s="153" t="s">
        <v>5</v>
      </c>
      <c r="H23" s="153" t="s">
        <v>18</v>
      </c>
      <c r="I23" s="15" t="str">
        <f>CONCATENATE(G23,H23)</f>
        <v>RARA VEZMAYOR</v>
      </c>
      <c r="J23" s="166" t="str">
        <f>I24</f>
        <v>1. ALTO</v>
      </c>
      <c r="K23" s="169" t="s">
        <v>168</v>
      </c>
      <c r="L23" s="18" t="s">
        <v>88</v>
      </c>
      <c r="M23" s="19" t="s">
        <v>3</v>
      </c>
      <c r="N23" s="20">
        <f>IF(M23="ASIGNADO",15,IF(M23="NO ASIGNADO",0,""))</f>
        <v>15</v>
      </c>
      <c r="O23" s="171">
        <f>SUM(N23:N29)</f>
        <v>100</v>
      </c>
      <c r="P23" s="173" t="s">
        <v>72</v>
      </c>
      <c r="Q23" s="176">
        <f>IF(Q26="DÉBIL",0,IF(Q26="MODERADO",50,IF(Q26="FUERTE",100,"")))</f>
        <v>50</v>
      </c>
      <c r="R23" s="196" t="s">
        <v>169</v>
      </c>
      <c r="S23" s="162" t="s">
        <v>89</v>
      </c>
      <c r="T23" s="162" t="s">
        <v>89</v>
      </c>
      <c r="U23" s="149" t="s">
        <v>121</v>
      </c>
      <c r="V23" s="163" t="s">
        <v>103</v>
      </c>
      <c r="W23" s="146" t="s">
        <v>170</v>
      </c>
      <c r="X23" s="142" t="s">
        <v>171</v>
      </c>
      <c r="Y23" s="151" t="s">
        <v>172</v>
      </c>
      <c r="Z23" s="147" t="s">
        <v>158</v>
      </c>
      <c r="AA23" s="191" t="s">
        <v>91</v>
      </c>
      <c r="AB23" s="142" t="s">
        <v>173</v>
      </c>
      <c r="AC23" s="157"/>
      <c r="AD23" s="151"/>
      <c r="AE23" s="169" t="s">
        <v>160</v>
      </c>
      <c r="AF23" s="198" t="s">
        <v>174</v>
      </c>
      <c r="AG23" s="199"/>
    </row>
    <row r="24" spans="1:41" ht="60.75" customHeight="1" x14ac:dyDescent="0.2">
      <c r="A24" s="142"/>
      <c r="B24" s="145"/>
      <c r="C24" s="146"/>
      <c r="D24" s="149"/>
      <c r="E24" s="152"/>
      <c r="F24" s="146"/>
      <c r="G24" s="153"/>
      <c r="H24" s="153"/>
      <c r="I24" s="15" t="str">
        <f>IF(I23="RARA VEZINSIGNIFICANTE","1. BAJO",IF(I23="RARA VEZMENOR","2. BAJO",IF(I23="IMPROBABLEINSIGNIFICANTE","3. BAJO",IF(I23="IMPROBABLEMENOR","4. BAJO",IF(I23="POSIBLEINSIGNIFICANTE","5. BAJO",IF(I23="RARA VEZMODERADO","1. MODERADO",IF(I23="IMPROBABLEMODERADO","2. MODERADO",IF(I23="POSIBLEMENOR","3. MODERADO",IF(I23="PROBABLEINSIGNIFICANTE","4. MODERADO",IF(I23="RARA VEZMAYOR","1. ALTO",IF(I23="IMPROBABLEMAYOR","2. ALTO",IF(I23="POSIBLEMODERADO","3. ALTO",IF(I23="PROBABLEMENOR","4. ALTO",IF(I23="PROBABLEMODERADO","5. ALTO",IF(I23="CASI SEGUROINSIGNIFICANTE","6. ALTO",IF(I23="CASI SEGUROMENOR","7. ALTO",IF(I23="RARA VEZCATASTRÓFICO","1. EXTREMO",IF(I23="IMPROBABLECATASTRÓFICO","2. EXTREMO",IF(I23="POSIBLEMAYOR","3. EXTREMO",IF(I23="POSIBLECATASTRÓFICO","4. EXTREMO",IF(I23="PROBABLEMAYOR","5. EXTREMO",IF(I23="PROBABLECATASTRÓFICO","6. EXTREMO",IF(I23="CASI SEGUROMODERADO","7. EXTREMO",IF(I23="CASI SEGUROMAYOR","8. EXTREMO",IF(I23="CASI SEGUROCATASTRÓFICO","9. EXTREMO","")))))))))))))))))))))))))</f>
        <v>1. ALTO</v>
      </c>
      <c r="J24" s="167"/>
      <c r="K24" s="194"/>
      <c r="L24" s="21" t="s">
        <v>95</v>
      </c>
      <c r="M24" s="22" t="s">
        <v>11</v>
      </c>
      <c r="N24" s="23">
        <f>IF(M24="ADECUADO",15,IF(M24="INADECUADO",0,""))</f>
        <v>15</v>
      </c>
      <c r="O24" s="172"/>
      <c r="P24" s="174"/>
      <c r="Q24" s="176"/>
      <c r="R24" s="197"/>
      <c r="S24" s="162"/>
      <c r="T24" s="162"/>
      <c r="U24" s="149"/>
      <c r="V24" s="164"/>
      <c r="W24" s="146"/>
      <c r="X24" s="146"/>
      <c r="Y24" s="158"/>
      <c r="Z24" s="158"/>
      <c r="AA24" s="192"/>
      <c r="AB24" s="146"/>
      <c r="AC24" s="158"/>
      <c r="AD24" s="152"/>
      <c r="AE24" s="179"/>
      <c r="AF24" s="198"/>
      <c r="AG24" s="199"/>
    </row>
    <row r="25" spans="1:41" ht="60.75" customHeight="1" x14ac:dyDescent="0.2">
      <c r="A25" s="142"/>
      <c r="B25" s="145"/>
      <c r="C25" s="146"/>
      <c r="D25" s="149"/>
      <c r="E25" s="152"/>
      <c r="F25" s="146"/>
      <c r="G25" s="153"/>
      <c r="H25" s="153"/>
      <c r="I25" s="15" t="str">
        <f>IF(OR(I24="1. BAJO",I24="2. BAJO",I24="3. BAJO",I24="4. BAJO",I24="5. BAJO"),"BAJO",IF(OR(I24="1. MODERADO",I24="2. MODERADO",I24="3. MODERADO",I24="4. MODERADO"),"MODERADO",IF(OR(I24="1. ALTO",I24="2. ALTO",I24="3. ALTO",I24="4. ALTO",I24="5. ALTO",I24="6. ALTO",I24="7. ALTO"),"ALTO",IF(OR(I24="1. EXTREMO",I24="2. EXTREMO",I24="3. EXTREMO",I24="4. EXTREMO",I24="5. EXTREMO",I24="6. EXTREMO",I24="7. EXTREMO",I24="8. EXTREMO",I24="9. EXTREMO"),"EXTREMO",""))))</f>
        <v>ALTO</v>
      </c>
      <c r="J25" s="167"/>
      <c r="K25" s="194"/>
      <c r="L25" s="24" t="s">
        <v>99</v>
      </c>
      <c r="M25" s="22" t="s">
        <v>16</v>
      </c>
      <c r="N25" s="23">
        <f>IF(M25="OPORTUNA",15,IF(M25="INOPORTUNA",0,""))</f>
        <v>15</v>
      </c>
      <c r="O25" s="172"/>
      <c r="P25" s="174"/>
      <c r="Q25" s="176"/>
      <c r="R25" s="197"/>
      <c r="S25" s="16" t="s">
        <v>100</v>
      </c>
      <c r="T25" s="16" t="s">
        <v>101</v>
      </c>
      <c r="U25" s="149"/>
      <c r="V25" s="164"/>
      <c r="W25" s="146"/>
      <c r="X25" s="146"/>
      <c r="Y25" s="158"/>
      <c r="Z25" s="158"/>
      <c r="AA25" s="192"/>
      <c r="AB25" s="146"/>
      <c r="AC25" s="158"/>
      <c r="AD25" s="152"/>
      <c r="AE25" s="179"/>
      <c r="AF25" s="198"/>
      <c r="AG25" s="199"/>
    </row>
    <row r="26" spans="1:41" ht="60.75" customHeight="1" x14ac:dyDescent="0.2">
      <c r="A26" s="142"/>
      <c r="B26" s="145"/>
      <c r="C26" s="146"/>
      <c r="D26" s="149"/>
      <c r="E26" s="17" t="s">
        <v>106</v>
      </c>
      <c r="F26" s="146"/>
      <c r="G26" s="153"/>
      <c r="H26" s="153"/>
      <c r="I26" s="15"/>
      <c r="J26" s="167"/>
      <c r="K26" s="194"/>
      <c r="L26" s="21" t="s">
        <v>107</v>
      </c>
      <c r="M26" s="22" t="s">
        <v>108</v>
      </c>
      <c r="N26" s="23">
        <f>IF(M26="PREVENIR",15,IF(M26="DETECTAR",10,IF(M26="NO ES UN CONTROL",0,"")))</f>
        <v>15</v>
      </c>
      <c r="O26" s="181" t="str">
        <f>IF(O23&lt;86,"DÉBIL",IF(O23&lt;96,"MODERADO",IF(O23&lt;101,"FUERTE","")))</f>
        <v>FUERTE</v>
      </c>
      <c r="P26" s="174"/>
      <c r="Q26" s="183" t="str">
        <f>IF(AND(O26="FUERTE",P23="FUERTE (SIEMPRE SE EJECUTA)"),"FUERTE",IF(OR(O26="DÉBIL",P23="DÉBIL (NO SE EJECUTA)"),"DÉBIL",IF(OR(O26="MODERADO",P23="MODERADO (ALGUNAS VECES)"),"MODERADO")))</f>
        <v>MODERADO</v>
      </c>
      <c r="R26" s="185" t="str">
        <f>IF(AND(O26="FUERTE",P23="FUERTE (SIEMPRE SE EJECUTA)"),"NO","SÍ")</f>
        <v>SÍ</v>
      </c>
      <c r="S26" s="187">
        <f>IF(AND($Q$26="FUERTE",$S$23="DIRECTAMENTE",$T$23="DIRECTAMENTE"),2,IF(AND($Q$26="FUERTE",$S$23="DIRECTAMENTE",$T$23="INDIRECTAMENTE"),2,IF(AND($Q$26="FUERTE",$S$23="DIRECTAMENTE",$T$23="NO DISMINUYE"),2,IF(AND($Q$26="FUERTE",$S$23="NO DISMINUYE",$T$23="DIRECTAMENTE"),0,IF(AND($Q$26="MODERADO",$S$23="DIRECTAMENTE",$T$23="DIRECTAMENTE"),1,IF(AND($Q$26="MODERADO",$S$23="DIRECTAMENTE",$T$23="INDIRECTAMENTE"),1,IF(AND($Q$26="MODERADO",$S$23="DIRECTAMENTE",$T$23="NO DISMINUYE"),1,IF(AND($Q$26="MODERADO",$S$23="NO DISMINUYE",$T$23="DIRECTAMENTE"),0,"N/A"))))))))</f>
        <v>1</v>
      </c>
      <c r="T26" s="188">
        <f>IF(AND($Q$26="FUERTE",$S$23="DIRECTAMENTE",$T$23="DIRECTAMENTE"),2,IF(AND($Q$26="FUERTE",$S$23="DIRECTAMENTE",$T$23="INDIRECTAMENTE"),1,IF(AND($Q$26="FUERTE",$S$23="DIRECTAMENTE",$T$23="NO DISMINUYE"),0,IF(AND($Q$26="FUERTE",$S$23="NO DISMINUYE",$T$23="DIRECTAMENTE"),2,IF(AND($Q$26="MODERADO",$S$23="DIRECTAMENTE",$T$23="DIRECTAMENTE"),1,IF(AND($Q$26="MODERADO",$S$23="DIRECTAMENTE",$T$23="INDIRECTAMENTE"),0,IF(AND($Q$26="MODERADO",$S$23="DIRECTAMENTE",$T$23="NO DISMINUYE"),0,IF(AND($Q$26="MODERADO",$S$23="NO DISMINUYE",$T$23="DIRECTAMENTE"),1,"N/A"))))))))</f>
        <v>1</v>
      </c>
      <c r="U26" s="149"/>
      <c r="V26" s="164"/>
      <c r="W26" s="146"/>
      <c r="X26" s="146"/>
      <c r="Y26" s="158"/>
      <c r="Z26" s="159"/>
      <c r="AA26" s="192"/>
      <c r="AB26" s="146"/>
      <c r="AC26" s="158"/>
      <c r="AD26" s="152"/>
      <c r="AE26" s="179"/>
      <c r="AF26" s="169" t="s">
        <v>175</v>
      </c>
      <c r="AG26" s="199"/>
    </row>
    <row r="27" spans="1:41" ht="60.75" customHeight="1" x14ac:dyDescent="0.2">
      <c r="A27" s="142"/>
      <c r="B27" s="145"/>
      <c r="C27" s="146"/>
      <c r="D27" s="149"/>
      <c r="E27" s="152" t="s">
        <v>176</v>
      </c>
      <c r="F27" s="146"/>
      <c r="G27" s="153"/>
      <c r="H27" s="153"/>
      <c r="I27" s="15"/>
      <c r="J27" s="167"/>
      <c r="K27" s="194"/>
      <c r="L27" s="21" t="s">
        <v>110</v>
      </c>
      <c r="M27" s="22" t="s">
        <v>33</v>
      </c>
      <c r="N27" s="23">
        <f>IF(M27="CONFIABLE",15,IF(M27="NO CONFIABLE",0,""))</f>
        <v>15</v>
      </c>
      <c r="O27" s="182"/>
      <c r="P27" s="174"/>
      <c r="Q27" s="183"/>
      <c r="R27" s="185"/>
      <c r="S27" s="187"/>
      <c r="T27" s="189"/>
      <c r="U27" s="149"/>
      <c r="V27" s="164"/>
      <c r="W27" s="146"/>
      <c r="X27" s="146"/>
      <c r="Y27" s="158"/>
      <c r="Z27" s="17" t="s">
        <v>111</v>
      </c>
      <c r="AA27" s="192"/>
      <c r="AB27" s="146"/>
      <c r="AC27" s="158"/>
      <c r="AD27" s="152"/>
      <c r="AE27" s="179"/>
      <c r="AF27" s="168"/>
      <c r="AG27" s="199"/>
    </row>
    <row r="28" spans="1:41" ht="73.5" customHeight="1" x14ac:dyDescent="0.2">
      <c r="A28" s="142"/>
      <c r="B28" s="145"/>
      <c r="C28" s="146"/>
      <c r="D28" s="149"/>
      <c r="E28" s="152"/>
      <c r="F28" s="146"/>
      <c r="G28" s="153"/>
      <c r="H28" s="153"/>
      <c r="I28" s="15"/>
      <c r="J28" s="167"/>
      <c r="K28" s="194"/>
      <c r="L28" s="21" t="s">
        <v>114</v>
      </c>
      <c r="M28" s="22" t="s">
        <v>42</v>
      </c>
      <c r="N28" s="23">
        <v>15</v>
      </c>
      <c r="O28" s="182"/>
      <c r="P28" s="174"/>
      <c r="Q28" s="183"/>
      <c r="R28" s="185"/>
      <c r="S28" s="187"/>
      <c r="T28" s="189"/>
      <c r="U28" s="149"/>
      <c r="V28" s="164"/>
      <c r="W28" s="146"/>
      <c r="X28" s="146"/>
      <c r="Y28" s="158"/>
      <c r="Z28" s="147" t="s">
        <v>164</v>
      </c>
      <c r="AA28" s="192"/>
      <c r="AB28" s="146"/>
      <c r="AC28" s="158"/>
      <c r="AD28" s="152"/>
      <c r="AE28" s="179"/>
      <c r="AF28" s="168"/>
      <c r="AG28" s="199"/>
    </row>
    <row r="29" spans="1:41" ht="60.75" customHeight="1" x14ac:dyDescent="0.2">
      <c r="A29" s="151"/>
      <c r="B29" s="145"/>
      <c r="C29" s="147"/>
      <c r="D29" s="150"/>
      <c r="E29" s="156"/>
      <c r="F29" s="147"/>
      <c r="G29" s="154"/>
      <c r="H29" s="154"/>
      <c r="I29" s="15"/>
      <c r="J29" s="167"/>
      <c r="K29" s="195"/>
      <c r="L29" s="25" t="s">
        <v>116</v>
      </c>
      <c r="M29" s="26" t="s">
        <v>52</v>
      </c>
      <c r="N29" s="27">
        <f>IF(M29="COMPLETA",10,IF(M29="INCOMPLETA",5,IF(M29="NO EXISTE",0,"")))</f>
        <v>10</v>
      </c>
      <c r="O29" s="182"/>
      <c r="P29" s="175"/>
      <c r="Q29" s="184"/>
      <c r="R29" s="186"/>
      <c r="S29" s="188"/>
      <c r="T29" s="189"/>
      <c r="U29" s="150"/>
      <c r="V29" s="164"/>
      <c r="W29" s="147"/>
      <c r="X29" s="147"/>
      <c r="Y29" s="159"/>
      <c r="Z29" s="159"/>
      <c r="AA29" s="193"/>
      <c r="AB29" s="147"/>
      <c r="AC29" s="159"/>
      <c r="AD29" s="152"/>
      <c r="AE29" s="180"/>
      <c r="AF29" s="190"/>
      <c r="AG29" s="177"/>
    </row>
    <row r="30" spans="1:41" ht="24.75" customHeight="1" x14ac:dyDescent="0.2">
      <c r="A30" s="122" t="s">
        <v>37</v>
      </c>
      <c r="B30" s="122"/>
      <c r="C30" s="122"/>
      <c r="D30" s="122"/>
      <c r="E30" s="122"/>
      <c r="F30" s="122"/>
      <c r="G30" s="123" t="s">
        <v>38</v>
      </c>
      <c r="H30" s="124"/>
      <c r="I30" s="124"/>
      <c r="J30" s="124"/>
      <c r="K30" s="124"/>
      <c r="L30" s="124"/>
      <c r="M30" s="124"/>
      <c r="N30" s="124"/>
      <c r="O30" s="124"/>
      <c r="P30" s="124"/>
      <c r="Q30" s="124"/>
      <c r="R30" s="124"/>
      <c r="S30" s="124"/>
      <c r="T30" s="124"/>
      <c r="U30" s="124"/>
      <c r="V30" s="124"/>
      <c r="W30" s="124"/>
      <c r="X30" s="125"/>
      <c r="Y30" s="124"/>
      <c r="Z30" s="124"/>
      <c r="AA30" s="124"/>
      <c r="AB30" s="126"/>
      <c r="AC30" s="127" t="s">
        <v>39</v>
      </c>
      <c r="AD30" s="130" t="s">
        <v>40</v>
      </c>
      <c r="AE30" s="131"/>
      <c r="AF30" s="131"/>
      <c r="AG30" s="131"/>
    </row>
    <row r="31" spans="1:41" ht="44.25" customHeight="1" x14ac:dyDescent="0.2">
      <c r="A31" s="134" t="s">
        <v>44</v>
      </c>
      <c r="B31" s="135" t="s">
        <v>45</v>
      </c>
      <c r="C31" s="134" t="s">
        <v>46</v>
      </c>
      <c r="D31" s="134" t="s">
        <v>2</v>
      </c>
      <c r="E31" s="134" t="s">
        <v>47</v>
      </c>
      <c r="F31" s="138" t="s">
        <v>48</v>
      </c>
      <c r="G31" s="122" t="s">
        <v>49</v>
      </c>
      <c r="H31" s="122"/>
      <c r="I31" s="122"/>
      <c r="J31" s="122"/>
      <c r="K31" s="123" t="s">
        <v>50</v>
      </c>
      <c r="L31" s="124"/>
      <c r="M31" s="124"/>
      <c r="N31" s="124"/>
      <c r="O31" s="124"/>
      <c r="P31" s="124"/>
      <c r="Q31" s="124"/>
      <c r="R31" s="124"/>
      <c r="S31" s="124"/>
      <c r="T31" s="126"/>
      <c r="U31" s="123" t="s">
        <v>51</v>
      </c>
      <c r="V31" s="124"/>
      <c r="W31" s="124"/>
      <c r="X31" s="124"/>
      <c r="Y31" s="124"/>
      <c r="Z31" s="124"/>
      <c r="AA31" s="124"/>
      <c r="AB31" s="126"/>
      <c r="AC31" s="128"/>
      <c r="AD31" s="130"/>
      <c r="AE31" s="131"/>
      <c r="AF31" s="131"/>
      <c r="AG31" s="131"/>
    </row>
    <row r="32" spans="1:41" ht="51" hidden="1" customHeight="1" x14ac:dyDescent="0.2">
      <c r="A32" s="134"/>
      <c r="B32" s="136"/>
      <c r="C32" s="134"/>
      <c r="D32" s="134"/>
      <c r="E32" s="134"/>
      <c r="F32" s="138"/>
      <c r="G32" s="139" t="s">
        <v>55</v>
      </c>
      <c r="H32" s="139"/>
      <c r="I32" s="139"/>
      <c r="J32" s="139"/>
      <c r="K32" s="140" t="s">
        <v>56</v>
      </c>
      <c r="L32" s="138" t="s">
        <v>57</v>
      </c>
      <c r="M32" s="138" t="s">
        <v>58</v>
      </c>
      <c r="N32" s="127" t="s">
        <v>59</v>
      </c>
      <c r="O32" s="134" t="s">
        <v>60</v>
      </c>
      <c r="P32" s="136" t="s">
        <v>61</v>
      </c>
      <c r="Q32" s="135" t="s">
        <v>62</v>
      </c>
      <c r="R32" s="134" t="s">
        <v>63</v>
      </c>
      <c r="S32" s="135" t="s">
        <v>64</v>
      </c>
      <c r="T32" s="135" t="s">
        <v>65</v>
      </c>
      <c r="U32" s="141" t="s">
        <v>66</v>
      </c>
      <c r="V32" s="134" t="s">
        <v>67</v>
      </c>
      <c r="W32" s="140" t="s">
        <v>68</v>
      </c>
      <c r="X32" s="135" t="s">
        <v>69</v>
      </c>
      <c r="Y32" s="134" t="s">
        <v>70</v>
      </c>
      <c r="Z32" s="134"/>
      <c r="AA32" s="134"/>
      <c r="AB32" s="134"/>
      <c r="AC32" s="128"/>
      <c r="AD32" s="132"/>
      <c r="AE32" s="133"/>
      <c r="AF32" s="133"/>
      <c r="AG32" s="133"/>
    </row>
    <row r="33" spans="1:41" ht="60.75" hidden="1" customHeight="1" x14ac:dyDescent="0.2">
      <c r="A33" s="135"/>
      <c r="B33" s="137"/>
      <c r="C33" s="135"/>
      <c r="D33" s="135"/>
      <c r="E33" s="135"/>
      <c r="F33" s="127"/>
      <c r="G33" s="10" t="s">
        <v>1</v>
      </c>
      <c r="H33" s="10" t="s">
        <v>0</v>
      </c>
      <c r="I33" s="10"/>
      <c r="J33" s="11" t="s">
        <v>76</v>
      </c>
      <c r="K33" s="141"/>
      <c r="L33" s="138"/>
      <c r="M33" s="138"/>
      <c r="N33" s="129"/>
      <c r="O33" s="134"/>
      <c r="P33" s="137"/>
      <c r="Q33" s="137"/>
      <c r="R33" s="134"/>
      <c r="S33" s="137"/>
      <c r="T33" s="137"/>
      <c r="U33" s="155"/>
      <c r="V33" s="134"/>
      <c r="W33" s="141"/>
      <c r="X33" s="137"/>
      <c r="Y33" s="12" t="s">
        <v>77</v>
      </c>
      <c r="Z33" s="12" t="s">
        <v>78</v>
      </c>
      <c r="AA33" s="13" t="s">
        <v>79</v>
      </c>
      <c r="AB33" s="13" t="s">
        <v>80</v>
      </c>
      <c r="AC33" s="129"/>
      <c r="AD33" s="14" t="s">
        <v>81</v>
      </c>
      <c r="AE33" s="14" t="s">
        <v>82</v>
      </c>
      <c r="AF33" s="14" t="s">
        <v>83</v>
      </c>
      <c r="AG33" s="12" t="s">
        <v>84</v>
      </c>
    </row>
    <row r="34" spans="1:41" ht="60.75" customHeight="1" x14ac:dyDescent="0.2">
      <c r="A34" s="142" t="s">
        <v>150</v>
      </c>
      <c r="B34" s="144" t="s">
        <v>151</v>
      </c>
      <c r="C34" s="142" t="s">
        <v>177</v>
      </c>
      <c r="D34" s="148" t="s">
        <v>15</v>
      </c>
      <c r="E34" s="151" t="s">
        <v>178</v>
      </c>
      <c r="F34" s="142" t="s">
        <v>179</v>
      </c>
      <c r="G34" s="153" t="s">
        <v>14</v>
      </c>
      <c r="H34" s="153" t="s">
        <v>18</v>
      </c>
      <c r="I34" s="15" t="str">
        <f>CONCATENATE(G34,H34)</f>
        <v>POSIBLEMAYOR</v>
      </c>
      <c r="J34" s="166" t="str">
        <f>I35</f>
        <v>3. EXTREMO</v>
      </c>
      <c r="K34" s="169" t="s">
        <v>180</v>
      </c>
      <c r="L34" s="18" t="s">
        <v>88</v>
      </c>
      <c r="M34" s="19" t="s">
        <v>3</v>
      </c>
      <c r="N34" s="20">
        <f>IF(M34="ASIGNADO",15,IF(M34="NO ASIGNADO",0,""))</f>
        <v>15</v>
      </c>
      <c r="O34" s="171">
        <f>SUM(N34:N40)</f>
        <v>70</v>
      </c>
      <c r="P34" s="173" t="s">
        <v>71</v>
      </c>
      <c r="Q34" s="176">
        <f>IF(Q37="DÉBIL",0,IF(Q37="MODERADO",50,IF(Q37="FUERTE",100,"")))</f>
        <v>0</v>
      </c>
      <c r="R34" s="160"/>
      <c r="S34" s="162" t="s">
        <v>89</v>
      </c>
      <c r="T34" s="162" t="s">
        <v>89</v>
      </c>
      <c r="U34" s="149" t="s">
        <v>145</v>
      </c>
      <c r="V34" s="163" t="s">
        <v>103</v>
      </c>
      <c r="W34" s="142" t="s">
        <v>181</v>
      </c>
      <c r="X34" s="142" t="s">
        <v>182</v>
      </c>
      <c r="Y34" s="151" t="s">
        <v>183</v>
      </c>
      <c r="Z34" s="147" t="s">
        <v>158</v>
      </c>
      <c r="AA34" s="191" t="s">
        <v>91</v>
      </c>
      <c r="AB34" s="142" t="s">
        <v>184</v>
      </c>
      <c r="AC34" s="157"/>
      <c r="AD34" s="220"/>
      <c r="AE34" s="169" t="s">
        <v>160</v>
      </c>
      <c r="AF34" s="168" t="s">
        <v>185</v>
      </c>
      <c r="AG34" s="142"/>
    </row>
    <row r="35" spans="1:41" ht="60.75" customHeight="1" x14ac:dyDescent="0.2">
      <c r="A35" s="142"/>
      <c r="B35" s="145"/>
      <c r="C35" s="146"/>
      <c r="D35" s="149"/>
      <c r="E35" s="152"/>
      <c r="F35" s="146"/>
      <c r="G35" s="153"/>
      <c r="H35" s="153"/>
      <c r="I35" s="15" t="str">
        <f>IF(I34="RARA VEZINSIGNIFICANTE","1. BAJO",IF(I34="RARA VEZMENOR","2. BAJO",IF(I34="IMPROBABLEINSIGNIFICANTE","3. BAJO",IF(I34="IMPROBABLEMENOR","4. BAJO",IF(I34="POSIBLEINSIGNIFICANTE","5. BAJO",IF(I34="RARA VEZMODERADO","1. MODERADO",IF(I34="IMPROBABLEMODERADO","2. MODERADO",IF(I34="POSIBLEMENOR","3. MODERADO",IF(I34="PROBABLEINSIGNIFICANTE","4. MODERADO",IF(I34="RARA VEZMAYOR","1. ALTO",IF(I34="IMPROBABLEMAYOR","2. ALTO",IF(I34="POSIBLEMODERADO","3. ALTO",IF(I34="PROBABLEMENOR","4. ALTO",IF(I34="PROBABLEMODERADO","5. ALTO",IF(I34="CASI SEGUROINSIGNIFICANTE","6. ALTO",IF(I34="CASI SEGUROMENOR","7. ALTO",IF(I34="RARA VEZCATASTRÓFICO","1. EXTREMO",IF(I34="IMPROBABLECATASTRÓFICO","2. EXTREMO",IF(I34="POSIBLEMAYOR","3. EXTREMO",IF(I34="POSIBLECATASTRÓFICO","4. EXTREMO",IF(I34="PROBABLEMAYOR","5. EXTREMO",IF(I34="PROBABLECATASTRÓFICO","6. EXTREMO",IF(I34="CASI SEGUROMODERADO","7. EXTREMO",IF(I34="CASI SEGUROMAYOR","8. EXTREMO",IF(I34="CASI SEGUROCATASTRÓFICO","9. EXTREMO","")))))))))))))))))))))))))</f>
        <v>3. EXTREMO</v>
      </c>
      <c r="J35" s="167"/>
      <c r="K35" s="194"/>
      <c r="L35" s="21" t="s">
        <v>95</v>
      </c>
      <c r="M35" s="22" t="s">
        <v>11</v>
      </c>
      <c r="N35" s="23">
        <f>IF(M35="ADECUADO",15,IF(M35="INADECUADO",0,""))</f>
        <v>15</v>
      </c>
      <c r="O35" s="172"/>
      <c r="P35" s="174"/>
      <c r="Q35" s="176"/>
      <c r="R35" s="161"/>
      <c r="S35" s="162"/>
      <c r="T35" s="162"/>
      <c r="U35" s="149"/>
      <c r="V35" s="164"/>
      <c r="W35" s="142"/>
      <c r="X35" s="146"/>
      <c r="Y35" s="158"/>
      <c r="Z35" s="158"/>
      <c r="AA35" s="192"/>
      <c r="AB35" s="146"/>
      <c r="AC35" s="158"/>
      <c r="AD35" s="152"/>
      <c r="AE35" s="179"/>
      <c r="AF35" s="168"/>
      <c r="AG35" s="142"/>
    </row>
    <row r="36" spans="1:41" ht="56.25" customHeight="1" x14ac:dyDescent="0.2">
      <c r="A36" s="142"/>
      <c r="B36" s="145"/>
      <c r="C36" s="146"/>
      <c r="D36" s="149"/>
      <c r="E36" s="152"/>
      <c r="F36" s="146"/>
      <c r="G36" s="153"/>
      <c r="H36" s="153"/>
      <c r="I36" s="15" t="str">
        <f>IF(OR(I35="1. BAJO",I35="2. BAJO",I35="3. BAJO",I35="4. BAJO",I35="5. BAJO"),"BAJO",IF(OR(I35="1. MODERADO",I35="2. MODERADO",I35="3. MODERADO",I35="4. MODERADO"),"MODERADO",IF(OR(I35="1. ALTO",I35="2. ALTO",I35="3. ALTO",I35="4. ALTO",I35="5. ALTO",I35="6. ALTO",I35="7. ALTO"),"ALTO",IF(OR(I35="1. EXTREMO",I35="2. EXTREMO",I35="3. EXTREMO",I35="4. EXTREMO",I35="5. EXTREMO",I35="6. EXTREMO",I35="7. EXTREMO",I35="8. EXTREMO",I35="9. EXTREMO"),"EXTREMO",""))))</f>
        <v>EXTREMO</v>
      </c>
      <c r="J36" s="167"/>
      <c r="K36" s="194"/>
      <c r="L36" s="24" t="s">
        <v>99</v>
      </c>
      <c r="M36" s="22" t="s">
        <v>17</v>
      </c>
      <c r="N36" s="23">
        <f>IF(M36="OPORTUNA",15,IF(M36="INOPORTUNA",0,""))</f>
        <v>0</v>
      </c>
      <c r="O36" s="172"/>
      <c r="P36" s="174"/>
      <c r="Q36" s="176"/>
      <c r="R36" s="161"/>
      <c r="S36" s="16" t="s">
        <v>100</v>
      </c>
      <c r="T36" s="16" t="s">
        <v>101</v>
      </c>
      <c r="U36" s="149"/>
      <c r="V36" s="164"/>
      <c r="W36" s="142"/>
      <c r="X36" s="146"/>
      <c r="Y36" s="158"/>
      <c r="Z36" s="158"/>
      <c r="AA36" s="192"/>
      <c r="AB36" s="146"/>
      <c r="AC36" s="158"/>
      <c r="AD36" s="152"/>
      <c r="AE36" s="179"/>
      <c r="AF36" s="168"/>
      <c r="AG36" s="142"/>
    </row>
    <row r="37" spans="1:41" ht="60.75" customHeight="1" x14ac:dyDescent="0.2">
      <c r="A37" s="142"/>
      <c r="B37" s="145"/>
      <c r="C37" s="146"/>
      <c r="D37" s="149"/>
      <c r="E37" s="17" t="s">
        <v>106</v>
      </c>
      <c r="F37" s="146"/>
      <c r="G37" s="153"/>
      <c r="H37" s="153"/>
      <c r="I37" s="15"/>
      <c r="J37" s="167"/>
      <c r="K37" s="194"/>
      <c r="L37" s="21" t="s">
        <v>107</v>
      </c>
      <c r="M37" s="22" t="s">
        <v>108</v>
      </c>
      <c r="N37" s="23">
        <f>IF(M37="PREVENIR",15,IF(M37="DETECTAR",10,IF(M37="NO ES UN CONTROL",0,"")))</f>
        <v>15</v>
      </c>
      <c r="O37" s="181" t="str">
        <f>IF(O34&lt;86,"DÉBIL",IF(O34&lt;96,"MODERADO",IF(O34&lt;101,"FUERTE","")))</f>
        <v>DÉBIL</v>
      </c>
      <c r="P37" s="174"/>
      <c r="Q37" s="183" t="str">
        <f>IF(AND(O37="FUERTE",P34="FUERTE (SIEMPRE SE EJECUTA)"),"FUERTE",IF(OR(O37="DÉBIL",P34="DÉBIL (NO SE EJECUTA)"),"DÉBIL",IF(OR(O37="MODERADO",P34="MODERADO (ALGUNAS VECES)"),"MODERADO")))</f>
        <v>DÉBIL</v>
      </c>
      <c r="R37" s="185" t="str">
        <f>IF(AND(O37="FUERTE",P34="FUERTE (SIEMPRE SE EJECUTA)"),"NO","SÍ")</f>
        <v>SÍ</v>
      </c>
      <c r="S37" s="187"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7" s="188"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7" s="149"/>
      <c r="V37" s="164"/>
      <c r="W37" s="142"/>
      <c r="X37" s="146"/>
      <c r="Y37" s="158"/>
      <c r="Z37" s="159"/>
      <c r="AA37" s="192"/>
      <c r="AB37" s="146"/>
      <c r="AC37" s="158"/>
      <c r="AD37" s="152"/>
      <c r="AE37" s="179"/>
      <c r="AF37" s="143" t="s">
        <v>186</v>
      </c>
      <c r="AG37" s="142"/>
    </row>
    <row r="38" spans="1:41" ht="60.75" customHeight="1" x14ac:dyDescent="0.2">
      <c r="A38" s="142"/>
      <c r="B38" s="145"/>
      <c r="C38" s="146"/>
      <c r="D38" s="149"/>
      <c r="E38" s="206" t="s">
        <v>187</v>
      </c>
      <c r="F38" s="146"/>
      <c r="G38" s="153"/>
      <c r="H38" s="153"/>
      <c r="I38" s="15"/>
      <c r="J38" s="167"/>
      <c r="K38" s="194"/>
      <c r="L38" s="21" t="s">
        <v>110</v>
      </c>
      <c r="M38" s="22" t="s">
        <v>33</v>
      </c>
      <c r="N38" s="23">
        <f>IF(M38="CONFIABLE",15,IF(M38="NO CONFIABLE",0,""))</f>
        <v>15</v>
      </c>
      <c r="O38" s="182"/>
      <c r="P38" s="174"/>
      <c r="Q38" s="183"/>
      <c r="R38" s="185"/>
      <c r="S38" s="187"/>
      <c r="T38" s="189"/>
      <c r="U38" s="149"/>
      <c r="V38" s="164"/>
      <c r="W38" s="142"/>
      <c r="X38" s="146"/>
      <c r="Y38" s="158"/>
      <c r="Z38" s="17" t="s">
        <v>111</v>
      </c>
      <c r="AA38" s="192"/>
      <c r="AB38" s="146"/>
      <c r="AC38" s="158"/>
      <c r="AD38" s="152"/>
      <c r="AE38" s="179"/>
      <c r="AF38" s="142"/>
      <c r="AG38" s="142"/>
    </row>
    <row r="39" spans="1:41" ht="60.75" customHeight="1" x14ac:dyDescent="0.2">
      <c r="A39" s="142"/>
      <c r="B39" s="145"/>
      <c r="C39" s="146"/>
      <c r="D39" s="149"/>
      <c r="E39" s="206"/>
      <c r="F39" s="146"/>
      <c r="G39" s="153"/>
      <c r="H39" s="153"/>
      <c r="I39" s="15"/>
      <c r="J39" s="167"/>
      <c r="K39" s="194"/>
      <c r="L39" s="21" t="s">
        <v>114</v>
      </c>
      <c r="M39" s="22" t="s">
        <v>42</v>
      </c>
      <c r="N39" s="23">
        <f>IF(M39="SE INVESTIGAN Y SE RESUELVEN OPORTUNAMENTE",15,IF(M39="NO SE INVESTIGAN Y SE RESUELVEN OPORTUNAMENTE",0,""))</f>
        <v>0</v>
      </c>
      <c r="O39" s="182"/>
      <c r="P39" s="174"/>
      <c r="Q39" s="183"/>
      <c r="R39" s="185"/>
      <c r="S39" s="187"/>
      <c r="T39" s="189"/>
      <c r="U39" s="149"/>
      <c r="V39" s="164"/>
      <c r="W39" s="142"/>
      <c r="X39" s="146"/>
      <c r="Y39" s="158"/>
      <c r="Z39" s="147" t="s">
        <v>164</v>
      </c>
      <c r="AA39" s="192"/>
      <c r="AB39" s="146"/>
      <c r="AC39" s="158"/>
      <c r="AD39" s="152"/>
      <c r="AE39" s="179"/>
      <c r="AF39" s="142"/>
      <c r="AG39" s="142"/>
    </row>
    <row r="40" spans="1:41" ht="79.5" customHeight="1" x14ac:dyDescent="0.2">
      <c r="A40" s="151"/>
      <c r="B40" s="145"/>
      <c r="C40" s="147"/>
      <c r="D40" s="150"/>
      <c r="E40" s="207"/>
      <c r="F40" s="147"/>
      <c r="G40" s="154"/>
      <c r="H40" s="154"/>
      <c r="I40" s="15"/>
      <c r="J40" s="167"/>
      <c r="K40" s="195"/>
      <c r="L40" s="25" t="s">
        <v>116</v>
      </c>
      <c r="M40" s="26" t="s">
        <v>52</v>
      </c>
      <c r="N40" s="27">
        <f>IF(M40="COMPLETA",10,IF(M40="INCOMPLETA",5,IF(M40="NO EXISTE",0,"")))</f>
        <v>10</v>
      </c>
      <c r="O40" s="182"/>
      <c r="P40" s="175"/>
      <c r="Q40" s="184"/>
      <c r="R40" s="186"/>
      <c r="S40" s="188"/>
      <c r="T40" s="189"/>
      <c r="U40" s="150"/>
      <c r="V40" s="164"/>
      <c r="W40" s="151"/>
      <c r="X40" s="147"/>
      <c r="Y40" s="159"/>
      <c r="Z40" s="159"/>
      <c r="AA40" s="193"/>
      <c r="AB40" s="147"/>
      <c r="AC40" s="159"/>
      <c r="AD40" s="156"/>
      <c r="AE40" s="180"/>
      <c r="AF40" s="151"/>
      <c r="AG40" s="151"/>
    </row>
    <row r="41" spans="1:41" ht="60.75" hidden="1" customHeight="1" x14ac:dyDescent="0.2">
      <c r="A41" s="39"/>
      <c r="B41" s="40"/>
      <c r="C41" s="41"/>
      <c r="D41" s="42"/>
      <c r="E41" s="43"/>
      <c r="F41" s="44"/>
      <c r="G41" s="45"/>
      <c r="H41" s="45"/>
      <c r="I41" s="46"/>
      <c r="J41" s="47"/>
      <c r="K41" s="48"/>
      <c r="L41" s="49"/>
      <c r="M41" s="50"/>
      <c r="N41" s="51"/>
      <c r="O41" s="52"/>
      <c r="P41" s="53"/>
      <c r="Q41" s="54"/>
      <c r="R41" s="55"/>
      <c r="S41" s="56"/>
      <c r="T41" s="57"/>
      <c r="U41" s="42"/>
      <c r="V41" s="58"/>
      <c r="W41" s="59"/>
      <c r="X41" s="59"/>
      <c r="Y41" s="60"/>
      <c r="Z41" s="60"/>
      <c r="AA41" s="61"/>
      <c r="AB41" s="59"/>
      <c r="AC41" s="59"/>
      <c r="AD41" s="59"/>
      <c r="AE41" s="62"/>
      <c r="AF41" s="63"/>
      <c r="AG41" s="64"/>
    </row>
    <row r="42" spans="1:41" ht="60.75" hidden="1" customHeight="1" x14ac:dyDescent="0.2">
      <c r="A42" s="39"/>
      <c r="B42" s="40"/>
      <c r="C42" s="41"/>
      <c r="D42" s="42"/>
      <c r="E42" s="43"/>
      <c r="F42" s="44"/>
      <c r="G42" s="45"/>
      <c r="H42" s="45"/>
      <c r="I42" s="46"/>
      <c r="J42" s="47"/>
      <c r="K42" s="48"/>
      <c r="L42" s="49"/>
      <c r="M42" s="50"/>
      <c r="N42" s="51"/>
      <c r="O42" s="52"/>
      <c r="P42" s="53"/>
      <c r="Q42" s="54"/>
      <c r="R42" s="55"/>
      <c r="S42" s="56"/>
      <c r="T42" s="57"/>
      <c r="U42" s="42"/>
      <c r="V42" s="58"/>
      <c r="W42" s="59"/>
      <c r="X42" s="59"/>
      <c r="Y42" s="60"/>
      <c r="Z42" s="60"/>
      <c r="AA42" s="61"/>
      <c r="AB42" s="59"/>
      <c r="AC42" s="59"/>
      <c r="AD42" s="59"/>
      <c r="AE42" s="62"/>
      <c r="AF42" s="63"/>
      <c r="AG42" s="64"/>
    </row>
    <row r="43" spans="1:41" ht="60.75" hidden="1" customHeight="1" x14ac:dyDescent="0.2">
      <c r="A43" s="39"/>
      <c r="B43" s="40"/>
      <c r="C43" s="41"/>
      <c r="D43" s="42"/>
      <c r="E43" s="43"/>
      <c r="F43" s="44"/>
      <c r="G43" s="45"/>
      <c r="H43" s="45"/>
      <c r="I43" s="46"/>
      <c r="J43" s="47"/>
      <c r="K43" s="48"/>
      <c r="L43" s="49"/>
      <c r="M43" s="50"/>
      <c r="N43" s="51"/>
      <c r="O43" s="52"/>
      <c r="P43" s="53"/>
      <c r="Q43" s="54"/>
      <c r="R43" s="55"/>
      <c r="S43" s="56"/>
      <c r="T43" s="57"/>
      <c r="U43" s="42"/>
      <c r="V43" s="58"/>
      <c r="W43" s="59"/>
      <c r="X43" s="59"/>
      <c r="Y43" s="60"/>
      <c r="Z43" s="60"/>
      <c r="AA43" s="61"/>
      <c r="AB43" s="59"/>
      <c r="AC43" s="59"/>
      <c r="AD43" s="59"/>
      <c r="AE43" s="62"/>
      <c r="AF43" s="63"/>
      <c r="AG43" s="64"/>
    </row>
    <row r="44" spans="1:41" ht="48.75" hidden="1" customHeight="1" x14ac:dyDescent="0.2">
      <c r="A44" s="208"/>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10"/>
      <c r="AO44" s="3" t="s">
        <v>121</v>
      </c>
    </row>
    <row r="45" spans="1:41" ht="21.75" customHeight="1" x14ac:dyDescent="0.2">
      <c r="A45" s="211" t="s">
        <v>122</v>
      </c>
      <c r="B45" s="212"/>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3"/>
      <c r="AO45" s="3" t="s">
        <v>123</v>
      </c>
    </row>
    <row r="46" spans="1:41" ht="27.75" customHeight="1" x14ac:dyDescent="0.2">
      <c r="A46" s="214" t="s">
        <v>124</v>
      </c>
      <c r="B46" s="215"/>
      <c r="C46" s="214" t="s">
        <v>125</v>
      </c>
      <c r="D46" s="216"/>
      <c r="E46" s="216"/>
      <c r="F46" s="216"/>
      <c r="G46" s="216"/>
      <c r="H46" s="216"/>
      <c r="I46" s="216"/>
      <c r="J46" s="216"/>
      <c r="K46" s="216"/>
      <c r="L46" s="216"/>
      <c r="M46" s="216"/>
      <c r="N46" s="216"/>
      <c r="O46" s="216"/>
      <c r="P46" s="216"/>
      <c r="Q46" s="216"/>
      <c r="R46" s="216"/>
      <c r="S46" s="216"/>
      <c r="T46" s="216"/>
      <c r="U46" s="216"/>
      <c r="V46" s="216"/>
      <c r="W46" s="216"/>
      <c r="X46" s="216"/>
      <c r="Y46" s="215"/>
      <c r="Z46" s="217" t="s">
        <v>126</v>
      </c>
      <c r="AA46" s="218"/>
      <c r="AB46" s="218"/>
      <c r="AC46" s="219"/>
      <c r="AD46" s="217" t="s">
        <v>127</v>
      </c>
      <c r="AE46" s="218"/>
      <c r="AF46" s="218"/>
      <c r="AG46" s="219"/>
      <c r="AO46" s="3" t="s">
        <v>128</v>
      </c>
    </row>
    <row r="47" spans="1:41" s="28" customFormat="1" ht="27.75" customHeight="1" x14ac:dyDescent="0.2">
      <c r="A47" s="200" t="s">
        <v>130</v>
      </c>
      <c r="B47" s="201"/>
      <c r="C47" s="200" t="s">
        <v>188</v>
      </c>
      <c r="D47" s="202"/>
      <c r="E47" s="202"/>
      <c r="F47" s="202"/>
      <c r="G47" s="202"/>
      <c r="H47" s="202"/>
      <c r="I47" s="202"/>
      <c r="J47" s="202"/>
      <c r="K47" s="202"/>
      <c r="L47" s="202"/>
      <c r="M47" s="202"/>
      <c r="N47" s="202"/>
      <c r="O47" s="202"/>
      <c r="P47" s="202"/>
      <c r="Q47" s="202"/>
      <c r="R47" s="202"/>
      <c r="S47" s="202"/>
      <c r="T47" s="202"/>
      <c r="U47" s="202"/>
      <c r="V47" s="202"/>
      <c r="W47" s="202"/>
      <c r="X47" s="202"/>
      <c r="Y47" s="201"/>
      <c r="Z47" s="203"/>
      <c r="AA47" s="204"/>
      <c r="AB47" s="204"/>
      <c r="AC47" s="205"/>
      <c r="AD47" s="203"/>
      <c r="AE47" s="204"/>
      <c r="AF47" s="204"/>
      <c r="AG47" s="204"/>
      <c r="AO47" s="3" t="s">
        <v>129</v>
      </c>
    </row>
    <row r="48" spans="1:41" s="28" customFormat="1" ht="27.75" customHeight="1" x14ac:dyDescent="0.2">
      <c r="A48" s="200" t="s">
        <v>130</v>
      </c>
      <c r="B48" s="201"/>
      <c r="C48" s="200"/>
      <c r="D48" s="202"/>
      <c r="E48" s="202"/>
      <c r="F48" s="202"/>
      <c r="G48" s="202"/>
      <c r="H48" s="202"/>
      <c r="I48" s="202"/>
      <c r="J48" s="202"/>
      <c r="K48" s="202"/>
      <c r="L48" s="202"/>
      <c r="M48" s="202"/>
      <c r="N48" s="202"/>
      <c r="O48" s="202"/>
      <c r="P48" s="202"/>
      <c r="Q48" s="202"/>
      <c r="R48" s="202"/>
      <c r="S48" s="202"/>
      <c r="T48" s="202"/>
      <c r="U48" s="202"/>
      <c r="V48" s="202"/>
      <c r="W48" s="202"/>
      <c r="X48" s="202"/>
      <c r="Y48" s="201"/>
      <c r="Z48" s="203"/>
      <c r="AA48" s="204"/>
      <c r="AB48" s="204"/>
      <c r="AC48" s="205"/>
      <c r="AD48" s="203"/>
      <c r="AE48" s="204"/>
      <c r="AF48" s="204"/>
      <c r="AG48" s="205"/>
      <c r="AO48" s="3" t="s">
        <v>131</v>
      </c>
    </row>
    <row r="49" spans="1:41" s="28" customFormat="1" ht="27.75" customHeight="1" x14ac:dyDescent="0.2">
      <c r="A49" s="200" t="s">
        <v>130</v>
      </c>
      <c r="B49" s="201"/>
      <c r="C49" s="200"/>
      <c r="D49" s="202"/>
      <c r="E49" s="202"/>
      <c r="F49" s="202"/>
      <c r="G49" s="202"/>
      <c r="H49" s="202"/>
      <c r="I49" s="202"/>
      <c r="J49" s="202"/>
      <c r="K49" s="202"/>
      <c r="L49" s="202"/>
      <c r="M49" s="202"/>
      <c r="N49" s="202"/>
      <c r="O49" s="202"/>
      <c r="P49" s="202"/>
      <c r="Q49" s="202"/>
      <c r="R49" s="202"/>
      <c r="S49" s="202"/>
      <c r="T49" s="202"/>
      <c r="U49" s="202"/>
      <c r="V49" s="202"/>
      <c r="W49" s="202"/>
      <c r="X49" s="202"/>
      <c r="Y49" s="201"/>
      <c r="Z49" s="203"/>
      <c r="AA49" s="204"/>
      <c r="AB49" s="204"/>
      <c r="AC49" s="205"/>
      <c r="AD49" s="203"/>
      <c r="AE49" s="204"/>
      <c r="AF49" s="204"/>
      <c r="AG49" s="205"/>
      <c r="AO49" s="3" t="s">
        <v>132</v>
      </c>
    </row>
    <row r="50" spans="1:41" ht="15" customHeight="1" x14ac:dyDescent="0.2">
      <c r="A50" s="221" t="s">
        <v>133</v>
      </c>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3"/>
      <c r="AO50" s="3" t="s">
        <v>134</v>
      </c>
    </row>
    <row r="51" spans="1:41" customFormat="1" ht="30.75" customHeight="1" x14ac:dyDescent="0.25">
      <c r="A51" s="224" t="s">
        <v>127</v>
      </c>
      <c r="B51" s="225"/>
      <c r="C51" s="225"/>
      <c r="D51" s="225"/>
      <c r="E51" s="225"/>
      <c r="F51" s="226"/>
      <c r="G51" s="224" t="s">
        <v>135</v>
      </c>
      <c r="H51" s="225"/>
      <c r="I51" s="225"/>
      <c r="J51" s="225"/>
      <c r="K51" s="225"/>
      <c r="L51" s="226"/>
      <c r="M51" s="224" t="s">
        <v>136</v>
      </c>
      <c r="N51" s="225"/>
      <c r="O51" s="225"/>
      <c r="P51" s="225"/>
      <c r="Q51" s="225"/>
      <c r="R51" s="225"/>
      <c r="S51" s="225"/>
      <c r="T51" s="225"/>
      <c r="U51" s="225"/>
      <c r="V51" s="226"/>
      <c r="W51" s="224" t="s">
        <v>137</v>
      </c>
      <c r="X51" s="225"/>
      <c r="Y51" s="225"/>
      <c r="Z51" s="225"/>
      <c r="AA51" s="226"/>
      <c r="AB51" s="227" t="str">
        <f>IF(X7="X","APOYO OFICINA ASESORA DE PLANEACIÓN","APOYO OFICINA DE CONTROL INTERNO")</f>
        <v>APOYO OFICINA ASESORA DE PLANEACIÓN</v>
      </c>
      <c r="AC51" s="228"/>
      <c r="AD51" s="228"/>
      <c r="AE51" s="228"/>
      <c r="AF51" s="228"/>
      <c r="AG51" s="229"/>
      <c r="AH51" s="29"/>
      <c r="AO51" s="3" t="s">
        <v>138</v>
      </c>
    </row>
    <row r="52" spans="1:41" s="34" customFormat="1" ht="33.75" customHeight="1" x14ac:dyDescent="0.25">
      <c r="A52" s="30" t="s">
        <v>139</v>
      </c>
      <c r="B52" s="230" t="s">
        <v>189</v>
      </c>
      <c r="C52" s="231"/>
      <c r="D52" s="231"/>
      <c r="E52" s="231"/>
      <c r="F52" s="232"/>
      <c r="G52" s="31" t="s">
        <v>139</v>
      </c>
      <c r="H52" s="230" t="s">
        <v>190</v>
      </c>
      <c r="I52" s="231"/>
      <c r="J52" s="231"/>
      <c r="K52" s="231"/>
      <c r="L52" s="232"/>
      <c r="M52" s="31" t="s">
        <v>139</v>
      </c>
      <c r="N52" s="32"/>
      <c r="O52" s="231"/>
      <c r="P52" s="231"/>
      <c r="Q52" s="231"/>
      <c r="R52" s="231"/>
      <c r="S52" s="231"/>
      <c r="T52" s="231"/>
      <c r="U52" s="231"/>
      <c r="V52" s="232"/>
      <c r="W52" s="33" t="s">
        <v>139</v>
      </c>
      <c r="X52" s="230" t="s">
        <v>191</v>
      </c>
      <c r="Y52" s="231"/>
      <c r="Z52" s="231"/>
      <c r="AA52" s="232"/>
      <c r="AB52" s="33" t="s">
        <v>139</v>
      </c>
      <c r="AC52" s="233" t="s">
        <v>213</v>
      </c>
      <c r="AD52" s="234"/>
      <c r="AE52" s="234"/>
      <c r="AF52" s="234"/>
      <c r="AG52" s="235"/>
      <c r="AO52" s="3" t="s">
        <v>140</v>
      </c>
    </row>
    <row r="53" spans="1:41" s="34" customFormat="1" ht="32.25" customHeight="1" x14ac:dyDescent="0.25">
      <c r="A53" s="30" t="s">
        <v>141</v>
      </c>
      <c r="B53" s="230" t="s">
        <v>192</v>
      </c>
      <c r="C53" s="231"/>
      <c r="D53" s="231"/>
      <c r="E53" s="231"/>
      <c r="F53" s="232"/>
      <c r="G53" s="30" t="s">
        <v>141</v>
      </c>
      <c r="H53" s="230" t="s">
        <v>193</v>
      </c>
      <c r="I53" s="231"/>
      <c r="J53" s="231"/>
      <c r="K53" s="231"/>
      <c r="L53" s="232"/>
      <c r="M53" s="31" t="s">
        <v>141</v>
      </c>
      <c r="N53" s="35"/>
      <c r="O53" s="230"/>
      <c r="P53" s="231"/>
      <c r="Q53" s="231"/>
      <c r="R53" s="231"/>
      <c r="S53" s="231"/>
      <c r="T53" s="231"/>
      <c r="U53" s="231"/>
      <c r="V53" s="232"/>
      <c r="W53" s="30" t="s">
        <v>141</v>
      </c>
      <c r="X53" s="230" t="s">
        <v>194</v>
      </c>
      <c r="Y53" s="231"/>
      <c r="Z53" s="231"/>
      <c r="AA53" s="232"/>
      <c r="AB53" s="30" t="s">
        <v>141</v>
      </c>
      <c r="AC53" s="233" t="s">
        <v>214</v>
      </c>
      <c r="AD53" s="234"/>
      <c r="AE53" s="234"/>
      <c r="AF53" s="234"/>
      <c r="AG53" s="235"/>
      <c r="AO53" s="3" t="s">
        <v>143</v>
      </c>
    </row>
    <row r="54" spans="1:41" s="28" customFormat="1" x14ac:dyDescent="0.2">
      <c r="D54" s="36"/>
      <c r="AO54" s="3" t="s">
        <v>144</v>
      </c>
    </row>
    <row r="55" spans="1:41" x14ac:dyDescent="0.2">
      <c r="AO55" s="3" t="s">
        <v>145</v>
      </c>
    </row>
    <row r="56" spans="1:41" x14ac:dyDescent="0.2">
      <c r="AO56" s="3" t="s">
        <v>146</v>
      </c>
    </row>
    <row r="57" spans="1:41" x14ac:dyDescent="0.2">
      <c r="AO57" s="3" t="s">
        <v>118</v>
      </c>
    </row>
    <row r="58" spans="1:41" x14ac:dyDescent="0.2">
      <c r="AO58" s="3" t="s">
        <v>147</v>
      </c>
    </row>
    <row r="59" spans="1:41" x14ac:dyDescent="0.2">
      <c r="AO59" s="3" t="s">
        <v>148</v>
      </c>
    </row>
  </sheetData>
  <sheetProtection selectLockedCells="1"/>
  <dataConsolidate/>
  <mergeCells count="238">
    <mergeCell ref="B52:F52"/>
    <mergeCell ref="H52:L52"/>
    <mergeCell ref="O52:V52"/>
    <mergeCell ref="X52:AA52"/>
    <mergeCell ref="AC52:AG52"/>
    <mergeCell ref="B53:F53"/>
    <mergeCell ref="H53:L53"/>
    <mergeCell ref="O53:V53"/>
    <mergeCell ref="X53:AA53"/>
    <mergeCell ref="AC53:AG53"/>
    <mergeCell ref="A49:B49"/>
    <mergeCell ref="C49:Y49"/>
    <mergeCell ref="Z49:AC49"/>
    <mergeCell ref="AD49:AG49"/>
    <mergeCell ref="A50:AG50"/>
    <mergeCell ref="A51:F51"/>
    <mergeCell ref="G51:L51"/>
    <mergeCell ref="M51:V51"/>
    <mergeCell ref="W51:AA51"/>
    <mergeCell ref="AB51:AG51"/>
    <mergeCell ref="A47:B47"/>
    <mergeCell ref="C47:Y47"/>
    <mergeCell ref="Z47:AC47"/>
    <mergeCell ref="AD47:AG47"/>
    <mergeCell ref="A48:B48"/>
    <mergeCell ref="C48:Y48"/>
    <mergeCell ref="Z48:AC48"/>
    <mergeCell ref="AD48:AG48"/>
    <mergeCell ref="E38:E40"/>
    <mergeCell ref="Z39:Z40"/>
    <mergeCell ref="A44:AG44"/>
    <mergeCell ref="A45:AG45"/>
    <mergeCell ref="A46:B46"/>
    <mergeCell ref="C46:Y46"/>
    <mergeCell ref="Z46:AC46"/>
    <mergeCell ref="AD46:AG46"/>
    <mergeCell ref="AB34:AB40"/>
    <mergeCell ref="AC34:AC40"/>
    <mergeCell ref="AD34:AD40"/>
    <mergeCell ref="AE34:AE40"/>
    <mergeCell ref="AF34:AF36"/>
    <mergeCell ref="AG34:AG40"/>
    <mergeCell ref="AF37:AF40"/>
    <mergeCell ref="V34:V40"/>
    <mergeCell ref="W34:W40"/>
    <mergeCell ref="X34:X40"/>
    <mergeCell ref="Y34:Y40"/>
    <mergeCell ref="Z34:Z37"/>
    <mergeCell ref="AA34:AA40"/>
    <mergeCell ref="P34:P40"/>
    <mergeCell ref="Q34:Q36"/>
    <mergeCell ref="R34:R36"/>
    <mergeCell ref="S34:S35"/>
    <mergeCell ref="T34:T35"/>
    <mergeCell ref="U34:U40"/>
    <mergeCell ref="Q37:Q40"/>
    <mergeCell ref="R37:R40"/>
    <mergeCell ref="S37:S40"/>
    <mergeCell ref="T37:T40"/>
    <mergeCell ref="F34:F40"/>
    <mergeCell ref="G34:G40"/>
    <mergeCell ref="H34:H40"/>
    <mergeCell ref="J34:J40"/>
    <mergeCell ref="K34:K40"/>
    <mergeCell ref="O34:O36"/>
    <mergeCell ref="O37:O40"/>
    <mergeCell ref="U32:U33"/>
    <mergeCell ref="V32:V33"/>
    <mergeCell ref="W32:W33"/>
    <mergeCell ref="X32:X33"/>
    <mergeCell ref="Y32:AB32"/>
    <mergeCell ref="A34:A40"/>
    <mergeCell ref="B34:B40"/>
    <mergeCell ref="C34:C40"/>
    <mergeCell ref="D34:D40"/>
    <mergeCell ref="E34:E36"/>
    <mergeCell ref="O32:O33"/>
    <mergeCell ref="P32:P33"/>
    <mergeCell ref="Q32:Q33"/>
    <mergeCell ref="R32:R33"/>
    <mergeCell ref="S32:S33"/>
    <mergeCell ref="T32:T33"/>
    <mergeCell ref="E31:E33"/>
    <mergeCell ref="F31:F33"/>
    <mergeCell ref="G31:J31"/>
    <mergeCell ref="K31:T31"/>
    <mergeCell ref="U31:AB31"/>
    <mergeCell ref="G32:J32"/>
    <mergeCell ref="K32:K33"/>
    <mergeCell ref="L32:L33"/>
    <mergeCell ref="M32:M33"/>
    <mergeCell ref="N32:N33"/>
    <mergeCell ref="E27:E29"/>
    <mergeCell ref="Z28:Z29"/>
    <mergeCell ref="A30:F30"/>
    <mergeCell ref="G30:AB30"/>
    <mergeCell ref="AC30:AC33"/>
    <mergeCell ref="AD30:AG32"/>
    <mergeCell ref="A31:A33"/>
    <mergeCell ref="B31:B33"/>
    <mergeCell ref="C31:C33"/>
    <mergeCell ref="D31:D33"/>
    <mergeCell ref="AB23:AB29"/>
    <mergeCell ref="AC23:AC29"/>
    <mergeCell ref="AD23:AD29"/>
    <mergeCell ref="AE23:AE29"/>
    <mergeCell ref="AF23:AF25"/>
    <mergeCell ref="AG23:AG29"/>
    <mergeCell ref="AF26:AF29"/>
    <mergeCell ref="V23:V29"/>
    <mergeCell ref="W23:W29"/>
    <mergeCell ref="X23:X29"/>
    <mergeCell ref="Y23:Y29"/>
    <mergeCell ref="Z23:Z26"/>
    <mergeCell ref="AA23:AA29"/>
    <mergeCell ref="P23:P29"/>
    <mergeCell ref="H23:H29"/>
    <mergeCell ref="J23:J29"/>
    <mergeCell ref="K23:K29"/>
    <mergeCell ref="O23:O25"/>
    <mergeCell ref="O26:O29"/>
    <mergeCell ref="U21:U22"/>
    <mergeCell ref="V21:V22"/>
    <mergeCell ref="Q23:Q25"/>
    <mergeCell ref="R23:R25"/>
    <mergeCell ref="S23:S24"/>
    <mergeCell ref="T23:T24"/>
    <mergeCell ref="U23:U29"/>
    <mergeCell ref="Q26:Q29"/>
    <mergeCell ref="R26:R29"/>
    <mergeCell ref="S26:S29"/>
    <mergeCell ref="T26:T29"/>
    <mergeCell ref="Y21:AB21"/>
    <mergeCell ref="A23:A29"/>
    <mergeCell ref="B23:B29"/>
    <mergeCell ref="C23:C29"/>
    <mergeCell ref="D23:D29"/>
    <mergeCell ref="E23:E25"/>
    <mergeCell ref="O21:O22"/>
    <mergeCell ref="P21:P22"/>
    <mergeCell ref="Q21:Q22"/>
    <mergeCell ref="R21:R22"/>
    <mergeCell ref="S21:S22"/>
    <mergeCell ref="T21:T22"/>
    <mergeCell ref="E20:E22"/>
    <mergeCell ref="F20:F22"/>
    <mergeCell ref="G20:J20"/>
    <mergeCell ref="K20:T20"/>
    <mergeCell ref="U20:AB20"/>
    <mergeCell ref="G21:J21"/>
    <mergeCell ref="K21:K22"/>
    <mergeCell ref="L21:L22"/>
    <mergeCell ref="M21:M22"/>
    <mergeCell ref="N21:N22"/>
    <mergeCell ref="F23:F29"/>
    <mergeCell ref="G23:G29"/>
    <mergeCell ref="A19:F19"/>
    <mergeCell ref="G19:AB19"/>
    <mergeCell ref="AC19:AC22"/>
    <mergeCell ref="AD19:AG21"/>
    <mergeCell ref="A20:A22"/>
    <mergeCell ref="B20:B22"/>
    <mergeCell ref="C20:C22"/>
    <mergeCell ref="D20:D22"/>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W21:W22"/>
    <mergeCell ref="X21:X22"/>
    <mergeCell ref="AC12:AC18"/>
    <mergeCell ref="R12:R14"/>
    <mergeCell ref="S12:S13"/>
    <mergeCell ref="T12:T13"/>
    <mergeCell ref="U12:U18"/>
    <mergeCell ref="V12:V18"/>
    <mergeCell ref="W12:W18"/>
    <mergeCell ref="H12:H18"/>
    <mergeCell ref="J12:J18"/>
    <mergeCell ref="K12:K18"/>
    <mergeCell ref="O12:O14"/>
    <mergeCell ref="P12:P18"/>
    <mergeCell ref="Q12:Q14"/>
    <mergeCell ref="Z17:Z18"/>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B12:AB18"/>
    <mergeCell ref="E16:E18"/>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s>
  <conditionalFormatting sqref="J12:J18">
    <cfRule type="containsText" dxfId="151" priority="21" operator="containsText" text="EXTREMO">
      <formula>NOT(ISERROR(SEARCH("EXTREMO",J12)))</formula>
    </cfRule>
    <cfRule type="containsText" dxfId="150" priority="22" operator="containsText" text="ALTO">
      <formula>NOT(ISERROR(SEARCH("ALTO",J12)))</formula>
    </cfRule>
    <cfRule type="containsText" dxfId="149" priority="23" operator="containsText" text="MODERADO">
      <formula>NOT(ISERROR(SEARCH("MODERADO",J12)))</formula>
    </cfRule>
    <cfRule type="containsText" dxfId="148" priority="24" operator="containsText" text="BAJO">
      <formula>NOT(ISERROR(SEARCH("BAJO",J12)))</formula>
    </cfRule>
  </conditionalFormatting>
  <conditionalFormatting sqref="U12:U18">
    <cfRule type="containsText" dxfId="147" priority="17" operator="containsText" text="EXTREMO">
      <formula>NOT(ISERROR(SEARCH("EXTREMO",U12)))</formula>
    </cfRule>
    <cfRule type="containsText" dxfId="146" priority="18" operator="containsText" text="MODERADO">
      <formula>NOT(ISERROR(SEARCH("MODERADO",U12)))</formula>
    </cfRule>
    <cfRule type="containsText" dxfId="145" priority="19" operator="containsText" text="ALTO">
      <formula>NOT(ISERROR(SEARCH("ALTO",U12)))</formula>
    </cfRule>
    <cfRule type="containsText" dxfId="144" priority="20" operator="containsText" text="BAJO">
      <formula>NOT(ISERROR(SEARCH("BAJO",U12)))</formula>
    </cfRule>
  </conditionalFormatting>
  <conditionalFormatting sqref="U23:U29 U41:U43">
    <cfRule type="containsText" dxfId="143" priority="9" operator="containsText" text="EXTREMO">
      <formula>NOT(ISERROR(SEARCH("EXTREMO",U23)))</formula>
    </cfRule>
    <cfRule type="containsText" dxfId="142" priority="10" operator="containsText" text="MODERADO">
      <formula>NOT(ISERROR(SEARCH("MODERADO",U23)))</formula>
    </cfRule>
    <cfRule type="containsText" dxfId="141" priority="11" operator="containsText" text="ALTO">
      <formula>NOT(ISERROR(SEARCH("ALTO",U23)))</formula>
    </cfRule>
    <cfRule type="containsText" dxfId="140" priority="12" operator="containsText" text="BAJO">
      <formula>NOT(ISERROR(SEARCH("BAJO",U23)))</formula>
    </cfRule>
  </conditionalFormatting>
  <conditionalFormatting sqref="J23:J29 J41:J43">
    <cfRule type="containsText" dxfId="139" priority="13" operator="containsText" text="EXTREMO">
      <formula>NOT(ISERROR(SEARCH("EXTREMO",J23)))</formula>
    </cfRule>
    <cfRule type="containsText" dxfId="138" priority="14" operator="containsText" text="ALTO">
      <formula>NOT(ISERROR(SEARCH("ALTO",J23)))</formula>
    </cfRule>
    <cfRule type="containsText" dxfId="137" priority="15" operator="containsText" text="MODERADO">
      <formula>NOT(ISERROR(SEARCH("MODERADO",J23)))</formula>
    </cfRule>
    <cfRule type="containsText" dxfId="136" priority="16" operator="containsText" text="BAJO">
      <formula>NOT(ISERROR(SEARCH("BAJO",J23)))</formula>
    </cfRule>
  </conditionalFormatting>
  <conditionalFormatting sqref="J34:J40">
    <cfRule type="containsText" dxfId="135" priority="5" operator="containsText" text="EXTREMO">
      <formula>NOT(ISERROR(SEARCH("EXTREMO",J34)))</formula>
    </cfRule>
    <cfRule type="containsText" dxfId="134" priority="6" operator="containsText" text="ALTO">
      <formula>NOT(ISERROR(SEARCH("ALTO",J34)))</formula>
    </cfRule>
    <cfRule type="containsText" dxfId="133" priority="7" operator="containsText" text="MODERADO">
      <formula>NOT(ISERROR(SEARCH("MODERADO",J34)))</formula>
    </cfRule>
    <cfRule type="containsText" dxfId="132" priority="8" operator="containsText" text="BAJO">
      <formula>NOT(ISERROR(SEARCH("BAJO",J34)))</formula>
    </cfRule>
  </conditionalFormatting>
  <conditionalFormatting sqref="U34:U40">
    <cfRule type="containsText" dxfId="131" priority="1" operator="containsText" text="EXTREMO">
      <formula>NOT(ISERROR(SEARCH("EXTREMO",U34)))</formula>
    </cfRule>
    <cfRule type="containsText" dxfId="130" priority="2" operator="containsText" text="MODERADO">
      <formula>NOT(ISERROR(SEARCH("MODERADO",U34)))</formula>
    </cfRule>
    <cfRule type="containsText" dxfId="129" priority="3" operator="containsText" text="ALTO">
      <formula>NOT(ISERROR(SEARCH("ALTO",U34)))</formula>
    </cfRule>
    <cfRule type="containsText" dxfId="128" priority="4" operator="containsText" text="BAJO">
      <formula>NOT(ISERROR(SEARCH("BAJO",U34)))</formula>
    </cfRule>
  </conditionalFormatting>
  <dataValidations count="15">
    <dataValidation type="list" allowBlank="1" showInputMessage="1" showErrorMessage="1" sqref="M15 M26 M37" xr:uid="{00000000-0002-0000-0000-000000000000}">
      <formula1>$AJ$16:$AL$16</formula1>
    </dataValidation>
    <dataValidation type="list" allowBlank="1" showInputMessage="1" showErrorMessage="1" sqref="AA12:AA18 AA23:AA29 AA34:AA43" xr:uid="{00000000-0002-0000-0000-000001000000}">
      <formula1>$AN$12:$AN$13</formula1>
    </dataValidation>
    <dataValidation type="list" allowBlank="1" showInputMessage="1" showErrorMessage="1" sqref="T12 S12:S13 T23 S23:S24 T34 S34:S35" xr:uid="{00000000-0002-0000-0000-000002000000}">
      <formula1>$AH$15:$AH$17</formula1>
    </dataValidation>
    <dataValidation type="list" allowBlank="1" showInputMessage="1" showErrorMessage="1" sqref="D12:D18 D23:D29 D34:D43" xr:uid="{00000000-0002-0000-0000-000003000000}">
      <formula1>$AN$2:$AN$8</formula1>
    </dataValidation>
    <dataValidation type="list" allowBlank="1" showInputMessage="1" showErrorMessage="1" sqref="V12:V18 V23:V29 V34:V43" xr:uid="{00000000-0002-0000-0000-000004000000}">
      <formula1>$AH$14:$AK$14</formula1>
    </dataValidation>
    <dataValidation type="list" allowBlank="1" showInputMessage="1" showErrorMessage="1" sqref="P12 P23 P34" xr:uid="{00000000-0002-0000-0000-000005000000}">
      <formula1>$AH$10:$AJ$10</formula1>
    </dataValidation>
    <dataValidation type="list" allowBlank="1" showInputMessage="1" showErrorMessage="1" sqref="M17 M28 M39" xr:uid="{00000000-0002-0000-0000-000006000000}">
      <formula1>$AH$8:$AI$8</formula1>
    </dataValidation>
    <dataValidation type="list" allowBlank="1" showInputMessage="1" showErrorMessage="1" sqref="M16 M27 M38" xr:uid="{00000000-0002-0000-0000-000007000000}">
      <formula1>$AH$7:$AI$7</formula1>
    </dataValidation>
    <dataValidation type="list" allowBlank="1" showInputMessage="1" showErrorMessage="1" sqref="M14 M25 M36" xr:uid="{00000000-0002-0000-0000-000008000000}">
      <formula1>$AH$5:$AI$5</formula1>
    </dataValidation>
    <dataValidation type="list" allowBlank="1" showInputMessage="1" showErrorMessage="1" sqref="M13 M24 M35" xr:uid="{00000000-0002-0000-0000-000009000000}">
      <formula1>$AH$4:$AI$4</formula1>
    </dataValidation>
    <dataValidation type="list" allowBlank="1" showInputMessage="1" showErrorMessage="1" sqref="M12 M23 M34" xr:uid="{00000000-0002-0000-0000-00000A000000}">
      <formula1>$AH$2:$AH$3</formula1>
    </dataValidation>
    <dataValidation type="list" allowBlank="1" showInputMessage="1" showErrorMessage="1" sqref="U12:U18 U23:U29 U34:U43" xr:uid="{00000000-0002-0000-0000-00000B000000}">
      <formula1>$AO$10:$AO$59</formula1>
    </dataValidation>
    <dataValidation type="list" allowBlank="1" showInputMessage="1" showErrorMessage="1" sqref="G12:G18 G23:G29 G34:G43" xr:uid="{00000000-0002-0000-0000-00000C000000}">
      <formula1>$AL$2:$AL$6</formula1>
    </dataValidation>
    <dataValidation type="list" allowBlank="1" showInputMessage="1" showErrorMessage="1" sqref="M18 M29 M40:M43" xr:uid="{00000000-0002-0000-0000-00000D000000}">
      <formula1>$AH$9:$AJ$9</formula1>
    </dataValidation>
    <dataValidation type="list" allowBlank="1" showInputMessage="1" showErrorMessage="1" sqref="H12:H18 H23:H29 H34:H43" xr:uid="{00000000-0002-0000-0000-00000E000000}">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4"/>
  <sheetViews>
    <sheetView view="pageBreakPreview" topLeftCell="W1" zoomScale="80" zoomScaleNormal="40" zoomScaleSheetLayoutView="80" workbookViewId="0">
      <selection activeCell="Y7" sqref="Y7"/>
    </sheetView>
  </sheetViews>
  <sheetFormatPr baseColWidth="10" defaultRowHeight="12.75" x14ac:dyDescent="0.2"/>
  <cols>
    <col min="1" max="2" width="22.5703125" style="3" customWidth="1"/>
    <col min="3" max="3" width="18" style="3" customWidth="1"/>
    <col min="4" max="4" width="27.42578125" style="36" customWidth="1"/>
    <col min="5" max="5" width="28.28515625"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7"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2" width="23.5703125" style="3" customWidth="1"/>
    <col min="33" max="33" width="33.42578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111" t="s">
        <v>27</v>
      </c>
      <c r="B7" s="111"/>
      <c r="C7" s="236">
        <v>43986</v>
      </c>
      <c r="D7" s="112"/>
      <c r="E7" s="112"/>
      <c r="F7" s="112"/>
      <c r="G7" s="113"/>
      <c r="H7" s="114"/>
      <c r="I7" s="114"/>
      <c r="J7" s="114"/>
      <c r="K7" s="114"/>
      <c r="L7" s="115"/>
      <c r="M7" s="116" t="s">
        <v>28</v>
      </c>
      <c r="N7" s="117"/>
      <c r="O7" s="117"/>
      <c r="P7" s="117"/>
      <c r="Q7" s="117"/>
      <c r="R7" s="117"/>
      <c r="S7" s="117"/>
      <c r="T7" s="117"/>
      <c r="U7" s="117"/>
      <c r="V7" s="118"/>
      <c r="W7" s="4" t="s">
        <v>29</v>
      </c>
      <c r="X7" s="5" t="s">
        <v>225</v>
      </c>
      <c r="Y7" s="6" t="s">
        <v>30</v>
      </c>
      <c r="Z7" s="119"/>
      <c r="AA7" s="120"/>
      <c r="AB7" s="4" t="s">
        <v>31</v>
      </c>
      <c r="AC7" s="5"/>
      <c r="AD7" s="7" t="s">
        <v>32</v>
      </c>
      <c r="AE7" s="8"/>
      <c r="AF7" s="121"/>
      <c r="AG7" s="121"/>
      <c r="AH7" s="3" t="s">
        <v>33</v>
      </c>
      <c r="AI7" s="3" t="s">
        <v>34</v>
      </c>
      <c r="AJ7" s="3" t="s">
        <v>35</v>
      </c>
      <c r="AN7" s="3" t="s">
        <v>36</v>
      </c>
    </row>
    <row r="8" spans="1:41" x14ac:dyDescent="0.2">
      <c r="A8" s="122" t="s">
        <v>37</v>
      </c>
      <c r="B8" s="122"/>
      <c r="C8" s="122"/>
      <c r="D8" s="122"/>
      <c r="E8" s="122"/>
      <c r="F8" s="122"/>
      <c r="G8" s="123" t="s">
        <v>38</v>
      </c>
      <c r="H8" s="124"/>
      <c r="I8" s="124"/>
      <c r="J8" s="124"/>
      <c r="K8" s="124"/>
      <c r="L8" s="124"/>
      <c r="M8" s="124"/>
      <c r="N8" s="124"/>
      <c r="O8" s="124"/>
      <c r="P8" s="124"/>
      <c r="Q8" s="124"/>
      <c r="R8" s="124"/>
      <c r="S8" s="124"/>
      <c r="T8" s="124"/>
      <c r="U8" s="124"/>
      <c r="V8" s="124"/>
      <c r="W8" s="124"/>
      <c r="X8" s="125"/>
      <c r="Y8" s="124"/>
      <c r="Z8" s="124"/>
      <c r="AA8" s="124"/>
      <c r="AB8" s="126"/>
      <c r="AC8" s="127" t="s">
        <v>39</v>
      </c>
      <c r="AD8" s="130" t="s">
        <v>40</v>
      </c>
      <c r="AE8" s="131"/>
      <c r="AF8" s="131"/>
      <c r="AG8" s="131"/>
      <c r="AH8" s="3" t="s">
        <v>41</v>
      </c>
      <c r="AI8" s="3" t="s">
        <v>42</v>
      </c>
      <c r="AN8" s="3" t="s">
        <v>43</v>
      </c>
    </row>
    <row r="9" spans="1:41" s="9" customFormat="1" ht="14.25" customHeight="1" x14ac:dyDescent="0.2">
      <c r="A9" s="134" t="s">
        <v>44</v>
      </c>
      <c r="B9" s="135" t="s">
        <v>45</v>
      </c>
      <c r="C9" s="134" t="s">
        <v>46</v>
      </c>
      <c r="D9" s="134" t="s">
        <v>2</v>
      </c>
      <c r="E9" s="134" t="s">
        <v>47</v>
      </c>
      <c r="F9" s="138" t="s">
        <v>48</v>
      </c>
      <c r="G9" s="122" t="s">
        <v>49</v>
      </c>
      <c r="H9" s="122"/>
      <c r="I9" s="122"/>
      <c r="J9" s="122"/>
      <c r="K9" s="123" t="s">
        <v>50</v>
      </c>
      <c r="L9" s="124"/>
      <c r="M9" s="124"/>
      <c r="N9" s="124"/>
      <c r="O9" s="124"/>
      <c r="P9" s="124"/>
      <c r="Q9" s="124"/>
      <c r="R9" s="124"/>
      <c r="S9" s="124"/>
      <c r="T9" s="126"/>
      <c r="U9" s="123" t="s">
        <v>51</v>
      </c>
      <c r="V9" s="124"/>
      <c r="W9" s="124"/>
      <c r="X9" s="124"/>
      <c r="Y9" s="124"/>
      <c r="Z9" s="124"/>
      <c r="AA9" s="124"/>
      <c r="AB9" s="126"/>
      <c r="AC9" s="128"/>
      <c r="AD9" s="130"/>
      <c r="AE9" s="131"/>
      <c r="AF9" s="131"/>
      <c r="AG9" s="131"/>
      <c r="AH9" s="3" t="s">
        <v>52</v>
      </c>
      <c r="AI9" s="3" t="s">
        <v>53</v>
      </c>
      <c r="AJ9" s="3" t="s">
        <v>54</v>
      </c>
    </row>
    <row r="10" spans="1:41" s="9" customFormat="1" ht="20.25" customHeight="1" x14ac:dyDescent="0.2">
      <c r="A10" s="134"/>
      <c r="B10" s="136"/>
      <c r="C10" s="134"/>
      <c r="D10" s="134"/>
      <c r="E10" s="134"/>
      <c r="F10" s="138"/>
      <c r="G10" s="139" t="s">
        <v>55</v>
      </c>
      <c r="H10" s="139"/>
      <c r="I10" s="139"/>
      <c r="J10" s="139"/>
      <c r="K10" s="140" t="s">
        <v>56</v>
      </c>
      <c r="L10" s="138" t="s">
        <v>57</v>
      </c>
      <c r="M10" s="138" t="s">
        <v>58</v>
      </c>
      <c r="N10" s="127" t="s">
        <v>59</v>
      </c>
      <c r="O10" s="134" t="s">
        <v>60</v>
      </c>
      <c r="P10" s="136" t="s">
        <v>61</v>
      </c>
      <c r="Q10" s="135" t="s">
        <v>62</v>
      </c>
      <c r="R10" s="134" t="s">
        <v>63</v>
      </c>
      <c r="S10" s="135" t="s">
        <v>64</v>
      </c>
      <c r="T10" s="135" t="s">
        <v>65</v>
      </c>
      <c r="U10" s="141" t="s">
        <v>66</v>
      </c>
      <c r="V10" s="134" t="s">
        <v>67</v>
      </c>
      <c r="W10" s="140" t="s">
        <v>68</v>
      </c>
      <c r="X10" s="135" t="s">
        <v>69</v>
      </c>
      <c r="Y10" s="134" t="s">
        <v>70</v>
      </c>
      <c r="Z10" s="134"/>
      <c r="AA10" s="134"/>
      <c r="AB10" s="134"/>
      <c r="AC10" s="128"/>
      <c r="AD10" s="132"/>
      <c r="AE10" s="133"/>
      <c r="AF10" s="133"/>
      <c r="AG10" s="133"/>
      <c r="AH10" s="9" t="s">
        <v>71</v>
      </c>
      <c r="AI10" s="9" t="s">
        <v>72</v>
      </c>
      <c r="AJ10" s="9" t="s">
        <v>73</v>
      </c>
      <c r="AL10" s="9" t="s">
        <v>74</v>
      </c>
      <c r="AO10" s="3" t="s">
        <v>75</v>
      </c>
    </row>
    <row r="11" spans="1:41" s="9" customFormat="1" ht="57.75" customHeight="1" x14ac:dyDescent="0.2">
      <c r="A11" s="135"/>
      <c r="B11" s="137"/>
      <c r="C11" s="135"/>
      <c r="D11" s="135"/>
      <c r="E11" s="135"/>
      <c r="F11" s="127"/>
      <c r="G11" s="10" t="s">
        <v>1</v>
      </c>
      <c r="H11" s="10" t="s">
        <v>0</v>
      </c>
      <c r="I11" s="10"/>
      <c r="J11" s="11" t="s">
        <v>76</v>
      </c>
      <c r="K11" s="141"/>
      <c r="L11" s="138"/>
      <c r="M11" s="138"/>
      <c r="N11" s="129"/>
      <c r="O11" s="134"/>
      <c r="P11" s="137"/>
      <c r="Q11" s="137"/>
      <c r="R11" s="134"/>
      <c r="S11" s="137"/>
      <c r="T11" s="137"/>
      <c r="U11" s="155"/>
      <c r="V11" s="134"/>
      <c r="W11" s="141"/>
      <c r="X11" s="137"/>
      <c r="Y11" s="12" t="s">
        <v>77</v>
      </c>
      <c r="Z11" s="12" t="s">
        <v>78</v>
      </c>
      <c r="AA11" s="13" t="s">
        <v>79</v>
      </c>
      <c r="AB11" s="13" t="s">
        <v>80</v>
      </c>
      <c r="AC11" s="129"/>
      <c r="AD11" s="14" t="s">
        <v>81</v>
      </c>
      <c r="AE11" s="14" t="s">
        <v>82</v>
      </c>
      <c r="AF11" s="14" t="s">
        <v>83</v>
      </c>
      <c r="AG11" s="12" t="s">
        <v>84</v>
      </c>
      <c r="AH11" s="9" t="s">
        <v>85</v>
      </c>
      <c r="AI11" s="9" t="s">
        <v>8</v>
      </c>
      <c r="AL11" s="9" t="s">
        <v>86</v>
      </c>
      <c r="AO11" s="3" t="s">
        <v>87</v>
      </c>
    </row>
    <row r="12" spans="1:41" ht="37.5" customHeight="1" x14ac:dyDescent="0.2">
      <c r="A12" s="143" t="s">
        <v>196</v>
      </c>
      <c r="B12" s="144" t="s">
        <v>197</v>
      </c>
      <c r="C12" s="151" t="s">
        <v>198</v>
      </c>
      <c r="D12" s="148" t="s">
        <v>6</v>
      </c>
      <c r="E12" s="151" t="s">
        <v>199</v>
      </c>
      <c r="F12" s="142" t="s">
        <v>200</v>
      </c>
      <c r="G12" s="153" t="s">
        <v>19</v>
      </c>
      <c r="H12" s="153" t="s">
        <v>74</v>
      </c>
      <c r="I12" s="15" t="str">
        <f>CONCATENATE(G12,H12)</f>
        <v>PROBABLEINSIGNIFICANTE</v>
      </c>
      <c r="J12" s="166" t="str">
        <f>I13</f>
        <v>4. MODERADO</v>
      </c>
      <c r="K12" s="169" t="s">
        <v>201</v>
      </c>
      <c r="L12" s="18" t="s">
        <v>88</v>
      </c>
      <c r="M12" s="19" t="s">
        <v>3</v>
      </c>
      <c r="N12" s="20">
        <f>IF(M12="ASIGNADO",15,IF(M12="NO ASIGNADO",0,""))</f>
        <v>15</v>
      </c>
      <c r="O12" s="171">
        <f>SUM(N12:N18)</f>
        <v>95</v>
      </c>
      <c r="P12" s="173" t="s">
        <v>71</v>
      </c>
      <c r="Q12" s="176">
        <f>IF(Q15="DÉBIL",0,IF(Q15="MODERADO",50,IF(Q15="FUERTE",100,"")))</f>
        <v>50</v>
      </c>
      <c r="R12" s="160"/>
      <c r="S12" s="162" t="s">
        <v>89</v>
      </c>
      <c r="T12" s="162" t="s">
        <v>89</v>
      </c>
      <c r="U12" s="149" t="s">
        <v>87</v>
      </c>
      <c r="V12" s="163" t="s">
        <v>103</v>
      </c>
      <c r="W12" s="238">
        <v>43770</v>
      </c>
      <c r="X12" s="151" t="s">
        <v>202</v>
      </c>
      <c r="Y12" s="151" t="s">
        <v>203</v>
      </c>
      <c r="Z12" s="147">
        <v>2020</v>
      </c>
      <c r="AA12" s="191" t="s">
        <v>91</v>
      </c>
      <c r="AB12" s="151" t="s">
        <v>204</v>
      </c>
      <c r="AC12" s="237"/>
      <c r="AD12" s="142"/>
      <c r="AE12" s="169" t="s">
        <v>205</v>
      </c>
      <c r="AF12" s="142" t="s">
        <v>206</v>
      </c>
      <c r="AG12" s="142"/>
      <c r="AH12" s="3" t="s">
        <v>92</v>
      </c>
      <c r="AI12" s="3" t="s">
        <v>93</v>
      </c>
      <c r="AJ12" s="3" t="s">
        <v>13</v>
      </c>
      <c r="AK12" s="3" t="s">
        <v>75</v>
      </c>
      <c r="AL12" s="3" t="s">
        <v>13</v>
      </c>
      <c r="AN12" s="3" t="s">
        <v>91</v>
      </c>
      <c r="AO12" s="3" t="s">
        <v>94</v>
      </c>
    </row>
    <row r="13" spans="1:41" ht="51.75" customHeight="1" x14ac:dyDescent="0.2">
      <c r="A13" s="143"/>
      <c r="B13" s="145"/>
      <c r="C13" s="158"/>
      <c r="D13" s="149"/>
      <c r="E13" s="152"/>
      <c r="F13" s="146"/>
      <c r="G13" s="153"/>
      <c r="H13" s="153"/>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MODERADO</v>
      </c>
      <c r="J13" s="167"/>
      <c r="K13" s="169"/>
      <c r="L13" s="21" t="s">
        <v>95</v>
      </c>
      <c r="M13" s="22" t="s">
        <v>11</v>
      </c>
      <c r="N13" s="23">
        <f>IF(M13="ADECUADO",15,IF(M13="INADECUADO",0,""))</f>
        <v>15</v>
      </c>
      <c r="O13" s="172"/>
      <c r="P13" s="174"/>
      <c r="Q13" s="176"/>
      <c r="R13" s="161"/>
      <c r="S13" s="162"/>
      <c r="T13" s="162"/>
      <c r="U13" s="149"/>
      <c r="V13" s="164"/>
      <c r="W13" s="146"/>
      <c r="X13" s="152"/>
      <c r="Y13" s="152"/>
      <c r="Z13" s="158"/>
      <c r="AA13" s="192"/>
      <c r="AB13" s="152"/>
      <c r="AC13" s="142"/>
      <c r="AD13" s="142"/>
      <c r="AE13" s="169"/>
      <c r="AF13" s="142"/>
      <c r="AG13" s="142"/>
      <c r="AH13" s="3" t="s">
        <v>89</v>
      </c>
      <c r="AI13" s="3" t="s">
        <v>96</v>
      </c>
      <c r="AL13" s="3" t="s">
        <v>18</v>
      </c>
      <c r="AN13" s="3" t="s">
        <v>97</v>
      </c>
      <c r="AO13" s="3" t="s">
        <v>98</v>
      </c>
    </row>
    <row r="14" spans="1:41" ht="69.75" customHeight="1" x14ac:dyDescent="0.2">
      <c r="A14" s="143"/>
      <c r="B14" s="145"/>
      <c r="C14" s="158"/>
      <c r="D14" s="149"/>
      <c r="E14" s="152"/>
      <c r="F14" s="146"/>
      <c r="G14" s="153"/>
      <c r="H14" s="153"/>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167"/>
      <c r="K14" s="169"/>
      <c r="L14" s="24" t="s">
        <v>99</v>
      </c>
      <c r="M14" s="22" t="s">
        <v>16</v>
      </c>
      <c r="N14" s="23">
        <f>IF(M14="OPORTUNA",15,IF(M14="INOPORTUNA",0,""))</f>
        <v>15</v>
      </c>
      <c r="O14" s="172"/>
      <c r="P14" s="174"/>
      <c r="Q14" s="176"/>
      <c r="R14" s="161"/>
      <c r="S14" s="16" t="s">
        <v>100</v>
      </c>
      <c r="T14" s="16" t="s">
        <v>101</v>
      </c>
      <c r="U14" s="149"/>
      <c r="V14" s="164"/>
      <c r="W14" s="146"/>
      <c r="X14" s="152"/>
      <c r="Y14" s="152"/>
      <c r="Z14" s="158"/>
      <c r="AA14" s="192"/>
      <c r="AB14" s="152"/>
      <c r="AC14" s="142"/>
      <c r="AD14" s="142"/>
      <c r="AE14" s="169"/>
      <c r="AF14" s="142"/>
      <c r="AG14" s="142"/>
      <c r="AH14" s="3" t="s">
        <v>102</v>
      </c>
      <c r="AI14" s="3" t="s">
        <v>90</v>
      </c>
      <c r="AJ14" s="3" t="s">
        <v>103</v>
      </c>
      <c r="AK14" s="3" t="s">
        <v>104</v>
      </c>
      <c r="AL14" s="3" t="s">
        <v>24</v>
      </c>
      <c r="AO14" s="3" t="s">
        <v>105</v>
      </c>
    </row>
    <row r="15" spans="1:41" ht="84" customHeight="1" x14ac:dyDescent="0.2">
      <c r="A15" s="143"/>
      <c r="B15" s="145"/>
      <c r="C15" s="158"/>
      <c r="D15" s="149"/>
      <c r="E15" s="17" t="s">
        <v>106</v>
      </c>
      <c r="F15" s="146"/>
      <c r="G15" s="153"/>
      <c r="H15" s="153"/>
      <c r="I15" s="15"/>
      <c r="J15" s="167"/>
      <c r="K15" s="169"/>
      <c r="L15" s="21" t="s">
        <v>107</v>
      </c>
      <c r="M15" s="22" t="s">
        <v>21</v>
      </c>
      <c r="N15" s="23">
        <f>IF(M15="PREVENIR",15,IF(M15="DETECTAR",10,IF(M15="NO ES UN CONTROL",0,"")))</f>
        <v>10</v>
      </c>
      <c r="O15" s="181" t="str">
        <f>IF(O12&lt;86,"DÉBIL",IF(O12&lt;96,"MODERADO",IF(O12&lt;101,"FUERTE","")))</f>
        <v>MODERADO</v>
      </c>
      <c r="P15" s="174"/>
      <c r="Q15" s="183" t="str">
        <f>IF(AND(O15="FUERTE",P12="FUERTE (SIEMPRE SE EJECUTA)"),"FUERTE",IF(OR(O15="DÉBIL",P12="DÉBIL (NO SE EJECUTA)"),"DÉBIL",IF(OR(O15="MODERADO",P12="MODERADO (ALGUNAS VECES)"),"MODERADO")))</f>
        <v>MODERADO</v>
      </c>
      <c r="R15" s="185" t="str">
        <f>IF(AND(O15="FUERTE",P12="FUERTE (SIEMPRE SE EJECUTA)"),"NO","SÍ")</f>
        <v>SÍ</v>
      </c>
      <c r="S15" s="187">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188">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149"/>
      <c r="V15" s="164"/>
      <c r="W15" s="146"/>
      <c r="X15" s="152"/>
      <c r="Y15" s="152"/>
      <c r="Z15" s="159"/>
      <c r="AA15" s="192"/>
      <c r="AB15" s="152"/>
      <c r="AC15" s="142"/>
      <c r="AD15" s="142"/>
      <c r="AE15" s="169"/>
      <c r="AF15" s="142" t="s">
        <v>207</v>
      </c>
      <c r="AG15" s="142"/>
      <c r="AH15" s="3" t="s">
        <v>89</v>
      </c>
      <c r="AO15" s="3" t="s">
        <v>109</v>
      </c>
    </row>
    <row r="16" spans="1:41" ht="55.5" customHeight="1" x14ac:dyDescent="0.2">
      <c r="A16" s="143"/>
      <c r="B16" s="145"/>
      <c r="C16" s="158"/>
      <c r="D16" s="149"/>
      <c r="E16" s="152" t="s">
        <v>208</v>
      </c>
      <c r="F16" s="146"/>
      <c r="G16" s="153"/>
      <c r="H16" s="153"/>
      <c r="I16" s="15"/>
      <c r="J16" s="167"/>
      <c r="K16" s="169"/>
      <c r="L16" s="21" t="s">
        <v>110</v>
      </c>
      <c r="M16" s="22" t="s">
        <v>33</v>
      </c>
      <c r="N16" s="23">
        <f>IF(M16="CONFIABLE",15,IF(M16="NO CONFIABLE",0,""))</f>
        <v>15</v>
      </c>
      <c r="O16" s="182"/>
      <c r="P16" s="174"/>
      <c r="Q16" s="183"/>
      <c r="R16" s="185"/>
      <c r="S16" s="187"/>
      <c r="T16" s="189"/>
      <c r="U16" s="149"/>
      <c r="V16" s="164"/>
      <c r="W16" s="146"/>
      <c r="X16" s="152"/>
      <c r="Y16" s="152"/>
      <c r="Z16" s="17" t="s">
        <v>111</v>
      </c>
      <c r="AA16" s="192"/>
      <c r="AB16" s="152"/>
      <c r="AC16" s="142"/>
      <c r="AD16" s="142"/>
      <c r="AE16" s="169"/>
      <c r="AF16" s="142"/>
      <c r="AG16" s="142"/>
      <c r="AH16" s="3" t="s">
        <v>112</v>
      </c>
      <c r="AJ16" s="3" t="s">
        <v>21</v>
      </c>
      <c r="AK16" s="3" t="s">
        <v>108</v>
      </c>
      <c r="AL16" s="3" t="s">
        <v>22</v>
      </c>
      <c r="AO16" s="3" t="s">
        <v>113</v>
      </c>
    </row>
    <row r="17" spans="1:41" ht="66.75" customHeight="1" x14ac:dyDescent="0.2">
      <c r="A17" s="143"/>
      <c r="B17" s="145"/>
      <c r="C17" s="158"/>
      <c r="D17" s="149"/>
      <c r="E17" s="152"/>
      <c r="F17" s="146"/>
      <c r="G17" s="153"/>
      <c r="H17" s="153"/>
      <c r="I17" s="15"/>
      <c r="J17" s="167"/>
      <c r="K17" s="169"/>
      <c r="L17" s="21" t="s">
        <v>114</v>
      </c>
      <c r="M17" s="22" t="s">
        <v>41</v>
      </c>
      <c r="N17" s="23">
        <f>IF(M17="SE INVESTIGAN Y SE RESUELVEN OPORTUNAMENTE",15,IF(M17="NO SE INVESTIGAN Y SE RESUELVEN OPORTUNAMENTE",0,""))</f>
        <v>15</v>
      </c>
      <c r="O17" s="182"/>
      <c r="P17" s="174"/>
      <c r="Q17" s="183"/>
      <c r="R17" s="185"/>
      <c r="S17" s="187"/>
      <c r="T17" s="189"/>
      <c r="U17" s="149"/>
      <c r="V17" s="164"/>
      <c r="W17" s="146"/>
      <c r="X17" s="152"/>
      <c r="Y17" s="152"/>
      <c r="Z17" s="147" t="s">
        <v>209</v>
      </c>
      <c r="AA17" s="192"/>
      <c r="AB17" s="152"/>
      <c r="AC17" s="142"/>
      <c r="AD17" s="142"/>
      <c r="AE17" s="169"/>
      <c r="AF17" s="142"/>
      <c r="AG17" s="142"/>
      <c r="AH17" s="3" t="s">
        <v>96</v>
      </c>
      <c r="AO17" s="3" t="s">
        <v>115</v>
      </c>
    </row>
    <row r="18" spans="1:41" ht="92.25" customHeight="1" x14ac:dyDescent="0.2">
      <c r="A18" s="144"/>
      <c r="B18" s="145"/>
      <c r="C18" s="159"/>
      <c r="D18" s="150"/>
      <c r="E18" s="156"/>
      <c r="F18" s="147"/>
      <c r="G18" s="154"/>
      <c r="H18" s="154"/>
      <c r="I18" s="15"/>
      <c r="J18" s="167"/>
      <c r="K18" s="170"/>
      <c r="L18" s="25" t="s">
        <v>116</v>
      </c>
      <c r="M18" s="26" t="s">
        <v>52</v>
      </c>
      <c r="N18" s="27">
        <f>IF(M18="COMPLETA",10,IF(M18="INCOMPLETA",5,IF(M18="NO EXISTE",0,"")))</f>
        <v>10</v>
      </c>
      <c r="O18" s="182"/>
      <c r="P18" s="175"/>
      <c r="Q18" s="184"/>
      <c r="R18" s="186"/>
      <c r="S18" s="188"/>
      <c r="T18" s="189"/>
      <c r="U18" s="150"/>
      <c r="V18" s="164"/>
      <c r="W18" s="147"/>
      <c r="X18" s="156"/>
      <c r="Y18" s="156"/>
      <c r="Z18" s="159"/>
      <c r="AA18" s="193"/>
      <c r="AB18" s="156"/>
      <c r="AC18" s="151"/>
      <c r="AD18" s="151"/>
      <c r="AE18" s="170"/>
      <c r="AF18" s="151"/>
      <c r="AG18" s="151"/>
      <c r="AO18" s="3" t="s">
        <v>117</v>
      </c>
    </row>
    <row r="19" spans="1:41" ht="27.75" customHeight="1" x14ac:dyDescent="0.2">
      <c r="A19" s="243" t="s">
        <v>120</v>
      </c>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O19" s="3" t="s">
        <v>121</v>
      </c>
    </row>
    <row r="20" spans="1:41" ht="21.75" customHeight="1" x14ac:dyDescent="0.2">
      <c r="A20" s="244" t="s">
        <v>122</v>
      </c>
      <c r="B20" s="244"/>
      <c r="C20" s="244"/>
      <c r="D20" s="244"/>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O20" s="3" t="s">
        <v>123</v>
      </c>
    </row>
    <row r="21" spans="1:41" ht="27.75" customHeight="1" x14ac:dyDescent="0.2">
      <c r="A21" s="245" t="s">
        <v>124</v>
      </c>
      <c r="B21" s="245"/>
      <c r="C21" s="245" t="s">
        <v>125</v>
      </c>
      <c r="D21" s="245"/>
      <c r="E21" s="245"/>
      <c r="F21" s="245"/>
      <c r="G21" s="245"/>
      <c r="H21" s="245"/>
      <c r="I21" s="245"/>
      <c r="J21" s="245"/>
      <c r="K21" s="245"/>
      <c r="L21" s="245"/>
      <c r="M21" s="245"/>
      <c r="N21" s="245"/>
      <c r="O21" s="245"/>
      <c r="P21" s="245"/>
      <c r="Q21" s="245"/>
      <c r="R21" s="245"/>
      <c r="S21" s="245"/>
      <c r="T21" s="245"/>
      <c r="U21" s="245"/>
      <c r="V21" s="245"/>
      <c r="W21" s="245"/>
      <c r="X21" s="245"/>
      <c r="Y21" s="245"/>
      <c r="Z21" s="246" t="s">
        <v>126</v>
      </c>
      <c r="AA21" s="246"/>
      <c r="AB21" s="246"/>
      <c r="AC21" s="246"/>
      <c r="AD21" s="247" t="s">
        <v>127</v>
      </c>
      <c r="AE21" s="247"/>
      <c r="AF21" s="247"/>
      <c r="AG21" s="247"/>
      <c r="AO21" s="3" t="s">
        <v>128</v>
      </c>
    </row>
    <row r="22" spans="1:41" s="28" customFormat="1" ht="27.75" customHeight="1" x14ac:dyDescent="0.2">
      <c r="A22" s="200" t="s">
        <v>130</v>
      </c>
      <c r="B22" s="201"/>
      <c r="C22" s="239" t="s">
        <v>188</v>
      </c>
      <c r="D22" s="239"/>
      <c r="E22" s="239"/>
      <c r="F22" s="239"/>
      <c r="G22" s="239"/>
      <c r="H22" s="239"/>
      <c r="I22" s="239"/>
      <c r="J22" s="239"/>
      <c r="K22" s="239"/>
      <c r="L22" s="239"/>
      <c r="M22" s="239"/>
      <c r="N22" s="239"/>
      <c r="O22" s="239"/>
      <c r="P22" s="239"/>
      <c r="Q22" s="239"/>
      <c r="R22" s="239"/>
      <c r="S22" s="239"/>
      <c r="T22" s="239"/>
      <c r="U22" s="239"/>
      <c r="V22" s="239"/>
      <c r="W22" s="239"/>
      <c r="X22" s="239"/>
      <c r="Y22" s="239"/>
      <c r="Z22" s="203"/>
      <c r="AA22" s="204"/>
      <c r="AB22" s="204"/>
      <c r="AC22" s="205"/>
      <c r="AD22" s="240"/>
      <c r="AE22" s="241"/>
      <c r="AF22" s="241"/>
      <c r="AG22" s="241"/>
      <c r="AO22" s="3" t="s">
        <v>129</v>
      </c>
    </row>
    <row r="23" spans="1:41" s="28" customFormat="1" ht="27.75" customHeight="1" x14ac:dyDescent="0.2">
      <c r="A23" s="200" t="s">
        <v>130</v>
      </c>
      <c r="B23" s="201"/>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03"/>
      <c r="AA23" s="204"/>
      <c r="AB23" s="204"/>
      <c r="AC23" s="205"/>
      <c r="AD23" s="242"/>
      <c r="AE23" s="242"/>
      <c r="AF23" s="242"/>
      <c r="AG23" s="242"/>
      <c r="AO23" s="3" t="s">
        <v>131</v>
      </c>
    </row>
    <row r="24" spans="1:41" s="28" customFormat="1" ht="27.75" customHeight="1" x14ac:dyDescent="0.2">
      <c r="A24" s="200" t="s">
        <v>130</v>
      </c>
      <c r="B24" s="201"/>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03"/>
      <c r="AA24" s="204"/>
      <c r="AB24" s="204"/>
      <c r="AC24" s="205"/>
      <c r="AD24" s="242"/>
      <c r="AE24" s="242"/>
      <c r="AF24" s="242"/>
      <c r="AG24" s="242"/>
      <c r="AO24" s="3" t="s">
        <v>132</v>
      </c>
    </row>
    <row r="25" spans="1:41" ht="15" customHeight="1" x14ac:dyDescent="0.2">
      <c r="A25" s="248" t="s">
        <v>133</v>
      </c>
      <c r="B25" s="248"/>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O25" s="3" t="s">
        <v>134</v>
      </c>
    </row>
    <row r="26" spans="1:41" customFormat="1" ht="30.75" customHeight="1" x14ac:dyDescent="0.25">
      <c r="A26" s="249" t="s">
        <v>127</v>
      </c>
      <c r="B26" s="249"/>
      <c r="C26" s="249"/>
      <c r="D26" s="249"/>
      <c r="E26" s="249"/>
      <c r="F26" s="249"/>
      <c r="G26" s="249" t="s">
        <v>135</v>
      </c>
      <c r="H26" s="249"/>
      <c r="I26" s="249"/>
      <c r="J26" s="249"/>
      <c r="K26" s="249"/>
      <c r="L26" s="249"/>
      <c r="M26" s="224" t="s">
        <v>136</v>
      </c>
      <c r="N26" s="225"/>
      <c r="O26" s="225"/>
      <c r="P26" s="225"/>
      <c r="Q26" s="225"/>
      <c r="R26" s="225"/>
      <c r="S26" s="225"/>
      <c r="T26" s="225"/>
      <c r="U26" s="225"/>
      <c r="V26" s="226"/>
      <c r="W26" s="224" t="s">
        <v>137</v>
      </c>
      <c r="X26" s="225"/>
      <c r="Y26" s="225"/>
      <c r="Z26" s="225"/>
      <c r="AA26" s="226"/>
      <c r="AB26" s="250" t="str">
        <f>IF(X7="X","APOYO OFICINA ASESORA DE PLANEACIÓN","APOYO OFICINA DE CONTROL INTERNO")</f>
        <v>APOYO OFICINA ASESORA DE PLANEACIÓN</v>
      </c>
      <c r="AC26" s="250"/>
      <c r="AD26" s="250"/>
      <c r="AE26" s="250"/>
      <c r="AF26" s="250"/>
      <c r="AG26" s="250"/>
      <c r="AH26" s="29"/>
      <c r="AO26" s="3" t="s">
        <v>138</v>
      </c>
    </row>
    <row r="27" spans="1:41" s="34" customFormat="1" ht="33.75" customHeight="1" x14ac:dyDescent="0.25">
      <c r="A27" s="30" t="s">
        <v>139</v>
      </c>
      <c r="B27" s="230" t="s">
        <v>210</v>
      </c>
      <c r="C27" s="231"/>
      <c r="D27" s="231"/>
      <c r="E27" s="231"/>
      <c r="F27" s="232"/>
      <c r="G27" s="31" t="s">
        <v>139</v>
      </c>
      <c r="H27" s="230"/>
      <c r="I27" s="231"/>
      <c r="J27" s="231"/>
      <c r="K27" s="231"/>
      <c r="L27" s="232"/>
      <c r="M27" s="31" t="s">
        <v>139</v>
      </c>
      <c r="N27" s="32"/>
      <c r="O27" s="251"/>
      <c r="P27" s="251"/>
      <c r="Q27" s="251"/>
      <c r="R27" s="251"/>
      <c r="S27" s="251"/>
      <c r="T27" s="251"/>
      <c r="U27" s="251"/>
      <c r="V27" s="252"/>
      <c r="W27" s="33" t="s">
        <v>139</v>
      </c>
      <c r="X27" s="230" t="s">
        <v>211</v>
      </c>
      <c r="Y27" s="231"/>
      <c r="Z27" s="231"/>
      <c r="AA27" s="232"/>
      <c r="AB27" s="33" t="s">
        <v>139</v>
      </c>
      <c r="AC27" s="253" t="s">
        <v>213</v>
      </c>
      <c r="AD27" s="253"/>
      <c r="AE27" s="253"/>
      <c r="AF27" s="253"/>
      <c r="AG27" s="253"/>
      <c r="AO27" s="3" t="s">
        <v>140</v>
      </c>
    </row>
    <row r="28" spans="1:41" s="34" customFormat="1" ht="32.25" customHeight="1" x14ac:dyDescent="0.25">
      <c r="A28" s="30" t="s">
        <v>141</v>
      </c>
      <c r="B28" s="230" t="s">
        <v>212</v>
      </c>
      <c r="C28" s="231"/>
      <c r="D28" s="231"/>
      <c r="E28" s="231"/>
      <c r="F28" s="232"/>
      <c r="G28" s="30" t="s">
        <v>141</v>
      </c>
      <c r="H28" s="254"/>
      <c r="I28" s="254"/>
      <c r="J28" s="254"/>
      <c r="K28" s="254"/>
      <c r="L28" s="254"/>
      <c r="M28" s="31" t="s">
        <v>141</v>
      </c>
      <c r="N28" s="35"/>
      <c r="O28" s="254"/>
      <c r="P28" s="254"/>
      <c r="Q28" s="254"/>
      <c r="R28" s="254"/>
      <c r="S28" s="254"/>
      <c r="T28" s="254"/>
      <c r="U28" s="254"/>
      <c r="V28" s="254"/>
      <c r="W28" s="30" t="s">
        <v>141</v>
      </c>
      <c r="X28" s="230" t="s">
        <v>195</v>
      </c>
      <c r="Y28" s="231"/>
      <c r="Z28" s="231"/>
      <c r="AA28" s="232"/>
      <c r="AB28" s="30" t="s">
        <v>141</v>
      </c>
      <c r="AC28" s="253" t="s">
        <v>214</v>
      </c>
      <c r="AD28" s="253"/>
      <c r="AE28" s="253"/>
      <c r="AF28" s="253"/>
      <c r="AG28" s="253"/>
      <c r="AO28" s="3" t="s">
        <v>143</v>
      </c>
    </row>
    <row r="29" spans="1:41" s="28" customFormat="1" x14ac:dyDescent="0.2">
      <c r="D29" s="36"/>
      <c r="AO29" s="3" t="s">
        <v>144</v>
      </c>
    </row>
    <row r="30" spans="1:41" x14ac:dyDescent="0.2">
      <c r="AO30" s="3" t="s">
        <v>145</v>
      </c>
    </row>
    <row r="31" spans="1:41" x14ac:dyDescent="0.2">
      <c r="AO31" s="3" t="s">
        <v>146</v>
      </c>
    </row>
    <row r="32" spans="1:41" x14ac:dyDescent="0.2">
      <c r="AO32" s="3" t="s">
        <v>118</v>
      </c>
    </row>
    <row r="33" spans="41:41" x14ac:dyDescent="0.2">
      <c r="AO33" s="3" t="s">
        <v>147</v>
      </c>
    </row>
    <row r="34" spans="41:41" x14ac:dyDescent="0.2">
      <c r="AO34" s="3" t="s">
        <v>148</v>
      </c>
    </row>
  </sheetData>
  <sheetProtection selectLockedCells="1"/>
  <dataConsolidate/>
  <mergeCells count="106">
    <mergeCell ref="B27:F27"/>
    <mergeCell ref="H27:L27"/>
    <mergeCell ref="O27:V27"/>
    <mergeCell ref="X27:AA27"/>
    <mergeCell ref="AC27:AG27"/>
    <mergeCell ref="B28:F28"/>
    <mergeCell ref="H28:L28"/>
    <mergeCell ref="O28:V28"/>
    <mergeCell ref="X28:AA28"/>
    <mergeCell ref="AC28:AG28"/>
    <mergeCell ref="A24:B24"/>
    <mergeCell ref="C24:Y24"/>
    <mergeCell ref="Z24:AC24"/>
    <mergeCell ref="AD24:AG24"/>
    <mergeCell ref="A25:AG25"/>
    <mergeCell ref="A26:F26"/>
    <mergeCell ref="G26:L26"/>
    <mergeCell ref="M26:V26"/>
    <mergeCell ref="W26:AA26"/>
    <mergeCell ref="AB26:AG26"/>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AF15:AF18"/>
    <mergeCell ref="X12:X18"/>
    <mergeCell ref="Y12:Y18"/>
    <mergeCell ref="Z12:Z15"/>
    <mergeCell ref="AA12:AA18"/>
    <mergeCell ref="AB12:AB18"/>
    <mergeCell ref="AC12:AC18"/>
    <mergeCell ref="S12:S13"/>
    <mergeCell ref="T12:T13"/>
    <mergeCell ref="U12:U18"/>
    <mergeCell ref="V12:V18"/>
    <mergeCell ref="W12:W18"/>
    <mergeCell ref="O12:O14"/>
    <mergeCell ref="P12:P18"/>
    <mergeCell ref="Q12:Q14"/>
    <mergeCell ref="W10:W11"/>
    <mergeCell ref="R12:R14"/>
    <mergeCell ref="O10:O11"/>
    <mergeCell ref="P10:P11"/>
    <mergeCell ref="X10:X11"/>
    <mergeCell ref="Y10:AB10"/>
    <mergeCell ref="S10:S11"/>
    <mergeCell ref="T10:T11"/>
    <mergeCell ref="U10:U11"/>
    <mergeCell ref="V10:V11"/>
    <mergeCell ref="T15:T18"/>
    <mergeCell ref="A12:A18"/>
    <mergeCell ref="B12:B18"/>
    <mergeCell ref="C12:C18"/>
    <mergeCell ref="D12:D18"/>
    <mergeCell ref="E12:E14"/>
    <mergeCell ref="F12:F18"/>
    <mergeCell ref="G12:G18"/>
    <mergeCell ref="A7:B7"/>
    <mergeCell ref="C7:F7"/>
    <mergeCell ref="G7:L7"/>
    <mergeCell ref="H12:H18"/>
    <mergeCell ref="J12:J18"/>
    <mergeCell ref="K12:K18"/>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Q10:Q11"/>
    <mergeCell ref="R10:R11"/>
  </mergeCells>
  <conditionalFormatting sqref="J12:J18">
    <cfRule type="containsText" dxfId="127" priority="5" operator="containsText" text="EXTREMO">
      <formula>NOT(ISERROR(SEARCH("EXTREMO",J12)))</formula>
    </cfRule>
    <cfRule type="containsText" dxfId="126" priority="6" operator="containsText" text="ALTO">
      <formula>NOT(ISERROR(SEARCH("ALTO",J12)))</formula>
    </cfRule>
    <cfRule type="containsText" dxfId="125" priority="7" operator="containsText" text="MODERADO">
      <formula>NOT(ISERROR(SEARCH("MODERADO",J12)))</formula>
    </cfRule>
    <cfRule type="containsText" dxfId="124" priority="8" operator="containsText" text="BAJO">
      <formula>NOT(ISERROR(SEARCH("BAJO",J12)))</formula>
    </cfRule>
  </conditionalFormatting>
  <conditionalFormatting sqref="U12:U18">
    <cfRule type="containsText" dxfId="123" priority="1" operator="containsText" text="EXTREMO">
      <formula>NOT(ISERROR(SEARCH("EXTREMO",U12)))</formula>
    </cfRule>
    <cfRule type="containsText" dxfId="122" priority="2" operator="containsText" text="MODERADO">
      <formula>NOT(ISERROR(SEARCH("MODERADO",U12)))</formula>
    </cfRule>
    <cfRule type="containsText" dxfId="121" priority="3" operator="containsText" text="ALTO">
      <formula>NOT(ISERROR(SEARCH("ALTO",U12)))</formula>
    </cfRule>
    <cfRule type="containsText" dxfId="120" priority="4" operator="containsText" text="BAJO">
      <formula>NOT(ISERROR(SEARCH("BAJO",U12)))</formula>
    </cfRule>
  </conditionalFormatting>
  <dataValidations count="15">
    <dataValidation type="list" allowBlank="1" showInputMessage="1" showErrorMessage="1" sqref="M15" xr:uid="{00000000-0002-0000-0100-000000000000}">
      <formula1>$AJ$16:$AL$16</formula1>
    </dataValidation>
    <dataValidation type="list" allowBlank="1" showInputMessage="1" showErrorMessage="1" sqref="AA12:AA18" xr:uid="{00000000-0002-0000-0100-000001000000}">
      <formula1>$AN$12:$AN$13</formula1>
    </dataValidation>
    <dataValidation type="list" allowBlank="1" showInputMessage="1" showErrorMessage="1" sqref="T12 S12:S13" xr:uid="{00000000-0002-0000-0100-000002000000}">
      <formula1>$AH$15:$AH$17</formula1>
    </dataValidation>
    <dataValidation type="list" allowBlank="1" showInputMessage="1" showErrorMessage="1" sqref="D12:D18" xr:uid="{00000000-0002-0000-0100-000003000000}">
      <formula1>$AN$2:$AN$8</formula1>
    </dataValidation>
    <dataValidation type="list" allowBlank="1" showInputMessage="1" showErrorMessage="1" sqref="V12:V18" xr:uid="{00000000-0002-0000-0100-000004000000}">
      <formula1>$AH$14:$AK$14</formula1>
    </dataValidation>
    <dataValidation type="list" allowBlank="1" showInputMessage="1" showErrorMessage="1" sqref="P12" xr:uid="{00000000-0002-0000-0100-000005000000}">
      <formula1>$AH$10:$AJ$10</formula1>
    </dataValidation>
    <dataValidation type="list" allowBlank="1" showInputMessage="1" showErrorMessage="1" sqref="M17" xr:uid="{00000000-0002-0000-0100-000006000000}">
      <formula1>$AH$8:$AI$8</formula1>
    </dataValidation>
    <dataValidation type="list" allowBlank="1" showInputMessage="1" showErrorMessage="1" sqref="M16" xr:uid="{00000000-0002-0000-0100-000007000000}">
      <formula1>$AH$7:$AI$7</formula1>
    </dataValidation>
    <dataValidation type="list" allowBlank="1" showInputMessage="1" showErrorMessage="1" sqref="M14" xr:uid="{00000000-0002-0000-0100-000008000000}">
      <formula1>$AH$5:$AI$5</formula1>
    </dataValidation>
    <dataValidation type="list" allowBlank="1" showInputMessage="1" showErrorMessage="1" sqref="M13" xr:uid="{00000000-0002-0000-0100-000009000000}">
      <formula1>$AH$4:$AI$4</formula1>
    </dataValidation>
    <dataValidation type="list" allowBlank="1" showInputMessage="1" showErrorMessage="1" sqref="M12" xr:uid="{00000000-0002-0000-0100-00000A000000}">
      <formula1>$AH$2:$AH$3</formula1>
    </dataValidation>
    <dataValidation type="list" allowBlank="1" showInputMessage="1" showErrorMessage="1" sqref="U12:U18" xr:uid="{00000000-0002-0000-0100-00000B000000}">
      <formula1>$AO$10:$AO$34</formula1>
    </dataValidation>
    <dataValidation type="list" allowBlank="1" showInputMessage="1" showErrorMessage="1" sqref="G12:G18" xr:uid="{00000000-0002-0000-0100-00000C000000}">
      <formula1>$AL$2:$AL$6</formula1>
    </dataValidation>
    <dataValidation type="list" allowBlank="1" showInputMessage="1" showErrorMessage="1" sqref="M18" xr:uid="{00000000-0002-0000-0100-00000D000000}">
      <formula1>$AH$9:$AJ$9</formula1>
    </dataValidation>
    <dataValidation type="list" allowBlank="1" showInputMessage="1" showErrorMessage="1" sqref="H12:H18" xr:uid="{00000000-0002-0000-0100-00000E000000}">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62"/>
  <sheetViews>
    <sheetView view="pageBreakPreview" topLeftCell="A6" zoomScale="80" zoomScaleNormal="40" zoomScaleSheetLayoutView="80" workbookViewId="0">
      <pane xSplit="3" ySplit="6" topLeftCell="D12" activePane="bottomRight" state="frozenSplit"/>
      <selection activeCell="A6" sqref="A6"/>
      <selection pane="topRight" activeCell="AR11" sqref="AR11"/>
      <selection pane="bottomLeft" activeCell="A39" sqref="A39"/>
      <selection pane="bottomRight" activeCell="A7" sqref="A7:B7"/>
    </sheetView>
  </sheetViews>
  <sheetFormatPr baseColWidth="10" defaultRowHeight="12.75" x14ac:dyDescent="0.2"/>
  <cols>
    <col min="1" max="2" width="22.5703125" style="66" customWidth="1"/>
    <col min="3" max="3" width="21.42578125" style="66" customWidth="1"/>
    <col min="4" max="4" width="27.42578125" style="95" customWidth="1"/>
    <col min="5" max="5" width="24" style="66" customWidth="1"/>
    <col min="6" max="6" width="23.140625" style="66" customWidth="1"/>
    <col min="7" max="7" width="19.140625" style="66" customWidth="1"/>
    <col min="8" max="8" width="22.5703125" style="66" customWidth="1"/>
    <col min="9" max="9" width="25.28515625" style="66" hidden="1" customWidth="1"/>
    <col min="10" max="10" width="22.85546875" style="66" customWidth="1"/>
    <col min="11" max="11" width="41.42578125" style="66" customWidth="1"/>
    <col min="12" max="12" width="48.7109375" style="66" customWidth="1"/>
    <col min="13" max="13" width="26" style="66" customWidth="1"/>
    <col min="14" max="14" width="7.7109375" style="66" hidden="1" customWidth="1"/>
    <col min="15" max="15" width="21.140625" style="66" customWidth="1"/>
    <col min="16" max="16" width="16.7109375" style="66" customWidth="1"/>
    <col min="17" max="17" width="16.5703125" style="66" customWidth="1"/>
    <col min="18" max="18" width="22.140625" style="66" customWidth="1"/>
    <col min="19" max="19" width="24.140625" style="66" customWidth="1"/>
    <col min="20" max="20" width="26.85546875" style="66" customWidth="1"/>
    <col min="21" max="21" width="23.42578125" style="66" customWidth="1"/>
    <col min="22" max="22" width="21" style="66" customWidth="1"/>
    <col min="23" max="23" width="27.7109375" style="66" customWidth="1"/>
    <col min="24" max="24" width="28.140625" style="66" customWidth="1"/>
    <col min="25" max="25" width="24.5703125" style="66" customWidth="1"/>
    <col min="26" max="26" width="30.85546875" style="66" customWidth="1"/>
    <col min="27" max="27" width="26.85546875" style="66" customWidth="1"/>
    <col min="28" max="28" width="28.7109375" style="66" customWidth="1"/>
    <col min="29" max="29" width="18" style="66" customWidth="1"/>
    <col min="30" max="30" width="65.140625" style="66" customWidth="1"/>
    <col min="31" max="31" width="19.140625" style="66" customWidth="1"/>
    <col min="32" max="33" width="23.5703125" style="66" customWidth="1"/>
    <col min="34" max="34" width="17.28515625" style="66" hidden="1" customWidth="1"/>
    <col min="35" max="42" width="11.42578125" style="66" hidden="1" customWidth="1"/>
    <col min="43" max="16384" width="11.42578125" style="66"/>
  </cols>
  <sheetData>
    <row r="1" spans="1:41" ht="15" customHeight="1" x14ac:dyDescent="0.2">
      <c r="A1" s="356"/>
      <c r="B1" s="357"/>
      <c r="C1" s="362" t="s">
        <v>215</v>
      </c>
      <c r="D1" s="362"/>
      <c r="E1" s="362"/>
      <c r="F1" s="362"/>
      <c r="G1" s="362"/>
      <c r="H1" s="362"/>
      <c r="I1" s="65"/>
      <c r="J1" s="363" t="s">
        <v>216</v>
      </c>
      <c r="K1" s="363"/>
      <c r="L1" s="363"/>
      <c r="M1" s="363"/>
      <c r="N1" s="363"/>
      <c r="O1" s="363"/>
      <c r="P1" s="363"/>
      <c r="Q1" s="363"/>
      <c r="R1" s="363"/>
      <c r="S1" s="363"/>
      <c r="T1" s="363"/>
      <c r="U1" s="363"/>
      <c r="V1" s="363"/>
      <c r="W1" s="363"/>
      <c r="X1" s="363"/>
      <c r="Y1" s="339" t="s">
        <v>217</v>
      </c>
      <c r="Z1" s="339"/>
      <c r="AA1" s="339"/>
      <c r="AB1" s="339"/>
      <c r="AC1" s="339"/>
      <c r="AD1" s="364" t="s">
        <v>218</v>
      </c>
      <c r="AE1" s="364"/>
      <c r="AF1" s="364"/>
      <c r="AG1" s="364"/>
      <c r="AK1" s="66" t="s">
        <v>0</v>
      </c>
      <c r="AL1" s="66" t="s">
        <v>1</v>
      </c>
      <c r="AN1" s="66" t="s">
        <v>2</v>
      </c>
    </row>
    <row r="2" spans="1:41" x14ac:dyDescent="0.2">
      <c r="A2" s="358"/>
      <c r="B2" s="359"/>
      <c r="C2" s="362"/>
      <c r="D2" s="362"/>
      <c r="E2" s="362"/>
      <c r="F2" s="362"/>
      <c r="G2" s="362"/>
      <c r="H2" s="362"/>
      <c r="I2" s="65"/>
      <c r="J2" s="363"/>
      <c r="K2" s="363"/>
      <c r="L2" s="363"/>
      <c r="M2" s="363"/>
      <c r="N2" s="363"/>
      <c r="O2" s="363"/>
      <c r="P2" s="363"/>
      <c r="Q2" s="363"/>
      <c r="R2" s="363"/>
      <c r="S2" s="363"/>
      <c r="T2" s="363"/>
      <c r="U2" s="363"/>
      <c r="V2" s="363"/>
      <c r="W2" s="363"/>
      <c r="X2" s="363"/>
      <c r="Y2" s="339"/>
      <c r="Z2" s="339"/>
      <c r="AA2" s="339"/>
      <c r="AB2" s="339"/>
      <c r="AC2" s="339"/>
      <c r="AD2" s="364"/>
      <c r="AE2" s="364"/>
      <c r="AF2" s="364"/>
      <c r="AG2" s="364"/>
      <c r="AH2" s="66" t="s">
        <v>3</v>
      </c>
      <c r="AI2" s="66" t="s">
        <v>4</v>
      </c>
      <c r="AL2" s="66" t="s">
        <v>5</v>
      </c>
      <c r="AN2" s="66" t="s">
        <v>6</v>
      </c>
    </row>
    <row r="3" spans="1:41" ht="15.75" x14ac:dyDescent="0.25">
      <c r="A3" s="358"/>
      <c r="B3" s="359"/>
      <c r="C3" s="362"/>
      <c r="D3" s="362"/>
      <c r="E3" s="362"/>
      <c r="F3" s="362"/>
      <c r="G3" s="362"/>
      <c r="H3" s="362"/>
      <c r="I3" s="65"/>
      <c r="J3" s="363"/>
      <c r="K3" s="363"/>
      <c r="L3" s="363"/>
      <c r="M3" s="363"/>
      <c r="N3" s="363"/>
      <c r="O3" s="363"/>
      <c r="P3" s="363"/>
      <c r="Q3" s="363"/>
      <c r="R3" s="363"/>
      <c r="S3" s="363"/>
      <c r="T3" s="363"/>
      <c r="U3" s="363"/>
      <c r="V3" s="363"/>
      <c r="W3" s="363"/>
      <c r="X3" s="363"/>
      <c r="Y3" s="339" t="s">
        <v>219</v>
      </c>
      <c r="Z3" s="339"/>
      <c r="AA3" s="339"/>
      <c r="AB3" s="339"/>
      <c r="AC3" s="339"/>
      <c r="AD3" s="365">
        <v>8</v>
      </c>
      <c r="AE3" s="365"/>
      <c r="AF3" s="365"/>
      <c r="AG3" s="365"/>
      <c r="AH3" s="66" t="s">
        <v>7</v>
      </c>
      <c r="AI3" s="66" t="s">
        <v>8</v>
      </c>
      <c r="AL3" s="66" t="s">
        <v>9</v>
      </c>
      <c r="AN3" s="66" t="s">
        <v>10</v>
      </c>
    </row>
    <row r="4" spans="1:41" ht="25.5" customHeight="1" x14ac:dyDescent="0.2">
      <c r="A4" s="358"/>
      <c r="B4" s="359"/>
      <c r="C4" s="339" t="s">
        <v>220</v>
      </c>
      <c r="D4" s="339"/>
      <c r="E4" s="339"/>
      <c r="F4" s="339"/>
      <c r="G4" s="339"/>
      <c r="H4" s="339"/>
      <c r="I4" s="65"/>
      <c r="J4" s="363" t="s">
        <v>221</v>
      </c>
      <c r="K4" s="363"/>
      <c r="L4" s="363"/>
      <c r="M4" s="363"/>
      <c r="N4" s="363"/>
      <c r="O4" s="363"/>
      <c r="P4" s="363"/>
      <c r="Q4" s="363"/>
      <c r="R4" s="363"/>
      <c r="S4" s="363"/>
      <c r="T4" s="363"/>
      <c r="U4" s="363"/>
      <c r="V4" s="363"/>
      <c r="W4" s="363"/>
      <c r="X4" s="363"/>
      <c r="Y4" s="339" t="s">
        <v>222</v>
      </c>
      <c r="Z4" s="339"/>
      <c r="AA4" s="339"/>
      <c r="AB4" s="339"/>
      <c r="AC4" s="339"/>
      <c r="AD4" s="339" t="s">
        <v>223</v>
      </c>
      <c r="AE4" s="339"/>
      <c r="AF4" s="339"/>
      <c r="AG4" s="339"/>
      <c r="AH4" s="66" t="s">
        <v>11</v>
      </c>
      <c r="AI4" s="66" t="s">
        <v>12</v>
      </c>
      <c r="AK4" s="66" t="s">
        <v>13</v>
      </c>
      <c r="AL4" s="66" t="s">
        <v>14</v>
      </c>
      <c r="AN4" s="66" t="s">
        <v>15</v>
      </c>
    </row>
    <row r="5" spans="1:41" ht="15" customHeight="1" x14ac:dyDescent="0.2">
      <c r="A5" s="358"/>
      <c r="B5" s="359"/>
      <c r="C5" s="339"/>
      <c r="D5" s="339"/>
      <c r="E5" s="339"/>
      <c r="F5" s="339"/>
      <c r="G5" s="339"/>
      <c r="H5" s="339"/>
      <c r="I5" s="65"/>
      <c r="J5" s="363"/>
      <c r="K5" s="363"/>
      <c r="L5" s="363"/>
      <c r="M5" s="363"/>
      <c r="N5" s="363"/>
      <c r="O5" s="363"/>
      <c r="P5" s="363"/>
      <c r="Q5" s="363"/>
      <c r="R5" s="363"/>
      <c r="S5" s="363"/>
      <c r="T5" s="363"/>
      <c r="U5" s="363"/>
      <c r="V5" s="363"/>
      <c r="W5" s="363"/>
      <c r="X5" s="363"/>
      <c r="Y5" s="340" t="s">
        <v>224</v>
      </c>
      <c r="Z5" s="341"/>
      <c r="AA5" s="341"/>
      <c r="AB5" s="341"/>
      <c r="AC5" s="342"/>
      <c r="AD5" s="346">
        <v>43846</v>
      </c>
      <c r="AE5" s="346"/>
      <c r="AF5" s="346"/>
      <c r="AG5" s="346"/>
      <c r="AH5" s="66" t="s">
        <v>16</v>
      </c>
      <c r="AI5" s="66" t="s">
        <v>17</v>
      </c>
      <c r="AK5" s="66" t="s">
        <v>18</v>
      </c>
      <c r="AL5" s="66" t="s">
        <v>19</v>
      </c>
      <c r="AN5" s="66" t="s">
        <v>20</v>
      </c>
    </row>
    <row r="6" spans="1:41" ht="29.25" customHeight="1" x14ac:dyDescent="0.2">
      <c r="A6" s="360"/>
      <c r="B6" s="361"/>
      <c r="C6" s="339"/>
      <c r="D6" s="339"/>
      <c r="E6" s="339"/>
      <c r="F6" s="339"/>
      <c r="G6" s="339"/>
      <c r="H6" s="339"/>
      <c r="I6" s="65"/>
      <c r="J6" s="363"/>
      <c r="K6" s="363"/>
      <c r="L6" s="363"/>
      <c r="M6" s="363"/>
      <c r="N6" s="363"/>
      <c r="O6" s="363"/>
      <c r="P6" s="363"/>
      <c r="Q6" s="363"/>
      <c r="R6" s="363"/>
      <c r="S6" s="363"/>
      <c r="T6" s="363"/>
      <c r="U6" s="363"/>
      <c r="V6" s="363"/>
      <c r="W6" s="363"/>
      <c r="X6" s="363"/>
      <c r="Y6" s="343"/>
      <c r="Z6" s="344"/>
      <c r="AA6" s="344"/>
      <c r="AB6" s="344"/>
      <c r="AC6" s="345"/>
      <c r="AD6" s="346"/>
      <c r="AE6" s="346"/>
      <c r="AF6" s="346"/>
      <c r="AG6" s="346"/>
      <c r="AH6" s="66" t="s">
        <v>21</v>
      </c>
      <c r="AI6" s="66" t="s">
        <v>22</v>
      </c>
      <c r="AJ6" s="66" t="s">
        <v>23</v>
      </c>
      <c r="AK6" s="66" t="s">
        <v>24</v>
      </c>
      <c r="AL6" s="66" t="s">
        <v>25</v>
      </c>
      <c r="AN6" s="66" t="s">
        <v>26</v>
      </c>
    </row>
    <row r="7" spans="1:41" ht="24.75" customHeight="1" x14ac:dyDescent="0.2">
      <c r="A7" s="111" t="s">
        <v>27</v>
      </c>
      <c r="B7" s="111"/>
      <c r="C7" s="236">
        <v>43861</v>
      </c>
      <c r="D7" s="112"/>
      <c r="E7" s="112"/>
      <c r="F7" s="112"/>
      <c r="G7" s="347"/>
      <c r="H7" s="348"/>
      <c r="I7" s="348"/>
      <c r="J7" s="348"/>
      <c r="K7" s="348"/>
      <c r="L7" s="349"/>
      <c r="M7" s="350" t="s">
        <v>28</v>
      </c>
      <c r="N7" s="351"/>
      <c r="O7" s="351"/>
      <c r="P7" s="351"/>
      <c r="Q7" s="351"/>
      <c r="R7" s="351"/>
      <c r="S7" s="351"/>
      <c r="T7" s="351"/>
      <c r="U7" s="351"/>
      <c r="V7" s="352"/>
      <c r="W7" s="67" t="s">
        <v>29</v>
      </c>
      <c r="X7" s="68" t="s">
        <v>225</v>
      </c>
      <c r="Y7" s="69" t="s">
        <v>30</v>
      </c>
      <c r="Z7" s="353"/>
      <c r="AA7" s="354"/>
      <c r="AB7" s="67" t="s">
        <v>31</v>
      </c>
      <c r="AC7" s="68"/>
      <c r="AD7" s="70" t="s">
        <v>32</v>
      </c>
      <c r="AE7" s="71"/>
      <c r="AF7" s="355"/>
      <c r="AG7" s="355"/>
      <c r="AH7" s="66" t="s">
        <v>33</v>
      </c>
      <c r="AI7" s="66" t="s">
        <v>34</v>
      </c>
      <c r="AJ7" s="66" t="s">
        <v>35</v>
      </c>
      <c r="AN7" s="66" t="s">
        <v>36</v>
      </c>
    </row>
    <row r="8" spans="1:41" x14ac:dyDescent="0.2">
      <c r="A8" s="323" t="s">
        <v>37</v>
      </c>
      <c r="B8" s="323"/>
      <c r="C8" s="323"/>
      <c r="D8" s="323"/>
      <c r="E8" s="323"/>
      <c r="F8" s="323"/>
      <c r="G8" s="324" t="s">
        <v>38</v>
      </c>
      <c r="H8" s="325"/>
      <c r="I8" s="325"/>
      <c r="J8" s="325"/>
      <c r="K8" s="325"/>
      <c r="L8" s="325"/>
      <c r="M8" s="325"/>
      <c r="N8" s="325"/>
      <c r="O8" s="325"/>
      <c r="P8" s="325"/>
      <c r="Q8" s="325"/>
      <c r="R8" s="325"/>
      <c r="S8" s="325"/>
      <c r="T8" s="325"/>
      <c r="U8" s="325"/>
      <c r="V8" s="325"/>
      <c r="W8" s="325"/>
      <c r="X8" s="326"/>
      <c r="Y8" s="325"/>
      <c r="Z8" s="325"/>
      <c r="AA8" s="325"/>
      <c r="AB8" s="327"/>
      <c r="AC8" s="328" t="s">
        <v>39</v>
      </c>
      <c r="AD8" s="331" t="s">
        <v>40</v>
      </c>
      <c r="AE8" s="332"/>
      <c r="AF8" s="332"/>
      <c r="AG8" s="332"/>
      <c r="AH8" s="66" t="s">
        <v>41</v>
      </c>
      <c r="AI8" s="66" t="s">
        <v>42</v>
      </c>
      <c r="AN8" s="66" t="s">
        <v>35</v>
      </c>
    </row>
    <row r="9" spans="1:41" s="72" customFormat="1" ht="14.25" customHeight="1" x14ac:dyDescent="0.2">
      <c r="A9" s="320" t="s">
        <v>44</v>
      </c>
      <c r="B9" s="316" t="s">
        <v>45</v>
      </c>
      <c r="C9" s="320" t="s">
        <v>46</v>
      </c>
      <c r="D9" s="320" t="s">
        <v>2</v>
      </c>
      <c r="E9" s="320" t="s">
        <v>47</v>
      </c>
      <c r="F9" s="336" t="s">
        <v>48</v>
      </c>
      <c r="G9" s="323" t="s">
        <v>49</v>
      </c>
      <c r="H9" s="323"/>
      <c r="I9" s="323"/>
      <c r="J9" s="323"/>
      <c r="K9" s="324" t="s">
        <v>50</v>
      </c>
      <c r="L9" s="325"/>
      <c r="M9" s="325"/>
      <c r="N9" s="325"/>
      <c r="O9" s="325"/>
      <c r="P9" s="325"/>
      <c r="Q9" s="325"/>
      <c r="R9" s="325"/>
      <c r="S9" s="325"/>
      <c r="T9" s="327"/>
      <c r="U9" s="324" t="s">
        <v>51</v>
      </c>
      <c r="V9" s="325"/>
      <c r="W9" s="325"/>
      <c r="X9" s="325"/>
      <c r="Y9" s="325"/>
      <c r="Z9" s="325"/>
      <c r="AA9" s="325"/>
      <c r="AB9" s="327"/>
      <c r="AC9" s="329"/>
      <c r="AD9" s="331"/>
      <c r="AE9" s="332"/>
      <c r="AF9" s="332"/>
      <c r="AG9" s="332"/>
      <c r="AH9" s="66" t="s">
        <v>52</v>
      </c>
      <c r="AI9" s="66" t="s">
        <v>53</v>
      </c>
      <c r="AJ9" s="66" t="s">
        <v>54</v>
      </c>
    </row>
    <row r="10" spans="1:41" s="72" customFormat="1" ht="20.25" customHeight="1" x14ac:dyDescent="0.2">
      <c r="A10" s="320"/>
      <c r="B10" s="335"/>
      <c r="C10" s="320"/>
      <c r="D10" s="320"/>
      <c r="E10" s="320"/>
      <c r="F10" s="336"/>
      <c r="G10" s="337" t="s">
        <v>55</v>
      </c>
      <c r="H10" s="337"/>
      <c r="I10" s="337"/>
      <c r="J10" s="337"/>
      <c r="K10" s="338" t="s">
        <v>56</v>
      </c>
      <c r="L10" s="336" t="s">
        <v>226</v>
      </c>
      <c r="M10" s="336" t="s">
        <v>58</v>
      </c>
      <c r="N10" s="328" t="s">
        <v>59</v>
      </c>
      <c r="O10" s="320" t="s">
        <v>60</v>
      </c>
      <c r="P10" s="335" t="s">
        <v>61</v>
      </c>
      <c r="Q10" s="316" t="s">
        <v>62</v>
      </c>
      <c r="R10" s="320" t="s">
        <v>63</v>
      </c>
      <c r="S10" s="316" t="s">
        <v>64</v>
      </c>
      <c r="T10" s="316" t="s">
        <v>65</v>
      </c>
      <c r="U10" s="318" t="s">
        <v>66</v>
      </c>
      <c r="V10" s="320" t="s">
        <v>67</v>
      </c>
      <c r="W10" s="338" t="s">
        <v>68</v>
      </c>
      <c r="X10" s="316" t="s">
        <v>69</v>
      </c>
      <c r="Y10" s="320" t="s">
        <v>70</v>
      </c>
      <c r="Z10" s="320"/>
      <c r="AA10" s="320"/>
      <c r="AB10" s="320"/>
      <c r="AC10" s="329"/>
      <c r="AD10" s="333"/>
      <c r="AE10" s="334"/>
      <c r="AF10" s="334"/>
      <c r="AG10" s="334"/>
      <c r="AH10" s="72" t="s">
        <v>71</v>
      </c>
      <c r="AI10" s="72" t="s">
        <v>72</v>
      </c>
      <c r="AJ10" s="72" t="s">
        <v>73</v>
      </c>
      <c r="AL10" s="72" t="s">
        <v>74</v>
      </c>
      <c r="AO10" s="66" t="s">
        <v>75</v>
      </c>
    </row>
    <row r="11" spans="1:41" s="72" customFormat="1" ht="57.75" customHeight="1" x14ac:dyDescent="0.2">
      <c r="A11" s="316"/>
      <c r="B11" s="317"/>
      <c r="C11" s="316"/>
      <c r="D11" s="316"/>
      <c r="E11" s="316"/>
      <c r="F11" s="328"/>
      <c r="G11" s="73" t="s">
        <v>1</v>
      </c>
      <c r="H11" s="73" t="s">
        <v>0</v>
      </c>
      <c r="I11" s="73"/>
      <c r="J11" s="74" t="s">
        <v>76</v>
      </c>
      <c r="K11" s="318"/>
      <c r="L11" s="336"/>
      <c r="M11" s="336"/>
      <c r="N11" s="330"/>
      <c r="O11" s="320"/>
      <c r="P11" s="317"/>
      <c r="Q11" s="317"/>
      <c r="R11" s="320"/>
      <c r="S11" s="317"/>
      <c r="T11" s="317"/>
      <c r="U11" s="319"/>
      <c r="V11" s="320"/>
      <c r="W11" s="318"/>
      <c r="X11" s="317"/>
      <c r="Y11" s="75" t="s">
        <v>77</v>
      </c>
      <c r="Z11" s="75" t="s">
        <v>78</v>
      </c>
      <c r="AA11" s="76" t="s">
        <v>79</v>
      </c>
      <c r="AB11" s="76" t="s">
        <v>80</v>
      </c>
      <c r="AC11" s="330"/>
      <c r="AD11" s="77" t="s">
        <v>81</v>
      </c>
      <c r="AE11" s="77" t="s">
        <v>82</v>
      </c>
      <c r="AF11" s="77" t="s">
        <v>83</v>
      </c>
      <c r="AG11" s="75" t="s">
        <v>84</v>
      </c>
      <c r="AH11" s="72" t="s">
        <v>85</v>
      </c>
      <c r="AI11" s="72" t="s">
        <v>8</v>
      </c>
      <c r="AL11" s="72" t="s">
        <v>86</v>
      </c>
      <c r="AO11" s="66" t="s">
        <v>87</v>
      </c>
    </row>
    <row r="12" spans="1:41" ht="37.5" customHeight="1" x14ac:dyDescent="0.2">
      <c r="A12" s="144" t="s">
        <v>227</v>
      </c>
      <c r="B12" s="144" t="s">
        <v>228</v>
      </c>
      <c r="C12" s="313" t="s">
        <v>229</v>
      </c>
      <c r="D12" s="148" t="s">
        <v>15</v>
      </c>
      <c r="E12" s="151" t="s">
        <v>230</v>
      </c>
      <c r="F12" s="142" t="s">
        <v>231</v>
      </c>
      <c r="G12" s="304" t="s">
        <v>5</v>
      </c>
      <c r="H12" s="153" t="s">
        <v>86</v>
      </c>
      <c r="I12" s="15" t="str">
        <f>CONCATENATE(G12,H12)</f>
        <v>RARA VEZMENOR</v>
      </c>
      <c r="J12" s="279" t="str">
        <f>I13</f>
        <v>2. BAJO</v>
      </c>
      <c r="K12" s="276" t="s">
        <v>232</v>
      </c>
      <c r="L12" s="78" t="s">
        <v>88</v>
      </c>
      <c r="M12" s="19" t="s">
        <v>3</v>
      </c>
      <c r="N12" s="79">
        <f>IF(M12="ASIGNADO",15,IF(M12="NO ASIGNADO",0,""))</f>
        <v>15</v>
      </c>
      <c r="O12" s="296">
        <f>SUM(N12:N18)</f>
        <v>100</v>
      </c>
      <c r="P12" s="298" t="s">
        <v>71</v>
      </c>
      <c r="Q12" s="267">
        <f>IF(Q15="DÉBIL",0,IF(Q15="MODERADO",50,IF(Q15="FUERTE",100,"")))</f>
        <v>100</v>
      </c>
      <c r="R12" s="268"/>
      <c r="S12" s="270" t="s">
        <v>89</v>
      </c>
      <c r="T12" s="270" t="s">
        <v>89</v>
      </c>
      <c r="U12" s="149" t="s">
        <v>87</v>
      </c>
      <c r="V12" s="294" t="s">
        <v>102</v>
      </c>
      <c r="W12" s="242"/>
      <c r="X12" s="142" t="s">
        <v>233</v>
      </c>
      <c r="Y12" s="142" t="s">
        <v>234</v>
      </c>
      <c r="Z12" s="151" t="s">
        <v>235</v>
      </c>
      <c r="AA12" s="191" t="s">
        <v>91</v>
      </c>
      <c r="AB12" s="142" t="s">
        <v>236</v>
      </c>
      <c r="AC12" s="321"/>
      <c r="AD12" s="142"/>
      <c r="AE12" s="292" t="s">
        <v>237</v>
      </c>
      <c r="AF12" s="142" t="s">
        <v>238</v>
      </c>
      <c r="AG12" s="151"/>
      <c r="AH12" s="66" t="s">
        <v>92</v>
      </c>
      <c r="AI12" s="66" t="s">
        <v>93</v>
      </c>
      <c r="AJ12" s="66" t="s">
        <v>13</v>
      </c>
      <c r="AK12" s="66" t="s">
        <v>75</v>
      </c>
      <c r="AL12" s="66" t="s">
        <v>13</v>
      </c>
      <c r="AN12" s="66" t="s">
        <v>91</v>
      </c>
      <c r="AO12" s="66" t="s">
        <v>94</v>
      </c>
    </row>
    <row r="13" spans="1:41" ht="51.75" customHeight="1" x14ac:dyDescent="0.2">
      <c r="A13" s="145"/>
      <c r="B13" s="145"/>
      <c r="C13" s="314"/>
      <c r="D13" s="149"/>
      <c r="E13" s="152"/>
      <c r="F13" s="146"/>
      <c r="G13" s="304"/>
      <c r="H13" s="153"/>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280"/>
      <c r="K13" s="277"/>
      <c r="L13" s="80" t="s">
        <v>95</v>
      </c>
      <c r="M13" s="22" t="s">
        <v>11</v>
      </c>
      <c r="N13" s="81">
        <f>IF(M13="ADECUADO",15,IF(M13="INADECUADO",0,""))</f>
        <v>15</v>
      </c>
      <c r="O13" s="297"/>
      <c r="P13" s="299"/>
      <c r="Q13" s="267"/>
      <c r="R13" s="269"/>
      <c r="S13" s="270"/>
      <c r="T13" s="270"/>
      <c r="U13" s="149"/>
      <c r="V13" s="295"/>
      <c r="W13" s="242"/>
      <c r="X13" s="142"/>
      <c r="Y13" s="142"/>
      <c r="Z13" s="158"/>
      <c r="AA13" s="192"/>
      <c r="AB13" s="142"/>
      <c r="AC13" s="242"/>
      <c r="AD13" s="142"/>
      <c r="AE13" s="292"/>
      <c r="AF13" s="142"/>
      <c r="AG13" s="152"/>
      <c r="AH13" s="66" t="s">
        <v>89</v>
      </c>
      <c r="AI13" s="66" t="s">
        <v>96</v>
      </c>
      <c r="AL13" s="66" t="s">
        <v>18</v>
      </c>
      <c r="AN13" s="66" t="s">
        <v>97</v>
      </c>
      <c r="AO13" s="66" t="s">
        <v>98</v>
      </c>
    </row>
    <row r="14" spans="1:41" ht="69.75" customHeight="1" x14ac:dyDescent="0.2">
      <c r="A14" s="145"/>
      <c r="B14" s="145"/>
      <c r="C14" s="314"/>
      <c r="D14" s="149"/>
      <c r="E14" s="152"/>
      <c r="F14" s="146"/>
      <c r="G14" s="304"/>
      <c r="H14" s="153"/>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280"/>
      <c r="K14" s="277"/>
      <c r="L14" s="24" t="s">
        <v>99</v>
      </c>
      <c r="M14" s="22" t="s">
        <v>16</v>
      </c>
      <c r="N14" s="81">
        <f>IF(M14="OPORTUNA",15,IF(M14="INOPORTUNA",0,""))</f>
        <v>15</v>
      </c>
      <c r="O14" s="297"/>
      <c r="P14" s="299"/>
      <c r="Q14" s="267"/>
      <c r="R14" s="269"/>
      <c r="S14" s="82" t="s">
        <v>100</v>
      </c>
      <c r="T14" s="82" t="s">
        <v>101</v>
      </c>
      <c r="U14" s="149"/>
      <c r="V14" s="295"/>
      <c r="W14" s="242"/>
      <c r="X14" s="142"/>
      <c r="Y14" s="142"/>
      <c r="Z14" s="158"/>
      <c r="AA14" s="192"/>
      <c r="AB14" s="142"/>
      <c r="AC14" s="242"/>
      <c r="AD14" s="142"/>
      <c r="AE14" s="292"/>
      <c r="AF14" s="142"/>
      <c r="AG14" s="152"/>
      <c r="AH14" s="66" t="s">
        <v>102</v>
      </c>
      <c r="AI14" s="66" t="s">
        <v>90</v>
      </c>
      <c r="AJ14" s="66" t="s">
        <v>103</v>
      </c>
      <c r="AK14" s="66" t="s">
        <v>104</v>
      </c>
      <c r="AL14" s="66" t="s">
        <v>24</v>
      </c>
      <c r="AO14" s="66" t="s">
        <v>105</v>
      </c>
    </row>
    <row r="15" spans="1:41" ht="84" customHeight="1" x14ac:dyDescent="0.2">
      <c r="A15" s="145"/>
      <c r="B15" s="145"/>
      <c r="C15" s="314"/>
      <c r="D15" s="149"/>
      <c r="E15" s="17" t="s">
        <v>106</v>
      </c>
      <c r="F15" s="146"/>
      <c r="G15" s="304"/>
      <c r="H15" s="153"/>
      <c r="I15" s="15"/>
      <c r="J15" s="280"/>
      <c r="K15" s="277"/>
      <c r="L15" s="80" t="s">
        <v>107</v>
      </c>
      <c r="M15" s="22" t="s">
        <v>108</v>
      </c>
      <c r="N15" s="81">
        <f>IF(M15="PREVENIR",15,IF(M15="DETECTAR",10,IF(M15="NO ES UN CONTROL",0,"")))</f>
        <v>15</v>
      </c>
      <c r="O15" s="282" t="str">
        <f>IF(O12&lt;86,"DÉBIL",IF(O12&lt;96,"MODERADO",IF(O12&lt;101,"FUERTE","")))</f>
        <v>FUERTE</v>
      </c>
      <c r="P15" s="299"/>
      <c r="Q15" s="284" t="str">
        <f>IF(AND(O15="FUERTE",P12="FUERTE (SIEMPRE SE EJECUTA)"),"FUERTE",IF(OR(O15="DÉBIL",P12="DÉBIL (NO SE EJECUTA)"),"DÉBIL",IF(OR(O15="MODERADO",P12="MODERADO (ALGUNAS VECES)"),"MODERADO")))</f>
        <v>FUERTE</v>
      </c>
      <c r="R15" s="286" t="str">
        <f>IF(AND(O15="FUERTE",P12="FUERTE (SIEMPRE SE EJECUTA)"),"NO","SÍ")</f>
        <v>NO</v>
      </c>
      <c r="S15" s="28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28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149"/>
      <c r="V15" s="295"/>
      <c r="W15" s="242"/>
      <c r="X15" s="142"/>
      <c r="Y15" s="142"/>
      <c r="Z15" s="159"/>
      <c r="AA15" s="192"/>
      <c r="AB15" s="142"/>
      <c r="AC15" s="242"/>
      <c r="AD15" s="142"/>
      <c r="AE15" s="292"/>
      <c r="AF15" s="142" t="s">
        <v>239</v>
      </c>
      <c r="AG15" s="152"/>
      <c r="AH15" s="66" t="s">
        <v>89</v>
      </c>
      <c r="AO15" s="66" t="s">
        <v>109</v>
      </c>
    </row>
    <row r="16" spans="1:41" ht="55.5" customHeight="1" x14ac:dyDescent="0.2">
      <c r="A16" s="145"/>
      <c r="B16" s="145"/>
      <c r="C16" s="314"/>
      <c r="D16" s="149"/>
      <c r="E16" s="152" t="s">
        <v>240</v>
      </c>
      <c r="F16" s="146"/>
      <c r="G16" s="304"/>
      <c r="H16" s="153"/>
      <c r="I16" s="15"/>
      <c r="J16" s="280"/>
      <c r="K16" s="277"/>
      <c r="L16" s="80" t="s">
        <v>110</v>
      </c>
      <c r="M16" s="22" t="s">
        <v>33</v>
      </c>
      <c r="N16" s="81">
        <f>IF(M16="CONFIABLE",15,IF(M16="NO CONFIABLE",0,""))</f>
        <v>15</v>
      </c>
      <c r="O16" s="283"/>
      <c r="P16" s="299"/>
      <c r="Q16" s="284"/>
      <c r="R16" s="286"/>
      <c r="S16" s="288"/>
      <c r="T16" s="290"/>
      <c r="U16" s="149"/>
      <c r="V16" s="295"/>
      <c r="W16" s="242"/>
      <c r="X16" s="142"/>
      <c r="Y16" s="142"/>
      <c r="Z16" s="17" t="s">
        <v>111</v>
      </c>
      <c r="AA16" s="192"/>
      <c r="AB16" s="142"/>
      <c r="AC16" s="242"/>
      <c r="AD16" s="142"/>
      <c r="AE16" s="292"/>
      <c r="AF16" s="142"/>
      <c r="AG16" s="152"/>
      <c r="AH16" s="66" t="s">
        <v>112</v>
      </c>
      <c r="AJ16" s="66" t="s">
        <v>21</v>
      </c>
      <c r="AK16" s="66" t="s">
        <v>108</v>
      </c>
      <c r="AL16" s="66" t="s">
        <v>22</v>
      </c>
      <c r="AO16" s="66" t="s">
        <v>113</v>
      </c>
    </row>
    <row r="17" spans="1:41" ht="66.75" customHeight="1" x14ac:dyDescent="0.2">
      <c r="A17" s="145"/>
      <c r="B17" s="145"/>
      <c r="C17" s="314"/>
      <c r="D17" s="149"/>
      <c r="E17" s="152"/>
      <c r="F17" s="146"/>
      <c r="G17" s="304"/>
      <c r="H17" s="153"/>
      <c r="I17" s="15"/>
      <c r="J17" s="280"/>
      <c r="K17" s="277"/>
      <c r="L17" s="80" t="s">
        <v>114</v>
      </c>
      <c r="M17" s="22" t="s">
        <v>41</v>
      </c>
      <c r="N17" s="81">
        <f>IF(M17="SE INVESTIGAN Y SE RESUELVEN OPORTUNAMENTE",15,IF(M17="NO SE INVESTIGAN Y SE RESUELVEN OPORTUNAMENTE",0,""))</f>
        <v>15</v>
      </c>
      <c r="O17" s="283"/>
      <c r="P17" s="299"/>
      <c r="Q17" s="284"/>
      <c r="R17" s="286"/>
      <c r="S17" s="288"/>
      <c r="T17" s="290"/>
      <c r="U17" s="149"/>
      <c r="V17" s="295"/>
      <c r="W17" s="242"/>
      <c r="X17" s="142"/>
      <c r="Y17" s="142"/>
      <c r="Z17" s="151" t="s">
        <v>241</v>
      </c>
      <c r="AA17" s="192"/>
      <c r="AB17" s="142"/>
      <c r="AC17" s="242"/>
      <c r="AD17" s="142"/>
      <c r="AE17" s="292"/>
      <c r="AF17" s="142"/>
      <c r="AG17" s="152"/>
      <c r="AH17" s="66" t="s">
        <v>96</v>
      </c>
      <c r="AO17" s="66" t="s">
        <v>115</v>
      </c>
    </row>
    <row r="18" spans="1:41" ht="60.75" customHeight="1" x14ac:dyDescent="0.2">
      <c r="A18" s="145"/>
      <c r="B18" s="145"/>
      <c r="C18" s="315"/>
      <c r="D18" s="150"/>
      <c r="E18" s="156"/>
      <c r="F18" s="147"/>
      <c r="G18" s="305"/>
      <c r="H18" s="154"/>
      <c r="I18" s="15"/>
      <c r="J18" s="280"/>
      <c r="K18" s="278"/>
      <c r="L18" s="83" t="s">
        <v>116</v>
      </c>
      <c r="M18" s="26" t="s">
        <v>52</v>
      </c>
      <c r="N18" s="84">
        <f>IF(M18="COMPLETA",10,IF(M18="INCOMPLETA",5,IF(M18="NO EXISTE",0,"")))</f>
        <v>10</v>
      </c>
      <c r="O18" s="283"/>
      <c r="P18" s="300"/>
      <c r="Q18" s="285"/>
      <c r="R18" s="287"/>
      <c r="S18" s="289"/>
      <c r="T18" s="290"/>
      <c r="U18" s="150"/>
      <c r="V18" s="295"/>
      <c r="W18" s="291"/>
      <c r="X18" s="151"/>
      <c r="Y18" s="151"/>
      <c r="Z18" s="159"/>
      <c r="AA18" s="193"/>
      <c r="AB18" s="151"/>
      <c r="AC18" s="291"/>
      <c r="AD18" s="151"/>
      <c r="AE18" s="293"/>
      <c r="AF18" s="151"/>
      <c r="AG18" s="152"/>
      <c r="AO18" s="66" t="s">
        <v>117</v>
      </c>
    </row>
    <row r="19" spans="1:41" ht="91.5" customHeight="1" x14ac:dyDescent="0.2">
      <c r="A19" s="145"/>
      <c r="B19" s="144" t="s">
        <v>242</v>
      </c>
      <c r="C19" s="313" t="s">
        <v>243</v>
      </c>
      <c r="D19" s="148" t="s">
        <v>15</v>
      </c>
      <c r="E19" s="151" t="s">
        <v>244</v>
      </c>
      <c r="F19" s="142" t="s">
        <v>245</v>
      </c>
      <c r="G19" s="304" t="s">
        <v>19</v>
      </c>
      <c r="H19" s="153" t="s">
        <v>18</v>
      </c>
      <c r="I19" s="15" t="str">
        <f>CONCATENATE(G19,H19)</f>
        <v>PROBABLEMAYOR</v>
      </c>
      <c r="J19" s="279" t="str">
        <f>I20</f>
        <v>5. EXTREMO</v>
      </c>
      <c r="K19" s="276" t="s">
        <v>246</v>
      </c>
      <c r="L19" s="78" t="s">
        <v>88</v>
      </c>
      <c r="M19" s="19" t="s">
        <v>3</v>
      </c>
      <c r="N19" s="79">
        <f>IF(M19="ASIGNADO",15,IF(M19="NO ASIGNADO",0,""))</f>
        <v>15</v>
      </c>
      <c r="O19" s="296">
        <f>SUM(N19:N25)</f>
        <v>100</v>
      </c>
      <c r="P19" s="298" t="s">
        <v>71</v>
      </c>
      <c r="Q19" s="267">
        <f>IF(Q22="DÉBIL",0,IF(Q22="MODERADO",50,IF(Q22="FUERTE",100,"")))</f>
        <v>100</v>
      </c>
      <c r="R19" s="268"/>
      <c r="S19" s="270" t="s">
        <v>89</v>
      </c>
      <c r="T19" s="270" t="s">
        <v>89</v>
      </c>
      <c r="U19" s="149" t="s">
        <v>105</v>
      </c>
      <c r="V19" s="294" t="s">
        <v>90</v>
      </c>
      <c r="W19" s="242"/>
      <c r="X19" s="142" t="s">
        <v>247</v>
      </c>
      <c r="Y19" s="310" t="s">
        <v>248</v>
      </c>
      <c r="Z19" s="151" t="s">
        <v>249</v>
      </c>
      <c r="AA19" s="191" t="s">
        <v>91</v>
      </c>
      <c r="AB19" s="142" t="s">
        <v>250</v>
      </c>
      <c r="AC19" s="308"/>
      <c r="AD19" s="310"/>
      <c r="AE19" s="292" t="s">
        <v>251</v>
      </c>
      <c r="AF19" s="142" t="s">
        <v>252</v>
      </c>
      <c r="AG19" s="152"/>
      <c r="AH19" s="66" t="s">
        <v>92</v>
      </c>
      <c r="AI19" s="66" t="s">
        <v>93</v>
      </c>
      <c r="AJ19" s="66" t="s">
        <v>13</v>
      </c>
      <c r="AK19" s="66" t="s">
        <v>75</v>
      </c>
      <c r="AL19" s="66" t="s">
        <v>13</v>
      </c>
      <c r="AN19" s="66" t="s">
        <v>91</v>
      </c>
      <c r="AO19" s="66" t="s">
        <v>94</v>
      </c>
    </row>
    <row r="20" spans="1:41" ht="91.5" customHeight="1" x14ac:dyDescent="0.2">
      <c r="A20" s="145"/>
      <c r="B20" s="145"/>
      <c r="C20" s="314"/>
      <c r="D20" s="149"/>
      <c r="E20" s="152"/>
      <c r="F20" s="146"/>
      <c r="G20" s="304"/>
      <c r="H20" s="153"/>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EXTREMO</v>
      </c>
      <c r="J20" s="280"/>
      <c r="K20" s="277"/>
      <c r="L20" s="80" t="s">
        <v>95</v>
      </c>
      <c r="M20" s="22" t="s">
        <v>11</v>
      </c>
      <c r="N20" s="81">
        <f>IF(M20="ADECUADO",15,IF(M20="INADECUADO",0,""))</f>
        <v>15</v>
      </c>
      <c r="O20" s="297"/>
      <c r="P20" s="299"/>
      <c r="Q20" s="267"/>
      <c r="R20" s="269"/>
      <c r="S20" s="270"/>
      <c r="T20" s="270"/>
      <c r="U20" s="149"/>
      <c r="V20" s="295"/>
      <c r="W20" s="242"/>
      <c r="X20" s="146"/>
      <c r="Y20" s="206"/>
      <c r="Z20" s="158"/>
      <c r="AA20" s="192"/>
      <c r="AB20" s="142"/>
      <c r="AC20" s="308"/>
      <c r="AD20" s="311"/>
      <c r="AE20" s="292"/>
      <c r="AF20" s="142"/>
      <c r="AG20" s="152"/>
      <c r="AH20" s="66" t="s">
        <v>89</v>
      </c>
      <c r="AI20" s="66" t="s">
        <v>96</v>
      </c>
      <c r="AL20" s="66" t="s">
        <v>18</v>
      </c>
      <c r="AN20" s="66" t="s">
        <v>97</v>
      </c>
      <c r="AO20" s="66" t="s">
        <v>98</v>
      </c>
    </row>
    <row r="21" spans="1:41" ht="91.5" customHeight="1" x14ac:dyDescent="0.2">
      <c r="A21" s="145"/>
      <c r="B21" s="145"/>
      <c r="C21" s="314"/>
      <c r="D21" s="149"/>
      <c r="E21" s="152"/>
      <c r="F21" s="146"/>
      <c r="G21" s="304"/>
      <c r="H21" s="153"/>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280"/>
      <c r="K21" s="277"/>
      <c r="L21" s="24" t="s">
        <v>99</v>
      </c>
      <c r="M21" s="22" t="s">
        <v>16</v>
      </c>
      <c r="N21" s="81">
        <f>IF(M21="OPORTUNA",15,IF(M21="INOPORTUNA",0,""))</f>
        <v>15</v>
      </c>
      <c r="O21" s="297"/>
      <c r="P21" s="299"/>
      <c r="Q21" s="267"/>
      <c r="R21" s="269"/>
      <c r="S21" s="82" t="s">
        <v>100</v>
      </c>
      <c r="T21" s="82" t="s">
        <v>101</v>
      </c>
      <c r="U21" s="149"/>
      <c r="V21" s="295"/>
      <c r="W21" s="242"/>
      <c r="X21" s="146"/>
      <c r="Y21" s="206"/>
      <c r="Z21" s="158"/>
      <c r="AA21" s="192"/>
      <c r="AB21" s="142"/>
      <c r="AC21" s="308"/>
      <c r="AD21" s="311"/>
      <c r="AE21" s="292"/>
      <c r="AF21" s="142"/>
      <c r="AG21" s="152"/>
      <c r="AH21" s="66" t="s">
        <v>102</v>
      </c>
      <c r="AI21" s="66" t="s">
        <v>90</v>
      </c>
      <c r="AJ21" s="66" t="s">
        <v>103</v>
      </c>
      <c r="AK21" s="66" t="s">
        <v>104</v>
      </c>
      <c r="AL21" s="66" t="s">
        <v>24</v>
      </c>
      <c r="AO21" s="66" t="s">
        <v>105</v>
      </c>
    </row>
    <row r="22" spans="1:41" ht="91.5" customHeight="1" x14ac:dyDescent="0.2">
      <c r="A22" s="145"/>
      <c r="B22" s="145"/>
      <c r="C22" s="314"/>
      <c r="D22" s="149"/>
      <c r="E22" s="17" t="s">
        <v>106</v>
      </c>
      <c r="F22" s="146"/>
      <c r="G22" s="304"/>
      <c r="H22" s="153"/>
      <c r="I22" s="15"/>
      <c r="J22" s="280"/>
      <c r="K22" s="277"/>
      <c r="L22" s="80" t="s">
        <v>107</v>
      </c>
      <c r="M22" s="22" t="s">
        <v>108</v>
      </c>
      <c r="N22" s="81">
        <f>IF(M22="PREVENIR",15,IF(M22="DETECTAR",10,IF(M22="NO ES UN CONTROL",0,"")))</f>
        <v>15</v>
      </c>
      <c r="O22" s="282" t="str">
        <f>IF(O19&lt;86,"DÉBIL",IF(O19&lt;96,"MODERADO",IF(O19&lt;101,"FUERTE","")))</f>
        <v>FUERTE</v>
      </c>
      <c r="P22" s="299"/>
      <c r="Q22" s="284" t="str">
        <f>IF(AND(O22="FUERTE",P19="FUERTE (SIEMPRE SE EJECUTA)"),"FUERTE",IF(OR(O22="DÉBIL",P19="DÉBIL (NO SE EJECUTA)"),"DÉBIL",IF(OR(O22="MODERADO",P19="MODERADO (ALGUNAS VECES)"),"MODERADO")))</f>
        <v>FUERTE</v>
      </c>
      <c r="R22" s="286" t="str">
        <f>IF(AND(O22="FUERTE",P19="FUERTE (SIEMPRE SE EJECUTA)"),"NO","SÍ")</f>
        <v>NO</v>
      </c>
      <c r="S22" s="28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28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149"/>
      <c r="V22" s="295"/>
      <c r="W22" s="242"/>
      <c r="X22" s="146"/>
      <c r="Y22" s="206"/>
      <c r="Z22" s="159"/>
      <c r="AA22" s="192"/>
      <c r="AB22" s="142"/>
      <c r="AC22" s="308"/>
      <c r="AD22" s="311"/>
      <c r="AE22" s="292"/>
      <c r="AF22" s="292" t="s">
        <v>253</v>
      </c>
      <c r="AG22" s="152"/>
      <c r="AH22" s="66" t="s">
        <v>89</v>
      </c>
      <c r="AO22" s="66" t="s">
        <v>109</v>
      </c>
    </row>
    <row r="23" spans="1:41" ht="91.5" customHeight="1" x14ac:dyDescent="0.2">
      <c r="A23" s="145"/>
      <c r="B23" s="145"/>
      <c r="C23" s="314"/>
      <c r="D23" s="149"/>
      <c r="E23" s="152" t="s">
        <v>254</v>
      </c>
      <c r="F23" s="146"/>
      <c r="G23" s="304"/>
      <c r="H23" s="153"/>
      <c r="I23" s="15"/>
      <c r="J23" s="280"/>
      <c r="K23" s="277"/>
      <c r="L23" s="80" t="s">
        <v>110</v>
      </c>
      <c r="M23" s="22" t="s">
        <v>33</v>
      </c>
      <c r="N23" s="81">
        <f>IF(M23="CONFIABLE",15,IF(M23="NO CONFIABLE",0,""))</f>
        <v>15</v>
      </c>
      <c r="O23" s="283"/>
      <c r="P23" s="299"/>
      <c r="Q23" s="284"/>
      <c r="R23" s="286"/>
      <c r="S23" s="288"/>
      <c r="T23" s="290"/>
      <c r="U23" s="149"/>
      <c r="V23" s="295"/>
      <c r="W23" s="242"/>
      <c r="X23" s="146"/>
      <c r="Y23" s="206"/>
      <c r="Z23" s="17" t="s">
        <v>111</v>
      </c>
      <c r="AA23" s="192"/>
      <c r="AB23" s="142"/>
      <c r="AC23" s="308"/>
      <c r="AD23" s="311"/>
      <c r="AE23" s="292"/>
      <c r="AF23" s="292"/>
      <c r="AG23" s="152"/>
      <c r="AH23" s="66" t="s">
        <v>112</v>
      </c>
      <c r="AJ23" s="66" t="s">
        <v>21</v>
      </c>
      <c r="AK23" s="66" t="s">
        <v>108</v>
      </c>
      <c r="AL23" s="66" t="s">
        <v>22</v>
      </c>
      <c r="AO23" s="66" t="s">
        <v>113</v>
      </c>
    </row>
    <row r="24" spans="1:41" ht="91.5" customHeight="1" x14ac:dyDescent="0.2">
      <c r="A24" s="145"/>
      <c r="B24" s="145"/>
      <c r="C24" s="314"/>
      <c r="D24" s="149"/>
      <c r="E24" s="152"/>
      <c r="F24" s="146"/>
      <c r="G24" s="304"/>
      <c r="H24" s="153"/>
      <c r="I24" s="15"/>
      <c r="J24" s="280"/>
      <c r="K24" s="277"/>
      <c r="L24" s="80" t="s">
        <v>114</v>
      </c>
      <c r="M24" s="22" t="s">
        <v>41</v>
      </c>
      <c r="N24" s="81">
        <f>IF(M24="SE INVESTIGAN Y SE RESUELVEN OPORTUNAMENTE",15,IF(M24="NO SE INVESTIGAN Y SE RESUELVEN OPORTUNAMENTE",0,""))</f>
        <v>15</v>
      </c>
      <c r="O24" s="283"/>
      <c r="P24" s="299"/>
      <c r="Q24" s="284"/>
      <c r="R24" s="286"/>
      <c r="S24" s="288"/>
      <c r="T24" s="290"/>
      <c r="U24" s="149"/>
      <c r="V24" s="295"/>
      <c r="W24" s="242"/>
      <c r="X24" s="146"/>
      <c r="Y24" s="206"/>
      <c r="Z24" s="147" t="s">
        <v>255</v>
      </c>
      <c r="AA24" s="192"/>
      <c r="AB24" s="142"/>
      <c r="AC24" s="308"/>
      <c r="AD24" s="311"/>
      <c r="AE24" s="292"/>
      <c r="AF24" s="292"/>
      <c r="AG24" s="152"/>
      <c r="AH24" s="66" t="s">
        <v>96</v>
      </c>
      <c r="AO24" s="66" t="s">
        <v>115</v>
      </c>
    </row>
    <row r="25" spans="1:41" ht="91.5" customHeight="1" x14ac:dyDescent="0.2">
      <c r="A25" s="145"/>
      <c r="B25" s="145"/>
      <c r="C25" s="315"/>
      <c r="D25" s="150"/>
      <c r="E25" s="156"/>
      <c r="F25" s="147"/>
      <c r="G25" s="305"/>
      <c r="H25" s="154"/>
      <c r="I25" s="15"/>
      <c r="J25" s="280"/>
      <c r="K25" s="278"/>
      <c r="L25" s="83" t="s">
        <v>116</v>
      </c>
      <c r="M25" s="26" t="s">
        <v>52</v>
      </c>
      <c r="N25" s="84">
        <f>IF(M25="COMPLETA",10,IF(M25="INCOMPLETA",5,IF(M25="NO EXISTE",0,"")))</f>
        <v>10</v>
      </c>
      <c r="O25" s="283"/>
      <c r="P25" s="300"/>
      <c r="Q25" s="285"/>
      <c r="R25" s="287"/>
      <c r="S25" s="289"/>
      <c r="T25" s="290"/>
      <c r="U25" s="150"/>
      <c r="V25" s="295"/>
      <c r="W25" s="291"/>
      <c r="X25" s="147"/>
      <c r="Y25" s="207"/>
      <c r="Z25" s="159"/>
      <c r="AA25" s="193"/>
      <c r="AB25" s="151"/>
      <c r="AC25" s="309"/>
      <c r="AD25" s="312"/>
      <c r="AE25" s="293"/>
      <c r="AF25" s="293"/>
      <c r="AG25" s="152"/>
      <c r="AO25" s="66" t="s">
        <v>117</v>
      </c>
    </row>
    <row r="26" spans="1:41" ht="37.5" customHeight="1" x14ac:dyDescent="0.2">
      <c r="A26" s="145"/>
      <c r="B26" s="144" t="s">
        <v>256</v>
      </c>
      <c r="C26" s="313" t="s">
        <v>257</v>
      </c>
      <c r="D26" s="148" t="s">
        <v>35</v>
      </c>
      <c r="E26" s="151" t="s">
        <v>258</v>
      </c>
      <c r="F26" s="142" t="s">
        <v>259</v>
      </c>
      <c r="G26" s="304" t="s">
        <v>19</v>
      </c>
      <c r="H26" s="153" t="s">
        <v>13</v>
      </c>
      <c r="I26" s="15" t="str">
        <f>CONCATENATE(G26,H26)</f>
        <v>PROBABLEMODERADO</v>
      </c>
      <c r="J26" s="279" t="str">
        <f>I27</f>
        <v>5. ALTO</v>
      </c>
      <c r="K26" s="276" t="s">
        <v>260</v>
      </c>
      <c r="L26" s="78" t="s">
        <v>88</v>
      </c>
      <c r="M26" s="19" t="s">
        <v>3</v>
      </c>
      <c r="N26" s="79">
        <f>IF(M26="ASIGNADO",15,IF(M26="NO ASIGNADO",0,""))</f>
        <v>15</v>
      </c>
      <c r="O26" s="296">
        <f>SUM(N26:N32)</f>
        <v>100</v>
      </c>
      <c r="P26" s="298" t="s">
        <v>71</v>
      </c>
      <c r="Q26" s="267">
        <f>IF(Q29="DÉBIL",0,IF(Q29="MODERADO",50,IF(Q29="FUERTE",100,"")))</f>
        <v>100</v>
      </c>
      <c r="R26" s="268"/>
      <c r="S26" s="270" t="s">
        <v>89</v>
      </c>
      <c r="T26" s="270" t="s">
        <v>89</v>
      </c>
      <c r="U26" s="149" t="s">
        <v>128</v>
      </c>
      <c r="V26" s="294" t="s">
        <v>102</v>
      </c>
      <c r="W26" s="242"/>
      <c r="X26" s="142" t="s">
        <v>261</v>
      </c>
      <c r="Y26" s="151" t="s">
        <v>262</v>
      </c>
      <c r="Z26" s="151" t="s">
        <v>235</v>
      </c>
      <c r="AA26" s="191" t="s">
        <v>97</v>
      </c>
      <c r="AB26" s="142" t="s">
        <v>263</v>
      </c>
      <c r="AC26" s="242"/>
      <c r="AD26" s="142"/>
      <c r="AE26" s="306" t="s">
        <v>119</v>
      </c>
      <c r="AF26" s="142" t="s">
        <v>264</v>
      </c>
      <c r="AG26" s="152"/>
      <c r="AH26" s="66" t="s">
        <v>92</v>
      </c>
      <c r="AI26" s="66" t="s">
        <v>93</v>
      </c>
      <c r="AJ26" s="66" t="s">
        <v>13</v>
      </c>
      <c r="AK26" s="66" t="s">
        <v>75</v>
      </c>
      <c r="AL26" s="66" t="s">
        <v>13</v>
      </c>
      <c r="AN26" s="66" t="s">
        <v>91</v>
      </c>
      <c r="AO26" s="66" t="s">
        <v>94</v>
      </c>
    </row>
    <row r="27" spans="1:41" ht="51.75" customHeight="1" x14ac:dyDescent="0.2">
      <c r="A27" s="145"/>
      <c r="B27" s="145"/>
      <c r="C27" s="314"/>
      <c r="D27" s="149"/>
      <c r="E27" s="152"/>
      <c r="F27" s="146"/>
      <c r="G27" s="304"/>
      <c r="H27" s="153"/>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280"/>
      <c r="K27" s="277"/>
      <c r="L27" s="80" t="s">
        <v>95</v>
      </c>
      <c r="M27" s="22" t="s">
        <v>11</v>
      </c>
      <c r="N27" s="81">
        <f>IF(M27="ADECUADO",15,IF(M27="INADECUADO",0,""))</f>
        <v>15</v>
      </c>
      <c r="O27" s="297"/>
      <c r="P27" s="299"/>
      <c r="Q27" s="267"/>
      <c r="R27" s="269"/>
      <c r="S27" s="270"/>
      <c r="T27" s="270"/>
      <c r="U27" s="149"/>
      <c r="V27" s="295"/>
      <c r="W27" s="242"/>
      <c r="X27" s="142"/>
      <c r="Y27" s="152"/>
      <c r="Z27" s="158"/>
      <c r="AA27" s="192"/>
      <c r="AB27" s="142"/>
      <c r="AC27" s="242"/>
      <c r="AD27" s="146"/>
      <c r="AE27" s="306"/>
      <c r="AF27" s="142"/>
      <c r="AG27" s="152"/>
      <c r="AH27" s="66" t="s">
        <v>89</v>
      </c>
      <c r="AI27" s="66" t="s">
        <v>96</v>
      </c>
      <c r="AL27" s="66" t="s">
        <v>18</v>
      </c>
      <c r="AN27" s="66" t="s">
        <v>97</v>
      </c>
      <c r="AO27" s="66" t="s">
        <v>98</v>
      </c>
    </row>
    <row r="28" spans="1:41" ht="69.75" customHeight="1" x14ac:dyDescent="0.2">
      <c r="A28" s="145"/>
      <c r="B28" s="145"/>
      <c r="C28" s="314"/>
      <c r="D28" s="149"/>
      <c r="E28" s="152"/>
      <c r="F28" s="146"/>
      <c r="G28" s="304"/>
      <c r="H28" s="153"/>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280"/>
      <c r="K28" s="277"/>
      <c r="L28" s="24" t="s">
        <v>99</v>
      </c>
      <c r="M28" s="22" t="s">
        <v>16</v>
      </c>
      <c r="N28" s="81">
        <f>IF(M28="OPORTUNA",15,IF(M28="INOPORTUNA",0,""))</f>
        <v>15</v>
      </c>
      <c r="O28" s="297"/>
      <c r="P28" s="299"/>
      <c r="Q28" s="267"/>
      <c r="R28" s="269"/>
      <c r="S28" s="82" t="s">
        <v>100</v>
      </c>
      <c r="T28" s="82" t="s">
        <v>101</v>
      </c>
      <c r="U28" s="149"/>
      <c r="V28" s="295"/>
      <c r="W28" s="242"/>
      <c r="X28" s="142"/>
      <c r="Y28" s="152"/>
      <c r="Z28" s="158"/>
      <c r="AA28" s="192"/>
      <c r="AB28" s="142"/>
      <c r="AC28" s="242"/>
      <c r="AD28" s="146"/>
      <c r="AE28" s="306"/>
      <c r="AF28" s="142"/>
      <c r="AG28" s="152"/>
      <c r="AH28" s="66" t="s">
        <v>102</v>
      </c>
      <c r="AI28" s="66" t="s">
        <v>90</v>
      </c>
      <c r="AJ28" s="66" t="s">
        <v>103</v>
      </c>
      <c r="AK28" s="66" t="s">
        <v>104</v>
      </c>
      <c r="AL28" s="66" t="s">
        <v>24</v>
      </c>
      <c r="AO28" s="66" t="s">
        <v>105</v>
      </c>
    </row>
    <row r="29" spans="1:41" ht="84" customHeight="1" x14ac:dyDescent="0.2">
      <c r="A29" s="145"/>
      <c r="B29" s="145"/>
      <c r="C29" s="314"/>
      <c r="D29" s="149"/>
      <c r="E29" s="17" t="s">
        <v>106</v>
      </c>
      <c r="F29" s="146"/>
      <c r="G29" s="304"/>
      <c r="H29" s="153"/>
      <c r="I29" s="15"/>
      <c r="J29" s="280"/>
      <c r="K29" s="277"/>
      <c r="L29" s="80" t="s">
        <v>107</v>
      </c>
      <c r="M29" s="22" t="s">
        <v>108</v>
      </c>
      <c r="N29" s="81">
        <f>IF(M29="PREVENIR",15,IF(M29="DETECTAR",10,IF(M29="NO ES UN CONTROL",0,"")))</f>
        <v>15</v>
      </c>
      <c r="O29" s="282" t="str">
        <f>IF(O26&lt;86,"DÉBIL",IF(O26&lt;96,"MODERADO",IF(O26&lt;101,"FUERTE","")))</f>
        <v>FUERTE</v>
      </c>
      <c r="P29" s="299"/>
      <c r="Q29" s="284" t="str">
        <f>IF(AND(O29="FUERTE",P26="FUERTE (SIEMPRE SE EJECUTA)"),"FUERTE",IF(OR(O29="DÉBIL",P26="DÉBIL (NO SE EJECUTA)"),"DÉBIL",IF(OR(O29="MODERADO",P26="MODERADO (ALGUNAS VECES)"),"MODERADO")))</f>
        <v>FUERTE</v>
      </c>
      <c r="R29" s="286" t="str">
        <f>IF(AND(O29="FUERTE",P26="FUERTE (SIEMPRE SE EJECUTA)"),"NO","SÍ")</f>
        <v>NO</v>
      </c>
      <c r="S29" s="28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28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149"/>
      <c r="V29" s="295"/>
      <c r="W29" s="242"/>
      <c r="X29" s="142"/>
      <c r="Y29" s="152"/>
      <c r="Z29" s="159"/>
      <c r="AA29" s="192"/>
      <c r="AB29" s="142"/>
      <c r="AC29" s="242"/>
      <c r="AD29" s="146"/>
      <c r="AE29" s="306"/>
      <c r="AF29" s="142" t="s">
        <v>265</v>
      </c>
      <c r="AG29" s="152"/>
      <c r="AH29" s="66" t="s">
        <v>89</v>
      </c>
      <c r="AO29" s="66" t="s">
        <v>109</v>
      </c>
    </row>
    <row r="30" spans="1:41" ht="55.5" customHeight="1" x14ac:dyDescent="0.2">
      <c r="A30" s="145"/>
      <c r="B30" s="145"/>
      <c r="C30" s="314"/>
      <c r="D30" s="149"/>
      <c r="E30" s="152" t="s">
        <v>266</v>
      </c>
      <c r="F30" s="146"/>
      <c r="G30" s="304"/>
      <c r="H30" s="153"/>
      <c r="I30" s="15"/>
      <c r="J30" s="280"/>
      <c r="K30" s="277"/>
      <c r="L30" s="80" t="s">
        <v>110</v>
      </c>
      <c r="M30" s="22" t="s">
        <v>33</v>
      </c>
      <c r="N30" s="81">
        <f>IF(M30="CONFIABLE",15,IF(M30="NO CONFIABLE",0,""))</f>
        <v>15</v>
      </c>
      <c r="O30" s="283"/>
      <c r="P30" s="299"/>
      <c r="Q30" s="284"/>
      <c r="R30" s="286"/>
      <c r="S30" s="288"/>
      <c r="T30" s="290"/>
      <c r="U30" s="149"/>
      <c r="V30" s="295"/>
      <c r="W30" s="242"/>
      <c r="X30" s="142"/>
      <c r="Y30" s="152"/>
      <c r="Z30" s="17" t="s">
        <v>111</v>
      </c>
      <c r="AA30" s="192"/>
      <c r="AB30" s="142"/>
      <c r="AC30" s="242"/>
      <c r="AD30" s="146"/>
      <c r="AE30" s="306"/>
      <c r="AF30" s="142"/>
      <c r="AG30" s="152"/>
      <c r="AH30" s="66" t="s">
        <v>112</v>
      </c>
      <c r="AJ30" s="66" t="s">
        <v>21</v>
      </c>
      <c r="AK30" s="66" t="s">
        <v>108</v>
      </c>
      <c r="AL30" s="66" t="s">
        <v>22</v>
      </c>
      <c r="AO30" s="66" t="s">
        <v>113</v>
      </c>
    </row>
    <row r="31" spans="1:41" ht="66.75" customHeight="1" x14ac:dyDescent="0.2">
      <c r="A31" s="145"/>
      <c r="B31" s="145"/>
      <c r="C31" s="314"/>
      <c r="D31" s="149"/>
      <c r="E31" s="152"/>
      <c r="F31" s="146"/>
      <c r="G31" s="304"/>
      <c r="H31" s="153"/>
      <c r="I31" s="15"/>
      <c r="J31" s="280"/>
      <c r="K31" s="277"/>
      <c r="L31" s="80" t="s">
        <v>114</v>
      </c>
      <c r="M31" s="22" t="s">
        <v>41</v>
      </c>
      <c r="N31" s="81">
        <f>IF(M31="SE INVESTIGAN Y SE RESUELVEN OPORTUNAMENTE",15,IF(M31="NO SE INVESTIGAN Y SE RESUELVEN OPORTUNAMENTE",0,""))</f>
        <v>15</v>
      </c>
      <c r="O31" s="283"/>
      <c r="P31" s="299"/>
      <c r="Q31" s="284"/>
      <c r="R31" s="286"/>
      <c r="S31" s="288"/>
      <c r="T31" s="290"/>
      <c r="U31" s="149"/>
      <c r="V31" s="295"/>
      <c r="W31" s="242"/>
      <c r="X31" s="142"/>
      <c r="Y31" s="152"/>
      <c r="Z31" s="147" t="s">
        <v>255</v>
      </c>
      <c r="AA31" s="192"/>
      <c r="AB31" s="142"/>
      <c r="AC31" s="242"/>
      <c r="AD31" s="146"/>
      <c r="AE31" s="306"/>
      <c r="AF31" s="142"/>
      <c r="AG31" s="152"/>
      <c r="AH31" s="66" t="s">
        <v>96</v>
      </c>
      <c r="AO31" s="66" t="s">
        <v>115</v>
      </c>
    </row>
    <row r="32" spans="1:41" ht="60.75" customHeight="1" x14ac:dyDescent="0.2">
      <c r="A32" s="145"/>
      <c r="B32" s="145"/>
      <c r="C32" s="315"/>
      <c r="D32" s="150"/>
      <c r="E32" s="156"/>
      <c r="F32" s="147"/>
      <c r="G32" s="305"/>
      <c r="H32" s="154"/>
      <c r="I32" s="15"/>
      <c r="J32" s="280"/>
      <c r="K32" s="278"/>
      <c r="L32" s="83" t="s">
        <v>116</v>
      </c>
      <c r="M32" s="26" t="s">
        <v>52</v>
      </c>
      <c r="N32" s="84">
        <f>IF(M32="COMPLETA",10,IF(M32="INCOMPLETA",5,IF(M32="NO EXISTE",0,"")))</f>
        <v>10</v>
      </c>
      <c r="O32" s="283"/>
      <c r="P32" s="300"/>
      <c r="Q32" s="285"/>
      <c r="R32" s="287"/>
      <c r="S32" s="289"/>
      <c r="T32" s="290"/>
      <c r="U32" s="150"/>
      <c r="V32" s="295"/>
      <c r="W32" s="291"/>
      <c r="X32" s="151"/>
      <c r="Y32" s="156"/>
      <c r="Z32" s="159"/>
      <c r="AA32" s="193"/>
      <c r="AB32" s="151"/>
      <c r="AC32" s="291"/>
      <c r="AD32" s="147"/>
      <c r="AE32" s="307"/>
      <c r="AF32" s="151"/>
      <c r="AG32" s="152"/>
      <c r="AO32" s="66" t="s">
        <v>117</v>
      </c>
    </row>
    <row r="33" spans="1:41" ht="37.5" customHeight="1" x14ac:dyDescent="0.2">
      <c r="A33" s="145"/>
      <c r="B33" s="144" t="s">
        <v>228</v>
      </c>
      <c r="C33" s="301" t="s">
        <v>267</v>
      </c>
      <c r="D33" s="148" t="s">
        <v>15</v>
      </c>
      <c r="E33" s="151" t="s">
        <v>268</v>
      </c>
      <c r="F33" s="142" t="s">
        <v>269</v>
      </c>
      <c r="G33" s="304" t="s">
        <v>19</v>
      </c>
      <c r="H33" s="153" t="s">
        <v>86</v>
      </c>
      <c r="I33" s="15" t="str">
        <f>CONCATENATE(G33,H33)</f>
        <v>PROBABLEMENOR</v>
      </c>
      <c r="J33" s="279" t="str">
        <f>I34</f>
        <v>4. ALTO</v>
      </c>
      <c r="K33" s="276" t="s">
        <v>270</v>
      </c>
      <c r="L33" s="78" t="s">
        <v>88</v>
      </c>
      <c r="M33" s="19" t="s">
        <v>3</v>
      </c>
      <c r="N33" s="79">
        <f>IF(M33="ASIGNADO",15,IF(M33="NO ASIGNADO",0,""))</f>
        <v>15</v>
      </c>
      <c r="O33" s="296">
        <f>SUM(N33:N39)</f>
        <v>100</v>
      </c>
      <c r="P33" s="298" t="s">
        <v>71</v>
      </c>
      <c r="Q33" s="267">
        <f>IF(Q36="DÉBIL",0,IF(Q36="MODERADO",50,IF(Q36="FUERTE",100,"")))</f>
        <v>100</v>
      </c>
      <c r="R33" s="268"/>
      <c r="S33" s="270" t="s">
        <v>89</v>
      </c>
      <c r="T33" s="270" t="s">
        <v>89</v>
      </c>
      <c r="U33" s="149" t="s">
        <v>140</v>
      </c>
      <c r="V33" s="294" t="s">
        <v>102</v>
      </c>
      <c r="W33" s="242"/>
      <c r="X33" s="142" t="s">
        <v>271</v>
      </c>
      <c r="Y33" s="151" t="s">
        <v>272</v>
      </c>
      <c r="Z33" s="147" t="s">
        <v>273</v>
      </c>
      <c r="AA33" s="191" t="s">
        <v>91</v>
      </c>
      <c r="AB33" s="142" t="s">
        <v>274</v>
      </c>
      <c r="AC33" s="242"/>
      <c r="AD33" s="142"/>
      <c r="AE33" s="292" t="s">
        <v>237</v>
      </c>
      <c r="AF33" s="142" t="s">
        <v>275</v>
      </c>
      <c r="AG33" s="152"/>
      <c r="AH33" s="66" t="s">
        <v>92</v>
      </c>
      <c r="AI33" s="66" t="s">
        <v>93</v>
      </c>
      <c r="AJ33" s="66" t="s">
        <v>13</v>
      </c>
      <c r="AK33" s="66" t="s">
        <v>75</v>
      </c>
      <c r="AL33" s="66" t="s">
        <v>13</v>
      </c>
      <c r="AN33" s="66" t="s">
        <v>91</v>
      </c>
      <c r="AO33" s="66" t="s">
        <v>94</v>
      </c>
    </row>
    <row r="34" spans="1:41" ht="51.75" customHeight="1" x14ac:dyDescent="0.2">
      <c r="A34" s="145"/>
      <c r="B34" s="145"/>
      <c r="C34" s="302"/>
      <c r="D34" s="149"/>
      <c r="E34" s="152"/>
      <c r="F34" s="146"/>
      <c r="G34" s="304"/>
      <c r="H34" s="153"/>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4. ALTO</v>
      </c>
      <c r="J34" s="280"/>
      <c r="K34" s="276"/>
      <c r="L34" s="80" t="s">
        <v>95</v>
      </c>
      <c r="M34" s="22" t="s">
        <v>11</v>
      </c>
      <c r="N34" s="81">
        <f>IF(M34="ADECUADO",15,IF(M34="INADECUADO",0,""))</f>
        <v>15</v>
      </c>
      <c r="O34" s="297"/>
      <c r="P34" s="299"/>
      <c r="Q34" s="267"/>
      <c r="R34" s="269"/>
      <c r="S34" s="270"/>
      <c r="T34" s="270"/>
      <c r="U34" s="149"/>
      <c r="V34" s="295"/>
      <c r="W34" s="242"/>
      <c r="X34" s="142"/>
      <c r="Y34" s="152"/>
      <c r="Z34" s="158"/>
      <c r="AA34" s="192"/>
      <c r="AB34" s="142"/>
      <c r="AC34" s="242"/>
      <c r="AD34" s="142"/>
      <c r="AE34" s="292"/>
      <c r="AF34" s="142"/>
      <c r="AG34" s="152"/>
      <c r="AH34" s="66" t="s">
        <v>89</v>
      </c>
      <c r="AI34" s="66" t="s">
        <v>96</v>
      </c>
      <c r="AL34" s="66" t="s">
        <v>18</v>
      </c>
      <c r="AN34" s="66" t="s">
        <v>97</v>
      </c>
      <c r="AO34" s="66" t="s">
        <v>98</v>
      </c>
    </row>
    <row r="35" spans="1:41" ht="69.75" customHeight="1" x14ac:dyDescent="0.2">
      <c r="A35" s="145"/>
      <c r="B35" s="145"/>
      <c r="C35" s="302"/>
      <c r="D35" s="149"/>
      <c r="E35" s="152"/>
      <c r="F35" s="146"/>
      <c r="G35" s="304"/>
      <c r="H35" s="153"/>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280"/>
      <c r="K35" s="276"/>
      <c r="L35" s="24" t="s">
        <v>99</v>
      </c>
      <c r="M35" s="22" t="s">
        <v>16</v>
      </c>
      <c r="N35" s="81">
        <f>IF(M35="OPORTUNA",15,IF(M35="INOPORTUNA",0,""))</f>
        <v>15</v>
      </c>
      <c r="O35" s="297"/>
      <c r="P35" s="299"/>
      <c r="Q35" s="267"/>
      <c r="R35" s="269"/>
      <c r="S35" s="82" t="s">
        <v>100</v>
      </c>
      <c r="T35" s="82" t="s">
        <v>101</v>
      </c>
      <c r="U35" s="149"/>
      <c r="V35" s="295"/>
      <c r="W35" s="242"/>
      <c r="X35" s="142"/>
      <c r="Y35" s="152"/>
      <c r="Z35" s="158"/>
      <c r="AA35" s="192"/>
      <c r="AB35" s="142"/>
      <c r="AC35" s="242"/>
      <c r="AD35" s="142"/>
      <c r="AE35" s="292"/>
      <c r="AF35" s="142"/>
      <c r="AG35" s="152"/>
      <c r="AH35" s="66" t="s">
        <v>102</v>
      </c>
      <c r="AI35" s="66" t="s">
        <v>90</v>
      </c>
      <c r="AJ35" s="66" t="s">
        <v>103</v>
      </c>
      <c r="AK35" s="66" t="s">
        <v>104</v>
      </c>
      <c r="AL35" s="66" t="s">
        <v>24</v>
      </c>
      <c r="AO35" s="66" t="s">
        <v>105</v>
      </c>
    </row>
    <row r="36" spans="1:41" ht="84" customHeight="1" x14ac:dyDescent="0.2">
      <c r="A36" s="145"/>
      <c r="B36" s="145"/>
      <c r="C36" s="302"/>
      <c r="D36" s="149"/>
      <c r="E36" s="17" t="s">
        <v>106</v>
      </c>
      <c r="F36" s="146"/>
      <c r="G36" s="304"/>
      <c r="H36" s="153"/>
      <c r="I36" s="15"/>
      <c r="J36" s="280"/>
      <c r="K36" s="276"/>
      <c r="L36" s="80" t="s">
        <v>107</v>
      </c>
      <c r="M36" s="22" t="s">
        <v>108</v>
      </c>
      <c r="N36" s="81">
        <f>IF(M36="PREVENIR",15,IF(M36="DETECTAR",10,IF(M36="NO ES UN CONTROL",0,"")))</f>
        <v>15</v>
      </c>
      <c r="O36" s="282" t="str">
        <f>IF(O33&lt;86,"DÉBIL",IF(O33&lt;96,"MODERADO",IF(O33&lt;101,"FUERTE","")))</f>
        <v>FUERTE</v>
      </c>
      <c r="P36" s="299"/>
      <c r="Q36" s="284" t="str">
        <f>IF(AND(O36="FUERTE",P33="FUERTE (SIEMPRE SE EJECUTA)"),"FUERTE",IF(OR(O36="DÉBIL",P33="DÉBIL (NO SE EJECUTA)"),"DÉBIL",IF(OR(O36="MODERADO",P33="MODERADO (ALGUNAS VECES)"),"MODERADO")))</f>
        <v>FUERTE</v>
      </c>
      <c r="R36" s="286" t="str">
        <f>IF(AND(O36="FUERTE",P33="FUERTE (SIEMPRE SE EJECUTA)"),"NO","SÍ")</f>
        <v>NO</v>
      </c>
      <c r="S36" s="28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28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149"/>
      <c r="V36" s="295"/>
      <c r="W36" s="242"/>
      <c r="X36" s="142"/>
      <c r="Y36" s="152"/>
      <c r="Z36" s="159"/>
      <c r="AA36" s="192"/>
      <c r="AB36" s="142"/>
      <c r="AC36" s="242"/>
      <c r="AD36" s="142"/>
      <c r="AE36" s="292"/>
      <c r="AF36" s="142" t="s">
        <v>276</v>
      </c>
      <c r="AG36" s="152"/>
      <c r="AH36" s="66" t="s">
        <v>89</v>
      </c>
      <c r="AO36" s="66" t="s">
        <v>109</v>
      </c>
    </row>
    <row r="37" spans="1:41" ht="55.5" customHeight="1" x14ac:dyDescent="0.2">
      <c r="A37" s="145"/>
      <c r="B37" s="145"/>
      <c r="C37" s="302"/>
      <c r="D37" s="149"/>
      <c r="E37" s="152" t="s">
        <v>277</v>
      </c>
      <c r="F37" s="146"/>
      <c r="G37" s="304"/>
      <c r="H37" s="153"/>
      <c r="I37" s="15"/>
      <c r="J37" s="280"/>
      <c r="K37" s="276"/>
      <c r="L37" s="80" t="s">
        <v>110</v>
      </c>
      <c r="M37" s="22" t="s">
        <v>33</v>
      </c>
      <c r="N37" s="81">
        <f>IF(M37="CONFIABLE",15,IF(M37="NO CONFIABLE",0,""))</f>
        <v>15</v>
      </c>
      <c r="O37" s="283"/>
      <c r="P37" s="299"/>
      <c r="Q37" s="284"/>
      <c r="R37" s="286"/>
      <c r="S37" s="288"/>
      <c r="T37" s="290"/>
      <c r="U37" s="149"/>
      <c r="V37" s="295"/>
      <c r="W37" s="242"/>
      <c r="X37" s="142"/>
      <c r="Y37" s="152"/>
      <c r="Z37" s="17" t="s">
        <v>111</v>
      </c>
      <c r="AA37" s="192"/>
      <c r="AB37" s="142"/>
      <c r="AC37" s="242"/>
      <c r="AD37" s="142"/>
      <c r="AE37" s="292"/>
      <c r="AF37" s="142"/>
      <c r="AG37" s="152"/>
      <c r="AH37" s="66" t="s">
        <v>112</v>
      </c>
      <c r="AJ37" s="66" t="s">
        <v>21</v>
      </c>
      <c r="AK37" s="66" t="s">
        <v>108</v>
      </c>
      <c r="AL37" s="66" t="s">
        <v>22</v>
      </c>
      <c r="AO37" s="66" t="s">
        <v>113</v>
      </c>
    </row>
    <row r="38" spans="1:41" ht="66.75" customHeight="1" x14ac:dyDescent="0.2">
      <c r="A38" s="145"/>
      <c r="B38" s="145"/>
      <c r="C38" s="302"/>
      <c r="D38" s="149"/>
      <c r="E38" s="152"/>
      <c r="F38" s="146"/>
      <c r="G38" s="304"/>
      <c r="H38" s="153"/>
      <c r="I38" s="15"/>
      <c r="J38" s="280"/>
      <c r="K38" s="276"/>
      <c r="L38" s="80" t="s">
        <v>114</v>
      </c>
      <c r="M38" s="22" t="s">
        <v>41</v>
      </c>
      <c r="N38" s="81">
        <f>IF(M38="SE INVESTIGAN Y SE RESUELVEN OPORTUNAMENTE",15,IF(M38="NO SE INVESTIGAN Y SE RESUELVEN OPORTUNAMENTE",0,""))</f>
        <v>15</v>
      </c>
      <c r="O38" s="283"/>
      <c r="P38" s="299"/>
      <c r="Q38" s="284"/>
      <c r="R38" s="286"/>
      <c r="S38" s="288"/>
      <c r="T38" s="290"/>
      <c r="U38" s="149"/>
      <c r="V38" s="295"/>
      <c r="W38" s="242"/>
      <c r="X38" s="142"/>
      <c r="Y38" s="152"/>
      <c r="Z38" s="147" t="s">
        <v>273</v>
      </c>
      <c r="AA38" s="192"/>
      <c r="AB38" s="142"/>
      <c r="AC38" s="242"/>
      <c r="AD38" s="142"/>
      <c r="AE38" s="292"/>
      <c r="AF38" s="142"/>
      <c r="AG38" s="152"/>
      <c r="AH38" s="66" t="s">
        <v>96</v>
      </c>
      <c r="AO38" s="66" t="s">
        <v>115</v>
      </c>
    </row>
    <row r="39" spans="1:41" ht="60.75" customHeight="1" x14ac:dyDescent="0.2">
      <c r="A39" s="145"/>
      <c r="B39" s="145"/>
      <c r="C39" s="303"/>
      <c r="D39" s="150"/>
      <c r="E39" s="156"/>
      <c r="F39" s="147"/>
      <c r="G39" s="305"/>
      <c r="H39" s="154"/>
      <c r="I39" s="15"/>
      <c r="J39" s="280"/>
      <c r="K39" s="281"/>
      <c r="L39" s="83" t="s">
        <v>116</v>
      </c>
      <c r="M39" s="26" t="s">
        <v>52</v>
      </c>
      <c r="N39" s="84">
        <f>IF(M39="COMPLETA",10,IF(M39="INCOMPLETA",5,IF(M39="NO EXISTE",0,"")))</f>
        <v>10</v>
      </c>
      <c r="O39" s="283"/>
      <c r="P39" s="300"/>
      <c r="Q39" s="285"/>
      <c r="R39" s="287"/>
      <c r="S39" s="289"/>
      <c r="T39" s="290"/>
      <c r="U39" s="150"/>
      <c r="V39" s="295"/>
      <c r="W39" s="291"/>
      <c r="X39" s="151"/>
      <c r="Y39" s="156"/>
      <c r="Z39" s="159"/>
      <c r="AA39" s="193"/>
      <c r="AB39" s="151"/>
      <c r="AC39" s="291"/>
      <c r="AD39" s="151"/>
      <c r="AE39" s="293"/>
      <c r="AF39" s="151"/>
      <c r="AG39" s="152"/>
      <c r="AO39" s="66" t="s">
        <v>117</v>
      </c>
    </row>
    <row r="40" spans="1:41" ht="37.5" customHeight="1" x14ac:dyDescent="0.2">
      <c r="A40" s="145"/>
      <c r="B40" s="144" t="s">
        <v>242</v>
      </c>
      <c r="C40" s="313" t="s">
        <v>278</v>
      </c>
      <c r="D40" s="148" t="s">
        <v>15</v>
      </c>
      <c r="E40" s="151" t="s">
        <v>279</v>
      </c>
      <c r="F40" s="142" t="s">
        <v>280</v>
      </c>
      <c r="G40" s="304" t="s">
        <v>14</v>
      </c>
      <c r="H40" s="153" t="s">
        <v>13</v>
      </c>
      <c r="I40" s="15" t="str">
        <f>CONCATENATE(G40,H40)</f>
        <v>POSIBLEMODERADO</v>
      </c>
      <c r="J40" s="279" t="str">
        <f>I41</f>
        <v>3. ALTO</v>
      </c>
      <c r="K40" s="276" t="s">
        <v>281</v>
      </c>
      <c r="L40" s="78" t="s">
        <v>88</v>
      </c>
      <c r="M40" s="19" t="s">
        <v>3</v>
      </c>
      <c r="N40" s="79">
        <f>IF(M40="ASIGNADO",15,IF(M40="NO ASIGNADO",0,""))</f>
        <v>15</v>
      </c>
      <c r="O40" s="296">
        <f>SUM(N40:N46)</f>
        <v>100</v>
      </c>
      <c r="P40" s="298" t="s">
        <v>71</v>
      </c>
      <c r="Q40" s="267">
        <f>IF(Q43="DÉBIL",0,IF(Q43="MODERADO",50,IF(Q43="FUERTE",100,"")))</f>
        <v>100</v>
      </c>
      <c r="R40" s="268"/>
      <c r="S40" s="270" t="s">
        <v>89</v>
      </c>
      <c r="T40" s="270" t="s">
        <v>89</v>
      </c>
      <c r="U40" s="149" t="s">
        <v>87</v>
      </c>
      <c r="V40" s="294" t="s">
        <v>90</v>
      </c>
      <c r="W40" s="242"/>
      <c r="X40" s="142" t="s">
        <v>282</v>
      </c>
      <c r="Y40" s="151" t="s">
        <v>283</v>
      </c>
      <c r="Z40" s="147" t="s">
        <v>255</v>
      </c>
      <c r="AA40" s="191" t="s">
        <v>91</v>
      </c>
      <c r="AB40" s="142" t="s">
        <v>284</v>
      </c>
      <c r="AC40" s="242"/>
      <c r="AD40" s="142"/>
      <c r="AE40" s="292" t="s">
        <v>251</v>
      </c>
      <c r="AF40" s="142" t="s">
        <v>285</v>
      </c>
      <c r="AG40" s="152"/>
      <c r="AH40" s="66" t="s">
        <v>92</v>
      </c>
      <c r="AI40" s="66" t="s">
        <v>93</v>
      </c>
      <c r="AJ40" s="66" t="s">
        <v>13</v>
      </c>
      <c r="AK40" s="66" t="s">
        <v>75</v>
      </c>
      <c r="AL40" s="66" t="s">
        <v>13</v>
      </c>
      <c r="AN40" s="66" t="s">
        <v>91</v>
      </c>
      <c r="AO40" s="66" t="s">
        <v>94</v>
      </c>
    </row>
    <row r="41" spans="1:41" ht="51.75" customHeight="1" x14ac:dyDescent="0.2">
      <c r="A41" s="145"/>
      <c r="B41" s="145"/>
      <c r="C41" s="314"/>
      <c r="D41" s="149"/>
      <c r="E41" s="152"/>
      <c r="F41" s="146"/>
      <c r="G41" s="304"/>
      <c r="H41" s="153"/>
      <c r="I41" s="15"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3. ALTO</v>
      </c>
      <c r="J41" s="280"/>
      <c r="K41" s="277"/>
      <c r="L41" s="80" t="s">
        <v>95</v>
      </c>
      <c r="M41" s="22" t="s">
        <v>11</v>
      </c>
      <c r="N41" s="81">
        <f>IF(M41="ADECUADO",15,IF(M41="INADECUADO",0,""))</f>
        <v>15</v>
      </c>
      <c r="O41" s="297"/>
      <c r="P41" s="299"/>
      <c r="Q41" s="267"/>
      <c r="R41" s="269"/>
      <c r="S41" s="270"/>
      <c r="T41" s="270"/>
      <c r="U41" s="149"/>
      <c r="V41" s="295"/>
      <c r="W41" s="242"/>
      <c r="X41" s="142"/>
      <c r="Y41" s="152"/>
      <c r="Z41" s="158"/>
      <c r="AA41" s="192"/>
      <c r="AB41" s="142"/>
      <c r="AC41" s="242"/>
      <c r="AD41" s="146"/>
      <c r="AE41" s="292"/>
      <c r="AF41" s="142"/>
      <c r="AG41" s="152"/>
      <c r="AH41" s="66" t="s">
        <v>89</v>
      </c>
      <c r="AI41" s="66" t="s">
        <v>96</v>
      </c>
      <c r="AL41" s="66" t="s">
        <v>18</v>
      </c>
      <c r="AN41" s="66" t="s">
        <v>97</v>
      </c>
      <c r="AO41" s="66" t="s">
        <v>98</v>
      </c>
    </row>
    <row r="42" spans="1:41" ht="69.75" customHeight="1" x14ac:dyDescent="0.2">
      <c r="A42" s="145"/>
      <c r="B42" s="145"/>
      <c r="C42" s="314"/>
      <c r="D42" s="149"/>
      <c r="E42" s="152"/>
      <c r="F42" s="146"/>
      <c r="G42" s="304"/>
      <c r="H42" s="153"/>
      <c r="I42" s="15"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ALTO</v>
      </c>
      <c r="J42" s="280"/>
      <c r="K42" s="277"/>
      <c r="L42" s="24" t="s">
        <v>99</v>
      </c>
      <c r="M42" s="22" t="s">
        <v>16</v>
      </c>
      <c r="N42" s="81">
        <f>IF(M42="OPORTUNA",15,IF(M42="INOPORTUNA",0,""))</f>
        <v>15</v>
      </c>
      <c r="O42" s="297"/>
      <c r="P42" s="299"/>
      <c r="Q42" s="267"/>
      <c r="R42" s="269"/>
      <c r="S42" s="82" t="s">
        <v>100</v>
      </c>
      <c r="T42" s="82" t="s">
        <v>101</v>
      </c>
      <c r="U42" s="149"/>
      <c r="V42" s="295"/>
      <c r="W42" s="242"/>
      <c r="X42" s="142"/>
      <c r="Y42" s="152"/>
      <c r="Z42" s="158"/>
      <c r="AA42" s="192"/>
      <c r="AB42" s="142"/>
      <c r="AC42" s="242"/>
      <c r="AD42" s="146"/>
      <c r="AE42" s="292"/>
      <c r="AF42" s="142"/>
      <c r="AG42" s="152"/>
      <c r="AH42" s="66" t="s">
        <v>102</v>
      </c>
      <c r="AI42" s="66" t="s">
        <v>90</v>
      </c>
      <c r="AJ42" s="66" t="s">
        <v>103</v>
      </c>
      <c r="AK42" s="66" t="s">
        <v>104</v>
      </c>
      <c r="AL42" s="66" t="s">
        <v>24</v>
      </c>
      <c r="AO42" s="66" t="s">
        <v>105</v>
      </c>
    </row>
    <row r="43" spans="1:41" ht="84" customHeight="1" x14ac:dyDescent="0.2">
      <c r="A43" s="145"/>
      <c r="B43" s="145"/>
      <c r="C43" s="314"/>
      <c r="D43" s="149"/>
      <c r="E43" s="17" t="s">
        <v>106</v>
      </c>
      <c r="F43" s="146"/>
      <c r="G43" s="304"/>
      <c r="H43" s="153"/>
      <c r="I43" s="15"/>
      <c r="J43" s="280"/>
      <c r="K43" s="277"/>
      <c r="L43" s="80" t="s">
        <v>107</v>
      </c>
      <c r="M43" s="22" t="s">
        <v>108</v>
      </c>
      <c r="N43" s="81">
        <f>IF(M43="PREVENIR",15,IF(M43="DETECTAR",10,IF(M43="NO ES UN CONTROL",0,"")))</f>
        <v>15</v>
      </c>
      <c r="O43" s="282" t="str">
        <f>IF(O40&lt;86,"DÉBIL",IF(O40&lt;96,"MODERADO",IF(O40&lt;101,"FUERTE","")))</f>
        <v>FUERTE</v>
      </c>
      <c r="P43" s="299"/>
      <c r="Q43" s="284" t="str">
        <f>IF(AND(O43="FUERTE",P40="FUERTE (SIEMPRE SE EJECUTA)"),"FUERTE",IF(OR(O43="DÉBIL",P40="DÉBIL (NO SE EJECUTA)"),"DÉBIL",IF(OR(O43="MODERADO",P40="MODERADO (ALGUNAS VECES)"),"MODERADO")))</f>
        <v>FUERTE</v>
      </c>
      <c r="R43" s="286" t="str">
        <f>IF(AND(O43="FUERTE",P40="FUERTE (SIEMPRE SE EJECUTA)"),"NO","SÍ")</f>
        <v>NO</v>
      </c>
      <c r="S43" s="288">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289">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149"/>
      <c r="V43" s="295"/>
      <c r="W43" s="242"/>
      <c r="X43" s="142"/>
      <c r="Y43" s="152"/>
      <c r="Z43" s="159"/>
      <c r="AA43" s="192"/>
      <c r="AB43" s="142"/>
      <c r="AC43" s="242"/>
      <c r="AD43" s="146"/>
      <c r="AE43" s="292"/>
      <c r="AF43" s="142" t="s">
        <v>286</v>
      </c>
      <c r="AG43" s="152"/>
      <c r="AH43" s="66" t="s">
        <v>89</v>
      </c>
      <c r="AO43" s="66" t="s">
        <v>109</v>
      </c>
    </row>
    <row r="44" spans="1:41" ht="55.5" customHeight="1" x14ac:dyDescent="0.2">
      <c r="A44" s="145"/>
      <c r="B44" s="145"/>
      <c r="C44" s="314"/>
      <c r="D44" s="149"/>
      <c r="E44" s="152" t="s">
        <v>287</v>
      </c>
      <c r="F44" s="146"/>
      <c r="G44" s="304"/>
      <c r="H44" s="153"/>
      <c r="I44" s="15"/>
      <c r="J44" s="280"/>
      <c r="K44" s="277"/>
      <c r="L44" s="80" t="s">
        <v>110</v>
      </c>
      <c r="M44" s="22" t="s">
        <v>33</v>
      </c>
      <c r="N44" s="81">
        <f>IF(M44="CONFIABLE",15,IF(M44="NO CONFIABLE",0,""))</f>
        <v>15</v>
      </c>
      <c r="O44" s="283"/>
      <c r="P44" s="299"/>
      <c r="Q44" s="284"/>
      <c r="R44" s="286"/>
      <c r="S44" s="288"/>
      <c r="T44" s="290"/>
      <c r="U44" s="149"/>
      <c r="V44" s="295"/>
      <c r="W44" s="242"/>
      <c r="X44" s="142"/>
      <c r="Y44" s="152"/>
      <c r="Z44" s="17" t="s">
        <v>111</v>
      </c>
      <c r="AA44" s="192"/>
      <c r="AB44" s="142"/>
      <c r="AC44" s="242"/>
      <c r="AD44" s="146"/>
      <c r="AE44" s="292"/>
      <c r="AF44" s="142"/>
      <c r="AG44" s="152"/>
      <c r="AH44" s="66" t="s">
        <v>112</v>
      </c>
      <c r="AJ44" s="66" t="s">
        <v>21</v>
      </c>
      <c r="AK44" s="66" t="s">
        <v>108</v>
      </c>
      <c r="AL44" s="66" t="s">
        <v>22</v>
      </c>
      <c r="AO44" s="66" t="s">
        <v>113</v>
      </c>
    </row>
    <row r="45" spans="1:41" ht="66.75" customHeight="1" x14ac:dyDescent="0.2">
      <c r="A45" s="145"/>
      <c r="B45" s="145"/>
      <c r="C45" s="314"/>
      <c r="D45" s="149"/>
      <c r="E45" s="152"/>
      <c r="F45" s="146"/>
      <c r="G45" s="304"/>
      <c r="H45" s="153"/>
      <c r="I45" s="15"/>
      <c r="J45" s="280"/>
      <c r="K45" s="277"/>
      <c r="L45" s="80" t="s">
        <v>114</v>
      </c>
      <c r="M45" s="22" t="s">
        <v>41</v>
      </c>
      <c r="N45" s="81">
        <f>IF(M45="SE INVESTIGAN Y SE RESUELVEN OPORTUNAMENTE",15,IF(M45="NO SE INVESTIGAN Y SE RESUELVEN OPORTUNAMENTE",0,""))</f>
        <v>15</v>
      </c>
      <c r="O45" s="283"/>
      <c r="P45" s="299"/>
      <c r="Q45" s="284"/>
      <c r="R45" s="286"/>
      <c r="S45" s="288"/>
      <c r="T45" s="290"/>
      <c r="U45" s="149"/>
      <c r="V45" s="295"/>
      <c r="W45" s="242"/>
      <c r="X45" s="142"/>
      <c r="Y45" s="152"/>
      <c r="Z45" s="147" t="s">
        <v>255</v>
      </c>
      <c r="AA45" s="192"/>
      <c r="AB45" s="142"/>
      <c r="AC45" s="242"/>
      <c r="AD45" s="146"/>
      <c r="AE45" s="292"/>
      <c r="AF45" s="142"/>
      <c r="AG45" s="152"/>
      <c r="AH45" s="66" t="s">
        <v>96</v>
      </c>
      <c r="AO45" s="66" t="s">
        <v>115</v>
      </c>
    </row>
    <row r="46" spans="1:41" ht="60.75" customHeight="1" x14ac:dyDescent="0.2">
      <c r="A46" s="322"/>
      <c r="B46" s="145"/>
      <c r="C46" s="315"/>
      <c r="D46" s="150"/>
      <c r="E46" s="156"/>
      <c r="F46" s="147"/>
      <c r="G46" s="305"/>
      <c r="H46" s="154"/>
      <c r="I46" s="15"/>
      <c r="J46" s="280"/>
      <c r="K46" s="278"/>
      <c r="L46" s="83" t="s">
        <v>116</v>
      </c>
      <c r="M46" s="26" t="s">
        <v>52</v>
      </c>
      <c r="N46" s="84">
        <f>IF(M46="COMPLETA",10,IF(M46="INCOMPLETA",5,IF(M46="NO EXISTE",0,"")))</f>
        <v>10</v>
      </c>
      <c r="O46" s="283"/>
      <c r="P46" s="300"/>
      <c r="Q46" s="285"/>
      <c r="R46" s="287"/>
      <c r="S46" s="289"/>
      <c r="T46" s="290"/>
      <c r="U46" s="150"/>
      <c r="V46" s="295"/>
      <c r="W46" s="291"/>
      <c r="X46" s="151"/>
      <c r="Y46" s="156"/>
      <c r="Z46" s="159"/>
      <c r="AA46" s="193"/>
      <c r="AB46" s="151"/>
      <c r="AC46" s="291"/>
      <c r="AD46" s="147"/>
      <c r="AE46" s="293"/>
      <c r="AF46" s="151"/>
      <c r="AG46" s="156"/>
      <c r="AO46" s="66" t="s">
        <v>117</v>
      </c>
    </row>
    <row r="47" spans="1:41" ht="27.75" customHeight="1" x14ac:dyDescent="0.2">
      <c r="A47" s="243" t="s">
        <v>120</v>
      </c>
      <c r="B47" s="243"/>
      <c r="C47" s="243"/>
      <c r="D47" s="243"/>
      <c r="E47" s="243"/>
      <c r="F47" s="243"/>
      <c r="G47" s="243"/>
      <c r="H47" s="243"/>
      <c r="I47" s="243"/>
      <c r="J47" s="243"/>
      <c r="K47" s="243"/>
      <c r="L47" s="243"/>
      <c r="M47" s="243"/>
      <c r="N47" s="243"/>
      <c r="O47" s="243"/>
      <c r="P47" s="243"/>
      <c r="Q47" s="243"/>
      <c r="R47" s="243"/>
      <c r="S47" s="243"/>
      <c r="T47" s="243"/>
      <c r="U47" s="243"/>
      <c r="V47" s="243"/>
      <c r="W47" s="243"/>
      <c r="X47" s="243"/>
      <c r="Y47" s="243"/>
      <c r="Z47" s="243"/>
      <c r="AA47" s="243"/>
      <c r="AB47" s="243"/>
      <c r="AC47" s="243"/>
      <c r="AD47" s="243"/>
      <c r="AE47" s="243"/>
      <c r="AF47" s="243"/>
      <c r="AG47" s="243"/>
      <c r="AO47" s="66" t="s">
        <v>121</v>
      </c>
    </row>
    <row r="48" spans="1:41" ht="21.75" customHeight="1" x14ac:dyDescent="0.2">
      <c r="A48" s="272" t="s">
        <v>122</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O48" s="66" t="s">
        <v>123</v>
      </c>
    </row>
    <row r="49" spans="1:41" ht="27.75" customHeight="1" x14ac:dyDescent="0.2">
      <c r="A49" s="273" t="s">
        <v>124</v>
      </c>
      <c r="B49" s="273"/>
      <c r="C49" s="273" t="s">
        <v>125</v>
      </c>
      <c r="D49" s="273"/>
      <c r="E49" s="273"/>
      <c r="F49" s="273"/>
      <c r="G49" s="273"/>
      <c r="H49" s="273"/>
      <c r="I49" s="273"/>
      <c r="J49" s="273"/>
      <c r="K49" s="273"/>
      <c r="L49" s="273"/>
      <c r="M49" s="273"/>
      <c r="N49" s="273"/>
      <c r="O49" s="273"/>
      <c r="P49" s="273"/>
      <c r="Q49" s="273"/>
      <c r="R49" s="273"/>
      <c r="S49" s="273"/>
      <c r="T49" s="273"/>
      <c r="U49" s="273"/>
      <c r="V49" s="273"/>
      <c r="W49" s="273"/>
      <c r="X49" s="273"/>
      <c r="Y49" s="273"/>
      <c r="Z49" s="274" t="s">
        <v>126</v>
      </c>
      <c r="AA49" s="274"/>
      <c r="AB49" s="274"/>
      <c r="AC49" s="274"/>
      <c r="AD49" s="275" t="s">
        <v>127</v>
      </c>
      <c r="AE49" s="275"/>
      <c r="AF49" s="275"/>
      <c r="AG49" s="275"/>
      <c r="AO49" s="66" t="s">
        <v>128</v>
      </c>
    </row>
    <row r="50" spans="1:41" s="28" customFormat="1" ht="27.75" customHeight="1" x14ac:dyDescent="0.2">
      <c r="A50" s="200">
        <v>5</v>
      </c>
      <c r="B50" s="201"/>
      <c r="C50" s="243" t="s">
        <v>288</v>
      </c>
      <c r="D50" s="243"/>
      <c r="E50" s="243"/>
      <c r="F50" s="243"/>
      <c r="G50" s="243"/>
      <c r="H50" s="243"/>
      <c r="I50" s="243"/>
      <c r="J50" s="243"/>
      <c r="K50" s="243"/>
      <c r="L50" s="243"/>
      <c r="M50" s="243"/>
      <c r="N50" s="243"/>
      <c r="O50" s="243"/>
      <c r="P50" s="243"/>
      <c r="Q50" s="243"/>
      <c r="R50" s="243"/>
      <c r="S50" s="243"/>
      <c r="T50" s="243"/>
      <c r="U50" s="243"/>
      <c r="V50" s="243"/>
      <c r="W50" s="243"/>
      <c r="X50" s="243"/>
      <c r="Y50" s="243"/>
      <c r="Z50" s="203"/>
      <c r="AA50" s="204"/>
      <c r="AB50" s="204"/>
      <c r="AC50" s="205"/>
      <c r="AD50" s="240"/>
      <c r="AE50" s="271"/>
      <c r="AF50" s="271"/>
      <c r="AG50" s="271"/>
      <c r="AO50" s="66" t="s">
        <v>129</v>
      </c>
    </row>
    <row r="51" spans="1:41" s="28" customFormat="1" ht="27.75" customHeight="1" x14ac:dyDescent="0.2">
      <c r="A51" s="200" t="s">
        <v>130</v>
      </c>
      <c r="B51" s="201"/>
      <c r="C51" s="239"/>
      <c r="D51" s="239"/>
      <c r="E51" s="239"/>
      <c r="F51" s="239"/>
      <c r="G51" s="239"/>
      <c r="H51" s="239"/>
      <c r="I51" s="239"/>
      <c r="J51" s="239"/>
      <c r="K51" s="239"/>
      <c r="L51" s="239"/>
      <c r="M51" s="239"/>
      <c r="N51" s="239"/>
      <c r="O51" s="239"/>
      <c r="P51" s="239"/>
      <c r="Q51" s="239"/>
      <c r="R51" s="239"/>
      <c r="S51" s="239"/>
      <c r="T51" s="239"/>
      <c r="U51" s="239"/>
      <c r="V51" s="239"/>
      <c r="W51" s="239"/>
      <c r="X51" s="239"/>
      <c r="Y51" s="239"/>
      <c r="Z51" s="203"/>
      <c r="AA51" s="204"/>
      <c r="AB51" s="204"/>
      <c r="AC51" s="205"/>
      <c r="AD51" s="242"/>
      <c r="AE51" s="242"/>
      <c r="AF51" s="242"/>
      <c r="AG51" s="242"/>
      <c r="AO51" s="66" t="s">
        <v>131</v>
      </c>
    </row>
    <row r="52" spans="1:41" s="28" customFormat="1" ht="27.75" customHeight="1" x14ac:dyDescent="0.2">
      <c r="A52" s="200" t="s">
        <v>130</v>
      </c>
      <c r="B52" s="201"/>
      <c r="C52" s="239"/>
      <c r="D52" s="239"/>
      <c r="E52" s="239"/>
      <c r="F52" s="239"/>
      <c r="G52" s="239"/>
      <c r="H52" s="239"/>
      <c r="I52" s="239"/>
      <c r="J52" s="239"/>
      <c r="K52" s="239"/>
      <c r="L52" s="239"/>
      <c r="M52" s="239"/>
      <c r="N52" s="239"/>
      <c r="O52" s="239"/>
      <c r="P52" s="239"/>
      <c r="Q52" s="239"/>
      <c r="R52" s="239"/>
      <c r="S52" s="239"/>
      <c r="T52" s="239"/>
      <c r="U52" s="239"/>
      <c r="V52" s="239"/>
      <c r="W52" s="239"/>
      <c r="X52" s="239"/>
      <c r="Y52" s="239"/>
      <c r="Z52" s="203"/>
      <c r="AA52" s="204"/>
      <c r="AB52" s="204"/>
      <c r="AC52" s="205"/>
      <c r="AD52" s="242"/>
      <c r="AE52" s="242"/>
      <c r="AF52" s="242"/>
      <c r="AG52" s="242"/>
      <c r="AO52" s="66" t="s">
        <v>132</v>
      </c>
    </row>
    <row r="53" spans="1:41" ht="15" customHeight="1" x14ac:dyDescent="0.2">
      <c r="A53" s="261" t="s">
        <v>289</v>
      </c>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O53" s="66" t="s">
        <v>134</v>
      </c>
    </row>
    <row r="54" spans="1:41" s="87" customFormat="1" ht="30.75" customHeight="1" x14ac:dyDescent="0.25">
      <c r="A54" s="262" t="s">
        <v>127</v>
      </c>
      <c r="B54" s="262"/>
      <c r="C54" s="262"/>
      <c r="D54" s="262"/>
      <c r="E54" s="262"/>
      <c r="F54" s="262"/>
      <c r="G54" s="262" t="s">
        <v>135</v>
      </c>
      <c r="H54" s="262"/>
      <c r="I54" s="262"/>
      <c r="J54" s="262"/>
      <c r="K54" s="262"/>
      <c r="L54" s="262"/>
      <c r="M54" s="263" t="s">
        <v>136</v>
      </c>
      <c r="N54" s="264"/>
      <c r="O54" s="264"/>
      <c r="P54" s="264"/>
      <c r="Q54" s="264"/>
      <c r="R54" s="264"/>
      <c r="S54" s="264"/>
      <c r="T54" s="264"/>
      <c r="U54" s="264"/>
      <c r="V54" s="265"/>
      <c r="W54" s="263" t="s">
        <v>137</v>
      </c>
      <c r="X54" s="264"/>
      <c r="Y54" s="264"/>
      <c r="Z54" s="264"/>
      <c r="AA54" s="265"/>
      <c r="AB54" s="266" t="str">
        <f>IF(X7="X","APOYO OFICINA ASESORA DE PLANEACIÓN","APOYO OFICINA DE CONTROL INTERNO")</f>
        <v>APOYO OFICINA ASESORA DE PLANEACIÓN</v>
      </c>
      <c r="AC54" s="266"/>
      <c r="AD54" s="266"/>
      <c r="AE54" s="266"/>
      <c r="AF54" s="266"/>
      <c r="AG54" s="266"/>
      <c r="AH54" s="85"/>
      <c r="AI54" s="86"/>
      <c r="AO54" s="66" t="s">
        <v>138</v>
      </c>
    </row>
    <row r="55" spans="1:41" s="34" customFormat="1" ht="33.75" customHeight="1" x14ac:dyDescent="0.25">
      <c r="A55" s="88" t="s">
        <v>139</v>
      </c>
      <c r="B55" s="255" t="s">
        <v>290</v>
      </c>
      <c r="C55" s="255"/>
      <c r="D55" s="255"/>
      <c r="E55" s="255"/>
      <c r="F55" s="255"/>
      <c r="G55" s="89" t="s">
        <v>139</v>
      </c>
      <c r="H55" s="256"/>
      <c r="I55" s="257"/>
      <c r="J55" s="257"/>
      <c r="K55" s="257"/>
      <c r="L55" s="258"/>
      <c r="M55" s="89" t="s">
        <v>139</v>
      </c>
      <c r="N55" s="90"/>
      <c r="O55" s="259" t="s">
        <v>291</v>
      </c>
      <c r="P55" s="259"/>
      <c r="Q55" s="259"/>
      <c r="R55" s="259"/>
      <c r="S55" s="259"/>
      <c r="T55" s="259"/>
      <c r="U55" s="259"/>
      <c r="V55" s="260"/>
      <c r="W55" s="91" t="s">
        <v>139</v>
      </c>
      <c r="X55" s="256" t="s">
        <v>292</v>
      </c>
      <c r="Y55" s="257"/>
      <c r="Z55" s="257"/>
      <c r="AA55" s="258"/>
      <c r="AB55" s="91" t="s">
        <v>139</v>
      </c>
      <c r="AC55" s="253"/>
      <c r="AD55" s="253"/>
      <c r="AE55" s="253"/>
      <c r="AF55" s="253"/>
      <c r="AG55" s="253"/>
      <c r="AH55" s="92"/>
      <c r="AI55" s="93"/>
      <c r="AO55" s="66" t="s">
        <v>140</v>
      </c>
    </row>
    <row r="56" spans="1:41" s="34" customFormat="1" ht="32.25" customHeight="1" x14ac:dyDescent="0.25">
      <c r="A56" s="88" t="s">
        <v>141</v>
      </c>
      <c r="B56" s="255" t="s">
        <v>195</v>
      </c>
      <c r="C56" s="255"/>
      <c r="D56" s="255"/>
      <c r="E56" s="255"/>
      <c r="F56" s="255"/>
      <c r="G56" s="88" t="s">
        <v>141</v>
      </c>
      <c r="H56" s="256" t="s">
        <v>142</v>
      </c>
      <c r="I56" s="257"/>
      <c r="J56" s="257"/>
      <c r="K56" s="257"/>
      <c r="L56" s="258"/>
      <c r="M56" s="89" t="s">
        <v>141</v>
      </c>
      <c r="N56" s="94"/>
      <c r="O56" s="255" t="s">
        <v>293</v>
      </c>
      <c r="P56" s="255"/>
      <c r="Q56" s="255"/>
      <c r="R56" s="255"/>
      <c r="S56" s="255"/>
      <c r="T56" s="255"/>
      <c r="U56" s="255"/>
      <c r="V56" s="255"/>
      <c r="W56" s="88" t="s">
        <v>141</v>
      </c>
      <c r="X56" s="256" t="s">
        <v>195</v>
      </c>
      <c r="Y56" s="257"/>
      <c r="Z56" s="257"/>
      <c r="AA56" s="258"/>
      <c r="AB56" s="88" t="s">
        <v>141</v>
      </c>
      <c r="AC56" s="253"/>
      <c r="AD56" s="253"/>
      <c r="AE56" s="253"/>
      <c r="AF56" s="253"/>
      <c r="AG56" s="253"/>
      <c r="AH56" s="92"/>
      <c r="AI56" s="93"/>
      <c r="AO56" s="66" t="s">
        <v>143</v>
      </c>
    </row>
    <row r="57" spans="1:41" s="28" customFormat="1" x14ac:dyDescent="0.2">
      <c r="D57" s="95"/>
      <c r="AH57" s="96"/>
      <c r="AI57" s="96"/>
      <c r="AO57" s="66" t="s">
        <v>144</v>
      </c>
    </row>
    <row r="58" spans="1:41" x14ac:dyDescent="0.2">
      <c r="AH58" s="97"/>
      <c r="AI58" s="97"/>
      <c r="AO58" s="66" t="s">
        <v>145</v>
      </c>
    </row>
    <row r="59" spans="1:41" x14ac:dyDescent="0.2">
      <c r="AH59" s="97"/>
      <c r="AI59" s="97"/>
      <c r="AO59" s="66" t="s">
        <v>146</v>
      </c>
    </row>
    <row r="60" spans="1:41" x14ac:dyDescent="0.2">
      <c r="AO60" s="66" t="s">
        <v>118</v>
      </c>
    </row>
    <row r="61" spans="1:41" x14ac:dyDescent="0.2">
      <c r="AO61" s="66" t="s">
        <v>147</v>
      </c>
    </row>
    <row r="62" spans="1:41" x14ac:dyDescent="0.2">
      <c r="AO62" s="66" t="s">
        <v>148</v>
      </c>
    </row>
  </sheetData>
  <sheetProtection selectLockedCells="1"/>
  <dataConsolidate/>
  <mergeCells count="259">
    <mergeCell ref="AD4:AG4"/>
    <mergeCell ref="Y5:AC6"/>
    <mergeCell ref="AD5:AG6"/>
    <mergeCell ref="A7:B7"/>
    <mergeCell ref="C7:F7"/>
    <mergeCell ref="G7:L7"/>
    <mergeCell ref="M7:V7"/>
    <mergeCell ref="Z7:AA7"/>
    <mergeCell ref="AF7:AG7"/>
    <mergeCell ref="A1:B6"/>
    <mergeCell ref="C1:H3"/>
    <mergeCell ref="J1:X3"/>
    <mergeCell ref="Y1:AC2"/>
    <mergeCell ref="AD1:AG2"/>
    <mergeCell ref="Y3:AC3"/>
    <mergeCell ref="AD3:AG3"/>
    <mergeCell ref="C4:H6"/>
    <mergeCell ref="J4:X6"/>
    <mergeCell ref="Y4:AC4"/>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S10:S11"/>
    <mergeCell ref="B40:B46"/>
    <mergeCell ref="C40:C46"/>
    <mergeCell ref="D40:D46"/>
    <mergeCell ref="E40:E42"/>
    <mergeCell ref="F40:F46"/>
    <mergeCell ref="G40:G46"/>
    <mergeCell ref="A8:F8"/>
    <mergeCell ref="G8:AB8"/>
    <mergeCell ref="AC8:AC11"/>
    <mergeCell ref="G12:G18"/>
    <mergeCell ref="Q10:Q11"/>
    <mergeCell ref="R10:R11"/>
    <mergeCell ref="B26:B32"/>
    <mergeCell ref="C26:C32"/>
    <mergeCell ref="D26:D32"/>
    <mergeCell ref="E26:E28"/>
    <mergeCell ref="F26:F32"/>
    <mergeCell ref="G26:G32"/>
    <mergeCell ref="H26:H32"/>
    <mergeCell ref="J26:J32"/>
    <mergeCell ref="E30:E32"/>
    <mergeCell ref="T10:T11"/>
    <mergeCell ref="U10:U11"/>
    <mergeCell ref="V10:V11"/>
    <mergeCell ref="AD12:AD18"/>
    <mergeCell ref="AE12:AE18"/>
    <mergeCell ref="AF12:AF14"/>
    <mergeCell ref="AG12:AG46"/>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B19:B25"/>
    <mergeCell ref="C19:C25"/>
    <mergeCell ref="D19:D25"/>
    <mergeCell ref="E19:E21"/>
    <mergeCell ref="F19:F25"/>
    <mergeCell ref="G19:G25"/>
    <mergeCell ref="H19:H25"/>
    <mergeCell ref="J19:J25"/>
    <mergeCell ref="H12:H18"/>
    <mergeCell ref="J12:J18"/>
    <mergeCell ref="K12:K18"/>
    <mergeCell ref="Q12:Q14"/>
    <mergeCell ref="E23:E25"/>
    <mergeCell ref="Z24:Z25"/>
    <mergeCell ref="K19:K25"/>
    <mergeCell ref="B12:B18"/>
    <mergeCell ref="C12:C18"/>
    <mergeCell ref="D12:D18"/>
    <mergeCell ref="E12:E14"/>
    <mergeCell ref="AF19:AF21"/>
    <mergeCell ref="O22:O25"/>
    <mergeCell ref="Q22:Q25"/>
    <mergeCell ref="R22:R25"/>
    <mergeCell ref="S22:S25"/>
    <mergeCell ref="T22:T25"/>
    <mergeCell ref="AF22:AF25"/>
    <mergeCell ref="Z19:Z22"/>
    <mergeCell ref="AA19:AA25"/>
    <mergeCell ref="AB19:AB25"/>
    <mergeCell ref="AC19:AC25"/>
    <mergeCell ref="AD19:AD25"/>
    <mergeCell ref="AE19:AE25"/>
    <mergeCell ref="T19:T20"/>
    <mergeCell ref="U19:U25"/>
    <mergeCell ref="V19:V25"/>
    <mergeCell ref="W19:W25"/>
    <mergeCell ref="X19:X25"/>
    <mergeCell ref="Y19:Y25"/>
    <mergeCell ref="O19:O21"/>
    <mergeCell ref="P19:P25"/>
    <mergeCell ref="Q19:Q21"/>
    <mergeCell ref="R19:R21"/>
    <mergeCell ref="S19:S20"/>
    <mergeCell ref="AF26:AF28"/>
    <mergeCell ref="O29:O32"/>
    <mergeCell ref="Q29:Q32"/>
    <mergeCell ref="R29:R32"/>
    <mergeCell ref="S29:S32"/>
    <mergeCell ref="T29:T32"/>
    <mergeCell ref="AF29:AF32"/>
    <mergeCell ref="Z26:Z29"/>
    <mergeCell ref="AA26:AA32"/>
    <mergeCell ref="AB26:AB32"/>
    <mergeCell ref="AC26:AC32"/>
    <mergeCell ref="AD26:AD32"/>
    <mergeCell ref="AE26:AE32"/>
    <mergeCell ref="T26:T27"/>
    <mergeCell ref="U26:U32"/>
    <mergeCell ref="V26:V32"/>
    <mergeCell ref="W26:W32"/>
    <mergeCell ref="X26:X32"/>
    <mergeCell ref="Y26:Y32"/>
    <mergeCell ref="O26:O28"/>
    <mergeCell ref="P26:P32"/>
    <mergeCell ref="Q26:Q28"/>
    <mergeCell ref="R26:R28"/>
    <mergeCell ref="S26:S27"/>
    <mergeCell ref="O33:O35"/>
    <mergeCell ref="P33:P39"/>
    <mergeCell ref="Q33:Q35"/>
    <mergeCell ref="R33:R35"/>
    <mergeCell ref="S33:S34"/>
    <mergeCell ref="Z31:Z32"/>
    <mergeCell ref="B33:B39"/>
    <mergeCell ref="C33:C39"/>
    <mergeCell ref="D33:D39"/>
    <mergeCell ref="E33:E35"/>
    <mergeCell ref="F33:F39"/>
    <mergeCell ref="G33:G39"/>
    <mergeCell ref="H33:H39"/>
    <mergeCell ref="J33:J39"/>
    <mergeCell ref="K26:K32"/>
    <mergeCell ref="E37:E39"/>
    <mergeCell ref="Z38:Z39"/>
    <mergeCell ref="Q36:Q39"/>
    <mergeCell ref="R36:R39"/>
    <mergeCell ref="S36:S39"/>
    <mergeCell ref="T36:T39"/>
    <mergeCell ref="AF36:AF39"/>
    <mergeCell ref="Z33:Z36"/>
    <mergeCell ref="AA33:AA39"/>
    <mergeCell ref="AB33:AB39"/>
    <mergeCell ref="AC33:AC39"/>
    <mergeCell ref="AD33:AD39"/>
    <mergeCell ref="AE33:AE39"/>
    <mergeCell ref="T33:T34"/>
    <mergeCell ref="U33:U39"/>
    <mergeCell ref="V33:V39"/>
    <mergeCell ref="W33:W39"/>
    <mergeCell ref="X33:X39"/>
    <mergeCell ref="Y33:Y39"/>
    <mergeCell ref="K33:K39"/>
    <mergeCell ref="AF40:AF42"/>
    <mergeCell ref="O43:O46"/>
    <mergeCell ref="Q43:Q46"/>
    <mergeCell ref="R43:R46"/>
    <mergeCell ref="S43:S46"/>
    <mergeCell ref="T43:T46"/>
    <mergeCell ref="AF43:AF46"/>
    <mergeCell ref="Z40:Z43"/>
    <mergeCell ref="AA40:AA46"/>
    <mergeCell ref="AB40:AB46"/>
    <mergeCell ref="AC40:AC46"/>
    <mergeCell ref="AD40:AD46"/>
    <mergeCell ref="AE40:AE46"/>
    <mergeCell ref="T40:T41"/>
    <mergeCell ref="U40:U46"/>
    <mergeCell ref="V40:V46"/>
    <mergeCell ref="W40:W46"/>
    <mergeCell ref="X40:X46"/>
    <mergeCell ref="Y40:Y46"/>
    <mergeCell ref="O40:O42"/>
    <mergeCell ref="P40:P46"/>
    <mergeCell ref="AF33:AF35"/>
    <mergeCell ref="O36:O39"/>
    <mergeCell ref="Q40:Q42"/>
    <mergeCell ref="R40:R42"/>
    <mergeCell ref="S40:S41"/>
    <mergeCell ref="A50:B50"/>
    <mergeCell ref="C50:Y50"/>
    <mergeCell ref="Z50:AC50"/>
    <mergeCell ref="AD50:AG50"/>
    <mergeCell ref="A51:B51"/>
    <mergeCell ref="C51:Y51"/>
    <mergeCell ref="Z51:AC51"/>
    <mergeCell ref="AD51:AG51"/>
    <mergeCell ref="E44:E46"/>
    <mergeCell ref="Z45:Z46"/>
    <mergeCell ref="A47:AG47"/>
    <mergeCell ref="A48:AG48"/>
    <mergeCell ref="A49:B49"/>
    <mergeCell ref="C49:Y49"/>
    <mergeCell ref="Z49:AC49"/>
    <mergeCell ref="AD49:AG49"/>
    <mergeCell ref="K40:K46"/>
    <mergeCell ref="H40:H46"/>
    <mergeCell ref="J40:J46"/>
    <mergeCell ref="A12:A46"/>
    <mergeCell ref="F12:F18"/>
    <mergeCell ref="A52:B52"/>
    <mergeCell ref="C52:Y52"/>
    <mergeCell ref="Z52:AC52"/>
    <mergeCell ref="AD52:AG52"/>
    <mergeCell ref="A53:AG53"/>
    <mergeCell ref="A54:F54"/>
    <mergeCell ref="G54:L54"/>
    <mergeCell ref="M54:V54"/>
    <mergeCell ref="W54:AA54"/>
    <mergeCell ref="AB54:AG54"/>
    <mergeCell ref="B55:F55"/>
    <mergeCell ref="H55:L55"/>
    <mergeCell ref="O55:V55"/>
    <mergeCell ref="X55:AA55"/>
    <mergeCell ref="AC55:AG55"/>
    <mergeCell ref="B56:F56"/>
    <mergeCell ref="H56:L56"/>
    <mergeCell ref="O56:V56"/>
    <mergeCell ref="X56:AA56"/>
    <mergeCell ref="AC56:AG56"/>
  </mergeCells>
  <conditionalFormatting sqref="J12:J18">
    <cfRule type="containsText" dxfId="119" priority="37" operator="containsText" text="EXTREMO">
      <formula>NOT(ISERROR(SEARCH("EXTREMO",J12)))</formula>
    </cfRule>
    <cfRule type="containsText" dxfId="118" priority="38" operator="containsText" text="ALTO">
      <formula>NOT(ISERROR(SEARCH("ALTO",J12)))</formula>
    </cfRule>
    <cfRule type="containsText" dxfId="117" priority="39" operator="containsText" text="MODERADO">
      <formula>NOT(ISERROR(SEARCH("MODERADO",J12)))</formula>
    </cfRule>
    <cfRule type="containsText" dxfId="116" priority="40" operator="containsText" text="BAJO">
      <formula>NOT(ISERROR(SEARCH("BAJO",J12)))</formula>
    </cfRule>
  </conditionalFormatting>
  <conditionalFormatting sqref="U12:U18">
    <cfRule type="containsText" dxfId="115" priority="33" operator="containsText" text="EXTREMO">
      <formula>NOT(ISERROR(SEARCH("EXTREMO",U12)))</formula>
    </cfRule>
    <cfRule type="containsText" dxfId="114" priority="34" operator="containsText" text="MODERADO">
      <formula>NOT(ISERROR(SEARCH("MODERADO",U12)))</formula>
    </cfRule>
    <cfRule type="containsText" dxfId="113" priority="35" operator="containsText" text="ALTO">
      <formula>NOT(ISERROR(SEARCH("ALTO",U12)))</formula>
    </cfRule>
    <cfRule type="containsText" dxfId="112" priority="36" operator="containsText" text="BAJO">
      <formula>NOT(ISERROR(SEARCH("BAJO",U12)))</formula>
    </cfRule>
  </conditionalFormatting>
  <conditionalFormatting sqref="J19:J25">
    <cfRule type="containsText" dxfId="111" priority="29" operator="containsText" text="EXTREMO">
      <formula>NOT(ISERROR(SEARCH("EXTREMO",J19)))</formula>
    </cfRule>
    <cfRule type="containsText" dxfId="110" priority="30" operator="containsText" text="ALTO">
      <formula>NOT(ISERROR(SEARCH("ALTO",J19)))</formula>
    </cfRule>
    <cfRule type="containsText" dxfId="109" priority="31" operator="containsText" text="MODERADO">
      <formula>NOT(ISERROR(SEARCH("MODERADO",J19)))</formula>
    </cfRule>
    <cfRule type="containsText" dxfId="108" priority="32" operator="containsText" text="BAJO">
      <formula>NOT(ISERROR(SEARCH("BAJO",J19)))</formula>
    </cfRule>
  </conditionalFormatting>
  <conditionalFormatting sqref="U19:U25">
    <cfRule type="containsText" dxfId="107" priority="25" operator="containsText" text="EXTREMO">
      <formula>NOT(ISERROR(SEARCH("EXTREMO",U19)))</formula>
    </cfRule>
    <cfRule type="containsText" dxfId="106" priority="26" operator="containsText" text="MODERADO">
      <formula>NOT(ISERROR(SEARCH("MODERADO",U19)))</formula>
    </cfRule>
    <cfRule type="containsText" dxfId="105" priority="27" operator="containsText" text="ALTO">
      <formula>NOT(ISERROR(SEARCH("ALTO",U19)))</formula>
    </cfRule>
    <cfRule type="containsText" dxfId="104" priority="28" operator="containsText" text="BAJO">
      <formula>NOT(ISERROR(SEARCH("BAJO",U19)))</formula>
    </cfRule>
  </conditionalFormatting>
  <conditionalFormatting sqref="J26:J32">
    <cfRule type="containsText" dxfId="103" priority="21" operator="containsText" text="EXTREMO">
      <formula>NOT(ISERROR(SEARCH("EXTREMO",J26)))</formula>
    </cfRule>
    <cfRule type="containsText" dxfId="102" priority="22" operator="containsText" text="ALTO">
      <formula>NOT(ISERROR(SEARCH("ALTO",J26)))</formula>
    </cfRule>
    <cfRule type="containsText" dxfId="101" priority="23" operator="containsText" text="MODERADO">
      <formula>NOT(ISERROR(SEARCH("MODERADO",J26)))</formula>
    </cfRule>
    <cfRule type="containsText" dxfId="100" priority="24" operator="containsText" text="BAJO">
      <formula>NOT(ISERROR(SEARCH("BAJO",J26)))</formula>
    </cfRule>
  </conditionalFormatting>
  <conditionalFormatting sqref="U26:U32">
    <cfRule type="containsText" dxfId="99" priority="17" operator="containsText" text="EXTREMO">
      <formula>NOT(ISERROR(SEARCH("EXTREMO",U26)))</formula>
    </cfRule>
    <cfRule type="containsText" dxfId="98" priority="18" operator="containsText" text="MODERADO">
      <formula>NOT(ISERROR(SEARCH("MODERADO",U26)))</formula>
    </cfRule>
    <cfRule type="containsText" dxfId="97" priority="19" operator="containsText" text="ALTO">
      <formula>NOT(ISERROR(SEARCH("ALTO",U26)))</formula>
    </cfRule>
    <cfRule type="containsText" dxfId="96" priority="20" operator="containsText" text="BAJO">
      <formula>NOT(ISERROR(SEARCH("BAJO",U26)))</formula>
    </cfRule>
  </conditionalFormatting>
  <conditionalFormatting sqref="J33:J39">
    <cfRule type="containsText" dxfId="95" priority="13" operator="containsText" text="EXTREMO">
      <formula>NOT(ISERROR(SEARCH("EXTREMO",J33)))</formula>
    </cfRule>
    <cfRule type="containsText" dxfId="94" priority="14" operator="containsText" text="ALTO">
      <formula>NOT(ISERROR(SEARCH("ALTO",J33)))</formula>
    </cfRule>
    <cfRule type="containsText" dxfId="93" priority="15" operator="containsText" text="MODERADO">
      <formula>NOT(ISERROR(SEARCH("MODERADO",J33)))</formula>
    </cfRule>
    <cfRule type="containsText" dxfId="92" priority="16" operator="containsText" text="BAJO">
      <formula>NOT(ISERROR(SEARCH("BAJO",J33)))</formula>
    </cfRule>
  </conditionalFormatting>
  <conditionalFormatting sqref="U33:U39">
    <cfRule type="containsText" dxfId="91" priority="9" operator="containsText" text="EXTREMO">
      <formula>NOT(ISERROR(SEARCH("EXTREMO",U33)))</formula>
    </cfRule>
    <cfRule type="containsText" dxfId="90" priority="10" operator="containsText" text="MODERADO">
      <formula>NOT(ISERROR(SEARCH("MODERADO",U33)))</formula>
    </cfRule>
    <cfRule type="containsText" dxfId="89" priority="11" operator="containsText" text="ALTO">
      <formula>NOT(ISERROR(SEARCH("ALTO",U33)))</formula>
    </cfRule>
    <cfRule type="containsText" dxfId="88" priority="12" operator="containsText" text="BAJO">
      <formula>NOT(ISERROR(SEARCH("BAJO",U33)))</formula>
    </cfRule>
  </conditionalFormatting>
  <conditionalFormatting sqref="J40:J46">
    <cfRule type="containsText" dxfId="87" priority="5" operator="containsText" text="EXTREMO">
      <formula>NOT(ISERROR(SEARCH("EXTREMO",J40)))</formula>
    </cfRule>
    <cfRule type="containsText" dxfId="86" priority="6" operator="containsText" text="ALTO">
      <formula>NOT(ISERROR(SEARCH("ALTO",J40)))</formula>
    </cfRule>
    <cfRule type="containsText" dxfId="85" priority="7" operator="containsText" text="MODERADO">
      <formula>NOT(ISERROR(SEARCH("MODERADO",J40)))</formula>
    </cfRule>
    <cfRule type="containsText" dxfId="84" priority="8" operator="containsText" text="BAJO">
      <formula>NOT(ISERROR(SEARCH("BAJO",J40)))</formula>
    </cfRule>
  </conditionalFormatting>
  <conditionalFormatting sqref="U40:U46">
    <cfRule type="containsText" dxfId="83" priority="1" operator="containsText" text="EXTREMO">
      <formula>NOT(ISERROR(SEARCH("EXTREMO",U40)))</formula>
    </cfRule>
    <cfRule type="containsText" dxfId="82" priority="2" operator="containsText" text="MODERADO">
      <formula>NOT(ISERROR(SEARCH("MODERADO",U40)))</formula>
    </cfRule>
    <cfRule type="containsText" dxfId="81" priority="3" operator="containsText" text="ALTO">
      <formula>NOT(ISERROR(SEARCH("ALTO",U40)))</formula>
    </cfRule>
    <cfRule type="containsText" dxfId="80" priority="4" operator="containsText" text="BAJO">
      <formula>NOT(ISERROR(SEARCH("BAJO",U40)))</formula>
    </cfRule>
  </conditionalFormatting>
  <dataValidations count="15">
    <dataValidation type="list" allowBlank="1" showInputMessage="1" showErrorMessage="1" sqref="M15 M22 M29 M36 M43" xr:uid="{00000000-0002-0000-0200-000000000000}">
      <formula1>$AJ$16:$AL$16</formula1>
    </dataValidation>
    <dataValidation type="list" allowBlank="1" showInputMessage="1" showErrorMessage="1" sqref="AA12:AA46" xr:uid="{00000000-0002-0000-0200-000001000000}">
      <formula1>$AN$12:$AN$13</formula1>
    </dataValidation>
    <dataValidation type="list" allowBlank="1" showInputMessage="1" showErrorMessage="1" sqref="T12 S12:S13 T19 S19:S20 T26 S26:S27 T33 S33:S34 T40 S40:S41" xr:uid="{00000000-0002-0000-0200-000002000000}">
      <formula1>$AH$15:$AH$17</formula1>
    </dataValidation>
    <dataValidation type="list" allowBlank="1" showInputMessage="1" showErrorMessage="1" sqref="D12:D46" xr:uid="{00000000-0002-0000-0200-000003000000}">
      <formula1>$AN$2:$AN$8</formula1>
    </dataValidation>
    <dataValidation type="list" allowBlank="1" showInputMessage="1" showErrorMessage="1" sqref="V12:V46" xr:uid="{00000000-0002-0000-0200-000004000000}">
      <formula1>$AH$14:$AK$14</formula1>
    </dataValidation>
    <dataValidation type="list" allowBlank="1" showInputMessage="1" showErrorMessage="1" sqref="P12 P19 P26 P33 P40" xr:uid="{00000000-0002-0000-0200-000005000000}">
      <formula1>$AH$10:$AJ$10</formula1>
    </dataValidation>
    <dataValidation type="list" allowBlank="1" showInputMessage="1" showErrorMessage="1" sqref="M17 M24 M31 M38 M45" xr:uid="{00000000-0002-0000-0200-000006000000}">
      <formula1>$AH$8:$AI$8</formula1>
    </dataValidation>
    <dataValidation type="list" allowBlank="1" showInputMessage="1" showErrorMessage="1" sqref="M16 M23 M30 M37 M44" xr:uid="{00000000-0002-0000-0200-000007000000}">
      <formula1>$AH$7:$AI$7</formula1>
    </dataValidation>
    <dataValidation type="list" allowBlank="1" showInputMessage="1" showErrorMessage="1" sqref="M14 M21 M28 M35 M42" xr:uid="{00000000-0002-0000-0200-000008000000}">
      <formula1>$AH$5:$AI$5</formula1>
    </dataValidation>
    <dataValidation type="list" allowBlank="1" showInputMessage="1" showErrorMessage="1" sqref="M13 M20 M27 M34 M41" xr:uid="{00000000-0002-0000-0200-000009000000}">
      <formula1>$AH$4:$AI$4</formula1>
    </dataValidation>
    <dataValidation type="list" allowBlank="1" showInputMessage="1" showErrorMessage="1" sqref="M12 M19 M26 M33 M40" xr:uid="{00000000-0002-0000-0200-00000A000000}">
      <formula1>$AH$2:$AH$3</formula1>
    </dataValidation>
    <dataValidation type="list" allowBlank="1" showInputMessage="1" showErrorMessage="1" sqref="U12:U46" xr:uid="{00000000-0002-0000-0200-00000B000000}">
      <formula1>$AO$10:$AO$62</formula1>
    </dataValidation>
    <dataValidation type="list" allowBlank="1" showInputMessage="1" showErrorMessage="1" sqref="G12:G46" xr:uid="{00000000-0002-0000-0200-00000C000000}">
      <formula1>$AL$2:$AL$6</formula1>
    </dataValidation>
    <dataValidation type="list" allowBlank="1" showInputMessage="1" showErrorMessage="1" sqref="M18 M25 M32 M39 M46" xr:uid="{00000000-0002-0000-0200-00000D000000}">
      <formula1>$AH$9:$AJ$9</formula1>
    </dataValidation>
    <dataValidation type="list" allowBlank="1" showInputMessage="1" showErrorMessage="1" sqref="H12:H46" xr:uid="{00000000-0002-0000-0200-00000E000000}">
      <formula1>$AL$10:$AL$14</formula1>
    </dataValidation>
  </dataValidations>
  <printOptions horizontalCentered="1"/>
  <pageMargins left="0" right="0" top="0.39370078740157483" bottom="0.51181102362204722" header="0.31496062992125984" footer="0.31496062992125984"/>
  <pageSetup scale="1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D72F2-89B8-4082-8B15-FB2BBA493AC6}">
  <dimension ref="A1:AP97"/>
  <sheetViews>
    <sheetView tabSelected="1" view="pageBreakPreview" topLeftCell="Q1" zoomScale="70" zoomScaleNormal="40" zoomScaleSheetLayoutView="70" workbookViewId="0">
      <selection activeCell="AE7" sqref="AE7"/>
    </sheetView>
  </sheetViews>
  <sheetFormatPr baseColWidth="10" defaultRowHeight="12.75" x14ac:dyDescent="0.2"/>
  <cols>
    <col min="1" max="2" width="22.5703125" style="3" customWidth="1"/>
    <col min="3" max="3" width="21.140625" style="3" customWidth="1"/>
    <col min="4" max="4" width="27.42578125" style="36"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7.14062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2" width="33.28515625" style="3" customWidth="1"/>
    <col min="33"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111" t="s">
        <v>27</v>
      </c>
      <c r="B7" s="111"/>
      <c r="C7" s="236">
        <v>43861</v>
      </c>
      <c r="D7" s="112"/>
      <c r="E7" s="112"/>
      <c r="F7" s="112"/>
      <c r="G7" s="113"/>
      <c r="H7" s="114"/>
      <c r="I7" s="114"/>
      <c r="J7" s="114"/>
      <c r="K7" s="114"/>
      <c r="L7" s="115"/>
      <c r="M7" s="116" t="s">
        <v>28</v>
      </c>
      <c r="N7" s="117"/>
      <c r="O7" s="117"/>
      <c r="P7" s="117"/>
      <c r="Q7" s="117"/>
      <c r="R7" s="117"/>
      <c r="S7" s="117"/>
      <c r="T7" s="117"/>
      <c r="U7" s="117"/>
      <c r="V7" s="118"/>
      <c r="W7" s="4" t="s">
        <v>29</v>
      </c>
      <c r="X7" s="5" t="s">
        <v>225</v>
      </c>
      <c r="Y7" s="6" t="s">
        <v>30</v>
      </c>
      <c r="Z7" s="119"/>
      <c r="AA7" s="120"/>
      <c r="AB7" s="4" t="s">
        <v>31</v>
      </c>
      <c r="AC7" s="5"/>
      <c r="AD7" s="7" t="s">
        <v>32</v>
      </c>
      <c r="AE7" s="8"/>
      <c r="AF7" s="121"/>
      <c r="AG7" s="121"/>
      <c r="AH7" s="3" t="s">
        <v>33</v>
      </c>
      <c r="AI7" s="3" t="s">
        <v>34</v>
      </c>
      <c r="AJ7" s="3" t="s">
        <v>35</v>
      </c>
      <c r="AN7" s="3" t="s">
        <v>36</v>
      </c>
    </row>
    <row r="8" spans="1:41" x14ac:dyDescent="0.2">
      <c r="A8" s="122" t="s">
        <v>37</v>
      </c>
      <c r="B8" s="122"/>
      <c r="C8" s="122"/>
      <c r="D8" s="122"/>
      <c r="E8" s="122"/>
      <c r="F8" s="122"/>
      <c r="G8" s="123" t="s">
        <v>38</v>
      </c>
      <c r="H8" s="124"/>
      <c r="I8" s="124"/>
      <c r="J8" s="124"/>
      <c r="K8" s="124"/>
      <c r="L8" s="124"/>
      <c r="M8" s="124"/>
      <c r="N8" s="124"/>
      <c r="O8" s="124"/>
      <c r="P8" s="124"/>
      <c r="Q8" s="124"/>
      <c r="R8" s="124"/>
      <c r="S8" s="124"/>
      <c r="T8" s="124"/>
      <c r="U8" s="124"/>
      <c r="V8" s="124"/>
      <c r="W8" s="124"/>
      <c r="X8" s="125"/>
      <c r="Y8" s="124"/>
      <c r="Z8" s="124"/>
      <c r="AA8" s="124"/>
      <c r="AB8" s="126"/>
      <c r="AC8" s="127" t="s">
        <v>39</v>
      </c>
      <c r="AD8" s="130" t="s">
        <v>40</v>
      </c>
      <c r="AE8" s="131"/>
      <c r="AF8" s="131"/>
      <c r="AG8" s="131"/>
      <c r="AH8" s="3" t="s">
        <v>41</v>
      </c>
      <c r="AI8" s="3" t="s">
        <v>42</v>
      </c>
      <c r="AN8" s="3" t="s">
        <v>43</v>
      </c>
    </row>
    <row r="9" spans="1:41" s="9" customFormat="1" ht="14.25" customHeight="1" x14ac:dyDescent="0.2">
      <c r="A9" s="134" t="s">
        <v>44</v>
      </c>
      <c r="B9" s="135" t="s">
        <v>45</v>
      </c>
      <c r="C9" s="134" t="s">
        <v>46</v>
      </c>
      <c r="D9" s="134" t="s">
        <v>2</v>
      </c>
      <c r="E9" s="134" t="s">
        <v>47</v>
      </c>
      <c r="F9" s="138" t="s">
        <v>48</v>
      </c>
      <c r="G9" s="122" t="s">
        <v>49</v>
      </c>
      <c r="H9" s="122"/>
      <c r="I9" s="122"/>
      <c r="J9" s="122"/>
      <c r="K9" s="123" t="s">
        <v>50</v>
      </c>
      <c r="L9" s="124"/>
      <c r="M9" s="124"/>
      <c r="N9" s="124"/>
      <c r="O9" s="124"/>
      <c r="P9" s="124"/>
      <c r="Q9" s="124"/>
      <c r="R9" s="124"/>
      <c r="S9" s="124"/>
      <c r="T9" s="126"/>
      <c r="U9" s="123" t="s">
        <v>51</v>
      </c>
      <c r="V9" s="124"/>
      <c r="W9" s="124"/>
      <c r="X9" s="124"/>
      <c r="Y9" s="124"/>
      <c r="Z9" s="124"/>
      <c r="AA9" s="124"/>
      <c r="AB9" s="126"/>
      <c r="AC9" s="128"/>
      <c r="AD9" s="130"/>
      <c r="AE9" s="131"/>
      <c r="AF9" s="131"/>
      <c r="AG9" s="131"/>
      <c r="AH9" s="3" t="s">
        <v>52</v>
      </c>
      <c r="AI9" s="3" t="s">
        <v>53</v>
      </c>
      <c r="AJ9" s="3" t="s">
        <v>54</v>
      </c>
    </row>
    <row r="10" spans="1:41" s="9" customFormat="1" ht="20.25" customHeight="1" x14ac:dyDescent="0.2">
      <c r="A10" s="134"/>
      <c r="B10" s="136"/>
      <c r="C10" s="134"/>
      <c r="D10" s="134"/>
      <c r="E10" s="134"/>
      <c r="F10" s="138"/>
      <c r="G10" s="139" t="s">
        <v>55</v>
      </c>
      <c r="H10" s="139"/>
      <c r="I10" s="139"/>
      <c r="J10" s="139"/>
      <c r="K10" s="140" t="s">
        <v>56</v>
      </c>
      <c r="L10" s="138" t="s">
        <v>57</v>
      </c>
      <c r="M10" s="138" t="s">
        <v>58</v>
      </c>
      <c r="N10" s="127" t="s">
        <v>59</v>
      </c>
      <c r="O10" s="134" t="s">
        <v>60</v>
      </c>
      <c r="P10" s="136" t="s">
        <v>61</v>
      </c>
      <c r="Q10" s="135" t="s">
        <v>62</v>
      </c>
      <c r="R10" s="134" t="s">
        <v>63</v>
      </c>
      <c r="S10" s="135" t="s">
        <v>64</v>
      </c>
      <c r="T10" s="135" t="s">
        <v>65</v>
      </c>
      <c r="U10" s="141" t="s">
        <v>66</v>
      </c>
      <c r="V10" s="134" t="s">
        <v>67</v>
      </c>
      <c r="W10" s="140" t="s">
        <v>68</v>
      </c>
      <c r="X10" s="135" t="s">
        <v>69</v>
      </c>
      <c r="Y10" s="134" t="s">
        <v>70</v>
      </c>
      <c r="Z10" s="134"/>
      <c r="AA10" s="134"/>
      <c r="AB10" s="134"/>
      <c r="AC10" s="128"/>
      <c r="AD10" s="132"/>
      <c r="AE10" s="133"/>
      <c r="AF10" s="133"/>
      <c r="AG10" s="133"/>
      <c r="AH10" s="9" t="s">
        <v>71</v>
      </c>
      <c r="AI10" s="9" t="s">
        <v>72</v>
      </c>
      <c r="AJ10" s="9" t="s">
        <v>73</v>
      </c>
      <c r="AL10" s="9" t="s">
        <v>74</v>
      </c>
      <c r="AO10" s="3" t="s">
        <v>75</v>
      </c>
    </row>
    <row r="11" spans="1:41" s="9" customFormat="1" ht="69.75" customHeight="1" x14ac:dyDescent="0.2">
      <c r="A11" s="135"/>
      <c r="B11" s="137"/>
      <c r="C11" s="135"/>
      <c r="D11" s="135"/>
      <c r="E11" s="135"/>
      <c r="F11" s="127"/>
      <c r="G11" s="10" t="s">
        <v>1</v>
      </c>
      <c r="H11" s="10" t="s">
        <v>0</v>
      </c>
      <c r="I11" s="10"/>
      <c r="J11" s="11" t="s">
        <v>76</v>
      </c>
      <c r="K11" s="141"/>
      <c r="L11" s="138"/>
      <c r="M11" s="138"/>
      <c r="N11" s="129"/>
      <c r="O11" s="134"/>
      <c r="P11" s="137"/>
      <c r="Q11" s="137"/>
      <c r="R11" s="134"/>
      <c r="S11" s="137"/>
      <c r="T11" s="137"/>
      <c r="U11" s="155"/>
      <c r="V11" s="134"/>
      <c r="W11" s="141"/>
      <c r="X11" s="137"/>
      <c r="Y11" s="98" t="s">
        <v>77</v>
      </c>
      <c r="Z11" s="98" t="s">
        <v>78</v>
      </c>
      <c r="AA11" s="99" t="s">
        <v>79</v>
      </c>
      <c r="AB11" s="99" t="s">
        <v>80</v>
      </c>
      <c r="AC11" s="129"/>
      <c r="AD11" s="14" t="s">
        <v>81</v>
      </c>
      <c r="AE11" s="14" t="s">
        <v>82</v>
      </c>
      <c r="AF11" s="14" t="s">
        <v>83</v>
      </c>
      <c r="AG11" s="98" t="s">
        <v>84</v>
      </c>
      <c r="AH11" s="9" t="s">
        <v>85</v>
      </c>
      <c r="AI11" s="9" t="s">
        <v>8</v>
      </c>
      <c r="AL11" s="9" t="s">
        <v>86</v>
      </c>
      <c r="AO11" s="3" t="s">
        <v>87</v>
      </c>
    </row>
    <row r="12" spans="1:41" ht="37.5" customHeight="1" x14ac:dyDescent="0.2">
      <c r="A12" s="145" t="s">
        <v>294</v>
      </c>
      <c r="B12" s="145" t="s">
        <v>295</v>
      </c>
      <c r="C12" s="313" t="s">
        <v>296</v>
      </c>
      <c r="D12" s="148" t="s">
        <v>15</v>
      </c>
      <c r="E12" s="151" t="s">
        <v>297</v>
      </c>
      <c r="F12" s="142" t="s">
        <v>298</v>
      </c>
      <c r="G12" s="153" t="s">
        <v>14</v>
      </c>
      <c r="H12" s="153" t="s">
        <v>13</v>
      </c>
      <c r="I12" s="15" t="str">
        <f>CONCATENATE(G12,H12)</f>
        <v>POSIBLEMODERADO</v>
      </c>
      <c r="J12" s="166" t="str">
        <f>I13</f>
        <v>3. ALTO</v>
      </c>
      <c r="K12" s="378" t="s">
        <v>299</v>
      </c>
      <c r="L12" s="101" t="s">
        <v>88</v>
      </c>
      <c r="M12" s="102" t="s">
        <v>3</v>
      </c>
      <c r="N12" s="103">
        <f>IF(M12="ASIGNADO",15,IF(M12="NO ASIGNADO",0,""))</f>
        <v>15</v>
      </c>
      <c r="O12" s="171">
        <f>SUM(N12:N18)</f>
        <v>100</v>
      </c>
      <c r="P12" s="173" t="s">
        <v>71</v>
      </c>
      <c r="Q12" s="176">
        <f>IF(Q15="DÉBIL",0,IF(Q15="MODERADO",50,IF(Q15="FUERTE",100,"")))</f>
        <v>100</v>
      </c>
      <c r="R12" s="160"/>
      <c r="S12" s="162" t="s">
        <v>89</v>
      </c>
      <c r="T12" s="162" t="s">
        <v>89</v>
      </c>
      <c r="U12" s="149" t="s">
        <v>87</v>
      </c>
      <c r="V12" s="163" t="s">
        <v>90</v>
      </c>
      <c r="W12" s="142" t="s">
        <v>300</v>
      </c>
      <c r="X12" s="376" t="s">
        <v>301</v>
      </c>
      <c r="Y12" s="376" t="s">
        <v>302</v>
      </c>
      <c r="Z12" s="147" t="s">
        <v>303</v>
      </c>
      <c r="AA12" s="191" t="s">
        <v>91</v>
      </c>
      <c r="AB12" s="376" t="s">
        <v>304</v>
      </c>
      <c r="AC12" s="242"/>
      <c r="AD12" s="142"/>
      <c r="AE12" s="151" t="s">
        <v>305</v>
      </c>
      <c r="AF12" s="144" t="s">
        <v>306</v>
      </c>
      <c r="AG12" s="142"/>
      <c r="AH12" s="3" t="s">
        <v>92</v>
      </c>
      <c r="AI12" s="3" t="s">
        <v>93</v>
      </c>
      <c r="AJ12" s="3" t="s">
        <v>13</v>
      </c>
      <c r="AK12" s="3" t="s">
        <v>75</v>
      </c>
      <c r="AL12" s="3" t="s">
        <v>13</v>
      </c>
      <c r="AN12" s="3" t="s">
        <v>91</v>
      </c>
      <c r="AO12" s="3" t="s">
        <v>94</v>
      </c>
    </row>
    <row r="13" spans="1:41" ht="51.75" customHeight="1" x14ac:dyDescent="0.2">
      <c r="A13" s="145"/>
      <c r="B13" s="145"/>
      <c r="C13" s="314"/>
      <c r="D13" s="149"/>
      <c r="E13" s="152"/>
      <c r="F13" s="142"/>
      <c r="G13" s="153"/>
      <c r="H13" s="153"/>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167"/>
      <c r="K13" s="379"/>
      <c r="L13" s="104" t="s">
        <v>95</v>
      </c>
      <c r="M13" s="105" t="s">
        <v>11</v>
      </c>
      <c r="N13" s="106">
        <f>IF(M13="ADECUADO",15,IF(M13="INADECUADO",0,""))</f>
        <v>15</v>
      </c>
      <c r="O13" s="172"/>
      <c r="P13" s="174"/>
      <c r="Q13" s="176"/>
      <c r="R13" s="161"/>
      <c r="S13" s="162"/>
      <c r="T13" s="162"/>
      <c r="U13" s="149"/>
      <c r="V13" s="164"/>
      <c r="W13" s="142"/>
      <c r="X13" s="380"/>
      <c r="Y13" s="380"/>
      <c r="Z13" s="158"/>
      <c r="AA13" s="192"/>
      <c r="AB13" s="377"/>
      <c r="AC13" s="242"/>
      <c r="AD13" s="142"/>
      <c r="AE13" s="152"/>
      <c r="AF13" s="152"/>
      <c r="AG13" s="142"/>
      <c r="AH13" s="3" t="s">
        <v>89</v>
      </c>
      <c r="AI13" s="3" t="s">
        <v>96</v>
      </c>
      <c r="AL13" s="3" t="s">
        <v>18</v>
      </c>
      <c r="AN13" s="3" t="s">
        <v>97</v>
      </c>
      <c r="AO13" s="3" t="s">
        <v>98</v>
      </c>
    </row>
    <row r="14" spans="1:41" ht="143.25" customHeight="1" x14ac:dyDescent="0.2">
      <c r="A14" s="145"/>
      <c r="B14" s="145"/>
      <c r="C14" s="314"/>
      <c r="D14" s="149"/>
      <c r="E14" s="152"/>
      <c r="F14" s="142"/>
      <c r="G14" s="153"/>
      <c r="H14" s="153"/>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167"/>
      <c r="K14" s="379"/>
      <c r="L14" s="107" t="s">
        <v>99</v>
      </c>
      <c r="M14" s="105" t="s">
        <v>16</v>
      </c>
      <c r="N14" s="106">
        <f>IF(M14="OPORTUNA",15,IF(M14="INOPORTUNA",0,""))</f>
        <v>15</v>
      </c>
      <c r="O14" s="172"/>
      <c r="P14" s="174"/>
      <c r="Q14" s="176"/>
      <c r="R14" s="161"/>
      <c r="S14" s="16" t="s">
        <v>100</v>
      </c>
      <c r="T14" s="16" t="s">
        <v>101</v>
      </c>
      <c r="U14" s="149"/>
      <c r="V14" s="164"/>
      <c r="W14" s="142"/>
      <c r="X14" s="380"/>
      <c r="Y14" s="380"/>
      <c r="Z14" s="158"/>
      <c r="AA14" s="192"/>
      <c r="AB14" s="377"/>
      <c r="AC14" s="242"/>
      <c r="AD14" s="142"/>
      <c r="AE14" s="152"/>
      <c r="AF14" s="156"/>
      <c r="AG14" s="142"/>
      <c r="AH14" s="3" t="s">
        <v>102</v>
      </c>
      <c r="AI14" s="3" t="s">
        <v>90</v>
      </c>
      <c r="AJ14" s="3" t="s">
        <v>103</v>
      </c>
      <c r="AK14" s="3" t="s">
        <v>104</v>
      </c>
      <c r="AL14" s="3" t="s">
        <v>24</v>
      </c>
      <c r="AO14" s="3" t="s">
        <v>105</v>
      </c>
    </row>
    <row r="15" spans="1:41" ht="82.5" customHeight="1" x14ac:dyDescent="0.2">
      <c r="A15" s="145"/>
      <c r="B15" s="145"/>
      <c r="C15" s="314"/>
      <c r="D15" s="149"/>
      <c r="E15" s="17" t="s">
        <v>106</v>
      </c>
      <c r="F15" s="142"/>
      <c r="G15" s="153"/>
      <c r="H15" s="153"/>
      <c r="I15" s="15"/>
      <c r="J15" s="167"/>
      <c r="K15" s="379"/>
      <c r="L15" s="104" t="s">
        <v>107</v>
      </c>
      <c r="M15" s="105" t="s">
        <v>108</v>
      </c>
      <c r="N15" s="106">
        <f>IF(M15="PREVENIR",15,IF(M15="DETECTAR",10,IF(M15="NO ES UN CONTROL",0,"")))</f>
        <v>15</v>
      </c>
      <c r="O15" s="181" t="str">
        <f>IF(O12&lt;86,"DÉBIL",IF(O12&lt;96,"MODERADO",IF(O12&lt;101,"FUERTE","")))</f>
        <v>FUERTE</v>
      </c>
      <c r="P15" s="174"/>
      <c r="Q15" s="183" t="str">
        <f>IF(AND(O15="FUERTE",P12="FUERTE (SIEMPRE SE EJECUTA)"),"FUERTE",IF(OR(O15="DÉBIL",P12="DÉBIL (NO SE EJECUTA)"),"DÉBIL",IF(OR(O15="MODERADO",P12="MODERADO (ALGUNAS VECES)"),"MODERADO")))</f>
        <v>FUERTE</v>
      </c>
      <c r="R15" s="185" t="str">
        <f>IF(AND(O15="FUERTE",P12="FUERTE (SIEMPRE SE EJECUTA)"),"NO","SÍ")</f>
        <v>NO</v>
      </c>
      <c r="S15" s="187">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88">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149"/>
      <c r="V15" s="164"/>
      <c r="W15" s="142"/>
      <c r="X15" s="380"/>
      <c r="Y15" s="380"/>
      <c r="Z15" s="159"/>
      <c r="AA15" s="192"/>
      <c r="AB15" s="377"/>
      <c r="AC15" s="242"/>
      <c r="AD15" s="142"/>
      <c r="AE15" s="152"/>
      <c r="AF15" s="151" t="s">
        <v>307</v>
      </c>
      <c r="AG15" s="142"/>
      <c r="AH15" s="3" t="s">
        <v>89</v>
      </c>
      <c r="AO15" s="3" t="s">
        <v>109</v>
      </c>
    </row>
    <row r="16" spans="1:41" ht="82.5" customHeight="1" x14ac:dyDescent="0.2">
      <c r="A16" s="145"/>
      <c r="B16" s="145"/>
      <c r="C16" s="314"/>
      <c r="D16" s="149"/>
      <c r="E16" s="152" t="s">
        <v>308</v>
      </c>
      <c r="F16" s="142"/>
      <c r="G16" s="153"/>
      <c r="H16" s="153"/>
      <c r="I16" s="15"/>
      <c r="J16" s="167"/>
      <c r="K16" s="379"/>
      <c r="L16" s="104" t="s">
        <v>110</v>
      </c>
      <c r="M16" s="105" t="s">
        <v>33</v>
      </c>
      <c r="N16" s="106">
        <f>IF(M16="CONFIABLE",15,IF(M16="NO CONFIABLE",0,""))</f>
        <v>15</v>
      </c>
      <c r="O16" s="182"/>
      <c r="P16" s="174"/>
      <c r="Q16" s="183"/>
      <c r="R16" s="185"/>
      <c r="S16" s="187"/>
      <c r="T16" s="189"/>
      <c r="U16" s="149"/>
      <c r="V16" s="164"/>
      <c r="W16" s="142"/>
      <c r="X16" s="380"/>
      <c r="Y16" s="380"/>
      <c r="Z16" s="17" t="s">
        <v>111</v>
      </c>
      <c r="AA16" s="192"/>
      <c r="AB16" s="377"/>
      <c r="AC16" s="242"/>
      <c r="AD16" s="142"/>
      <c r="AE16" s="152"/>
      <c r="AF16" s="152"/>
      <c r="AG16" s="142"/>
      <c r="AH16" s="3" t="s">
        <v>112</v>
      </c>
      <c r="AJ16" s="3" t="s">
        <v>21</v>
      </c>
      <c r="AK16" s="3" t="s">
        <v>108</v>
      </c>
      <c r="AL16" s="3" t="s">
        <v>22</v>
      </c>
      <c r="AO16" s="3" t="s">
        <v>113</v>
      </c>
    </row>
    <row r="17" spans="1:41" ht="82.5" customHeight="1" x14ac:dyDescent="0.2">
      <c r="A17" s="145"/>
      <c r="B17" s="145"/>
      <c r="C17" s="314"/>
      <c r="D17" s="149"/>
      <c r="E17" s="152"/>
      <c r="F17" s="142"/>
      <c r="G17" s="153"/>
      <c r="H17" s="153"/>
      <c r="I17" s="15"/>
      <c r="J17" s="167"/>
      <c r="K17" s="379"/>
      <c r="L17" s="104" t="s">
        <v>114</v>
      </c>
      <c r="M17" s="105" t="s">
        <v>41</v>
      </c>
      <c r="N17" s="106">
        <f>IF(M17="SE INVESTIGAN Y SE RESUELVEN OPORTUNAMENTE",15,IF(M17="NO SE INVESTIGAN Y SE RESUELVEN OPORTUNAMENTE",0,""))</f>
        <v>15</v>
      </c>
      <c r="O17" s="182"/>
      <c r="P17" s="174"/>
      <c r="Q17" s="183"/>
      <c r="R17" s="185"/>
      <c r="S17" s="187"/>
      <c r="T17" s="189"/>
      <c r="U17" s="149"/>
      <c r="V17" s="164"/>
      <c r="W17" s="142"/>
      <c r="X17" s="380"/>
      <c r="Y17" s="380"/>
      <c r="Z17" s="151" t="s">
        <v>309</v>
      </c>
      <c r="AA17" s="192"/>
      <c r="AB17" s="377"/>
      <c r="AC17" s="242"/>
      <c r="AD17" s="142"/>
      <c r="AE17" s="152"/>
      <c r="AF17" s="152"/>
      <c r="AG17" s="142"/>
      <c r="AH17" s="3" t="s">
        <v>96</v>
      </c>
      <c r="AO17" s="3" t="s">
        <v>115</v>
      </c>
    </row>
    <row r="18" spans="1:41" ht="82.5" customHeight="1" x14ac:dyDescent="0.2">
      <c r="A18" s="145"/>
      <c r="B18" s="145"/>
      <c r="C18" s="315"/>
      <c r="D18" s="150"/>
      <c r="E18" s="156"/>
      <c r="F18" s="151"/>
      <c r="G18" s="154"/>
      <c r="H18" s="154"/>
      <c r="I18" s="15"/>
      <c r="J18" s="167"/>
      <c r="K18" s="379"/>
      <c r="L18" s="108" t="s">
        <v>116</v>
      </c>
      <c r="M18" s="109" t="s">
        <v>52</v>
      </c>
      <c r="N18" s="110">
        <f>IF(M18="COMPLETA",10,IF(M18="INCOMPLETA",5,IF(M18="NO EXISTE",0,"")))</f>
        <v>10</v>
      </c>
      <c r="O18" s="182"/>
      <c r="P18" s="175"/>
      <c r="Q18" s="184"/>
      <c r="R18" s="186"/>
      <c r="S18" s="188"/>
      <c r="T18" s="189"/>
      <c r="U18" s="150"/>
      <c r="V18" s="164"/>
      <c r="W18" s="151"/>
      <c r="X18" s="380"/>
      <c r="Y18" s="380"/>
      <c r="Z18" s="156"/>
      <c r="AA18" s="193"/>
      <c r="AB18" s="377"/>
      <c r="AC18" s="291"/>
      <c r="AD18" s="151"/>
      <c r="AE18" s="156"/>
      <c r="AF18" s="156"/>
      <c r="AG18" s="151"/>
      <c r="AO18" s="3" t="s">
        <v>117</v>
      </c>
    </row>
    <row r="19" spans="1:41" ht="37.5" customHeight="1" x14ac:dyDescent="0.2">
      <c r="A19" s="145"/>
      <c r="B19" s="145"/>
      <c r="C19" s="313" t="s">
        <v>310</v>
      </c>
      <c r="D19" s="148" t="s">
        <v>15</v>
      </c>
      <c r="E19" s="151" t="s">
        <v>311</v>
      </c>
      <c r="F19" s="142" t="s">
        <v>312</v>
      </c>
      <c r="G19" s="153" t="s">
        <v>14</v>
      </c>
      <c r="H19" s="153" t="s">
        <v>13</v>
      </c>
      <c r="I19" s="15" t="str">
        <f>CONCATENATE(G19,H19)</f>
        <v>POSIBLEMODERADO</v>
      </c>
      <c r="J19" s="166" t="str">
        <f>I20</f>
        <v>3. ALTO</v>
      </c>
      <c r="K19" s="378" t="s">
        <v>313</v>
      </c>
      <c r="L19" s="101" t="s">
        <v>88</v>
      </c>
      <c r="M19" s="102" t="s">
        <v>3</v>
      </c>
      <c r="N19" s="103">
        <f>IF(M19="ASIGNADO",15,IF(M19="NO ASIGNADO",0,""))</f>
        <v>15</v>
      </c>
      <c r="O19" s="171">
        <f>SUM(N19:N25)</f>
        <v>100</v>
      </c>
      <c r="P19" s="173" t="s">
        <v>72</v>
      </c>
      <c r="Q19" s="176">
        <f>IF(Q22="DÉBIL",0,IF(Q22="MODERADO",50,IF(Q22="FUERTE",100,"")))</f>
        <v>50</v>
      </c>
      <c r="R19" s="160"/>
      <c r="S19" s="162" t="s">
        <v>89</v>
      </c>
      <c r="T19" s="162" t="s">
        <v>89</v>
      </c>
      <c r="U19" s="149" t="s">
        <v>105</v>
      </c>
      <c r="V19" s="163" t="s">
        <v>90</v>
      </c>
      <c r="W19" s="142" t="s">
        <v>300</v>
      </c>
      <c r="X19" s="376" t="s">
        <v>314</v>
      </c>
      <c r="Y19" s="151" t="s">
        <v>315</v>
      </c>
      <c r="Z19" s="147" t="s">
        <v>303</v>
      </c>
      <c r="AA19" s="191" t="s">
        <v>91</v>
      </c>
      <c r="AB19" s="142" t="s">
        <v>316</v>
      </c>
      <c r="AC19" s="242"/>
      <c r="AD19" s="142"/>
      <c r="AE19" s="151" t="s">
        <v>305</v>
      </c>
      <c r="AF19" s="143" t="s">
        <v>317</v>
      </c>
      <c r="AG19" s="142"/>
      <c r="AH19" s="3" t="s">
        <v>92</v>
      </c>
      <c r="AI19" s="3" t="s">
        <v>93</v>
      </c>
      <c r="AJ19" s="3" t="s">
        <v>13</v>
      </c>
      <c r="AK19" s="3" t="s">
        <v>75</v>
      </c>
      <c r="AL19" s="3" t="s">
        <v>13</v>
      </c>
      <c r="AN19" s="3" t="s">
        <v>91</v>
      </c>
      <c r="AO19" s="3" t="s">
        <v>94</v>
      </c>
    </row>
    <row r="20" spans="1:41" ht="51.75" customHeight="1" x14ac:dyDescent="0.2">
      <c r="A20" s="145"/>
      <c r="B20" s="145"/>
      <c r="C20" s="314"/>
      <c r="D20" s="149"/>
      <c r="E20" s="152"/>
      <c r="F20" s="142"/>
      <c r="G20" s="153"/>
      <c r="H20" s="153"/>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167"/>
      <c r="K20" s="379"/>
      <c r="L20" s="104" t="s">
        <v>95</v>
      </c>
      <c r="M20" s="105" t="s">
        <v>11</v>
      </c>
      <c r="N20" s="106">
        <f>IF(M20="ADECUADO",15,IF(M20="INADECUADO",0,""))</f>
        <v>15</v>
      </c>
      <c r="O20" s="172"/>
      <c r="P20" s="174"/>
      <c r="Q20" s="176"/>
      <c r="R20" s="161"/>
      <c r="S20" s="162"/>
      <c r="T20" s="162"/>
      <c r="U20" s="149"/>
      <c r="V20" s="164"/>
      <c r="W20" s="142"/>
      <c r="X20" s="377"/>
      <c r="Y20" s="152"/>
      <c r="Z20" s="158"/>
      <c r="AA20" s="192"/>
      <c r="AB20" s="142"/>
      <c r="AC20" s="242"/>
      <c r="AD20" s="142"/>
      <c r="AE20" s="152"/>
      <c r="AF20" s="142"/>
      <c r="AG20" s="142"/>
      <c r="AH20" s="3" t="s">
        <v>89</v>
      </c>
      <c r="AI20" s="3" t="s">
        <v>96</v>
      </c>
      <c r="AL20" s="3" t="s">
        <v>18</v>
      </c>
      <c r="AN20" s="3" t="s">
        <v>97</v>
      </c>
      <c r="AO20" s="3" t="s">
        <v>98</v>
      </c>
    </row>
    <row r="21" spans="1:41" ht="69.75" customHeight="1" x14ac:dyDescent="0.2">
      <c r="A21" s="145"/>
      <c r="B21" s="145"/>
      <c r="C21" s="314"/>
      <c r="D21" s="149"/>
      <c r="E21" s="152"/>
      <c r="F21" s="142"/>
      <c r="G21" s="153"/>
      <c r="H21" s="153"/>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167"/>
      <c r="K21" s="379"/>
      <c r="L21" s="107" t="s">
        <v>99</v>
      </c>
      <c r="M21" s="105" t="s">
        <v>16</v>
      </c>
      <c r="N21" s="106">
        <f>IF(M21="OPORTUNA",15,IF(M21="INOPORTUNA",0,""))</f>
        <v>15</v>
      </c>
      <c r="O21" s="172"/>
      <c r="P21" s="174"/>
      <c r="Q21" s="176"/>
      <c r="R21" s="161"/>
      <c r="S21" s="16" t="s">
        <v>100</v>
      </c>
      <c r="T21" s="16" t="s">
        <v>101</v>
      </c>
      <c r="U21" s="149"/>
      <c r="V21" s="164"/>
      <c r="W21" s="142"/>
      <c r="X21" s="377"/>
      <c r="Y21" s="152"/>
      <c r="Z21" s="158"/>
      <c r="AA21" s="192"/>
      <c r="AB21" s="142"/>
      <c r="AC21" s="242"/>
      <c r="AD21" s="142"/>
      <c r="AE21" s="152"/>
      <c r="AF21" s="142"/>
      <c r="AG21" s="142"/>
      <c r="AH21" s="3" t="s">
        <v>102</v>
      </c>
      <c r="AI21" s="3" t="s">
        <v>90</v>
      </c>
      <c r="AJ21" s="3" t="s">
        <v>103</v>
      </c>
      <c r="AK21" s="3" t="s">
        <v>104</v>
      </c>
      <c r="AL21" s="3" t="s">
        <v>24</v>
      </c>
      <c r="AO21" s="3" t="s">
        <v>105</v>
      </c>
    </row>
    <row r="22" spans="1:41" ht="78.75" customHeight="1" x14ac:dyDescent="0.2">
      <c r="A22" s="145"/>
      <c r="B22" s="145"/>
      <c r="C22" s="314"/>
      <c r="D22" s="149"/>
      <c r="E22" s="17" t="s">
        <v>106</v>
      </c>
      <c r="F22" s="142"/>
      <c r="G22" s="153"/>
      <c r="H22" s="153"/>
      <c r="I22" s="15"/>
      <c r="J22" s="167"/>
      <c r="K22" s="379"/>
      <c r="L22" s="104" t="s">
        <v>107</v>
      </c>
      <c r="M22" s="105" t="s">
        <v>108</v>
      </c>
      <c r="N22" s="106">
        <f>IF(M22="PREVENIR",15,IF(M22="DETECTAR",10,IF(M22="NO ES UN CONTROL",0,"")))</f>
        <v>15</v>
      </c>
      <c r="O22" s="181" t="str">
        <f>IF(O19&lt;86,"DÉBIL",IF(O19&lt;96,"MODERADO",IF(O19&lt;101,"FUERTE","")))</f>
        <v>FUERTE</v>
      </c>
      <c r="P22" s="174"/>
      <c r="Q22" s="183" t="str">
        <f>IF(AND(O22="FUERTE",P19="FUERTE (SIEMPRE SE EJECUTA)"),"FUERTE",IF(OR(O22="DÉBIL",P19="DÉBIL (NO SE EJECUTA)"),"DÉBIL",IF(OR(O22="MODERADO",P19="MODERADO (ALGUNAS VECES)"),"MODERADO")))</f>
        <v>MODERADO</v>
      </c>
      <c r="R22" s="185" t="str">
        <f>IF(AND(O22="FUERTE",P19="FUERTE (SIEMPRE SE EJECUTA)"),"NO","SÍ")</f>
        <v>SÍ</v>
      </c>
      <c r="S22" s="187">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1</v>
      </c>
      <c r="T22" s="188">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1</v>
      </c>
      <c r="U22" s="149"/>
      <c r="V22" s="164"/>
      <c r="W22" s="142"/>
      <c r="X22" s="377"/>
      <c r="Y22" s="152"/>
      <c r="Z22" s="159"/>
      <c r="AA22" s="192"/>
      <c r="AB22" s="142"/>
      <c r="AC22" s="242"/>
      <c r="AD22" s="142"/>
      <c r="AE22" s="152"/>
      <c r="AF22" s="151" t="s">
        <v>307</v>
      </c>
      <c r="AG22" s="142"/>
      <c r="AH22" s="3" t="s">
        <v>89</v>
      </c>
      <c r="AO22" s="3" t="s">
        <v>109</v>
      </c>
    </row>
    <row r="23" spans="1:41" ht="78.75" customHeight="1" x14ac:dyDescent="0.2">
      <c r="A23" s="145"/>
      <c r="B23" s="145"/>
      <c r="C23" s="314"/>
      <c r="D23" s="149"/>
      <c r="E23" s="152" t="s">
        <v>318</v>
      </c>
      <c r="F23" s="142"/>
      <c r="G23" s="153"/>
      <c r="H23" s="153"/>
      <c r="I23" s="15"/>
      <c r="J23" s="167"/>
      <c r="K23" s="379"/>
      <c r="L23" s="104" t="s">
        <v>110</v>
      </c>
      <c r="M23" s="105" t="s">
        <v>33</v>
      </c>
      <c r="N23" s="106">
        <f>IF(M23="CONFIABLE",15,IF(M23="NO CONFIABLE",0,""))</f>
        <v>15</v>
      </c>
      <c r="O23" s="182"/>
      <c r="P23" s="174"/>
      <c r="Q23" s="183"/>
      <c r="R23" s="185"/>
      <c r="S23" s="187"/>
      <c r="T23" s="189"/>
      <c r="U23" s="149"/>
      <c r="V23" s="164"/>
      <c r="W23" s="142"/>
      <c r="X23" s="377"/>
      <c r="Y23" s="152"/>
      <c r="Z23" s="17" t="s">
        <v>111</v>
      </c>
      <c r="AA23" s="192"/>
      <c r="AB23" s="142"/>
      <c r="AC23" s="242"/>
      <c r="AD23" s="142"/>
      <c r="AE23" s="152"/>
      <c r="AF23" s="152"/>
      <c r="AG23" s="142"/>
      <c r="AH23" s="3" t="s">
        <v>112</v>
      </c>
      <c r="AJ23" s="3" t="s">
        <v>21</v>
      </c>
      <c r="AK23" s="3" t="s">
        <v>108</v>
      </c>
      <c r="AL23" s="3" t="s">
        <v>22</v>
      </c>
      <c r="AO23" s="3" t="s">
        <v>113</v>
      </c>
    </row>
    <row r="24" spans="1:41" ht="78.75" customHeight="1" x14ac:dyDescent="0.2">
      <c r="A24" s="145"/>
      <c r="B24" s="145"/>
      <c r="C24" s="314"/>
      <c r="D24" s="149"/>
      <c r="E24" s="152"/>
      <c r="F24" s="142"/>
      <c r="G24" s="153"/>
      <c r="H24" s="153"/>
      <c r="I24" s="15"/>
      <c r="J24" s="167"/>
      <c r="K24" s="379"/>
      <c r="L24" s="104" t="s">
        <v>114</v>
      </c>
      <c r="M24" s="105" t="s">
        <v>41</v>
      </c>
      <c r="N24" s="106">
        <f>IF(M24="SE INVESTIGAN Y SE RESUELVEN OPORTUNAMENTE",15,IF(M24="NO SE INVESTIGAN Y SE RESUELVEN OPORTUNAMENTE",0,""))</f>
        <v>15</v>
      </c>
      <c r="O24" s="182"/>
      <c r="P24" s="174"/>
      <c r="Q24" s="183"/>
      <c r="R24" s="185"/>
      <c r="S24" s="187"/>
      <c r="T24" s="189"/>
      <c r="U24" s="149"/>
      <c r="V24" s="164"/>
      <c r="W24" s="142"/>
      <c r="X24" s="377"/>
      <c r="Y24" s="152"/>
      <c r="Z24" s="147" t="s">
        <v>319</v>
      </c>
      <c r="AA24" s="192"/>
      <c r="AB24" s="142"/>
      <c r="AC24" s="242"/>
      <c r="AD24" s="142"/>
      <c r="AE24" s="152"/>
      <c r="AF24" s="152"/>
      <c r="AG24" s="142"/>
      <c r="AH24" s="3" t="s">
        <v>96</v>
      </c>
      <c r="AO24" s="3" t="s">
        <v>115</v>
      </c>
    </row>
    <row r="25" spans="1:41" ht="78.75" customHeight="1" x14ac:dyDescent="0.2">
      <c r="A25" s="322"/>
      <c r="B25" s="322"/>
      <c r="C25" s="315"/>
      <c r="D25" s="150"/>
      <c r="E25" s="156"/>
      <c r="F25" s="151"/>
      <c r="G25" s="154"/>
      <c r="H25" s="154"/>
      <c r="I25" s="15"/>
      <c r="J25" s="167"/>
      <c r="K25" s="379"/>
      <c r="L25" s="108" t="s">
        <v>116</v>
      </c>
      <c r="M25" s="109" t="s">
        <v>52</v>
      </c>
      <c r="N25" s="110">
        <f>IF(M25="COMPLETA",10,IF(M25="INCOMPLETA",5,IF(M25="NO EXISTE",0,"")))</f>
        <v>10</v>
      </c>
      <c r="O25" s="182"/>
      <c r="P25" s="175"/>
      <c r="Q25" s="184"/>
      <c r="R25" s="186"/>
      <c r="S25" s="188"/>
      <c r="T25" s="189"/>
      <c r="U25" s="150"/>
      <c r="V25" s="164"/>
      <c r="W25" s="151"/>
      <c r="X25" s="377"/>
      <c r="Y25" s="156"/>
      <c r="Z25" s="159"/>
      <c r="AA25" s="193"/>
      <c r="AB25" s="151"/>
      <c r="AC25" s="291"/>
      <c r="AD25" s="151"/>
      <c r="AE25" s="156"/>
      <c r="AF25" s="156"/>
      <c r="AG25" s="151"/>
      <c r="AO25" s="3" t="s">
        <v>117</v>
      </c>
    </row>
    <row r="26" spans="1:41" ht="37.5" hidden="1" customHeight="1" x14ac:dyDescent="0.2">
      <c r="A26" s="239"/>
      <c r="B26" s="371"/>
      <c r="C26" s="373"/>
      <c r="D26" s="148" t="s">
        <v>6</v>
      </c>
      <c r="E26" s="151"/>
      <c r="F26" s="142"/>
      <c r="G26" s="153" t="s">
        <v>19</v>
      </c>
      <c r="H26" s="153" t="s">
        <v>18</v>
      </c>
      <c r="I26" s="15" t="str">
        <f>CONCATENATE(G26,H26)</f>
        <v>PROBABLEMAYOR</v>
      </c>
      <c r="J26" s="166" t="str">
        <f>I27</f>
        <v>5. EXTREMO</v>
      </c>
      <c r="K26" s="369"/>
      <c r="L26" s="18" t="s">
        <v>88</v>
      </c>
      <c r="M26" s="19" t="s">
        <v>3</v>
      </c>
      <c r="N26" s="20">
        <f>IF(M26="ASIGNADO",15,IF(M26="NO ASIGNADO",0,""))</f>
        <v>15</v>
      </c>
      <c r="O26" s="171">
        <f>SUM(N26:N32)</f>
        <v>100</v>
      </c>
      <c r="P26" s="173" t="s">
        <v>71</v>
      </c>
      <c r="Q26" s="176">
        <f>IF(Q29="DÉBIL",0,IF(Q29="MODERADO",50,IF(Q29="FUERTE",100,"")))</f>
        <v>100</v>
      </c>
      <c r="R26" s="160"/>
      <c r="S26" s="162" t="s">
        <v>89</v>
      </c>
      <c r="T26" s="162" t="s">
        <v>89</v>
      </c>
      <c r="U26" s="149" t="s">
        <v>118</v>
      </c>
      <c r="V26" s="163" t="s">
        <v>102</v>
      </c>
      <c r="W26" s="242"/>
      <c r="X26" s="242"/>
      <c r="Y26" s="291"/>
      <c r="Z26" s="291"/>
      <c r="AA26" s="191" t="s">
        <v>97</v>
      </c>
      <c r="AB26" s="242"/>
      <c r="AC26" s="242"/>
      <c r="AD26" s="242"/>
      <c r="AE26" s="179" t="s">
        <v>119</v>
      </c>
      <c r="AF26" s="142" t="s">
        <v>320</v>
      </c>
      <c r="AG26" s="142"/>
      <c r="AH26" s="3" t="s">
        <v>92</v>
      </c>
      <c r="AI26" s="3" t="s">
        <v>93</v>
      </c>
      <c r="AJ26" s="3" t="s">
        <v>13</v>
      </c>
      <c r="AK26" s="3" t="s">
        <v>75</v>
      </c>
      <c r="AL26" s="3" t="s">
        <v>13</v>
      </c>
      <c r="AN26" s="3" t="s">
        <v>91</v>
      </c>
      <c r="AO26" s="3" t="s">
        <v>94</v>
      </c>
    </row>
    <row r="27" spans="1:41" ht="51.75" hidden="1" customHeight="1" x14ac:dyDescent="0.2">
      <c r="A27" s="239"/>
      <c r="B27" s="372"/>
      <c r="C27" s="374"/>
      <c r="D27" s="149"/>
      <c r="E27" s="152"/>
      <c r="F27" s="146"/>
      <c r="G27" s="153"/>
      <c r="H27" s="153"/>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167"/>
      <c r="K27" s="369"/>
      <c r="L27" s="21" t="s">
        <v>95</v>
      </c>
      <c r="M27" s="22" t="s">
        <v>11</v>
      </c>
      <c r="N27" s="23">
        <f>IF(M27="ADECUADO",15,IF(M27="INADECUADO",0,""))</f>
        <v>15</v>
      </c>
      <c r="O27" s="172"/>
      <c r="P27" s="174"/>
      <c r="Q27" s="176"/>
      <c r="R27" s="161"/>
      <c r="S27" s="162"/>
      <c r="T27" s="162"/>
      <c r="U27" s="149"/>
      <c r="V27" s="164"/>
      <c r="W27" s="242"/>
      <c r="X27" s="242"/>
      <c r="Y27" s="368"/>
      <c r="Z27" s="368"/>
      <c r="AA27" s="192"/>
      <c r="AB27" s="242"/>
      <c r="AC27" s="242"/>
      <c r="AD27" s="242"/>
      <c r="AE27" s="179"/>
      <c r="AF27" s="142"/>
      <c r="AG27" s="142"/>
      <c r="AH27" s="3" t="s">
        <v>89</v>
      </c>
      <c r="AI27" s="3" t="s">
        <v>96</v>
      </c>
      <c r="AL27" s="3" t="s">
        <v>18</v>
      </c>
      <c r="AN27" s="3" t="s">
        <v>97</v>
      </c>
      <c r="AO27" s="3" t="s">
        <v>98</v>
      </c>
    </row>
    <row r="28" spans="1:41" ht="69.75" hidden="1" customHeight="1" x14ac:dyDescent="0.2">
      <c r="A28" s="239"/>
      <c r="B28" s="372"/>
      <c r="C28" s="374"/>
      <c r="D28" s="149"/>
      <c r="E28" s="152"/>
      <c r="F28" s="146"/>
      <c r="G28" s="153"/>
      <c r="H28" s="153"/>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167"/>
      <c r="K28" s="369"/>
      <c r="L28" s="24" t="s">
        <v>99</v>
      </c>
      <c r="M28" s="22" t="s">
        <v>16</v>
      </c>
      <c r="N28" s="23">
        <f>IF(M28="OPORTUNA",15,IF(M28="INOPORTUNA",0,""))</f>
        <v>15</v>
      </c>
      <c r="O28" s="172"/>
      <c r="P28" s="174"/>
      <c r="Q28" s="176"/>
      <c r="R28" s="161"/>
      <c r="S28" s="16" t="s">
        <v>100</v>
      </c>
      <c r="T28" s="16" t="s">
        <v>101</v>
      </c>
      <c r="U28" s="149"/>
      <c r="V28" s="164"/>
      <c r="W28" s="242"/>
      <c r="X28" s="242"/>
      <c r="Y28" s="368"/>
      <c r="Z28" s="368"/>
      <c r="AA28" s="192"/>
      <c r="AB28" s="242"/>
      <c r="AC28" s="242"/>
      <c r="AD28" s="242"/>
      <c r="AE28" s="179"/>
      <c r="AF28" s="142"/>
      <c r="AG28" s="142"/>
      <c r="AH28" s="3" t="s">
        <v>102</v>
      </c>
      <c r="AI28" s="3" t="s">
        <v>90</v>
      </c>
      <c r="AJ28" s="3" t="s">
        <v>103</v>
      </c>
      <c r="AK28" s="3" t="s">
        <v>104</v>
      </c>
      <c r="AL28" s="3" t="s">
        <v>24</v>
      </c>
      <c r="AO28" s="3" t="s">
        <v>105</v>
      </c>
    </row>
    <row r="29" spans="1:41" ht="84" hidden="1" customHeight="1" x14ac:dyDescent="0.2">
      <c r="A29" s="239"/>
      <c r="B29" s="372"/>
      <c r="C29" s="374"/>
      <c r="D29" s="149"/>
      <c r="E29" s="17" t="s">
        <v>106</v>
      </c>
      <c r="F29" s="146"/>
      <c r="G29" s="153"/>
      <c r="H29" s="153"/>
      <c r="I29" s="15"/>
      <c r="J29" s="167"/>
      <c r="K29" s="369"/>
      <c r="L29" s="21" t="s">
        <v>107</v>
      </c>
      <c r="M29" s="22" t="s">
        <v>108</v>
      </c>
      <c r="N29" s="23">
        <f>IF(M29="PREVENIR",15,IF(M29="DETECTAR",10,IF(M29="NO ES UN CONTROL",0,"")))</f>
        <v>15</v>
      </c>
      <c r="O29" s="181" t="str">
        <f>IF(O26&lt;86,"DÉBIL",IF(O26&lt;96,"MODERADO",IF(O26&lt;101,"FUERTE","")))</f>
        <v>FUERTE</v>
      </c>
      <c r="P29" s="174"/>
      <c r="Q29" s="183" t="str">
        <f>IF(AND(O29="FUERTE",P26="FUERTE (SIEMPRE SE EJECUTA)"),"FUERTE",IF(OR(O29="DÉBIL",P26="DÉBIL (NO SE EJECUTA)"),"DÉBIL",IF(OR(O29="MODERADO",P26="MODERADO (ALGUNAS VECES)"),"MODERADO")))</f>
        <v>FUERTE</v>
      </c>
      <c r="R29" s="185" t="str">
        <f>IF(AND(O29="FUERTE",P26="FUERTE (SIEMPRE SE EJECUTA)"),"NO","SÍ")</f>
        <v>NO</v>
      </c>
      <c r="S29" s="187">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188">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149"/>
      <c r="V29" s="164"/>
      <c r="W29" s="242"/>
      <c r="X29" s="242"/>
      <c r="Y29" s="368"/>
      <c r="Z29" s="367"/>
      <c r="AA29" s="192"/>
      <c r="AB29" s="242"/>
      <c r="AC29" s="242"/>
      <c r="AD29" s="242"/>
      <c r="AE29" s="179"/>
      <c r="AF29" s="142" t="s">
        <v>321</v>
      </c>
      <c r="AG29" s="142"/>
      <c r="AH29" s="3" t="s">
        <v>89</v>
      </c>
      <c r="AO29" s="3" t="s">
        <v>109</v>
      </c>
    </row>
    <row r="30" spans="1:41" ht="55.5" hidden="1" customHeight="1" x14ac:dyDescent="0.2">
      <c r="A30" s="239"/>
      <c r="B30" s="372"/>
      <c r="C30" s="374"/>
      <c r="D30" s="149"/>
      <c r="E30" s="152"/>
      <c r="F30" s="146"/>
      <c r="G30" s="153"/>
      <c r="H30" s="153"/>
      <c r="I30" s="15"/>
      <c r="J30" s="167"/>
      <c r="K30" s="369"/>
      <c r="L30" s="21" t="s">
        <v>110</v>
      </c>
      <c r="M30" s="22" t="s">
        <v>33</v>
      </c>
      <c r="N30" s="23">
        <f>IF(M30="CONFIABLE",15,IF(M30="NO CONFIABLE",0,""))</f>
        <v>15</v>
      </c>
      <c r="O30" s="182"/>
      <c r="P30" s="174"/>
      <c r="Q30" s="183"/>
      <c r="R30" s="185"/>
      <c r="S30" s="187"/>
      <c r="T30" s="189"/>
      <c r="U30" s="149"/>
      <c r="V30" s="164"/>
      <c r="W30" s="242"/>
      <c r="X30" s="242"/>
      <c r="Y30" s="368"/>
      <c r="Z30" s="17" t="s">
        <v>111</v>
      </c>
      <c r="AA30" s="192"/>
      <c r="AB30" s="242"/>
      <c r="AC30" s="242"/>
      <c r="AD30" s="242"/>
      <c r="AE30" s="179"/>
      <c r="AF30" s="142"/>
      <c r="AG30" s="142"/>
      <c r="AH30" s="3" t="s">
        <v>112</v>
      </c>
      <c r="AJ30" s="3" t="s">
        <v>21</v>
      </c>
      <c r="AK30" s="3" t="s">
        <v>108</v>
      </c>
      <c r="AL30" s="3" t="s">
        <v>22</v>
      </c>
      <c r="AO30" s="3" t="s">
        <v>113</v>
      </c>
    </row>
    <row r="31" spans="1:41" ht="66.75" hidden="1" customHeight="1" x14ac:dyDescent="0.2">
      <c r="A31" s="239"/>
      <c r="B31" s="372"/>
      <c r="C31" s="374"/>
      <c r="D31" s="149"/>
      <c r="E31" s="152"/>
      <c r="F31" s="146"/>
      <c r="G31" s="153"/>
      <c r="H31" s="153"/>
      <c r="I31" s="15"/>
      <c r="J31" s="167"/>
      <c r="K31" s="369"/>
      <c r="L31" s="21" t="s">
        <v>114</v>
      </c>
      <c r="M31" s="22" t="s">
        <v>41</v>
      </c>
      <c r="N31" s="23">
        <f>IF(M31="SE INVESTIGAN Y SE RESUELVEN OPORTUNAMENTE",15,IF(M31="NO SE INVESTIGAN Y SE RESUELVEN OPORTUNAMENTE",0,""))</f>
        <v>15</v>
      </c>
      <c r="O31" s="182"/>
      <c r="P31" s="174"/>
      <c r="Q31" s="183"/>
      <c r="R31" s="185"/>
      <c r="S31" s="187"/>
      <c r="T31" s="189"/>
      <c r="U31" s="149"/>
      <c r="V31" s="164"/>
      <c r="W31" s="242"/>
      <c r="X31" s="242"/>
      <c r="Y31" s="368"/>
      <c r="Z31" s="291"/>
      <c r="AA31" s="192"/>
      <c r="AB31" s="242"/>
      <c r="AC31" s="242"/>
      <c r="AD31" s="242"/>
      <c r="AE31" s="179"/>
      <c r="AF31" s="142"/>
      <c r="AG31" s="142"/>
      <c r="AH31" s="3" t="s">
        <v>96</v>
      </c>
      <c r="AO31" s="3" t="s">
        <v>115</v>
      </c>
    </row>
    <row r="32" spans="1:41" ht="60.75" hidden="1" customHeight="1" x14ac:dyDescent="0.2">
      <c r="A32" s="371"/>
      <c r="B32" s="372"/>
      <c r="C32" s="375"/>
      <c r="D32" s="150"/>
      <c r="E32" s="156"/>
      <c r="F32" s="147"/>
      <c r="G32" s="154"/>
      <c r="H32" s="154"/>
      <c r="I32" s="15"/>
      <c r="J32" s="167"/>
      <c r="K32" s="370"/>
      <c r="L32" s="25" t="s">
        <v>116</v>
      </c>
      <c r="M32" s="26" t="s">
        <v>52</v>
      </c>
      <c r="N32" s="27">
        <f>IF(M32="COMPLETA",10,IF(M32="INCOMPLETA",5,IF(M32="NO EXISTE",0,"")))</f>
        <v>10</v>
      </c>
      <c r="O32" s="182"/>
      <c r="P32" s="175"/>
      <c r="Q32" s="184"/>
      <c r="R32" s="186"/>
      <c r="S32" s="188"/>
      <c r="T32" s="189"/>
      <c r="U32" s="150"/>
      <c r="V32" s="164"/>
      <c r="W32" s="291"/>
      <c r="X32" s="291"/>
      <c r="Y32" s="367"/>
      <c r="Z32" s="367"/>
      <c r="AA32" s="193"/>
      <c r="AB32" s="291"/>
      <c r="AC32" s="291"/>
      <c r="AD32" s="291"/>
      <c r="AE32" s="180"/>
      <c r="AF32" s="151"/>
      <c r="AG32" s="151"/>
      <c r="AO32" s="3" t="s">
        <v>117</v>
      </c>
    </row>
    <row r="33" spans="1:41" ht="37.5" hidden="1" customHeight="1" x14ac:dyDescent="0.2">
      <c r="A33" s="239"/>
      <c r="B33" s="371"/>
      <c r="C33" s="373"/>
      <c r="D33" s="148" t="s">
        <v>6</v>
      </c>
      <c r="E33" s="151"/>
      <c r="F33" s="142"/>
      <c r="G33" s="153" t="s">
        <v>19</v>
      </c>
      <c r="H33" s="153" t="s">
        <v>18</v>
      </c>
      <c r="I33" s="15" t="str">
        <f>CONCATENATE(G33,H33)</f>
        <v>PROBABLEMAYOR</v>
      </c>
      <c r="J33" s="166" t="str">
        <f>I34</f>
        <v>5. EXTREMO</v>
      </c>
      <c r="K33" s="369"/>
      <c r="L33" s="18" t="s">
        <v>88</v>
      </c>
      <c r="M33" s="19" t="s">
        <v>3</v>
      </c>
      <c r="N33" s="20">
        <f>IF(M33="ASIGNADO",15,IF(M33="NO ASIGNADO",0,""))</f>
        <v>15</v>
      </c>
      <c r="O33" s="171">
        <f>SUM(N33:N39)</f>
        <v>100</v>
      </c>
      <c r="P33" s="173" t="s">
        <v>71</v>
      </c>
      <c r="Q33" s="176">
        <f>IF(Q36="DÉBIL",0,IF(Q36="MODERADO",50,IF(Q36="FUERTE",100,"")))</f>
        <v>100</v>
      </c>
      <c r="R33" s="160"/>
      <c r="S33" s="162" t="s">
        <v>89</v>
      </c>
      <c r="T33" s="162" t="s">
        <v>89</v>
      </c>
      <c r="U33" s="149" t="s">
        <v>118</v>
      </c>
      <c r="V33" s="163" t="s">
        <v>102</v>
      </c>
      <c r="W33" s="242"/>
      <c r="X33" s="242"/>
      <c r="Y33" s="291"/>
      <c r="Z33" s="291"/>
      <c r="AA33" s="191" t="s">
        <v>97</v>
      </c>
      <c r="AB33" s="242"/>
      <c r="AC33" s="242"/>
      <c r="AD33" s="242"/>
      <c r="AE33" s="179" t="s">
        <v>119</v>
      </c>
      <c r="AF33" s="142" t="s">
        <v>320</v>
      </c>
      <c r="AG33" s="142"/>
      <c r="AH33" s="3" t="s">
        <v>92</v>
      </c>
      <c r="AI33" s="3" t="s">
        <v>93</v>
      </c>
      <c r="AJ33" s="3" t="s">
        <v>13</v>
      </c>
      <c r="AK33" s="3" t="s">
        <v>75</v>
      </c>
      <c r="AL33" s="3" t="s">
        <v>13</v>
      </c>
      <c r="AN33" s="3" t="s">
        <v>91</v>
      </c>
      <c r="AO33" s="3" t="s">
        <v>94</v>
      </c>
    </row>
    <row r="34" spans="1:41" ht="51.75" hidden="1" customHeight="1" x14ac:dyDescent="0.2">
      <c r="A34" s="239"/>
      <c r="B34" s="372"/>
      <c r="C34" s="374"/>
      <c r="D34" s="149"/>
      <c r="E34" s="152"/>
      <c r="F34" s="146"/>
      <c r="G34" s="153"/>
      <c r="H34" s="153"/>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5. EXTREMO</v>
      </c>
      <c r="J34" s="167"/>
      <c r="K34" s="369"/>
      <c r="L34" s="21" t="s">
        <v>95</v>
      </c>
      <c r="M34" s="22" t="s">
        <v>11</v>
      </c>
      <c r="N34" s="23">
        <f>IF(M34="ADECUADO",15,IF(M34="INADECUADO",0,""))</f>
        <v>15</v>
      </c>
      <c r="O34" s="172"/>
      <c r="P34" s="174"/>
      <c r="Q34" s="176"/>
      <c r="R34" s="161"/>
      <c r="S34" s="162"/>
      <c r="T34" s="162"/>
      <c r="U34" s="149"/>
      <c r="V34" s="164"/>
      <c r="W34" s="242"/>
      <c r="X34" s="242"/>
      <c r="Y34" s="368"/>
      <c r="Z34" s="368"/>
      <c r="AA34" s="192"/>
      <c r="AB34" s="242"/>
      <c r="AC34" s="242"/>
      <c r="AD34" s="242"/>
      <c r="AE34" s="179"/>
      <c r="AF34" s="142"/>
      <c r="AG34" s="142"/>
      <c r="AH34" s="3" t="s">
        <v>89</v>
      </c>
      <c r="AI34" s="3" t="s">
        <v>96</v>
      </c>
      <c r="AL34" s="3" t="s">
        <v>18</v>
      </c>
      <c r="AN34" s="3" t="s">
        <v>97</v>
      </c>
      <c r="AO34" s="3" t="s">
        <v>98</v>
      </c>
    </row>
    <row r="35" spans="1:41" ht="69.75" hidden="1" customHeight="1" x14ac:dyDescent="0.2">
      <c r="A35" s="239"/>
      <c r="B35" s="372"/>
      <c r="C35" s="374"/>
      <c r="D35" s="149"/>
      <c r="E35" s="152"/>
      <c r="F35" s="146"/>
      <c r="G35" s="153"/>
      <c r="H35" s="153"/>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167"/>
      <c r="K35" s="369"/>
      <c r="L35" s="24" t="s">
        <v>99</v>
      </c>
      <c r="M35" s="22" t="s">
        <v>16</v>
      </c>
      <c r="N35" s="23">
        <f>IF(M35="OPORTUNA",15,IF(M35="INOPORTUNA",0,""))</f>
        <v>15</v>
      </c>
      <c r="O35" s="172"/>
      <c r="P35" s="174"/>
      <c r="Q35" s="176"/>
      <c r="R35" s="161"/>
      <c r="S35" s="16" t="s">
        <v>100</v>
      </c>
      <c r="T35" s="16" t="s">
        <v>101</v>
      </c>
      <c r="U35" s="149"/>
      <c r="V35" s="164"/>
      <c r="W35" s="242"/>
      <c r="X35" s="242"/>
      <c r="Y35" s="368"/>
      <c r="Z35" s="368"/>
      <c r="AA35" s="192"/>
      <c r="AB35" s="242"/>
      <c r="AC35" s="242"/>
      <c r="AD35" s="242"/>
      <c r="AE35" s="179"/>
      <c r="AF35" s="142"/>
      <c r="AG35" s="142"/>
      <c r="AH35" s="3" t="s">
        <v>102</v>
      </c>
      <c r="AI35" s="3" t="s">
        <v>90</v>
      </c>
      <c r="AJ35" s="3" t="s">
        <v>103</v>
      </c>
      <c r="AK35" s="3" t="s">
        <v>104</v>
      </c>
      <c r="AL35" s="3" t="s">
        <v>24</v>
      </c>
      <c r="AO35" s="3" t="s">
        <v>105</v>
      </c>
    </row>
    <row r="36" spans="1:41" ht="84" hidden="1" customHeight="1" x14ac:dyDescent="0.2">
      <c r="A36" s="239"/>
      <c r="B36" s="372"/>
      <c r="C36" s="374"/>
      <c r="D36" s="149"/>
      <c r="E36" s="17" t="s">
        <v>106</v>
      </c>
      <c r="F36" s="146"/>
      <c r="G36" s="153"/>
      <c r="H36" s="153"/>
      <c r="I36" s="15"/>
      <c r="J36" s="167"/>
      <c r="K36" s="369"/>
      <c r="L36" s="21" t="s">
        <v>107</v>
      </c>
      <c r="M36" s="22" t="s">
        <v>108</v>
      </c>
      <c r="N36" s="23">
        <f>IF(M36="PREVENIR",15,IF(M36="DETECTAR",10,IF(M36="NO ES UN CONTROL",0,"")))</f>
        <v>15</v>
      </c>
      <c r="O36" s="181" t="str">
        <f>IF(O33&lt;86,"DÉBIL",IF(O33&lt;96,"MODERADO",IF(O33&lt;101,"FUERTE","")))</f>
        <v>FUERTE</v>
      </c>
      <c r="P36" s="174"/>
      <c r="Q36" s="183" t="str">
        <f>IF(AND(O36="FUERTE",P33="FUERTE (SIEMPRE SE EJECUTA)"),"FUERTE",IF(OR(O36="DÉBIL",P33="DÉBIL (NO SE EJECUTA)"),"DÉBIL",IF(OR(O36="MODERADO",P33="MODERADO (ALGUNAS VECES)"),"MODERADO")))</f>
        <v>FUERTE</v>
      </c>
      <c r="R36" s="185" t="str">
        <f>IF(AND(O36="FUERTE",P33="FUERTE (SIEMPRE SE EJECUTA)"),"NO","SÍ")</f>
        <v>NO</v>
      </c>
      <c r="S36" s="187">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188">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149"/>
      <c r="V36" s="164"/>
      <c r="W36" s="242"/>
      <c r="X36" s="242"/>
      <c r="Y36" s="368"/>
      <c r="Z36" s="367"/>
      <c r="AA36" s="192"/>
      <c r="AB36" s="242"/>
      <c r="AC36" s="242"/>
      <c r="AD36" s="242"/>
      <c r="AE36" s="179"/>
      <c r="AF36" s="142" t="s">
        <v>321</v>
      </c>
      <c r="AG36" s="142"/>
      <c r="AH36" s="3" t="s">
        <v>89</v>
      </c>
      <c r="AO36" s="3" t="s">
        <v>109</v>
      </c>
    </row>
    <row r="37" spans="1:41" ht="55.5" hidden="1" customHeight="1" x14ac:dyDescent="0.2">
      <c r="A37" s="239"/>
      <c r="B37" s="372"/>
      <c r="C37" s="374"/>
      <c r="D37" s="149"/>
      <c r="E37" s="152"/>
      <c r="F37" s="146"/>
      <c r="G37" s="153"/>
      <c r="H37" s="153"/>
      <c r="I37" s="15"/>
      <c r="J37" s="167"/>
      <c r="K37" s="369"/>
      <c r="L37" s="21" t="s">
        <v>110</v>
      </c>
      <c r="M37" s="22" t="s">
        <v>33</v>
      </c>
      <c r="N37" s="23">
        <f>IF(M37="CONFIABLE",15,IF(M37="NO CONFIABLE",0,""))</f>
        <v>15</v>
      </c>
      <c r="O37" s="182"/>
      <c r="P37" s="174"/>
      <c r="Q37" s="183"/>
      <c r="R37" s="185"/>
      <c r="S37" s="187"/>
      <c r="T37" s="189"/>
      <c r="U37" s="149"/>
      <c r="V37" s="164"/>
      <c r="W37" s="242"/>
      <c r="X37" s="242"/>
      <c r="Y37" s="368"/>
      <c r="Z37" s="17" t="s">
        <v>111</v>
      </c>
      <c r="AA37" s="192"/>
      <c r="AB37" s="242"/>
      <c r="AC37" s="242"/>
      <c r="AD37" s="242"/>
      <c r="AE37" s="179"/>
      <c r="AF37" s="142"/>
      <c r="AG37" s="142"/>
      <c r="AH37" s="3" t="s">
        <v>112</v>
      </c>
      <c r="AJ37" s="3" t="s">
        <v>21</v>
      </c>
      <c r="AK37" s="3" t="s">
        <v>108</v>
      </c>
      <c r="AL37" s="3" t="s">
        <v>22</v>
      </c>
      <c r="AO37" s="3" t="s">
        <v>113</v>
      </c>
    </row>
    <row r="38" spans="1:41" ht="66.75" hidden="1" customHeight="1" x14ac:dyDescent="0.2">
      <c r="A38" s="239"/>
      <c r="B38" s="372"/>
      <c r="C38" s="374"/>
      <c r="D38" s="149"/>
      <c r="E38" s="152"/>
      <c r="F38" s="146"/>
      <c r="G38" s="153"/>
      <c r="H38" s="153"/>
      <c r="I38" s="15"/>
      <c r="J38" s="167"/>
      <c r="K38" s="369"/>
      <c r="L38" s="21" t="s">
        <v>114</v>
      </c>
      <c r="M38" s="22" t="s">
        <v>41</v>
      </c>
      <c r="N38" s="23">
        <f>IF(M38="SE INVESTIGAN Y SE RESUELVEN OPORTUNAMENTE",15,IF(M38="NO SE INVESTIGAN Y SE RESUELVEN OPORTUNAMENTE",0,""))</f>
        <v>15</v>
      </c>
      <c r="O38" s="182"/>
      <c r="P38" s="174"/>
      <c r="Q38" s="183"/>
      <c r="R38" s="185"/>
      <c r="S38" s="187"/>
      <c r="T38" s="189"/>
      <c r="U38" s="149"/>
      <c r="V38" s="164"/>
      <c r="W38" s="242"/>
      <c r="X38" s="242"/>
      <c r="Y38" s="368"/>
      <c r="Z38" s="291"/>
      <c r="AA38" s="192"/>
      <c r="AB38" s="242"/>
      <c r="AC38" s="242"/>
      <c r="AD38" s="242"/>
      <c r="AE38" s="179"/>
      <c r="AF38" s="142"/>
      <c r="AG38" s="142"/>
      <c r="AH38" s="3" t="s">
        <v>96</v>
      </c>
      <c r="AO38" s="3" t="s">
        <v>115</v>
      </c>
    </row>
    <row r="39" spans="1:41" ht="60.75" hidden="1" customHeight="1" x14ac:dyDescent="0.2">
      <c r="A39" s="371"/>
      <c r="B39" s="372"/>
      <c r="C39" s="375"/>
      <c r="D39" s="150"/>
      <c r="E39" s="156"/>
      <c r="F39" s="147"/>
      <c r="G39" s="154"/>
      <c r="H39" s="154"/>
      <c r="I39" s="15"/>
      <c r="J39" s="167"/>
      <c r="K39" s="370"/>
      <c r="L39" s="25" t="s">
        <v>116</v>
      </c>
      <c r="M39" s="26" t="s">
        <v>52</v>
      </c>
      <c r="N39" s="27">
        <f>IF(M39="COMPLETA",10,IF(M39="INCOMPLETA",5,IF(M39="NO EXISTE",0,"")))</f>
        <v>10</v>
      </c>
      <c r="O39" s="182"/>
      <c r="P39" s="175"/>
      <c r="Q39" s="184"/>
      <c r="R39" s="186"/>
      <c r="S39" s="188"/>
      <c r="T39" s="189"/>
      <c r="U39" s="150"/>
      <c r="V39" s="164"/>
      <c r="W39" s="291"/>
      <c r="X39" s="291"/>
      <c r="Y39" s="367"/>
      <c r="Z39" s="367"/>
      <c r="AA39" s="193"/>
      <c r="AB39" s="291"/>
      <c r="AC39" s="291"/>
      <c r="AD39" s="291"/>
      <c r="AE39" s="180"/>
      <c r="AF39" s="151"/>
      <c r="AG39" s="151"/>
      <c r="AO39" s="3" t="s">
        <v>117</v>
      </c>
    </row>
    <row r="40" spans="1:41" ht="37.5" hidden="1" customHeight="1" x14ac:dyDescent="0.2">
      <c r="A40" s="239"/>
      <c r="B40" s="371"/>
      <c r="C40" s="373"/>
      <c r="D40" s="148" t="s">
        <v>6</v>
      </c>
      <c r="E40" s="151"/>
      <c r="F40" s="142"/>
      <c r="G40" s="153" t="s">
        <v>19</v>
      </c>
      <c r="H40" s="153" t="s">
        <v>18</v>
      </c>
      <c r="I40" s="15" t="str">
        <f>CONCATENATE(G40,H40)</f>
        <v>PROBABLEMAYOR</v>
      </c>
      <c r="J40" s="166" t="str">
        <f>I41</f>
        <v>5. EXTREMO</v>
      </c>
      <c r="K40" s="369"/>
      <c r="L40" s="18" t="s">
        <v>88</v>
      </c>
      <c r="M40" s="19" t="s">
        <v>3</v>
      </c>
      <c r="N40" s="20">
        <f>IF(M40="ASIGNADO",15,IF(M40="NO ASIGNADO",0,""))</f>
        <v>15</v>
      </c>
      <c r="O40" s="171">
        <f>SUM(N40:N46)</f>
        <v>100</v>
      </c>
      <c r="P40" s="173" t="s">
        <v>71</v>
      </c>
      <c r="Q40" s="176">
        <f>IF(Q43="DÉBIL",0,IF(Q43="MODERADO",50,IF(Q43="FUERTE",100,"")))</f>
        <v>100</v>
      </c>
      <c r="R40" s="160"/>
      <c r="S40" s="162" t="s">
        <v>89</v>
      </c>
      <c r="T40" s="162" t="s">
        <v>89</v>
      </c>
      <c r="U40" s="149" t="s">
        <v>118</v>
      </c>
      <c r="V40" s="163" t="s">
        <v>102</v>
      </c>
      <c r="W40" s="242"/>
      <c r="X40" s="242"/>
      <c r="Y40" s="291"/>
      <c r="Z40" s="291"/>
      <c r="AA40" s="191" t="s">
        <v>97</v>
      </c>
      <c r="AB40" s="242"/>
      <c r="AC40" s="242"/>
      <c r="AD40" s="242"/>
      <c r="AE40" s="179" t="s">
        <v>119</v>
      </c>
      <c r="AF40" s="142" t="s">
        <v>320</v>
      </c>
      <c r="AG40" s="142"/>
      <c r="AH40" s="3" t="s">
        <v>92</v>
      </c>
      <c r="AI40" s="3" t="s">
        <v>93</v>
      </c>
      <c r="AJ40" s="3" t="s">
        <v>13</v>
      </c>
      <c r="AK40" s="3" t="s">
        <v>75</v>
      </c>
      <c r="AL40" s="3" t="s">
        <v>13</v>
      </c>
      <c r="AN40" s="3" t="s">
        <v>91</v>
      </c>
      <c r="AO40" s="3" t="s">
        <v>94</v>
      </c>
    </row>
    <row r="41" spans="1:41" ht="51.75" hidden="1" customHeight="1" x14ac:dyDescent="0.2">
      <c r="A41" s="239"/>
      <c r="B41" s="372"/>
      <c r="C41" s="374"/>
      <c r="D41" s="149"/>
      <c r="E41" s="152"/>
      <c r="F41" s="146"/>
      <c r="G41" s="153"/>
      <c r="H41" s="153"/>
      <c r="I41" s="15"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167"/>
      <c r="K41" s="369"/>
      <c r="L41" s="21" t="s">
        <v>95</v>
      </c>
      <c r="M41" s="22" t="s">
        <v>11</v>
      </c>
      <c r="N41" s="23">
        <f>IF(M41="ADECUADO",15,IF(M41="INADECUADO",0,""))</f>
        <v>15</v>
      </c>
      <c r="O41" s="172"/>
      <c r="P41" s="174"/>
      <c r="Q41" s="176"/>
      <c r="R41" s="161"/>
      <c r="S41" s="162"/>
      <c r="T41" s="162"/>
      <c r="U41" s="149"/>
      <c r="V41" s="164"/>
      <c r="W41" s="242"/>
      <c r="X41" s="242"/>
      <c r="Y41" s="368"/>
      <c r="Z41" s="368"/>
      <c r="AA41" s="192"/>
      <c r="AB41" s="242"/>
      <c r="AC41" s="242"/>
      <c r="AD41" s="242"/>
      <c r="AE41" s="179"/>
      <c r="AF41" s="142"/>
      <c r="AG41" s="142"/>
      <c r="AH41" s="3" t="s">
        <v>89</v>
      </c>
      <c r="AI41" s="3" t="s">
        <v>96</v>
      </c>
      <c r="AL41" s="3" t="s">
        <v>18</v>
      </c>
      <c r="AN41" s="3" t="s">
        <v>97</v>
      </c>
      <c r="AO41" s="3" t="s">
        <v>98</v>
      </c>
    </row>
    <row r="42" spans="1:41" ht="69.75" hidden="1" customHeight="1" x14ac:dyDescent="0.2">
      <c r="A42" s="239"/>
      <c r="B42" s="372"/>
      <c r="C42" s="374"/>
      <c r="D42" s="149"/>
      <c r="E42" s="152"/>
      <c r="F42" s="146"/>
      <c r="G42" s="153"/>
      <c r="H42" s="153"/>
      <c r="I42" s="15"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167"/>
      <c r="K42" s="369"/>
      <c r="L42" s="24" t="s">
        <v>99</v>
      </c>
      <c r="M42" s="22" t="s">
        <v>16</v>
      </c>
      <c r="N42" s="23">
        <f>IF(M42="OPORTUNA",15,IF(M42="INOPORTUNA",0,""))</f>
        <v>15</v>
      </c>
      <c r="O42" s="172"/>
      <c r="P42" s="174"/>
      <c r="Q42" s="176"/>
      <c r="R42" s="161"/>
      <c r="S42" s="16" t="s">
        <v>100</v>
      </c>
      <c r="T42" s="16" t="s">
        <v>101</v>
      </c>
      <c r="U42" s="149"/>
      <c r="V42" s="164"/>
      <c r="W42" s="242"/>
      <c r="X42" s="242"/>
      <c r="Y42" s="368"/>
      <c r="Z42" s="368"/>
      <c r="AA42" s="192"/>
      <c r="AB42" s="242"/>
      <c r="AC42" s="242"/>
      <c r="AD42" s="242"/>
      <c r="AE42" s="179"/>
      <c r="AF42" s="142"/>
      <c r="AG42" s="142"/>
      <c r="AH42" s="3" t="s">
        <v>102</v>
      </c>
      <c r="AI42" s="3" t="s">
        <v>90</v>
      </c>
      <c r="AJ42" s="3" t="s">
        <v>103</v>
      </c>
      <c r="AK42" s="3" t="s">
        <v>104</v>
      </c>
      <c r="AL42" s="3" t="s">
        <v>24</v>
      </c>
      <c r="AO42" s="3" t="s">
        <v>105</v>
      </c>
    </row>
    <row r="43" spans="1:41" ht="84" hidden="1" customHeight="1" x14ac:dyDescent="0.2">
      <c r="A43" s="239"/>
      <c r="B43" s="372"/>
      <c r="C43" s="374"/>
      <c r="D43" s="149"/>
      <c r="E43" s="17" t="s">
        <v>106</v>
      </c>
      <c r="F43" s="146"/>
      <c r="G43" s="153"/>
      <c r="H43" s="153"/>
      <c r="I43" s="15"/>
      <c r="J43" s="167"/>
      <c r="K43" s="369"/>
      <c r="L43" s="21" t="s">
        <v>107</v>
      </c>
      <c r="M43" s="22" t="s">
        <v>108</v>
      </c>
      <c r="N43" s="23">
        <f>IF(M43="PREVENIR",15,IF(M43="DETECTAR",10,IF(M43="NO ES UN CONTROL",0,"")))</f>
        <v>15</v>
      </c>
      <c r="O43" s="181" t="str">
        <f>IF(O40&lt;86,"DÉBIL",IF(O40&lt;96,"MODERADO",IF(O40&lt;101,"FUERTE","")))</f>
        <v>FUERTE</v>
      </c>
      <c r="P43" s="174"/>
      <c r="Q43" s="183" t="str">
        <f>IF(AND(O43="FUERTE",P40="FUERTE (SIEMPRE SE EJECUTA)"),"FUERTE",IF(OR(O43="DÉBIL",P40="DÉBIL (NO SE EJECUTA)"),"DÉBIL",IF(OR(O43="MODERADO",P40="MODERADO (ALGUNAS VECES)"),"MODERADO")))</f>
        <v>FUERTE</v>
      </c>
      <c r="R43" s="185" t="str">
        <f>IF(AND(O43="FUERTE",P40="FUERTE (SIEMPRE SE EJECUTA)"),"NO","SÍ")</f>
        <v>NO</v>
      </c>
      <c r="S43" s="187">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2</v>
      </c>
      <c r="T43" s="188">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2</v>
      </c>
      <c r="U43" s="149"/>
      <c r="V43" s="164"/>
      <c r="W43" s="242"/>
      <c r="X43" s="242"/>
      <c r="Y43" s="368"/>
      <c r="Z43" s="367"/>
      <c r="AA43" s="192"/>
      <c r="AB43" s="242"/>
      <c r="AC43" s="242"/>
      <c r="AD43" s="242"/>
      <c r="AE43" s="179"/>
      <c r="AF43" s="142" t="s">
        <v>321</v>
      </c>
      <c r="AG43" s="142"/>
      <c r="AH43" s="3" t="s">
        <v>89</v>
      </c>
      <c r="AO43" s="3" t="s">
        <v>109</v>
      </c>
    </row>
    <row r="44" spans="1:41" ht="55.5" hidden="1" customHeight="1" x14ac:dyDescent="0.2">
      <c r="A44" s="239"/>
      <c r="B44" s="372"/>
      <c r="C44" s="374"/>
      <c r="D44" s="149"/>
      <c r="E44" s="152"/>
      <c r="F44" s="146"/>
      <c r="G44" s="153"/>
      <c r="H44" s="153"/>
      <c r="I44" s="15"/>
      <c r="J44" s="167"/>
      <c r="K44" s="369"/>
      <c r="L44" s="21" t="s">
        <v>110</v>
      </c>
      <c r="M44" s="22" t="s">
        <v>33</v>
      </c>
      <c r="N44" s="23">
        <f>IF(M44="CONFIABLE",15,IF(M44="NO CONFIABLE",0,""))</f>
        <v>15</v>
      </c>
      <c r="O44" s="182"/>
      <c r="P44" s="174"/>
      <c r="Q44" s="183"/>
      <c r="R44" s="185"/>
      <c r="S44" s="187"/>
      <c r="T44" s="189"/>
      <c r="U44" s="149"/>
      <c r="V44" s="164"/>
      <c r="W44" s="242"/>
      <c r="X44" s="242"/>
      <c r="Y44" s="368"/>
      <c r="Z44" s="17" t="s">
        <v>111</v>
      </c>
      <c r="AA44" s="192"/>
      <c r="AB44" s="242"/>
      <c r="AC44" s="242"/>
      <c r="AD44" s="242"/>
      <c r="AE44" s="179"/>
      <c r="AF44" s="142"/>
      <c r="AG44" s="142"/>
      <c r="AH44" s="3" t="s">
        <v>112</v>
      </c>
      <c r="AJ44" s="3" t="s">
        <v>21</v>
      </c>
      <c r="AK44" s="3" t="s">
        <v>108</v>
      </c>
      <c r="AL44" s="3" t="s">
        <v>22</v>
      </c>
      <c r="AO44" s="3" t="s">
        <v>113</v>
      </c>
    </row>
    <row r="45" spans="1:41" ht="66.75" hidden="1" customHeight="1" x14ac:dyDescent="0.2">
      <c r="A45" s="239"/>
      <c r="B45" s="372"/>
      <c r="C45" s="374"/>
      <c r="D45" s="149"/>
      <c r="E45" s="152"/>
      <c r="F45" s="146"/>
      <c r="G45" s="153"/>
      <c r="H45" s="153"/>
      <c r="I45" s="15"/>
      <c r="J45" s="167"/>
      <c r="K45" s="369"/>
      <c r="L45" s="21" t="s">
        <v>114</v>
      </c>
      <c r="M45" s="22" t="s">
        <v>41</v>
      </c>
      <c r="N45" s="23">
        <f>IF(M45="SE INVESTIGAN Y SE RESUELVEN OPORTUNAMENTE",15,IF(M45="NO SE INVESTIGAN Y SE RESUELVEN OPORTUNAMENTE",0,""))</f>
        <v>15</v>
      </c>
      <c r="O45" s="182"/>
      <c r="P45" s="174"/>
      <c r="Q45" s="183"/>
      <c r="R45" s="185"/>
      <c r="S45" s="187"/>
      <c r="T45" s="189"/>
      <c r="U45" s="149"/>
      <c r="V45" s="164"/>
      <c r="W45" s="242"/>
      <c r="X45" s="242"/>
      <c r="Y45" s="368"/>
      <c r="Z45" s="291"/>
      <c r="AA45" s="192"/>
      <c r="AB45" s="242"/>
      <c r="AC45" s="242"/>
      <c r="AD45" s="242"/>
      <c r="AE45" s="179"/>
      <c r="AF45" s="142"/>
      <c r="AG45" s="142"/>
      <c r="AH45" s="3" t="s">
        <v>96</v>
      </c>
      <c r="AO45" s="3" t="s">
        <v>115</v>
      </c>
    </row>
    <row r="46" spans="1:41" ht="60.75" hidden="1" customHeight="1" x14ac:dyDescent="0.2">
      <c r="A46" s="371"/>
      <c r="B46" s="372"/>
      <c r="C46" s="375"/>
      <c r="D46" s="150"/>
      <c r="E46" s="156"/>
      <c r="F46" s="147"/>
      <c r="G46" s="154"/>
      <c r="H46" s="154"/>
      <c r="I46" s="15"/>
      <c r="J46" s="167"/>
      <c r="K46" s="370"/>
      <c r="L46" s="25" t="s">
        <v>116</v>
      </c>
      <c r="M46" s="26" t="s">
        <v>52</v>
      </c>
      <c r="N46" s="27">
        <f>IF(M46="COMPLETA",10,IF(M46="INCOMPLETA",5,IF(M46="NO EXISTE",0,"")))</f>
        <v>10</v>
      </c>
      <c r="O46" s="182"/>
      <c r="P46" s="175"/>
      <c r="Q46" s="184"/>
      <c r="R46" s="186"/>
      <c r="S46" s="188"/>
      <c r="T46" s="189"/>
      <c r="U46" s="150"/>
      <c r="V46" s="164"/>
      <c r="W46" s="291"/>
      <c r="X46" s="291"/>
      <c r="Y46" s="367"/>
      <c r="Z46" s="367"/>
      <c r="AA46" s="193"/>
      <c r="AB46" s="291"/>
      <c r="AC46" s="291"/>
      <c r="AD46" s="291"/>
      <c r="AE46" s="180"/>
      <c r="AF46" s="151"/>
      <c r="AG46" s="151"/>
      <c r="AO46" s="3" t="s">
        <v>117</v>
      </c>
    </row>
    <row r="47" spans="1:41" ht="37.5" hidden="1" customHeight="1" x14ac:dyDescent="0.2">
      <c r="A47" s="239"/>
      <c r="B47" s="371"/>
      <c r="C47" s="373"/>
      <c r="D47" s="148" t="s">
        <v>6</v>
      </c>
      <c r="E47" s="151"/>
      <c r="F47" s="142"/>
      <c r="G47" s="153" t="s">
        <v>19</v>
      </c>
      <c r="H47" s="153" t="s">
        <v>18</v>
      </c>
      <c r="I47" s="15" t="str">
        <f>CONCATENATE(G47,H47)</f>
        <v>PROBABLEMAYOR</v>
      </c>
      <c r="J47" s="166" t="str">
        <f>I48</f>
        <v>5. EXTREMO</v>
      </c>
      <c r="K47" s="369"/>
      <c r="L47" s="18" t="s">
        <v>88</v>
      </c>
      <c r="M47" s="19" t="s">
        <v>3</v>
      </c>
      <c r="N47" s="20">
        <f>IF(M47="ASIGNADO",15,IF(M47="NO ASIGNADO",0,""))</f>
        <v>15</v>
      </c>
      <c r="O47" s="171">
        <f>SUM(N47:N53)</f>
        <v>100</v>
      </c>
      <c r="P47" s="173" t="s">
        <v>71</v>
      </c>
      <c r="Q47" s="176">
        <f>IF(Q50="DÉBIL",0,IF(Q50="MODERADO",50,IF(Q50="FUERTE",100,"")))</f>
        <v>100</v>
      </c>
      <c r="R47" s="160"/>
      <c r="S47" s="162" t="s">
        <v>89</v>
      </c>
      <c r="T47" s="162" t="s">
        <v>89</v>
      </c>
      <c r="U47" s="149" t="s">
        <v>118</v>
      </c>
      <c r="V47" s="163" t="s">
        <v>102</v>
      </c>
      <c r="W47" s="242"/>
      <c r="X47" s="242"/>
      <c r="Y47" s="291"/>
      <c r="Z47" s="291"/>
      <c r="AA47" s="191" t="s">
        <v>97</v>
      </c>
      <c r="AB47" s="242"/>
      <c r="AC47" s="242"/>
      <c r="AD47" s="242"/>
      <c r="AE47" s="179" t="s">
        <v>119</v>
      </c>
      <c r="AF47" s="142" t="s">
        <v>320</v>
      </c>
      <c r="AG47" s="142"/>
      <c r="AH47" s="3" t="s">
        <v>92</v>
      </c>
      <c r="AI47" s="3" t="s">
        <v>93</v>
      </c>
      <c r="AJ47" s="3" t="s">
        <v>13</v>
      </c>
      <c r="AK47" s="3" t="s">
        <v>75</v>
      </c>
      <c r="AL47" s="3" t="s">
        <v>13</v>
      </c>
      <c r="AN47" s="3" t="s">
        <v>91</v>
      </c>
      <c r="AO47" s="3" t="s">
        <v>94</v>
      </c>
    </row>
    <row r="48" spans="1:41" ht="51.75" hidden="1" customHeight="1" x14ac:dyDescent="0.2">
      <c r="A48" s="239"/>
      <c r="B48" s="372"/>
      <c r="C48" s="374"/>
      <c r="D48" s="149"/>
      <c r="E48" s="152"/>
      <c r="F48" s="146"/>
      <c r="G48" s="153"/>
      <c r="H48" s="153"/>
      <c r="I48" s="15"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EXTREMO</v>
      </c>
      <c r="J48" s="167"/>
      <c r="K48" s="369"/>
      <c r="L48" s="21" t="s">
        <v>95</v>
      </c>
      <c r="M48" s="22" t="s">
        <v>11</v>
      </c>
      <c r="N48" s="23">
        <f>IF(M48="ADECUADO",15,IF(M48="INADECUADO",0,""))</f>
        <v>15</v>
      </c>
      <c r="O48" s="172"/>
      <c r="P48" s="174"/>
      <c r="Q48" s="176"/>
      <c r="R48" s="161"/>
      <c r="S48" s="162"/>
      <c r="T48" s="162"/>
      <c r="U48" s="149"/>
      <c r="V48" s="164"/>
      <c r="W48" s="242"/>
      <c r="X48" s="242"/>
      <c r="Y48" s="368"/>
      <c r="Z48" s="368"/>
      <c r="AA48" s="192"/>
      <c r="AB48" s="242"/>
      <c r="AC48" s="242"/>
      <c r="AD48" s="242"/>
      <c r="AE48" s="179"/>
      <c r="AF48" s="142"/>
      <c r="AG48" s="142"/>
      <c r="AH48" s="3" t="s">
        <v>89</v>
      </c>
      <c r="AI48" s="3" t="s">
        <v>96</v>
      </c>
      <c r="AL48" s="3" t="s">
        <v>18</v>
      </c>
      <c r="AN48" s="3" t="s">
        <v>97</v>
      </c>
      <c r="AO48" s="3" t="s">
        <v>98</v>
      </c>
    </row>
    <row r="49" spans="1:41" ht="69.75" hidden="1" customHeight="1" x14ac:dyDescent="0.2">
      <c r="A49" s="239"/>
      <c r="B49" s="372"/>
      <c r="C49" s="374"/>
      <c r="D49" s="149"/>
      <c r="E49" s="152"/>
      <c r="F49" s="146"/>
      <c r="G49" s="153"/>
      <c r="H49" s="153"/>
      <c r="I49" s="15"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EXTREMO</v>
      </c>
      <c r="J49" s="167"/>
      <c r="K49" s="369"/>
      <c r="L49" s="24" t="s">
        <v>99</v>
      </c>
      <c r="M49" s="22" t="s">
        <v>16</v>
      </c>
      <c r="N49" s="23">
        <f>IF(M49="OPORTUNA",15,IF(M49="INOPORTUNA",0,""))</f>
        <v>15</v>
      </c>
      <c r="O49" s="172"/>
      <c r="P49" s="174"/>
      <c r="Q49" s="176"/>
      <c r="R49" s="161"/>
      <c r="S49" s="16" t="s">
        <v>100</v>
      </c>
      <c r="T49" s="16" t="s">
        <v>101</v>
      </c>
      <c r="U49" s="149"/>
      <c r="V49" s="164"/>
      <c r="W49" s="242"/>
      <c r="X49" s="242"/>
      <c r="Y49" s="368"/>
      <c r="Z49" s="368"/>
      <c r="AA49" s="192"/>
      <c r="AB49" s="242"/>
      <c r="AC49" s="242"/>
      <c r="AD49" s="242"/>
      <c r="AE49" s="179"/>
      <c r="AF49" s="142"/>
      <c r="AG49" s="142"/>
      <c r="AH49" s="3" t="s">
        <v>102</v>
      </c>
      <c r="AI49" s="3" t="s">
        <v>90</v>
      </c>
      <c r="AJ49" s="3" t="s">
        <v>103</v>
      </c>
      <c r="AK49" s="3" t="s">
        <v>104</v>
      </c>
      <c r="AL49" s="3" t="s">
        <v>24</v>
      </c>
      <c r="AO49" s="3" t="s">
        <v>105</v>
      </c>
    </row>
    <row r="50" spans="1:41" ht="84" hidden="1" customHeight="1" x14ac:dyDescent="0.2">
      <c r="A50" s="239"/>
      <c r="B50" s="372"/>
      <c r="C50" s="374"/>
      <c r="D50" s="149"/>
      <c r="E50" s="17" t="s">
        <v>106</v>
      </c>
      <c r="F50" s="146"/>
      <c r="G50" s="153"/>
      <c r="H50" s="153"/>
      <c r="I50" s="15"/>
      <c r="J50" s="167"/>
      <c r="K50" s="369"/>
      <c r="L50" s="21" t="s">
        <v>107</v>
      </c>
      <c r="M50" s="22" t="s">
        <v>108</v>
      </c>
      <c r="N50" s="23">
        <f>IF(M50="PREVENIR",15,IF(M50="DETECTAR",10,IF(M50="NO ES UN CONTROL",0,"")))</f>
        <v>15</v>
      </c>
      <c r="O50" s="181" t="str">
        <f>IF(O47&lt;86,"DÉBIL",IF(O47&lt;96,"MODERADO",IF(O47&lt;101,"FUERTE","")))</f>
        <v>FUERTE</v>
      </c>
      <c r="P50" s="174"/>
      <c r="Q50" s="183" t="str">
        <f>IF(AND(O50="FUERTE",P47="FUERTE (SIEMPRE SE EJECUTA)"),"FUERTE",IF(OR(O50="DÉBIL",P47="DÉBIL (NO SE EJECUTA)"),"DÉBIL",IF(OR(O50="MODERADO",P47="MODERADO (ALGUNAS VECES)"),"MODERADO")))</f>
        <v>FUERTE</v>
      </c>
      <c r="R50" s="185" t="str">
        <f>IF(AND(O50="FUERTE",P47="FUERTE (SIEMPRE SE EJECUTA)"),"NO","SÍ")</f>
        <v>NO</v>
      </c>
      <c r="S50" s="187">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188">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149"/>
      <c r="V50" s="164"/>
      <c r="W50" s="242"/>
      <c r="X50" s="242"/>
      <c r="Y50" s="368"/>
      <c r="Z50" s="367"/>
      <c r="AA50" s="192"/>
      <c r="AB50" s="242"/>
      <c r="AC50" s="242"/>
      <c r="AD50" s="242"/>
      <c r="AE50" s="179"/>
      <c r="AF50" s="142" t="s">
        <v>321</v>
      </c>
      <c r="AG50" s="142"/>
      <c r="AH50" s="3" t="s">
        <v>89</v>
      </c>
      <c r="AO50" s="3" t="s">
        <v>109</v>
      </c>
    </row>
    <row r="51" spans="1:41" ht="55.5" hidden="1" customHeight="1" x14ac:dyDescent="0.2">
      <c r="A51" s="239"/>
      <c r="B51" s="372"/>
      <c r="C51" s="374"/>
      <c r="D51" s="149"/>
      <c r="E51" s="152"/>
      <c r="F51" s="146"/>
      <c r="G51" s="153"/>
      <c r="H51" s="153"/>
      <c r="I51" s="15"/>
      <c r="J51" s="167"/>
      <c r="K51" s="369"/>
      <c r="L51" s="21" t="s">
        <v>110</v>
      </c>
      <c r="M51" s="22" t="s">
        <v>33</v>
      </c>
      <c r="N51" s="23">
        <f>IF(M51="CONFIABLE",15,IF(M51="NO CONFIABLE",0,""))</f>
        <v>15</v>
      </c>
      <c r="O51" s="182"/>
      <c r="P51" s="174"/>
      <c r="Q51" s="183"/>
      <c r="R51" s="185"/>
      <c r="S51" s="187"/>
      <c r="T51" s="189"/>
      <c r="U51" s="149"/>
      <c r="V51" s="164"/>
      <c r="W51" s="242"/>
      <c r="X51" s="242"/>
      <c r="Y51" s="368"/>
      <c r="Z51" s="17" t="s">
        <v>111</v>
      </c>
      <c r="AA51" s="192"/>
      <c r="AB51" s="242"/>
      <c r="AC51" s="242"/>
      <c r="AD51" s="242"/>
      <c r="AE51" s="179"/>
      <c r="AF51" s="142"/>
      <c r="AG51" s="142"/>
      <c r="AH51" s="3" t="s">
        <v>112</v>
      </c>
      <c r="AJ51" s="3" t="s">
        <v>21</v>
      </c>
      <c r="AK51" s="3" t="s">
        <v>108</v>
      </c>
      <c r="AL51" s="3" t="s">
        <v>22</v>
      </c>
      <c r="AO51" s="3" t="s">
        <v>113</v>
      </c>
    </row>
    <row r="52" spans="1:41" ht="66.75" hidden="1" customHeight="1" x14ac:dyDescent="0.2">
      <c r="A52" s="239"/>
      <c r="B52" s="372"/>
      <c r="C52" s="374"/>
      <c r="D52" s="149"/>
      <c r="E52" s="152"/>
      <c r="F52" s="146"/>
      <c r="G52" s="153"/>
      <c r="H52" s="153"/>
      <c r="I52" s="15"/>
      <c r="J52" s="167"/>
      <c r="K52" s="369"/>
      <c r="L52" s="21" t="s">
        <v>114</v>
      </c>
      <c r="M52" s="22" t="s">
        <v>41</v>
      </c>
      <c r="N52" s="23">
        <f>IF(M52="SE INVESTIGAN Y SE RESUELVEN OPORTUNAMENTE",15,IF(M52="NO SE INVESTIGAN Y SE RESUELVEN OPORTUNAMENTE",0,""))</f>
        <v>15</v>
      </c>
      <c r="O52" s="182"/>
      <c r="P52" s="174"/>
      <c r="Q52" s="183"/>
      <c r="R52" s="185"/>
      <c r="S52" s="187"/>
      <c r="T52" s="189"/>
      <c r="U52" s="149"/>
      <c r="V52" s="164"/>
      <c r="W52" s="242"/>
      <c r="X52" s="242"/>
      <c r="Y52" s="368"/>
      <c r="Z52" s="291"/>
      <c r="AA52" s="192"/>
      <c r="AB52" s="242"/>
      <c r="AC52" s="242"/>
      <c r="AD52" s="242"/>
      <c r="AE52" s="179"/>
      <c r="AF52" s="142"/>
      <c r="AG52" s="142"/>
      <c r="AH52" s="3" t="s">
        <v>96</v>
      </c>
      <c r="AO52" s="3" t="s">
        <v>115</v>
      </c>
    </row>
    <row r="53" spans="1:41" ht="60.75" hidden="1" customHeight="1" x14ac:dyDescent="0.2">
      <c r="A53" s="371"/>
      <c r="B53" s="372"/>
      <c r="C53" s="375"/>
      <c r="D53" s="150"/>
      <c r="E53" s="156"/>
      <c r="F53" s="147"/>
      <c r="G53" s="154"/>
      <c r="H53" s="154"/>
      <c r="I53" s="15"/>
      <c r="J53" s="167"/>
      <c r="K53" s="370"/>
      <c r="L53" s="25" t="s">
        <v>116</v>
      </c>
      <c r="M53" s="26" t="s">
        <v>52</v>
      </c>
      <c r="N53" s="27">
        <f>IF(M53="COMPLETA",10,IF(M53="INCOMPLETA",5,IF(M53="NO EXISTE",0,"")))</f>
        <v>10</v>
      </c>
      <c r="O53" s="182"/>
      <c r="P53" s="175"/>
      <c r="Q53" s="184"/>
      <c r="R53" s="186"/>
      <c r="S53" s="188"/>
      <c r="T53" s="189"/>
      <c r="U53" s="150"/>
      <c r="V53" s="164"/>
      <c r="W53" s="291"/>
      <c r="X53" s="291"/>
      <c r="Y53" s="367"/>
      <c r="Z53" s="367"/>
      <c r="AA53" s="193"/>
      <c r="AB53" s="291"/>
      <c r="AC53" s="291"/>
      <c r="AD53" s="291"/>
      <c r="AE53" s="180"/>
      <c r="AF53" s="151"/>
      <c r="AG53" s="151"/>
      <c r="AO53" s="3" t="s">
        <v>117</v>
      </c>
    </row>
    <row r="54" spans="1:41" ht="37.5" hidden="1" customHeight="1" x14ac:dyDescent="0.2">
      <c r="A54" s="239"/>
      <c r="B54" s="371"/>
      <c r="C54" s="373"/>
      <c r="D54" s="148" t="s">
        <v>6</v>
      </c>
      <c r="E54" s="151"/>
      <c r="F54" s="142"/>
      <c r="G54" s="153" t="s">
        <v>19</v>
      </c>
      <c r="H54" s="153" t="s">
        <v>18</v>
      </c>
      <c r="I54" s="15" t="str">
        <f>CONCATENATE(G54,H54)</f>
        <v>PROBABLEMAYOR</v>
      </c>
      <c r="J54" s="166" t="str">
        <f>I55</f>
        <v>5. EXTREMO</v>
      </c>
      <c r="K54" s="369"/>
      <c r="L54" s="18" t="s">
        <v>88</v>
      </c>
      <c r="M54" s="19" t="s">
        <v>3</v>
      </c>
      <c r="N54" s="20">
        <f>IF(M54="ASIGNADO",15,IF(M54="NO ASIGNADO",0,""))</f>
        <v>15</v>
      </c>
      <c r="O54" s="171">
        <f>SUM(N54:N60)</f>
        <v>100</v>
      </c>
      <c r="P54" s="173" t="s">
        <v>71</v>
      </c>
      <c r="Q54" s="176">
        <f>IF(Q57="DÉBIL",0,IF(Q57="MODERADO",50,IF(Q57="FUERTE",100,"")))</f>
        <v>100</v>
      </c>
      <c r="R54" s="160"/>
      <c r="S54" s="162" t="s">
        <v>89</v>
      </c>
      <c r="T54" s="162" t="s">
        <v>89</v>
      </c>
      <c r="U54" s="149" t="s">
        <v>118</v>
      </c>
      <c r="V54" s="163" t="s">
        <v>102</v>
      </c>
      <c r="W54" s="242"/>
      <c r="X54" s="242"/>
      <c r="Y54" s="291"/>
      <c r="Z54" s="291"/>
      <c r="AA54" s="191" t="s">
        <v>97</v>
      </c>
      <c r="AB54" s="242"/>
      <c r="AC54" s="242"/>
      <c r="AD54" s="242"/>
      <c r="AE54" s="179" t="s">
        <v>119</v>
      </c>
      <c r="AF54" s="142" t="s">
        <v>320</v>
      </c>
      <c r="AG54" s="142"/>
      <c r="AH54" s="3" t="s">
        <v>92</v>
      </c>
      <c r="AI54" s="3" t="s">
        <v>93</v>
      </c>
      <c r="AJ54" s="3" t="s">
        <v>13</v>
      </c>
      <c r="AK54" s="3" t="s">
        <v>75</v>
      </c>
      <c r="AL54" s="3" t="s">
        <v>13</v>
      </c>
      <c r="AN54" s="3" t="s">
        <v>91</v>
      </c>
      <c r="AO54" s="3" t="s">
        <v>94</v>
      </c>
    </row>
    <row r="55" spans="1:41" ht="51.75" hidden="1" customHeight="1" x14ac:dyDescent="0.2">
      <c r="A55" s="239"/>
      <c r="B55" s="372"/>
      <c r="C55" s="374"/>
      <c r="D55" s="149"/>
      <c r="E55" s="152"/>
      <c r="F55" s="146"/>
      <c r="G55" s="153"/>
      <c r="H55" s="153"/>
      <c r="I55" s="15"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EXTREMO</v>
      </c>
      <c r="J55" s="167"/>
      <c r="K55" s="369"/>
      <c r="L55" s="21" t="s">
        <v>95</v>
      </c>
      <c r="M55" s="22" t="s">
        <v>11</v>
      </c>
      <c r="N55" s="23">
        <f>IF(M55="ADECUADO",15,IF(M55="INADECUADO",0,""))</f>
        <v>15</v>
      </c>
      <c r="O55" s="172"/>
      <c r="P55" s="174"/>
      <c r="Q55" s="176"/>
      <c r="R55" s="161"/>
      <c r="S55" s="162"/>
      <c r="T55" s="162"/>
      <c r="U55" s="149"/>
      <c r="V55" s="164"/>
      <c r="W55" s="242"/>
      <c r="X55" s="242"/>
      <c r="Y55" s="368"/>
      <c r="Z55" s="368"/>
      <c r="AA55" s="192"/>
      <c r="AB55" s="242"/>
      <c r="AC55" s="242"/>
      <c r="AD55" s="242"/>
      <c r="AE55" s="179"/>
      <c r="AF55" s="142"/>
      <c r="AG55" s="142"/>
      <c r="AH55" s="3" t="s">
        <v>89</v>
      </c>
      <c r="AI55" s="3" t="s">
        <v>96</v>
      </c>
      <c r="AL55" s="3" t="s">
        <v>18</v>
      </c>
      <c r="AN55" s="3" t="s">
        <v>97</v>
      </c>
      <c r="AO55" s="3" t="s">
        <v>98</v>
      </c>
    </row>
    <row r="56" spans="1:41" ht="69.75" hidden="1" customHeight="1" x14ac:dyDescent="0.2">
      <c r="A56" s="239"/>
      <c r="B56" s="372"/>
      <c r="C56" s="374"/>
      <c r="D56" s="149"/>
      <c r="E56" s="152"/>
      <c r="F56" s="146"/>
      <c r="G56" s="153"/>
      <c r="H56" s="153"/>
      <c r="I56" s="15"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EXTREMO</v>
      </c>
      <c r="J56" s="167"/>
      <c r="K56" s="369"/>
      <c r="L56" s="24" t="s">
        <v>99</v>
      </c>
      <c r="M56" s="22" t="s">
        <v>16</v>
      </c>
      <c r="N56" s="23">
        <f>IF(M56="OPORTUNA",15,IF(M56="INOPORTUNA",0,""))</f>
        <v>15</v>
      </c>
      <c r="O56" s="172"/>
      <c r="P56" s="174"/>
      <c r="Q56" s="176"/>
      <c r="R56" s="161"/>
      <c r="S56" s="16" t="s">
        <v>100</v>
      </c>
      <c r="T56" s="16" t="s">
        <v>101</v>
      </c>
      <c r="U56" s="149"/>
      <c r="V56" s="164"/>
      <c r="W56" s="242"/>
      <c r="X56" s="242"/>
      <c r="Y56" s="368"/>
      <c r="Z56" s="368"/>
      <c r="AA56" s="192"/>
      <c r="AB56" s="242"/>
      <c r="AC56" s="242"/>
      <c r="AD56" s="242"/>
      <c r="AE56" s="179"/>
      <c r="AF56" s="142"/>
      <c r="AG56" s="142"/>
      <c r="AH56" s="3" t="s">
        <v>102</v>
      </c>
      <c r="AI56" s="3" t="s">
        <v>90</v>
      </c>
      <c r="AJ56" s="3" t="s">
        <v>103</v>
      </c>
      <c r="AK56" s="3" t="s">
        <v>104</v>
      </c>
      <c r="AL56" s="3" t="s">
        <v>24</v>
      </c>
      <c r="AO56" s="3" t="s">
        <v>105</v>
      </c>
    </row>
    <row r="57" spans="1:41" ht="84" hidden="1" customHeight="1" x14ac:dyDescent="0.2">
      <c r="A57" s="239"/>
      <c r="B57" s="372"/>
      <c r="C57" s="374"/>
      <c r="D57" s="149"/>
      <c r="E57" s="17" t="s">
        <v>106</v>
      </c>
      <c r="F57" s="146"/>
      <c r="G57" s="153"/>
      <c r="H57" s="153"/>
      <c r="I57" s="15"/>
      <c r="J57" s="167"/>
      <c r="K57" s="369"/>
      <c r="L57" s="21" t="s">
        <v>107</v>
      </c>
      <c r="M57" s="22" t="s">
        <v>108</v>
      </c>
      <c r="N57" s="23">
        <f>IF(M57="PREVENIR",15,IF(M57="DETECTAR",10,IF(M57="NO ES UN CONTROL",0,"")))</f>
        <v>15</v>
      </c>
      <c r="O57" s="181" t="str">
        <f>IF(O54&lt;86,"DÉBIL",IF(O54&lt;96,"MODERADO",IF(O54&lt;101,"FUERTE","")))</f>
        <v>FUERTE</v>
      </c>
      <c r="P57" s="174"/>
      <c r="Q57" s="183" t="str">
        <f>IF(AND(O57="FUERTE",P54="FUERTE (SIEMPRE SE EJECUTA)"),"FUERTE",IF(OR(O57="DÉBIL",P54="DÉBIL (NO SE EJECUTA)"),"DÉBIL",IF(OR(O57="MODERADO",P54="MODERADO (ALGUNAS VECES)"),"MODERADO")))</f>
        <v>FUERTE</v>
      </c>
      <c r="R57" s="185" t="str">
        <f>IF(AND(O57="FUERTE",P54="FUERTE (SIEMPRE SE EJECUTA)"),"NO","SÍ")</f>
        <v>NO</v>
      </c>
      <c r="S57" s="187">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2</v>
      </c>
      <c r="T57" s="188">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2</v>
      </c>
      <c r="U57" s="149"/>
      <c r="V57" s="164"/>
      <c r="W57" s="242"/>
      <c r="X57" s="242"/>
      <c r="Y57" s="368"/>
      <c r="Z57" s="367"/>
      <c r="AA57" s="192"/>
      <c r="AB57" s="242"/>
      <c r="AC57" s="242"/>
      <c r="AD57" s="242"/>
      <c r="AE57" s="179"/>
      <c r="AF57" s="142" t="s">
        <v>321</v>
      </c>
      <c r="AG57" s="142"/>
      <c r="AH57" s="3" t="s">
        <v>89</v>
      </c>
      <c r="AO57" s="3" t="s">
        <v>109</v>
      </c>
    </row>
    <row r="58" spans="1:41" ht="55.5" hidden="1" customHeight="1" x14ac:dyDescent="0.2">
      <c r="A58" s="239"/>
      <c r="B58" s="372"/>
      <c r="C58" s="374"/>
      <c r="D58" s="149"/>
      <c r="E58" s="152"/>
      <c r="F58" s="146"/>
      <c r="G58" s="153"/>
      <c r="H58" s="153"/>
      <c r="I58" s="15"/>
      <c r="J58" s="167"/>
      <c r="K58" s="369"/>
      <c r="L58" s="21" t="s">
        <v>110</v>
      </c>
      <c r="M58" s="22" t="s">
        <v>33</v>
      </c>
      <c r="N58" s="23">
        <f>IF(M58="CONFIABLE",15,IF(M58="NO CONFIABLE",0,""))</f>
        <v>15</v>
      </c>
      <c r="O58" s="182"/>
      <c r="P58" s="174"/>
      <c r="Q58" s="183"/>
      <c r="R58" s="185"/>
      <c r="S58" s="187"/>
      <c r="T58" s="189"/>
      <c r="U58" s="149"/>
      <c r="V58" s="164"/>
      <c r="W58" s="242"/>
      <c r="X58" s="242"/>
      <c r="Y58" s="368"/>
      <c r="Z58" s="17" t="s">
        <v>111</v>
      </c>
      <c r="AA58" s="192"/>
      <c r="AB58" s="242"/>
      <c r="AC58" s="242"/>
      <c r="AD58" s="242"/>
      <c r="AE58" s="179"/>
      <c r="AF58" s="142"/>
      <c r="AG58" s="142"/>
      <c r="AH58" s="3" t="s">
        <v>112</v>
      </c>
      <c r="AJ58" s="3" t="s">
        <v>21</v>
      </c>
      <c r="AK58" s="3" t="s">
        <v>108</v>
      </c>
      <c r="AL58" s="3" t="s">
        <v>22</v>
      </c>
      <c r="AO58" s="3" t="s">
        <v>113</v>
      </c>
    </row>
    <row r="59" spans="1:41" ht="66.75" hidden="1" customHeight="1" x14ac:dyDescent="0.2">
      <c r="A59" s="239"/>
      <c r="B59" s="372"/>
      <c r="C59" s="374"/>
      <c r="D59" s="149"/>
      <c r="E59" s="152"/>
      <c r="F59" s="146"/>
      <c r="G59" s="153"/>
      <c r="H59" s="153"/>
      <c r="I59" s="15"/>
      <c r="J59" s="167"/>
      <c r="K59" s="369"/>
      <c r="L59" s="21" t="s">
        <v>114</v>
      </c>
      <c r="M59" s="22" t="s">
        <v>41</v>
      </c>
      <c r="N59" s="23">
        <f>IF(M59="SE INVESTIGAN Y SE RESUELVEN OPORTUNAMENTE",15,IF(M59="NO SE INVESTIGAN Y SE RESUELVEN OPORTUNAMENTE",0,""))</f>
        <v>15</v>
      </c>
      <c r="O59" s="182"/>
      <c r="P59" s="174"/>
      <c r="Q59" s="183"/>
      <c r="R59" s="185"/>
      <c r="S59" s="187"/>
      <c r="T59" s="189"/>
      <c r="U59" s="149"/>
      <c r="V59" s="164"/>
      <c r="W59" s="242"/>
      <c r="X59" s="242"/>
      <c r="Y59" s="368"/>
      <c r="Z59" s="291"/>
      <c r="AA59" s="192"/>
      <c r="AB59" s="242"/>
      <c r="AC59" s="242"/>
      <c r="AD59" s="242"/>
      <c r="AE59" s="179"/>
      <c r="AF59" s="142"/>
      <c r="AG59" s="142"/>
      <c r="AH59" s="3" t="s">
        <v>96</v>
      </c>
      <c r="AO59" s="3" t="s">
        <v>115</v>
      </c>
    </row>
    <row r="60" spans="1:41" ht="60.75" hidden="1" customHeight="1" x14ac:dyDescent="0.2">
      <c r="A60" s="371"/>
      <c r="B60" s="372"/>
      <c r="C60" s="375"/>
      <c r="D60" s="150"/>
      <c r="E60" s="156"/>
      <c r="F60" s="147"/>
      <c r="G60" s="154"/>
      <c r="H60" s="154"/>
      <c r="I60" s="15"/>
      <c r="J60" s="167"/>
      <c r="K60" s="370"/>
      <c r="L60" s="25" t="s">
        <v>116</v>
      </c>
      <c r="M60" s="26" t="s">
        <v>52</v>
      </c>
      <c r="N60" s="27">
        <f>IF(M60="COMPLETA",10,IF(M60="INCOMPLETA",5,IF(M60="NO EXISTE",0,"")))</f>
        <v>10</v>
      </c>
      <c r="O60" s="182"/>
      <c r="P60" s="175"/>
      <c r="Q60" s="184"/>
      <c r="R60" s="186"/>
      <c r="S60" s="188"/>
      <c r="T60" s="189"/>
      <c r="U60" s="150"/>
      <c r="V60" s="164"/>
      <c r="W60" s="291"/>
      <c r="X60" s="291"/>
      <c r="Y60" s="367"/>
      <c r="Z60" s="367"/>
      <c r="AA60" s="193"/>
      <c r="AB60" s="291"/>
      <c r="AC60" s="291"/>
      <c r="AD60" s="291"/>
      <c r="AE60" s="180"/>
      <c r="AF60" s="151"/>
      <c r="AG60" s="151"/>
      <c r="AO60" s="3" t="s">
        <v>117</v>
      </c>
    </row>
    <row r="61" spans="1:41" ht="37.5" hidden="1" customHeight="1" x14ac:dyDescent="0.2">
      <c r="A61" s="239"/>
      <c r="B61" s="371"/>
      <c r="C61" s="373"/>
      <c r="D61" s="148" t="s">
        <v>6</v>
      </c>
      <c r="E61" s="151"/>
      <c r="F61" s="142"/>
      <c r="G61" s="153" t="s">
        <v>19</v>
      </c>
      <c r="H61" s="153" t="s">
        <v>18</v>
      </c>
      <c r="I61" s="15" t="str">
        <f>CONCATENATE(G61,H61)</f>
        <v>PROBABLEMAYOR</v>
      </c>
      <c r="J61" s="166" t="str">
        <f>I62</f>
        <v>5. EXTREMO</v>
      </c>
      <c r="K61" s="369"/>
      <c r="L61" s="18" t="s">
        <v>88</v>
      </c>
      <c r="M61" s="19" t="s">
        <v>3</v>
      </c>
      <c r="N61" s="20">
        <f>IF(M61="ASIGNADO",15,IF(M61="NO ASIGNADO",0,""))</f>
        <v>15</v>
      </c>
      <c r="O61" s="171">
        <f>SUM(N61:N67)</f>
        <v>100</v>
      </c>
      <c r="P61" s="173" t="s">
        <v>71</v>
      </c>
      <c r="Q61" s="176">
        <f>IF(Q64="DÉBIL",0,IF(Q64="MODERADO",50,IF(Q64="FUERTE",100,"")))</f>
        <v>100</v>
      </c>
      <c r="R61" s="160"/>
      <c r="S61" s="162" t="s">
        <v>89</v>
      </c>
      <c r="T61" s="162" t="s">
        <v>89</v>
      </c>
      <c r="U61" s="149" t="s">
        <v>118</v>
      </c>
      <c r="V61" s="163" t="s">
        <v>102</v>
      </c>
      <c r="W61" s="242"/>
      <c r="X61" s="242"/>
      <c r="Y61" s="291"/>
      <c r="Z61" s="291"/>
      <c r="AA61" s="191" t="s">
        <v>97</v>
      </c>
      <c r="AB61" s="242"/>
      <c r="AC61" s="242"/>
      <c r="AD61" s="242"/>
      <c r="AE61" s="179" t="s">
        <v>119</v>
      </c>
      <c r="AF61" s="142" t="s">
        <v>320</v>
      </c>
      <c r="AG61" s="142"/>
      <c r="AH61" s="3" t="s">
        <v>92</v>
      </c>
      <c r="AI61" s="3" t="s">
        <v>93</v>
      </c>
      <c r="AJ61" s="3" t="s">
        <v>13</v>
      </c>
      <c r="AK61" s="3" t="s">
        <v>75</v>
      </c>
      <c r="AL61" s="3" t="s">
        <v>13</v>
      </c>
      <c r="AN61" s="3" t="s">
        <v>91</v>
      </c>
      <c r="AO61" s="3" t="s">
        <v>94</v>
      </c>
    </row>
    <row r="62" spans="1:41" ht="51.75" hidden="1" customHeight="1" x14ac:dyDescent="0.2">
      <c r="A62" s="239"/>
      <c r="B62" s="372"/>
      <c r="C62" s="374"/>
      <c r="D62" s="149"/>
      <c r="E62" s="152"/>
      <c r="F62" s="146"/>
      <c r="G62" s="153"/>
      <c r="H62" s="153"/>
      <c r="I62" s="15"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5. EXTREMO</v>
      </c>
      <c r="J62" s="167"/>
      <c r="K62" s="369"/>
      <c r="L62" s="21" t="s">
        <v>95</v>
      </c>
      <c r="M62" s="22" t="s">
        <v>11</v>
      </c>
      <c r="N62" s="23">
        <f>IF(M62="ADECUADO",15,IF(M62="INADECUADO",0,""))</f>
        <v>15</v>
      </c>
      <c r="O62" s="172"/>
      <c r="P62" s="174"/>
      <c r="Q62" s="176"/>
      <c r="R62" s="161"/>
      <c r="S62" s="162"/>
      <c r="T62" s="162"/>
      <c r="U62" s="149"/>
      <c r="V62" s="164"/>
      <c r="W62" s="242"/>
      <c r="X62" s="242"/>
      <c r="Y62" s="368"/>
      <c r="Z62" s="368"/>
      <c r="AA62" s="192"/>
      <c r="AB62" s="242"/>
      <c r="AC62" s="242"/>
      <c r="AD62" s="242"/>
      <c r="AE62" s="179"/>
      <c r="AF62" s="142"/>
      <c r="AG62" s="142"/>
      <c r="AH62" s="3" t="s">
        <v>89</v>
      </c>
      <c r="AI62" s="3" t="s">
        <v>96</v>
      </c>
      <c r="AL62" s="3" t="s">
        <v>18</v>
      </c>
      <c r="AN62" s="3" t="s">
        <v>97</v>
      </c>
      <c r="AO62" s="3" t="s">
        <v>98</v>
      </c>
    </row>
    <row r="63" spans="1:41" ht="69.75" hidden="1" customHeight="1" x14ac:dyDescent="0.2">
      <c r="A63" s="239"/>
      <c r="B63" s="372"/>
      <c r="C63" s="374"/>
      <c r="D63" s="149"/>
      <c r="E63" s="152"/>
      <c r="F63" s="146"/>
      <c r="G63" s="153"/>
      <c r="H63" s="153"/>
      <c r="I63" s="15"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EXTREMO</v>
      </c>
      <c r="J63" s="167"/>
      <c r="K63" s="369"/>
      <c r="L63" s="24" t="s">
        <v>99</v>
      </c>
      <c r="M63" s="22" t="s">
        <v>16</v>
      </c>
      <c r="N63" s="23">
        <f>IF(M63="OPORTUNA",15,IF(M63="INOPORTUNA",0,""))</f>
        <v>15</v>
      </c>
      <c r="O63" s="172"/>
      <c r="P63" s="174"/>
      <c r="Q63" s="176"/>
      <c r="R63" s="161"/>
      <c r="S63" s="16" t="s">
        <v>100</v>
      </c>
      <c r="T63" s="16" t="s">
        <v>101</v>
      </c>
      <c r="U63" s="149"/>
      <c r="V63" s="164"/>
      <c r="W63" s="242"/>
      <c r="X63" s="242"/>
      <c r="Y63" s="368"/>
      <c r="Z63" s="368"/>
      <c r="AA63" s="192"/>
      <c r="AB63" s="242"/>
      <c r="AC63" s="242"/>
      <c r="AD63" s="242"/>
      <c r="AE63" s="179"/>
      <c r="AF63" s="142"/>
      <c r="AG63" s="142"/>
      <c r="AH63" s="3" t="s">
        <v>102</v>
      </c>
      <c r="AI63" s="3" t="s">
        <v>90</v>
      </c>
      <c r="AJ63" s="3" t="s">
        <v>103</v>
      </c>
      <c r="AK63" s="3" t="s">
        <v>104</v>
      </c>
      <c r="AL63" s="3" t="s">
        <v>24</v>
      </c>
      <c r="AO63" s="3" t="s">
        <v>105</v>
      </c>
    </row>
    <row r="64" spans="1:41" ht="84" hidden="1" customHeight="1" x14ac:dyDescent="0.2">
      <c r="A64" s="239"/>
      <c r="B64" s="372"/>
      <c r="C64" s="374"/>
      <c r="D64" s="149"/>
      <c r="E64" s="17" t="s">
        <v>106</v>
      </c>
      <c r="F64" s="146"/>
      <c r="G64" s="153"/>
      <c r="H64" s="153"/>
      <c r="I64" s="15"/>
      <c r="J64" s="167"/>
      <c r="K64" s="369"/>
      <c r="L64" s="21" t="s">
        <v>107</v>
      </c>
      <c r="M64" s="22" t="s">
        <v>108</v>
      </c>
      <c r="N64" s="23">
        <f>IF(M64="PREVENIR",15,IF(M64="DETECTAR",10,IF(M64="NO ES UN CONTROL",0,"")))</f>
        <v>15</v>
      </c>
      <c r="O64" s="181" t="str">
        <f>IF(O61&lt;86,"DÉBIL",IF(O61&lt;96,"MODERADO",IF(O61&lt;101,"FUERTE","")))</f>
        <v>FUERTE</v>
      </c>
      <c r="P64" s="174"/>
      <c r="Q64" s="183" t="str">
        <f>IF(AND(O64="FUERTE",P61="FUERTE (SIEMPRE SE EJECUTA)"),"FUERTE",IF(OR(O64="DÉBIL",P61="DÉBIL (NO SE EJECUTA)"),"DÉBIL",IF(OR(O64="MODERADO",P61="MODERADO (ALGUNAS VECES)"),"MODERADO")))</f>
        <v>FUERTE</v>
      </c>
      <c r="R64" s="185" t="str">
        <f>IF(AND(O64="FUERTE",P61="FUERTE (SIEMPRE SE EJECUTA)"),"NO","SÍ")</f>
        <v>NO</v>
      </c>
      <c r="S64" s="187">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2</v>
      </c>
      <c r="T64" s="188">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2</v>
      </c>
      <c r="U64" s="149"/>
      <c r="V64" s="164"/>
      <c r="W64" s="242"/>
      <c r="X64" s="242"/>
      <c r="Y64" s="368"/>
      <c r="Z64" s="367"/>
      <c r="AA64" s="192"/>
      <c r="AB64" s="242"/>
      <c r="AC64" s="242"/>
      <c r="AD64" s="242"/>
      <c r="AE64" s="179"/>
      <c r="AF64" s="142" t="s">
        <v>321</v>
      </c>
      <c r="AG64" s="142"/>
      <c r="AH64" s="3" t="s">
        <v>89</v>
      </c>
      <c r="AO64" s="3" t="s">
        <v>109</v>
      </c>
    </row>
    <row r="65" spans="1:41" ht="55.5" hidden="1" customHeight="1" x14ac:dyDescent="0.2">
      <c r="A65" s="239"/>
      <c r="B65" s="372"/>
      <c r="C65" s="374"/>
      <c r="D65" s="149"/>
      <c r="E65" s="152"/>
      <c r="F65" s="146"/>
      <c r="G65" s="153"/>
      <c r="H65" s="153"/>
      <c r="I65" s="15"/>
      <c r="J65" s="167"/>
      <c r="K65" s="369"/>
      <c r="L65" s="21" t="s">
        <v>110</v>
      </c>
      <c r="M65" s="22" t="s">
        <v>33</v>
      </c>
      <c r="N65" s="23">
        <f>IF(M65="CONFIABLE",15,IF(M65="NO CONFIABLE",0,""))</f>
        <v>15</v>
      </c>
      <c r="O65" s="182"/>
      <c r="P65" s="174"/>
      <c r="Q65" s="183"/>
      <c r="R65" s="185"/>
      <c r="S65" s="187"/>
      <c r="T65" s="189"/>
      <c r="U65" s="149"/>
      <c r="V65" s="164"/>
      <c r="W65" s="242"/>
      <c r="X65" s="242"/>
      <c r="Y65" s="368"/>
      <c r="Z65" s="17" t="s">
        <v>111</v>
      </c>
      <c r="AA65" s="192"/>
      <c r="AB65" s="242"/>
      <c r="AC65" s="242"/>
      <c r="AD65" s="242"/>
      <c r="AE65" s="179"/>
      <c r="AF65" s="142"/>
      <c r="AG65" s="142"/>
      <c r="AH65" s="3" t="s">
        <v>112</v>
      </c>
      <c r="AJ65" s="3" t="s">
        <v>21</v>
      </c>
      <c r="AK65" s="3" t="s">
        <v>108</v>
      </c>
      <c r="AL65" s="3" t="s">
        <v>22</v>
      </c>
      <c r="AO65" s="3" t="s">
        <v>113</v>
      </c>
    </row>
    <row r="66" spans="1:41" ht="66.75" hidden="1" customHeight="1" x14ac:dyDescent="0.2">
      <c r="A66" s="239"/>
      <c r="B66" s="372"/>
      <c r="C66" s="374"/>
      <c r="D66" s="149"/>
      <c r="E66" s="152"/>
      <c r="F66" s="146"/>
      <c r="G66" s="153"/>
      <c r="H66" s="153"/>
      <c r="I66" s="15"/>
      <c r="J66" s="167"/>
      <c r="K66" s="369"/>
      <c r="L66" s="21" t="s">
        <v>114</v>
      </c>
      <c r="M66" s="22" t="s">
        <v>41</v>
      </c>
      <c r="N66" s="23">
        <f>IF(M66="SE INVESTIGAN Y SE RESUELVEN OPORTUNAMENTE",15,IF(M66="NO SE INVESTIGAN Y SE RESUELVEN OPORTUNAMENTE",0,""))</f>
        <v>15</v>
      </c>
      <c r="O66" s="182"/>
      <c r="P66" s="174"/>
      <c r="Q66" s="183"/>
      <c r="R66" s="185"/>
      <c r="S66" s="187"/>
      <c r="T66" s="189"/>
      <c r="U66" s="149"/>
      <c r="V66" s="164"/>
      <c r="W66" s="242"/>
      <c r="X66" s="242"/>
      <c r="Y66" s="368"/>
      <c r="Z66" s="291"/>
      <c r="AA66" s="192"/>
      <c r="AB66" s="242"/>
      <c r="AC66" s="242"/>
      <c r="AD66" s="242"/>
      <c r="AE66" s="179"/>
      <c r="AF66" s="142"/>
      <c r="AG66" s="142"/>
      <c r="AH66" s="3" t="s">
        <v>96</v>
      </c>
      <c r="AO66" s="3" t="s">
        <v>115</v>
      </c>
    </row>
    <row r="67" spans="1:41" ht="60.75" hidden="1" customHeight="1" x14ac:dyDescent="0.2">
      <c r="A67" s="371"/>
      <c r="B67" s="372"/>
      <c r="C67" s="375"/>
      <c r="D67" s="150"/>
      <c r="E67" s="156"/>
      <c r="F67" s="147"/>
      <c r="G67" s="154"/>
      <c r="H67" s="154"/>
      <c r="I67" s="15"/>
      <c r="J67" s="167"/>
      <c r="K67" s="370"/>
      <c r="L67" s="25" t="s">
        <v>116</v>
      </c>
      <c r="M67" s="26" t="s">
        <v>52</v>
      </c>
      <c r="N67" s="27">
        <f>IF(M67="COMPLETA",10,IF(M67="INCOMPLETA",5,IF(M67="NO EXISTE",0,"")))</f>
        <v>10</v>
      </c>
      <c r="O67" s="182"/>
      <c r="P67" s="175"/>
      <c r="Q67" s="184"/>
      <c r="R67" s="186"/>
      <c r="S67" s="188"/>
      <c r="T67" s="189"/>
      <c r="U67" s="150"/>
      <c r="V67" s="164"/>
      <c r="W67" s="291"/>
      <c r="X67" s="291"/>
      <c r="Y67" s="367"/>
      <c r="Z67" s="367"/>
      <c r="AA67" s="193"/>
      <c r="AB67" s="291"/>
      <c r="AC67" s="291"/>
      <c r="AD67" s="291"/>
      <c r="AE67" s="180"/>
      <c r="AF67" s="151"/>
      <c r="AG67" s="151"/>
      <c r="AO67" s="3" t="s">
        <v>117</v>
      </c>
    </row>
    <row r="68" spans="1:41" ht="37.5" hidden="1" customHeight="1" x14ac:dyDescent="0.2">
      <c r="A68" s="239"/>
      <c r="B68" s="371"/>
      <c r="C68" s="373"/>
      <c r="D68" s="148" t="s">
        <v>6</v>
      </c>
      <c r="E68" s="151"/>
      <c r="F68" s="142"/>
      <c r="G68" s="153" t="s">
        <v>19</v>
      </c>
      <c r="H68" s="153" t="s">
        <v>18</v>
      </c>
      <c r="I68" s="15" t="str">
        <f>CONCATENATE(G68,H68)</f>
        <v>PROBABLEMAYOR</v>
      </c>
      <c r="J68" s="166" t="str">
        <f>I69</f>
        <v>5. EXTREMO</v>
      </c>
      <c r="K68" s="369"/>
      <c r="L68" s="18" t="s">
        <v>88</v>
      </c>
      <c r="M68" s="19" t="s">
        <v>3</v>
      </c>
      <c r="N68" s="20">
        <f>IF(M68="ASIGNADO",15,IF(M68="NO ASIGNADO",0,""))</f>
        <v>15</v>
      </c>
      <c r="O68" s="171">
        <f>SUM(N68:N74)</f>
        <v>100</v>
      </c>
      <c r="P68" s="173" t="s">
        <v>71</v>
      </c>
      <c r="Q68" s="176">
        <f>IF(Q71="DÉBIL",0,IF(Q71="MODERADO",50,IF(Q71="FUERTE",100,"")))</f>
        <v>100</v>
      </c>
      <c r="R68" s="160"/>
      <c r="S68" s="162" t="s">
        <v>89</v>
      </c>
      <c r="T68" s="162" t="s">
        <v>89</v>
      </c>
      <c r="U68" s="149" t="s">
        <v>118</v>
      </c>
      <c r="V68" s="163" t="s">
        <v>102</v>
      </c>
      <c r="W68" s="242"/>
      <c r="X68" s="242"/>
      <c r="Y68" s="291"/>
      <c r="Z68" s="291"/>
      <c r="AA68" s="191" t="s">
        <v>97</v>
      </c>
      <c r="AB68" s="242"/>
      <c r="AC68" s="242"/>
      <c r="AD68" s="242"/>
      <c r="AE68" s="179" t="s">
        <v>119</v>
      </c>
      <c r="AF68" s="142" t="s">
        <v>320</v>
      </c>
      <c r="AG68" s="142"/>
      <c r="AH68" s="3" t="s">
        <v>92</v>
      </c>
      <c r="AI68" s="3" t="s">
        <v>93</v>
      </c>
      <c r="AJ68" s="3" t="s">
        <v>13</v>
      </c>
      <c r="AK68" s="3" t="s">
        <v>75</v>
      </c>
      <c r="AL68" s="3" t="s">
        <v>13</v>
      </c>
      <c r="AN68" s="3" t="s">
        <v>91</v>
      </c>
      <c r="AO68" s="3" t="s">
        <v>94</v>
      </c>
    </row>
    <row r="69" spans="1:41" ht="51.75" hidden="1" customHeight="1" x14ac:dyDescent="0.2">
      <c r="A69" s="239"/>
      <c r="B69" s="372"/>
      <c r="C69" s="374"/>
      <c r="D69" s="149"/>
      <c r="E69" s="152"/>
      <c r="F69" s="146"/>
      <c r="G69" s="153"/>
      <c r="H69" s="153"/>
      <c r="I69" s="15"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EXTREMO</v>
      </c>
      <c r="J69" s="167"/>
      <c r="K69" s="369"/>
      <c r="L69" s="21" t="s">
        <v>95</v>
      </c>
      <c r="M69" s="22" t="s">
        <v>11</v>
      </c>
      <c r="N69" s="23">
        <f>IF(M69="ADECUADO",15,IF(M69="INADECUADO",0,""))</f>
        <v>15</v>
      </c>
      <c r="O69" s="172"/>
      <c r="P69" s="174"/>
      <c r="Q69" s="176"/>
      <c r="R69" s="161"/>
      <c r="S69" s="162"/>
      <c r="T69" s="162"/>
      <c r="U69" s="149"/>
      <c r="V69" s="164"/>
      <c r="W69" s="242"/>
      <c r="X69" s="242"/>
      <c r="Y69" s="368"/>
      <c r="Z69" s="368"/>
      <c r="AA69" s="192"/>
      <c r="AB69" s="242"/>
      <c r="AC69" s="242"/>
      <c r="AD69" s="242"/>
      <c r="AE69" s="179"/>
      <c r="AF69" s="142"/>
      <c r="AG69" s="142"/>
      <c r="AH69" s="3" t="s">
        <v>89</v>
      </c>
      <c r="AI69" s="3" t="s">
        <v>96</v>
      </c>
      <c r="AL69" s="3" t="s">
        <v>18</v>
      </c>
      <c r="AN69" s="3" t="s">
        <v>97</v>
      </c>
      <c r="AO69" s="3" t="s">
        <v>98</v>
      </c>
    </row>
    <row r="70" spans="1:41" ht="69.75" hidden="1" customHeight="1" x14ac:dyDescent="0.2">
      <c r="A70" s="239"/>
      <c r="B70" s="372"/>
      <c r="C70" s="374"/>
      <c r="D70" s="149"/>
      <c r="E70" s="152"/>
      <c r="F70" s="146"/>
      <c r="G70" s="153"/>
      <c r="H70" s="153"/>
      <c r="I70" s="15"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EXTREMO</v>
      </c>
      <c r="J70" s="167"/>
      <c r="K70" s="369"/>
      <c r="L70" s="24" t="s">
        <v>99</v>
      </c>
      <c r="M70" s="22" t="s">
        <v>16</v>
      </c>
      <c r="N70" s="23">
        <f>IF(M70="OPORTUNA",15,IF(M70="INOPORTUNA",0,""))</f>
        <v>15</v>
      </c>
      <c r="O70" s="172"/>
      <c r="P70" s="174"/>
      <c r="Q70" s="176"/>
      <c r="R70" s="161"/>
      <c r="S70" s="16" t="s">
        <v>100</v>
      </c>
      <c r="T70" s="16" t="s">
        <v>101</v>
      </c>
      <c r="U70" s="149"/>
      <c r="V70" s="164"/>
      <c r="W70" s="242"/>
      <c r="X70" s="242"/>
      <c r="Y70" s="368"/>
      <c r="Z70" s="368"/>
      <c r="AA70" s="192"/>
      <c r="AB70" s="242"/>
      <c r="AC70" s="242"/>
      <c r="AD70" s="242"/>
      <c r="AE70" s="179"/>
      <c r="AF70" s="142"/>
      <c r="AG70" s="142"/>
      <c r="AH70" s="3" t="s">
        <v>102</v>
      </c>
      <c r="AI70" s="3" t="s">
        <v>90</v>
      </c>
      <c r="AJ70" s="3" t="s">
        <v>103</v>
      </c>
      <c r="AK70" s="3" t="s">
        <v>104</v>
      </c>
      <c r="AL70" s="3" t="s">
        <v>24</v>
      </c>
      <c r="AO70" s="3" t="s">
        <v>105</v>
      </c>
    </row>
    <row r="71" spans="1:41" ht="84" hidden="1" customHeight="1" x14ac:dyDescent="0.2">
      <c r="A71" s="239"/>
      <c r="B71" s="372"/>
      <c r="C71" s="374"/>
      <c r="D71" s="149"/>
      <c r="E71" s="17" t="s">
        <v>106</v>
      </c>
      <c r="F71" s="146"/>
      <c r="G71" s="153"/>
      <c r="H71" s="153"/>
      <c r="I71" s="15"/>
      <c r="J71" s="167"/>
      <c r="K71" s="369"/>
      <c r="L71" s="21" t="s">
        <v>107</v>
      </c>
      <c r="M71" s="22" t="s">
        <v>108</v>
      </c>
      <c r="N71" s="23">
        <f>IF(M71="PREVENIR",15,IF(M71="DETECTAR",10,IF(M71="NO ES UN CONTROL",0,"")))</f>
        <v>15</v>
      </c>
      <c r="O71" s="181" t="str">
        <f>IF(O68&lt;86,"DÉBIL",IF(O68&lt;96,"MODERADO",IF(O68&lt;101,"FUERTE","")))</f>
        <v>FUERTE</v>
      </c>
      <c r="P71" s="174"/>
      <c r="Q71" s="183" t="str">
        <f>IF(AND(O71="FUERTE",P68="FUERTE (SIEMPRE SE EJECUTA)"),"FUERTE",IF(OR(O71="DÉBIL",P68="DÉBIL (NO SE EJECUTA)"),"DÉBIL",IF(OR(O71="MODERADO",P68="MODERADO (ALGUNAS VECES)"),"MODERADO")))</f>
        <v>FUERTE</v>
      </c>
      <c r="R71" s="185" t="str">
        <f>IF(AND(O71="FUERTE",P68="FUERTE (SIEMPRE SE EJECUTA)"),"NO","SÍ")</f>
        <v>NO</v>
      </c>
      <c r="S71" s="187">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2</v>
      </c>
      <c r="T71" s="188">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2</v>
      </c>
      <c r="U71" s="149"/>
      <c r="V71" s="164"/>
      <c r="W71" s="242"/>
      <c r="X71" s="242"/>
      <c r="Y71" s="368"/>
      <c r="Z71" s="367"/>
      <c r="AA71" s="192"/>
      <c r="AB71" s="242"/>
      <c r="AC71" s="242"/>
      <c r="AD71" s="242"/>
      <c r="AE71" s="179"/>
      <c r="AF71" s="142" t="s">
        <v>321</v>
      </c>
      <c r="AG71" s="142"/>
      <c r="AH71" s="3" t="s">
        <v>89</v>
      </c>
      <c r="AO71" s="3" t="s">
        <v>109</v>
      </c>
    </row>
    <row r="72" spans="1:41" ht="55.5" hidden="1" customHeight="1" x14ac:dyDescent="0.2">
      <c r="A72" s="239"/>
      <c r="B72" s="372"/>
      <c r="C72" s="374"/>
      <c r="D72" s="149"/>
      <c r="E72" s="152"/>
      <c r="F72" s="146"/>
      <c r="G72" s="153"/>
      <c r="H72" s="153"/>
      <c r="I72" s="15"/>
      <c r="J72" s="167"/>
      <c r="K72" s="369"/>
      <c r="L72" s="21" t="s">
        <v>110</v>
      </c>
      <c r="M72" s="22" t="s">
        <v>33</v>
      </c>
      <c r="N72" s="23">
        <f>IF(M72="CONFIABLE",15,IF(M72="NO CONFIABLE",0,""))</f>
        <v>15</v>
      </c>
      <c r="O72" s="182"/>
      <c r="P72" s="174"/>
      <c r="Q72" s="183"/>
      <c r="R72" s="185"/>
      <c r="S72" s="187"/>
      <c r="T72" s="189"/>
      <c r="U72" s="149"/>
      <c r="V72" s="164"/>
      <c r="W72" s="242"/>
      <c r="X72" s="242"/>
      <c r="Y72" s="368"/>
      <c r="Z72" s="17" t="s">
        <v>111</v>
      </c>
      <c r="AA72" s="192"/>
      <c r="AB72" s="242"/>
      <c r="AC72" s="242"/>
      <c r="AD72" s="242"/>
      <c r="AE72" s="179"/>
      <c r="AF72" s="142"/>
      <c r="AG72" s="142"/>
      <c r="AH72" s="3" t="s">
        <v>112</v>
      </c>
      <c r="AJ72" s="3" t="s">
        <v>21</v>
      </c>
      <c r="AK72" s="3" t="s">
        <v>108</v>
      </c>
      <c r="AL72" s="3" t="s">
        <v>22</v>
      </c>
      <c r="AO72" s="3" t="s">
        <v>113</v>
      </c>
    </row>
    <row r="73" spans="1:41" ht="66.75" hidden="1" customHeight="1" x14ac:dyDescent="0.2">
      <c r="A73" s="239"/>
      <c r="B73" s="372"/>
      <c r="C73" s="374"/>
      <c r="D73" s="149"/>
      <c r="E73" s="152"/>
      <c r="F73" s="146"/>
      <c r="G73" s="153"/>
      <c r="H73" s="153"/>
      <c r="I73" s="15"/>
      <c r="J73" s="167"/>
      <c r="K73" s="369"/>
      <c r="L73" s="21" t="s">
        <v>114</v>
      </c>
      <c r="M73" s="22" t="s">
        <v>41</v>
      </c>
      <c r="N73" s="23">
        <f>IF(M73="SE INVESTIGAN Y SE RESUELVEN OPORTUNAMENTE",15,IF(M73="NO SE INVESTIGAN Y SE RESUELVEN OPORTUNAMENTE",0,""))</f>
        <v>15</v>
      </c>
      <c r="O73" s="182"/>
      <c r="P73" s="174"/>
      <c r="Q73" s="183"/>
      <c r="R73" s="185"/>
      <c r="S73" s="187"/>
      <c r="T73" s="189"/>
      <c r="U73" s="149"/>
      <c r="V73" s="164"/>
      <c r="W73" s="242"/>
      <c r="X73" s="242"/>
      <c r="Y73" s="368"/>
      <c r="Z73" s="291"/>
      <c r="AA73" s="192"/>
      <c r="AB73" s="242"/>
      <c r="AC73" s="242"/>
      <c r="AD73" s="242"/>
      <c r="AE73" s="179"/>
      <c r="AF73" s="142"/>
      <c r="AG73" s="142"/>
      <c r="AH73" s="3" t="s">
        <v>96</v>
      </c>
      <c r="AO73" s="3" t="s">
        <v>115</v>
      </c>
    </row>
    <row r="74" spans="1:41" ht="60.75" hidden="1" customHeight="1" x14ac:dyDescent="0.2">
      <c r="A74" s="371"/>
      <c r="B74" s="372"/>
      <c r="C74" s="375"/>
      <c r="D74" s="150"/>
      <c r="E74" s="156"/>
      <c r="F74" s="147"/>
      <c r="G74" s="154"/>
      <c r="H74" s="154"/>
      <c r="I74" s="15"/>
      <c r="J74" s="167"/>
      <c r="K74" s="370"/>
      <c r="L74" s="25" t="s">
        <v>116</v>
      </c>
      <c r="M74" s="26" t="s">
        <v>52</v>
      </c>
      <c r="N74" s="27">
        <f>IF(M74="COMPLETA",10,IF(M74="INCOMPLETA",5,IF(M74="NO EXISTE",0,"")))</f>
        <v>10</v>
      </c>
      <c r="O74" s="182"/>
      <c r="P74" s="175"/>
      <c r="Q74" s="184"/>
      <c r="R74" s="186"/>
      <c r="S74" s="188"/>
      <c r="T74" s="189"/>
      <c r="U74" s="150"/>
      <c r="V74" s="164"/>
      <c r="W74" s="291"/>
      <c r="X74" s="291"/>
      <c r="Y74" s="367"/>
      <c r="Z74" s="367"/>
      <c r="AA74" s="193"/>
      <c r="AB74" s="291"/>
      <c r="AC74" s="291"/>
      <c r="AD74" s="291"/>
      <c r="AE74" s="180"/>
      <c r="AF74" s="151"/>
      <c r="AG74" s="151"/>
      <c r="AO74" s="3" t="s">
        <v>117</v>
      </c>
    </row>
    <row r="75" spans="1:41" ht="37.5" hidden="1" customHeight="1" x14ac:dyDescent="0.2">
      <c r="A75" s="239"/>
      <c r="B75" s="371"/>
      <c r="C75" s="373"/>
      <c r="D75" s="148" t="s">
        <v>6</v>
      </c>
      <c r="E75" s="151"/>
      <c r="F75" s="142"/>
      <c r="G75" s="153" t="s">
        <v>19</v>
      </c>
      <c r="H75" s="153" t="s">
        <v>18</v>
      </c>
      <c r="I75" s="15" t="str">
        <f>CONCATENATE(G75,H75)</f>
        <v>PROBABLEMAYOR</v>
      </c>
      <c r="J75" s="166" t="str">
        <f>I76</f>
        <v>5. EXTREMO</v>
      </c>
      <c r="K75" s="369"/>
      <c r="L75" s="18" t="s">
        <v>88</v>
      </c>
      <c r="M75" s="19" t="s">
        <v>3</v>
      </c>
      <c r="N75" s="20">
        <f>IF(M75="ASIGNADO",15,IF(M75="NO ASIGNADO",0,""))</f>
        <v>15</v>
      </c>
      <c r="O75" s="171">
        <f>SUM(N75:N81)</f>
        <v>100</v>
      </c>
      <c r="P75" s="173" t="s">
        <v>71</v>
      </c>
      <c r="Q75" s="176">
        <f>IF(Q78="DÉBIL",0,IF(Q78="MODERADO",50,IF(Q78="FUERTE",100,"")))</f>
        <v>100</v>
      </c>
      <c r="R75" s="160"/>
      <c r="S75" s="162" t="s">
        <v>89</v>
      </c>
      <c r="T75" s="162" t="s">
        <v>96</v>
      </c>
      <c r="U75" s="149" t="s">
        <v>118</v>
      </c>
      <c r="V75" s="163" t="s">
        <v>102</v>
      </c>
      <c r="W75" s="242"/>
      <c r="X75" s="242"/>
      <c r="Y75" s="291"/>
      <c r="Z75" s="291"/>
      <c r="AA75" s="191" t="s">
        <v>97</v>
      </c>
      <c r="AB75" s="242"/>
      <c r="AC75" s="242"/>
      <c r="AD75" s="242"/>
      <c r="AE75" s="179" t="s">
        <v>119</v>
      </c>
      <c r="AF75" s="142" t="s">
        <v>320</v>
      </c>
      <c r="AG75" s="142"/>
      <c r="AH75" s="3" t="s">
        <v>92</v>
      </c>
      <c r="AI75" s="3" t="s">
        <v>93</v>
      </c>
      <c r="AJ75" s="3" t="s">
        <v>13</v>
      </c>
      <c r="AK75" s="3" t="s">
        <v>75</v>
      </c>
      <c r="AL75" s="3" t="s">
        <v>13</v>
      </c>
      <c r="AN75" s="3" t="s">
        <v>91</v>
      </c>
      <c r="AO75" s="3" t="s">
        <v>94</v>
      </c>
    </row>
    <row r="76" spans="1:41" ht="51.75" hidden="1" customHeight="1" x14ac:dyDescent="0.2">
      <c r="A76" s="239"/>
      <c r="B76" s="372"/>
      <c r="C76" s="374"/>
      <c r="D76" s="149"/>
      <c r="E76" s="152"/>
      <c r="F76" s="146"/>
      <c r="G76" s="153"/>
      <c r="H76" s="153"/>
      <c r="I76" s="15"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167"/>
      <c r="K76" s="369"/>
      <c r="L76" s="21" t="s">
        <v>95</v>
      </c>
      <c r="M76" s="22" t="s">
        <v>11</v>
      </c>
      <c r="N76" s="23">
        <f>IF(M76="ADECUADO",15,IF(M76="INADECUADO",0,""))</f>
        <v>15</v>
      </c>
      <c r="O76" s="172"/>
      <c r="P76" s="174"/>
      <c r="Q76" s="176"/>
      <c r="R76" s="161"/>
      <c r="S76" s="162"/>
      <c r="T76" s="162"/>
      <c r="U76" s="149"/>
      <c r="V76" s="164"/>
      <c r="W76" s="242"/>
      <c r="X76" s="242"/>
      <c r="Y76" s="368"/>
      <c r="Z76" s="368"/>
      <c r="AA76" s="192"/>
      <c r="AB76" s="242"/>
      <c r="AC76" s="242"/>
      <c r="AD76" s="242"/>
      <c r="AE76" s="179"/>
      <c r="AF76" s="142"/>
      <c r="AG76" s="142"/>
      <c r="AH76" s="3" t="s">
        <v>89</v>
      </c>
      <c r="AI76" s="3" t="s">
        <v>96</v>
      </c>
      <c r="AL76" s="3" t="s">
        <v>18</v>
      </c>
      <c r="AN76" s="3" t="s">
        <v>97</v>
      </c>
      <c r="AO76" s="3" t="s">
        <v>98</v>
      </c>
    </row>
    <row r="77" spans="1:41" ht="69.75" hidden="1" customHeight="1" x14ac:dyDescent="0.2">
      <c r="A77" s="239"/>
      <c r="B77" s="372"/>
      <c r="C77" s="374"/>
      <c r="D77" s="149"/>
      <c r="E77" s="152"/>
      <c r="F77" s="146"/>
      <c r="G77" s="153"/>
      <c r="H77" s="153"/>
      <c r="I77" s="15"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167"/>
      <c r="K77" s="369"/>
      <c r="L77" s="24" t="s">
        <v>99</v>
      </c>
      <c r="M77" s="22" t="s">
        <v>16</v>
      </c>
      <c r="N77" s="23">
        <f>IF(M77="OPORTUNA",15,IF(M77="INOPORTUNA",0,""))</f>
        <v>15</v>
      </c>
      <c r="O77" s="172"/>
      <c r="P77" s="174"/>
      <c r="Q77" s="176"/>
      <c r="R77" s="161"/>
      <c r="S77" s="16" t="s">
        <v>100</v>
      </c>
      <c r="T77" s="16" t="s">
        <v>101</v>
      </c>
      <c r="U77" s="149"/>
      <c r="V77" s="164"/>
      <c r="W77" s="242"/>
      <c r="X77" s="242"/>
      <c r="Y77" s="368"/>
      <c r="Z77" s="368"/>
      <c r="AA77" s="192"/>
      <c r="AB77" s="242"/>
      <c r="AC77" s="242"/>
      <c r="AD77" s="242"/>
      <c r="AE77" s="179"/>
      <c r="AF77" s="142"/>
      <c r="AG77" s="142"/>
      <c r="AH77" s="3" t="s">
        <v>102</v>
      </c>
      <c r="AI77" s="3" t="s">
        <v>90</v>
      </c>
      <c r="AJ77" s="3" t="s">
        <v>103</v>
      </c>
      <c r="AK77" s="3" t="s">
        <v>104</v>
      </c>
      <c r="AL77" s="3" t="s">
        <v>24</v>
      </c>
      <c r="AO77" s="3" t="s">
        <v>105</v>
      </c>
    </row>
    <row r="78" spans="1:41" ht="84" hidden="1" customHeight="1" x14ac:dyDescent="0.2">
      <c r="A78" s="239"/>
      <c r="B78" s="372"/>
      <c r="C78" s="374"/>
      <c r="D78" s="149"/>
      <c r="E78" s="17" t="s">
        <v>106</v>
      </c>
      <c r="F78" s="146"/>
      <c r="G78" s="153"/>
      <c r="H78" s="153"/>
      <c r="I78" s="15"/>
      <c r="J78" s="167"/>
      <c r="K78" s="369"/>
      <c r="L78" s="21" t="s">
        <v>107</v>
      </c>
      <c r="M78" s="22" t="s">
        <v>108</v>
      </c>
      <c r="N78" s="23">
        <f>IF(M78="PREVENIR",15,IF(M78="DETECTAR",10,IF(M78="NO ES UN CONTROL",0,"")))</f>
        <v>15</v>
      </c>
      <c r="O78" s="181" t="str">
        <f>IF(O75&lt;86,"DÉBIL",IF(O75&lt;96,"MODERADO",IF(O75&lt;101,"FUERTE","")))</f>
        <v>FUERTE</v>
      </c>
      <c r="P78" s="174"/>
      <c r="Q78" s="183" t="str">
        <f>IF(AND(O78="FUERTE",P75="FUERTE (SIEMPRE SE EJECUTA)"),"FUERTE",IF(OR(O78="DÉBIL",P75="DÉBIL (NO SE EJECUTA)"),"DÉBIL",IF(OR(O78="MODERADO",P75="MODERADO (ALGUNAS VECES)"),"MODERADO")))</f>
        <v>FUERTE</v>
      </c>
      <c r="R78" s="185" t="str">
        <f>IF(AND(O78="FUERTE",P75="FUERTE (SIEMPRE SE EJECUTA)"),"NO","SÍ")</f>
        <v>NO</v>
      </c>
      <c r="S78" s="187">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188">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1</v>
      </c>
      <c r="U78" s="149"/>
      <c r="V78" s="164"/>
      <c r="W78" s="242"/>
      <c r="X78" s="242"/>
      <c r="Y78" s="368"/>
      <c r="Z78" s="367"/>
      <c r="AA78" s="192"/>
      <c r="AB78" s="242"/>
      <c r="AC78" s="242"/>
      <c r="AD78" s="242"/>
      <c r="AE78" s="179"/>
      <c r="AF78" s="142" t="s">
        <v>321</v>
      </c>
      <c r="AG78" s="142"/>
      <c r="AH78" s="3" t="s">
        <v>89</v>
      </c>
      <c r="AO78" s="3" t="s">
        <v>109</v>
      </c>
    </row>
    <row r="79" spans="1:41" ht="55.5" hidden="1" customHeight="1" x14ac:dyDescent="0.2">
      <c r="A79" s="239"/>
      <c r="B79" s="372"/>
      <c r="C79" s="374"/>
      <c r="D79" s="149"/>
      <c r="E79" s="152"/>
      <c r="F79" s="146"/>
      <c r="G79" s="153"/>
      <c r="H79" s="153"/>
      <c r="I79" s="15"/>
      <c r="J79" s="167"/>
      <c r="K79" s="369"/>
      <c r="L79" s="21" t="s">
        <v>110</v>
      </c>
      <c r="M79" s="22" t="s">
        <v>33</v>
      </c>
      <c r="N79" s="23">
        <f>IF(M79="CONFIABLE",15,IF(M79="NO CONFIABLE",0,""))</f>
        <v>15</v>
      </c>
      <c r="O79" s="182"/>
      <c r="P79" s="174"/>
      <c r="Q79" s="183"/>
      <c r="R79" s="185"/>
      <c r="S79" s="187"/>
      <c r="T79" s="189"/>
      <c r="U79" s="149"/>
      <c r="V79" s="164"/>
      <c r="W79" s="242"/>
      <c r="X79" s="242"/>
      <c r="Y79" s="368"/>
      <c r="Z79" s="17" t="s">
        <v>111</v>
      </c>
      <c r="AA79" s="192"/>
      <c r="AB79" s="242"/>
      <c r="AC79" s="242"/>
      <c r="AD79" s="242"/>
      <c r="AE79" s="179"/>
      <c r="AF79" s="142"/>
      <c r="AG79" s="142"/>
      <c r="AH79" s="3" t="s">
        <v>112</v>
      </c>
      <c r="AJ79" s="3" t="s">
        <v>21</v>
      </c>
      <c r="AK79" s="3" t="s">
        <v>108</v>
      </c>
      <c r="AL79" s="3" t="s">
        <v>22</v>
      </c>
      <c r="AO79" s="3" t="s">
        <v>113</v>
      </c>
    </row>
    <row r="80" spans="1:41" ht="66.75" hidden="1" customHeight="1" x14ac:dyDescent="0.2">
      <c r="A80" s="239"/>
      <c r="B80" s="372"/>
      <c r="C80" s="374"/>
      <c r="D80" s="149"/>
      <c r="E80" s="152"/>
      <c r="F80" s="146"/>
      <c r="G80" s="153"/>
      <c r="H80" s="153"/>
      <c r="I80" s="15"/>
      <c r="J80" s="167"/>
      <c r="K80" s="369"/>
      <c r="L80" s="21" t="s">
        <v>114</v>
      </c>
      <c r="M80" s="22" t="s">
        <v>41</v>
      </c>
      <c r="N80" s="23">
        <f>IF(M80="SE INVESTIGAN Y SE RESUELVEN OPORTUNAMENTE",15,IF(M80="NO SE INVESTIGAN Y SE RESUELVEN OPORTUNAMENTE",0,""))</f>
        <v>15</v>
      </c>
      <c r="O80" s="182"/>
      <c r="P80" s="174"/>
      <c r="Q80" s="183"/>
      <c r="R80" s="185"/>
      <c r="S80" s="187"/>
      <c r="T80" s="189"/>
      <c r="U80" s="149"/>
      <c r="V80" s="164"/>
      <c r="W80" s="242"/>
      <c r="X80" s="242"/>
      <c r="Y80" s="368"/>
      <c r="Z80" s="291"/>
      <c r="AA80" s="192"/>
      <c r="AB80" s="242"/>
      <c r="AC80" s="242"/>
      <c r="AD80" s="242"/>
      <c r="AE80" s="179"/>
      <c r="AF80" s="142"/>
      <c r="AG80" s="142"/>
      <c r="AH80" s="3" t="s">
        <v>96</v>
      </c>
      <c r="AO80" s="3" t="s">
        <v>115</v>
      </c>
    </row>
    <row r="81" spans="1:41" ht="60.75" hidden="1" customHeight="1" x14ac:dyDescent="0.2">
      <c r="A81" s="371"/>
      <c r="B81" s="372"/>
      <c r="C81" s="375"/>
      <c r="D81" s="150"/>
      <c r="E81" s="156"/>
      <c r="F81" s="147"/>
      <c r="G81" s="154"/>
      <c r="H81" s="154"/>
      <c r="I81" s="15"/>
      <c r="J81" s="167"/>
      <c r="K81" s="370"/>
      <c r="L81" s="25" t="s">
        <v>116</v>
      </c>
      <c r="M81" s="26" t="s">
        <v>52</v>
      </c>
      <c r="N81" s="27">
        <f>IF(M81="COMPLETA",10,IF(M81="INCOMPLETA",5,IF(M81="NO EXISTE",0,"")))</f>
        <v>10</v>
      </c>
      <c r="O81" s="182"/>
      <c r="P81" s="175"/>
      <c r="Q81" s="184"/>
      <c r="R81" s="186"/>
      <c r="S81" s="188"/>
      <c r="T81" s="189"/>
      <c r="U81" s="150"/>
      <c r="V81" s="164"/>
      <c r="W81" s="291"/>
      <c r="X81" s="291"/>
      <c r="Y81" s="367"/>
      <c r="Z81" s="367"/>
      <c r="AA81" s="193"/>
      <c r="AB81" s="291"/>
      <c r="AC81" s="291"/>
      <c r="AD81" s="291"/>
      <c r="AE81" s="180"/>
      <c r="AF81" s="151"/>
      <c r="AG81" s="151"/>
      <c r="AO81" s="3" t="s">
        <v>117</v>
      </c>
    </row>
    <row r="82" spans="1:41" ht="27.75" customHeight="1" x14ac:dyDescent="0.2">
      <c r="A82" s="243" t="s">
        <v>120</v>
      </c>
      <c r="B82" s="243"/>
      <c r="C82" s="243"/>
      <c r="D82" s="243"/>
      <c r="E82" s="243"/>
      <c r="F82" s="243"/>
      <c r="G82" s="243"/>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O82" s="3" t="s">
        <v>121</v>
      </c>
    </row>
    <row r="83" spans="1:41" ht="21.75" customHeight="1" x14ac:dyDescent="0.2">
      <c r="A83" s="244" t="s">
        <v>122</v>
      </c>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O83" s="3" t="s">
        <v>123</v>
      </c>
    </row>
    <row r="84" spans="1:41" ht="27.75" customHeight="1" x14ac:dyDescent="0.2">
      <c r="A84" s="245" t="s">
        <v>124</v>
      </c>
      <c r="B84" s="245"/>
      <c r="C84" s="245" t="s">
        <v>125</v>
      </c>
      <c r="D84" s="245"/>
      <c r="E84" s="245"/>
      <c r="F84" s="245"/>
      <c r="G84" s="245"/>
      <c r="H84" s="245"/>
      <c r="I84" s="245"/>
      <c r="J84" s="245"/>
      <c r="K84" s="245"/>
      <c r="L84" s="245"/>
      <c r="M84" s="245"/>
      <c r="N84" s="245"/>
      <c r="O84" s="245"/>
      <c r="P84" s="245"/>
      <c r="Q84" s="245"/>
      <c r="R84" s="245"/>
      <c r="S84" s="245"/>
      <c r="T84" s="245"/>
      <c r="U84" s="245"/>
      <c r="V84" s="245"/>
      <c r="W84" s="245"/>
      <c r="X84" s="245"/>
      <c r="Y84" s="245"/>
      <c r="Z84" s="246" t="s">
        <v>126</v>
      </c>
      <c r="AA84" s="246"/>
      <c r="AB84" s="246"/>
      <c r="AC84" s="246"/>
      <c r="AD84" s="247" t="s">
        <v>127</v>
      </c>
      <c r="AE84" s="247"/>
      <c r="AF84" s="247"/>
      <c r="AG84" s="247"/>
      <c r="AO84" s="3" t="s">
        <v>128</v>
      </c>
    </row>
    <row r="85" spans="1:41" s="28" customFormat="1" ht="27.75" customHeight="1" x14ac:dyDescent="0.2">
      <c r="A85" s="200">
        <v>1</v>
      </c>
      <c r="B85" s="201"/>
      <c r="C85" s="239" t="s">
        <v>322</v>
      </c>
      <c r="D85" s="239"/>
      <c r="E85" s="239"/>
      <c r="F85" s="239"/>
      <c r="G85" s="239"/>
      <c r="H85" s="239"/>
      <c r="I85" s="239"/>
      <c r="J85" s="239"/>
      <c r="K85" s="239"/>
      <c r="L85" s="239"/>
      <c r="M85" s="239"/>
      <c r="N85" s="239"/>
      <c r="O85" s="239"/>
      <c r="P85" s="239"/>
      <c r="Q85" s="239"/>
      <c r="R85" s="239"/>
      <c r="S85" s="239"/>
      <c r="T85" s="239"/>
      <c r="U85" s="239"/>
      <c r="V85" s="239"/>
      <c r="W85" s="239"/>
      <c r="X85" s="239"/>
      <c r="Y85" s="239"/>
      <c r="Z85" s="366">
        <v>43861</v>
      </c>
      <c r="AA85" s="204"/>
      <c r="AB85" s="204"/>
      <c r="AC85" s="205"/>
      <c r="AD85" s="240" t="s">
        <v>323</v>
      </c>
      <c r="AE85" s="241"/>
      <c r="AF85" s="241"/>
      <c r="AG85" s="241"/>
      <c r="AO85" s="3" t="s">
        <v>129</v>
      </c>
    </row>
    <row r="86" spans="1:41" s="28" customFormat="1" ht="27.75" customHeight="1" x14ac:dyDescent="0.2">
      <c r="A86" s="200" t="s">
        <v>130</v>
      </c>
      <c r="B86" s="201"/>
      <c r="C86" s="239"/>
      <c r="D86" s="239"/>
      <c r="E86" s="239"/>
      <c r="F86" s="239"/>
      <c r="G86" s="239"/>
      <c r="H86" s="239"/>
      <c r="I86" s="239"/>
      <c r="J86" s="239"/>
      <c r="K86" s="239"/>
      <c r="L86" s="239"/>
      <c r="M86" s="239"/>
      <c r="N86" s="239"/>
      <c r="O86" s="239"/>
      <c r="P86" s="239"/>
      <c r="Q86" s="239"/>
      <c r="R86" s="239"/>
      <c r="S86" s="239"/>
      <c r="T86" s="239"/>
      <c r="U86" s="239"/>
      <c r="V86" s="239"/>
      <c r="W86" s="239"/>
      <c r="X86" s="239"/>
      <c r="Y86" s="239"/>
      <c r="Z86" s="203"/>
      <c r="AA86" s="204"/>
      <c r="AB86" s="204"/>
      <c r="AC86" s="205"/>
      <c r="AD86" s="242"/>
      <c r="AE86" s="242"/>
      <c r="AF86" s="242"/>
      <c r="AG86" s="242"/>
      <c r="AO86" s="3" t="s">
        <v>131</v>
      </c>
    </row>
    <row r="87" spans="1:41" s="28" customFormat="1" ht="27.75" customHeight="1" x14ac:dyDescent="0.2">
      <c r="A87" s="200" t="s">
        <v>130</v>
      </c>
      <c r="B87" s="201"/>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03"/>
      <c r="AA87" s="204"/>
      <c r="AB87" s="204"/>
      <c r="AC87" s="205"/>
      <c r="AD87" s="242"/>
      <c r="AE87" s="242"/>
      <c r="AF87" s="242"/>
      <c r="AG87" s="242"/>
      <c r="AO87" s="3" t="s">
        <v>132</v>
      </c>
    </row>
    <row r="88" spans="1:41" ht="15" customHeight="1" x14ac:dyDescent="0.2">
      <c r="A88" s="248" t="s">
        <v>133</v>
      </c>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O88" s="3" t="s">
        <v>134</v>
      </c>
    </row>
    <row r="89" spans="1:41" customFormat="1" ht="30.75" customHeight="1" x14ac:dyDescent="0.25">
      <c r="A89" s="249" t="s">
        <v>127</v>
      </c>
      <c r="B89" s="249"/>
      <c r="C89" s="249"/>
      <c r="D89" s="249"/>
      <c r="E89" s="249"/>
      <c r="F89" s="249"/>
      <c r="G89" s="249" t="s">
        <v>135</v>
      </c>
      <c r="H89" s="249"/>
      <c r="I89" s="249"/>
      <c r="J89" s="249"/>
      <c r="K89" s="249"/>
      <c r="L89" s="249"/>
      <c r="M89" s="224" t="s">
        <v>136</v>
      </c>
      <c r="N89" s="225"/>
      <c r="O89" s="225"/>
      <c r="P89" s="225"/>
      <c r="Q89" s="225"/>
      <c r="R89" s="225"/>
      <c r="S89" s="225"/>
      <c r="T89" s="225"/>
      <c r="U89" s="225"/>
      <c r="V89" s="226"/>
      <c r="W89" s="224" t="s">
        <v>137</v>
      </c>
      <c r="X89" s="225"/>
      <c r="Y89" s="225"/>
      <c r="Z89" s="225"/>
      <c r="AA89" s="226"/>
      <c r="AB89" s="250" t="str">
        <f>IF(X7="X","APOYO OFICINA ASESORA DE PLANEACIÓN","APOYO OFICINA DE CONTROL INTERNO")</f>
        <v>APOYO OFICINA ASESORA DE PLANEACIÓN</v>
      </c>
      <c r="AC89" s="250"/>
      <c r="AD89" s="250"/>
      <c r="AE89" s="250"/>
      <c r="AF89" s="250"/>
      <c r="AG89" s="250"/>
      <c r="AH89" s="29"/>
      <c r="AO89" s="3" t="s">
        <v>138</v>
      </c>
    </row>
    <row r="90" spans="1:41" s="34" customFormat="1" ht="33.75" customHeight="1" x14ac:dyDescent="0.25">
      <c r="A90" s="30" t="s">
        <v>139</v>
      </c>
      <c r="B90" s="230" t="s">
        <v>324</v>
      </c>
      <c r="C90" s="231"/>
      <c r="D90" s="231"/>
      <c r="E90" s="231"/>
      <c r="F90" s="232"/>
      <c r="G90" s="31" t="s">
        <v>139</v>
      </c>
      <c r="H90" s="230"/>
      <c r="I90" s="231"/>
      <c r="J90" s="231"/>
      <c r="K90" s="231"/>
      <c r="L90" s="232"/>
      <c r="M90" s="31" t="s">
        <v>139</v>
      </c>
      <c r="N90" s="32"/>
      <c r="O90" s="251" t="s">
        <v>325</v>
      </c>
      <c r="P90" s="251"/>
      <c r="Q90" s="251"/>
      <c r="R90" s="251"/>
      <c r="S90" s="251"/>
      <c r="T90" s="251"/>
      <c r="U90" s="251"/>
      <c r="V90" s="252"/>
      <c r="W90" s="33" t="s">
        <v>139</v>
      </c>
      <c r="X90" s="230" t="s">
        <v>326</v>
      </c>
      <c r="Y90" s="231"/>
      <c r="Z90" s="231"/>
      <c r="AA90" s="232"/>
      <c r="AB90" s="33" t="s">
        <v>139</v>
      </c>
      <c r="AC90" s="253"/>
      <c r="AD90" s="253"/>
      <c r="AE90" s="253"/>
      <c r="AF90" s="253"/>
      <c r="AG90" s="253"/>
      <c r="AO90" s="3" t="s">
        <v>140</v>
      </c>
    </row>
    <row r="91" spans="1:41" s="34" customFormat="1" ht="32.25" customHeight="1" x14ac:dyDescent="0.25">
      <c r="A91" s="30" t="s">
        <v>141</v>
      </c>
      <c r="B91" s="230" t="s">
        <v>142</v>
      </c>
      <c r="C91" s="231"/>
      <c r="D91" s="231"/>
      <c r="E91" s="231"/>
      <c r="F91" s="232"/>
      <c r="G91" s="30" t="s">
        <v>141</v>
      </c>
      <c r="H91" s="254"/>
      <c r="I91" s="254"/>
      <c r="J91" s="254"/>
      <c r="K91" s="254"/>
      <c r="L91" s="254"/>
      <c r="M91" s="31" t="s">
        <v>141</v>
      </c>
      <c r="N91" s="35"/>
      <c r="O91" s="254" t="s">
        <v>327</v>
      </c>
      <c r="P91" s="254"/>
      <c r="Q91" s="254"/>
      <c r="R91" s="254"/>
      <c r="S91" s="254"/>
      <c r="T91" s="254"/>
      <c r="U91" s="254"/>
      <c r="V91" s="254"/>
      <c r="W91" s="30" t="s">
        <v>141</v>
      </c>
      <c r="X91" s="230" t="s">
        <v>328</v>
      </c>
      <c r="Y91" s="231"/>
      <c r="Z91" s="231"/>
      <c r="AA91" s="232"/>
      <c r="AB91" s="30" t="s">
        <v>141</v>
      </c>
      <c r="AC91" s="253"/>
      <c r="AD91" s="253"/>
      <c r="AE91" s="253"/>
      <c r="AF91" s="253"/>
      <c r="AG91" s="253"/>
      <c r="AO91" s="3" t="s">
        <v>143</v>
      </c>
    </row>
    <row r="92" spans="1:41" s="28" customFormat="1" x14ac:dyDescent="0.2">
      <c r="D92" s="36"/>
      <c r="AO92" s="3" t="s">
        <v>144</v>
      </c>
    </row>
    <row r="93" spans="1:41" x14ac:dyDescent="0.2">
      <c r="AO93" s="3" t="s">
        <v>145</v>
      </c>
    </row>
    <row r="94" spans="1:41" x14ac:dyDescent="0.2">
      <c r="AO94" s="3" t="s">
        <v>146</v>
      </c>
    </row>
    <row r="95" spans="1:41" x14ac:dyDescent="0.2">
      <c r="AO95" s="3" t="s">
        <v>118</v>
      </c>
    </row>
    <row r="96" spans="1:41" x14ac:dyDescent="0.2">
      <c r="AO96" s="3" t="s">
        <v>147</v>
      </c>
    </row>
    <row r="97" spans="41:41" x14ac:dyDescent="0.2">
      <c r="AO97" s="3" t="s">
        <v>148</v>
      </c>
    </row>
  </sheetData>
  <sheetProtection selectLockedCells="1"/>
  <dataConsolidate/>
  <mergeCells count="43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T19:T20"/>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G19:AG25"/>
    <mergeCell ref="O22:O25"/>
    <mergeCell ref="Q22:Q25"/>
    <mergeCell ref="R22:R25"/>
    <mergeCell ref="S22:S25"/>
    <mergeCell ref="T22:T25"/>
    <mergeCell ref="AF22:AF25"/>
    <mergeCell ref="AA19:AA25"/>
    <mergeCell ref="AB19:AB25"/>
    <mergeCell ref="AC19:AC25"/>
    <mergeCell ref="AD19:AD25"/>
    <mergeCell ref="AE19:AE25"/>
    <mergeCell ref="AF19:AF21"/>
    <mergeCell ref="U19:U25"/>
    <mergeCell ref="V19:V25"/>
    <mergeCell ref="W19:W25"/>
    <mergeCell ref="X19:X25"/>
    <mergeCell ref="Y19:Y25"/>
    <mergeCell ref="Z19:Z22"/>
    <mergeCell ref="O19:O21"/>
    <mergeCell ref="P19:P25"/>
    <mergeCell ref="Q19:Q21"/>
    <mergeCell ref="R19:R21"/>
    <mergeCell ref="S19:S20"/>
    <mergeCell ref="E23:E25"/>
    <mergeCell ref="Z24:Z25"/>
    <mergeCell ref="A26:A32"/>
    <mergeCell ref="B26:B32"/>
    <mergeCell ref="C26:C32"/>
    <mergeCell ref="D26:D32"/>
    <mergeCell ref="E26:E28"/>
    <mergeCell ref="F26:F32"/>
    <mergeCell ref="G26:G32"/>
    <mergeCell ref="H26:H32"/>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E30:E32"/>
    <mergeCell ref="Z31:Z32"/>
    <mergeCell ref="A33:A39"/>
    <mergeCell ref="B33:B39"/>
    <mergeCell ref="C33:C39"/>
    <mergeCell ref="D33:D39"/>
    <mergeCell ref="E33:E35"/>
    <mergeCell ref="F33:F39"/>
    <mergeCell ref="G33:G39"/>
    <mergeCell ref="H33:H39"/>
    <mergeCell ref="J26:J32"/>
    <mergeCell ref="K26:K32"/>
    <mergeCell ref="R26:R28"/>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E37:E39"/>
    <mergeCell ref="Z38:Z39"/>
    <mergeCell ref="A40:A46"/>
    <mergeCell ref="B40:B46"/>
    <mergeCell ref="C40:C46"/>
    <mergeCell ref="D40:D46"/>
    <mergeCell ref="E40:E42"/>
    <mergeCell ref="F40:F46"/>
    <mergeCell ref="G40:G46"/>
    <mergeCell ref="H40:H46"/>
    <mergeCell ref="J33:J39"/>
    <mergeCell ref="K33:K39"/>
    <mergeCell ref="R33:R35"/>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O40:O42"/>
    <mergeCell ref="P40:P46"/>
    <mergeCell ref="Q40:Q42"/>
    <mergeCell ref="E44:E46"/>
    <mergeCell ref="Z45:Z46"/>
    <mergeCell ref="A47:A53"/>
    <mergeCell ref="B47:B53"/>
    <mergeCell ref="C47:C53"/>
    <mergeCell ref="D47:D53"/>
    <mergeCell ref="E47:E49"/>
    <mergeCell ref="F47:F53"/>
    <mergeCell ref="G47:G53"/>
    <mergeCell ref="H47:H53"/>
    <mergeCell ref="J40:J46"/>
    <mergeCell ref="K40:K46"/>
    <mergeCell ref="R40:R42"/>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O47:O49"/>
    <mergeCell ref="P47:P53"/>
    <mergeCell ref="Q47:Q49"/>
    <mergeCell ref="E51:E53"/>
    <mergeCell ref="Z52:Z53"/>
    <mergeCell ref="A54:A60"/>
    <mergeCell ref="B54:B60"/>
    <mergeCell ref="C54:C60"/>
    <mergeCell ref="D54:D60"/>
    <mergeCell ref="E54:E56"/>
    <mergeCell ref="F54:F60"/>
    <mergeCell ref="G54:G60"/>
    <mergeCell ref="H54:H60"/>
    <mergeCell ref="J47:J53"/>
    <mergeCell ref="K47:K53"/>
    <mergeCell ref="R47:R49"/>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X54:X60"/>
    <mergeCell ref="O54:O56"/>
    <mergeCell ref="P54:P60"/>
    <mergeCell ref="Q54:Q56"/>
    <mergeCell ref="E58:E60"/>
    <mergeCell ref="Z59:Z60"/>
    <mergeCell ref="A61:A67"/>
    <mergeCell ref="B61:B67"/>
    <mergeCell ref="C61:C67"/>
    <mergeCell ref="D61:D67"/>
    <mergeCell ref="E61:E63"/>
    <mergeCell ref="F61:F67"/>
    <mergeCell ref="G61:G67"/>
    <mergeCell ref="H61:H67"/>
    <mergeCell ref="J54:J60"/>
    <mergeCell ref="K54:K60"/>
    <mergeCell ref="R54:R56"/>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O61:O63"/>
    <mergeCell ref="P61:P67"/>
    <mergeCell ref="Q61:Q63"/>
    <mergeCell ref="E65:E67"/>
    <mergeCell ref="Z66:Z67"/>
    <mergeCell ref="A68:A74"/>
    <mergeCell ref="B68:B74"/>
    <mergeCell ref="C68:C74"/>
    <mergeCell ref="D68:D74"/>
    <mergeCell ref="E68:E70"/>
    <mergeCell ref="F68:F74"/>
    <mergeCell ref="G68:G74"/>
    <mergeCell ref="H68:H74"/>
    <mergeCell ref="J61:J67"/>
    <mergeCell ref="K61:K67"/>
    <mergeCell ref="R61:R63"/>
    <mergeCell ref="AE68:AE74"/>
    <mergeCell ref="AF68:AF70"/>
    <mergeCell ref="AG68:AG74"/>
    <mergeCell ref="O71:O74"/>
    <mergeCell ref="Q71:Q74"/>
    <mergeCell ref="R71:R74"/>
    <mergeCell ref="S71:S74"/>
    <mergeCell ref="T71:T74"/>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O68:O70"/>
    <mergeCell ref="P68:P74"/>
    <mergeCell ref="Q68:Q70"/>
    <mergeCell ref="J75:J81"/>
    <mergeCell ref="K75:K81"/>
    <mergeCell ref="O75:O77"/>
    <mergeCell ref="P75:P81"/>
    <mergeCell ref="Q75:Q77"/>
    <mergeCell ref="R75:R77"/>
    <mergeCell ref="E72:E74"/>
    <mergeCell ref="Z73:Z74"/>
    <mergeCell ref="A75:A81"/>
    <mergeCell ref="B75:B81"/>
    <mergeCell ref="C75:C81"/>
    <mergeCell ref="D75:D81"/>
    <mergeCell ref="E75:E77"/>
    <mergeCell ref="F75:F81"/>
    <mergeCell ref="G75:G81"/>
    <mergeCell ref="H75:H81"/>
    <mergeCell ref="J68:J74"/>
    <mergeCell ref="K68:K74"/>
    <mergeCell ref="R68:R70"/>
    <mergeCell ref="AF78:AF81"/>
    <mergeCell ref="Y75:Y81"/>
    <mergeCell ref="Z75:Z78"/>
    <mergeCell ref="AA75:AA81"/>
    <mergeCell ref="AB75:AB81"/>
    <mergeCell ref="AC75:AC81"/>
    <mergeCell ref="AD75:AD81"/>
    <mergeCell ref="S75:S76"/>
    <mergeCell ref="T75:T76"/>
    <mergeCell ref="U75:U81"/>
    <mergeCell ref="V75:V81"/>
    <mergeCell ref="W75:W81"/>
    <mergeCell ref="X75:X81"/>
    <mergeCell ref="A85:B85"/>
    <mergeCell ref="C85:Y85"/>
    <mergeCell ref="Z85:AC85"/>
    <mergeCell ref="AD85:AG85"/>
    <mergeCell ref="A86:B86"/>
    <mergeCell ref="C86:Y86"/>
    <mergeCell ref="Z86:AC86"/>
    <mergeCell ref="AD86:AG86"/>
    <mergeCell ref="E79:E81"/>
    <mergeCell ref="Z80:Z81"/>
    <mergeCell ref="A82:AG82"/>
    <mergeCell ref="A83:AG83"/>
    <mergeCell ref="A84:B84"/>
    <mergeCell ref="C84:Y84"/>
    <mergeCell ref="Z84:AC84"/>
    <mergeCell ref="AD84:AG84"/>
    <mergeCell ref="AE75:AE81"/>
    <mergeCell ref="AF75:AF77"/>
    <mergeCell ref="AG75:AG81"/>
    <mergeCell ref="O78:O81"/>
    <mergeCell ref="Q78:Q81"/>
    <mergeCell ref="R78:R81"/>
    <mergeCell ref="S78:S81"/>
    <mergeCell ref="T78:T81"/>
    <mergeCell ref="A87:B87"/>
    <mergeCell ref="C87:Y87"/>
    <mergeCell ref="Z87:AC87"/>
    <mergeCell ref="AD87:AG87"/>
    <mergeCell ref="A88:AG88"/>
    <mergeCell ref="A89:F89"/>
    <mergeCell ref="G89:L89"/>
    <mergeCell ref="M89:V89"/>
    <mergeCell ref="W89:AA89"/>
    <mergeCell ref="AB89:AG89"/>
    <mergeCell ref="B90:F90"/>
    <mergeCell ref="H90:L90"/>
    <mergeCell ref="O90:V90"/>
    <mergeCell ref="X90:AA90"/>
    <mergeCell ref="AC90:AG90"/>
    <mergeCell ref="B91:F91"/>
    <mergeCell ref="H91:L91"/>
    <mergeCell ref="O91:V91"/>
    <mergeCell ref="X91:AA91"/>
    <mergeCell ref="AC91:AG91"/>
  </mergeCells>
  <conditionalFormatting sqref="J12:J18">
    <cfRule type="containsText" dxfId="79" priority="77" operator="containsText" text="EXTREMO">
      <formula>NOT(ISERROR(SEARCH("EXTREMO",J12)))</formula>
    </cfRule>
    <cfRule type="containsText" dxfId="78" priority="78" operator="containsText" text="ALTO">
      <formula>NOT(ISERROR(SEARCH("ALTO",J12)))</formula>
    </cfRule>
    <cfRule type="containsText" dxfId="77" priority="79" operator="containsText" text="MODERADO">
      <formula>NOT(ISERROR(SEARCH("MODERADO",J12)))</formula>
    </cfRule>
    <cfRule type="containsText" dxfId="76" priority="80" operator="containsText" text="BAJO">
      <formula>NOT(ISERROR(SEARCH("BAJO",J12)))</formula>
    </cfRule>
  </conditionalFormatting>
  <conditionalFormatting sqref="U12:U18">
    <cfRule type="containsText" dxfId="75" priority="73" operator="containsText" text="EXTREMO">
      <formula>NOT(ISERROR(SEARCH("EXTREMO",U12)))</formula>
    </cfRule>
    <cfRule type="containsText" dxfId="74" priority="74" operator="containsText" text="MODERADO">
      <formula>NOT(ISERROR(SEARCH("MODERADO",U12)))</formula>
    </cfRule>
    <cfRule type="containsText" dxfId="73" priority="75" operator="containsText" text="ALTO">
      <formula>NOT(ISERROR(SEARCH("ALTO",U12)))</formula>
    </cfRule>
    <cfRule type="containsText" dxfId="72" priority="76" operator="containsText" text="BAJO">
      <formula>NOT(ISERROR(SEARCH("BAJO",U12)))</formula>
    </cfRule>
  </conditionalFormatting>
  <conditionalFormatting sqref="J19:J25">
    <cfRule type="containsText" dxfId="71" priority="69" operator="containsText" text="EXTREMO">
      <formula>NOT(ISERROR(SEARCH("EXTREMO",J19)))</formula>
    </cfRule>
    <cfRule type="containsText" dxfId="70" priority="70" operator="containsText" text="ALTO">
      <formula>NOT(ISERROR(SEARCH("ALTO",J19)))</formula>
    </cfRule>
    <cfRule type="containsText" dxfId="69" priority="71" operator="containsText" text="MODERADO">
      <formula>NOT(ISERROR(SEARCH("MODERADO",J19)))</formula>
    </cfRule>
    <cfRule type="containsText" dxfId="68" priority="72" operator="containsText" text="BAJO">
      <formula>NOT(ISERROR(SEARCH("BAJO",J19)))</formula>
    </cfRule>
  </conditionalFormatting>
  <conditionalFormatting sqref="U19:U25">
    <cfRule type="containsText" dxfId="67" priority="65" operator="containsText" text="EXTREMO">
      <formula>NOT(ISERROR(SEARCH("EXTREMO",U19)))</formula>
    </cfRule>
    <cfRule type="containsText" dxfId="66" priority="66" operator="containsText" text="MODERADO">
      <formula>NOT(ISERROR(SEARCH("MODERADO",U19)))</formula>
    </cfRule>
    <cfRule type="containsText" dxfId="65" priority="67" operator="containsText" text="ALTO">
      <formula>NOT(ISERROR(SEARCH("ALTO",U19)))</formula>
    </cfRule>
    <cfRule type="containsText" dxfId="64" priority="68" operator="containsText" text="BAJO">
      <formula>NOT(ISERROR(SEARCH("BAJO",U19)))</formula>
    </cfRule>
  </conditionalFormatting>
  <conditionalFormatting sqref="J26:J32">
    <cfRule type="containsText" dxfId="63" priority="61" operator="containsText" text="EXTREMO">
      <formula>NOT(ISERROR(SEARCH("EXTREMO",J26)))</formula>
    </cfRule>
    <cfRule type="containsText" dxfId="62" priority="62" operator="containsText" text="ALTO">
      <formula>NOT(ISERROR(SEARCH("ALTO",J26)))</formula>
    </cfRule>
    <cfRule type="containsText" dxfId="61" priority="63" operator="containsText" text="MODERADO">
      <formula>NOT(ISERROR(SEARCH("MODERADO",J26)))</formula>
    </cfRule>
    <cfRule type="containsText" dxfId="60" priority="64" operator="containsText" text="BAJO">
      <formula>NOT(ISERROR(SEARCH("BAJO",J26)))</formula>
    </cfRule>
  </conditionalFormatting>
  <conditionalFormatting sqref="U26:U32">
    <cfRule type="containsText" dxfId="59" priority="57" operator="containsText" text="EXTREMO">
      <formula>NOT(ISERROR(SEARCH("EXTREMO",U26)))</formula>
    </cfRule>
    <cfRule type="containsText" dxfId="58" priority="58" operator="containsText" text="MODERADO">
      <formula>NOT(ISERROR(SEARCH("MODERADO",U26)))</formula>
    </cfRule>
    <cfRule type="containsText" dxfId="57" priority="59" operator="containsText" text="ALTO">
      <formula>NOT(ISERROR(SEARCH("ALTO",U26)))</formula>
    </cfRule>
    <cfRule type="containsText" dxfId="56" priority="60" operator="containsText" text="BAJO">
      <formula>NOT(ISERROR(SEARCH("BAJO",U26)))</formula>
    </cfRule>
  </conditionalFormatting>
  <conditionalFormatting sqref="J33:J39">
    <cfRule type="containsText" dxfId="55" priority="53" operator="containsText" text="EXTREMO">
      <formula>NOT(ISERROR(SEARCH("EXTREMO",J33)))</formula>
    </cfRule>
    <cfRule type="containsText" dxfId="54" priority="54" operator="containsText" text="ALTO">
      <formula>NOT(ISERROR(SEARCH("ALTO",J33)))</formula>
    </cfRule>
    <cfRule type="containsText" dxfId="53" priority="55" operator="containsText" text="MODERADO">
      <formula>NOT(ISERROR(SEARCH("MODERADO",J33)))</formula>
    </cfRule>
    <cfRule type="containsText" dxfId="52" priority="56" operator="containsText" text="BAJO">
      <formula>NOT(ISERROR(SEARCH("BAJO",J33)))</formula>
    </cfRule>
  </conditionalFormatting>
  <conditionalFormatting sqref="U33:U39">
    <cfRule type="containsText" dxfId="51" priority="49" operator="containsText" text="EXTREMO">
      <formula>NOT(ISERROR(SEARCH("EXTREMO",U33)))</formula>
    </cfRule>
    <cfRule type="containsText" dxfId="50" priority="50" operator="containsText" text="MODERADO">
      <formula>NOT(ISERROR(SEARCH("MODERADO",U33)))</formula>
    </cfRule>
    <cfRule type="containsText" dxfId="49" priority="51" operator="containsText" text="ALTO">
      <formula>NOT(ISERROR(SEARCH("ALTO",U33)))</formula>
    </cfRule>
    <cfRule type="containsText" dxfId="48" priority="52" operator="containsText" text="BAJO">
      <formula>NOT(ISERROR(SEARCH("BAJO",U33)))</formula>
    </cfRule>
  </conditionalFormatting>
  <conditionalFormatting sqref="J40:J46">
    <cfRule type="containsText" dxfId="47" priority="45" operator="containsText" text="EXTREMO">
      <formula>NOT(ISERROR(SEARCH("EXTREMO",J40)))</formula>
    </cfRule>
    <cfRule type="containsText" dxfId="46" priority="46" operator="containsText" text="ALTO">
      <formula>NOT(ISERROR(SEARCH("ALTO",J40)))</formula>
    </cfRule>
    <cfRule type="containsText" dxfId="45" priority="47" operator="containsText" text="MODERADO">
      <formula>NOT(ISERROR(SEARCH("MODERADO",J40)))</formula>
    </cfRule>
    <cfRule type="containsText" dxfId="44" priority="48" operator="containsText" text="BAJO">
      <formula>NOT(ISERROR(SEARCH("BAJO",J40)))</formula>
    </cfRule>
  </conditionalFormatting>
  <conditionalFormatting sqref="U40:U46">
    <cfRule type="containsText" dxfId="43" priority="41" operator="containsText" text="EXTREMO">
      <formula>NOT(ISERROR(SEARCH("EXTREMO",U40)))</formula>
    </cfRule>
    <cfRule type="containsText" dxfId="42" priority="42" operator="containsText" text="MODERADO">
      <formula>NOT(ISERROR(SEARCH("MODERADO",U40)))</formula>
    </cfRule>
    <cfRule type="containsText" dxfId="41" priority="43" operator="containsText" text="ALTO">
      <formula>NOT(ISERROR(SEARCH("ALTO",U40)))</formula>
    </cfRule>
    <cfRule type="containsText" dxfId="40" priority="44" operator="containsText" text="BAJO">
      <formula>NOT(ISERROR(SEARCH("BAJO",U40)))</formula>
    </cfRule>
  </conditionalFormatting>
  <conditionalFormatting sqref="J47:J53">
    <cfRule type="containsText" dxfId="39" priority="37" operator="containsText" text="EXTREMO">
      <formula>NOT(ISERROR(SEARCH("EXTREMO",J47)))</formula>
    </cfRule>
    <cfRule type="containsText" dxfId="38" priority="38" operator="containsText" text="ALTO">
      <formula>NOT(ISERROR(SEARCH("ALTO",J47)))</formula>
    </cfRule>
    <cfRule type="containsText" dxfId="37" priority="39" operator="containsText" text="MODERADO">
      <formula>NOT(ISERROR(SEARCH("MODERADO",J47)))</formula>
    </cfRule>
    <cfRule type="containsText" dxfId="36" priority="40" operator="containsText" text="BAJO">
      <formula>NOT(ISERROR(SEARCH("BAJO",J47)))</formula>
    </cfRule>
  </conditionalFormatting>
  <conditionalFormatting sqref="U47:U53">
    <cfRule type="containsText" dxfId="35" priority="33" operator="containsText" text="EXTREMO">
      <formula>NOT(ISERROR(SEARCH("EXTREMO",U47)))</formula>
    </cfRule>
    <cfRule type="containsText" dxfId="34" priority="34" operator="containsText" text="MODERADO">
      <formula>NOT(ISERROR(SEARCH("MODERADO",U47)))</formula>
    </cfRule>
    <cfRule type="containsText" dxfId="33" priority="35" operator="containsText" text="ALTO">
      <formula>NOT(ISERROR(SEARCH("ALTO",U47)))</formula>
    </cfRule>
    <cfRule type="containsText" dxfId="32" priority="36" operator="containsText" text="BAJO">
      <formula>NOT(ISERROR(SEARCH("BAJO",U47)))</formula>
    </cfRule>
  </conditionalFormatting>
  <conditionalFormatting sqref="J54:J60">
    <cfRule type="containsText" dxfId="31" priority="29" operator="containsText" text="EXTREMO">
      <formula>NOT(ISERROR(SEARCH("EXTREMO",J54)))</formula>
    </cfRule>
    <cfRule type="containsText" dxfId="30" priority="30" operator="containsText" text="ALTO">
      <formula>NOT(ISERROR(SEARCH("ALTO",J54)))</formula>
    </cfRule>
    <cfRule type="containsText" dxfId="29" priority="31" operator="containsText" text="MODERADO">
      <formula>NOT(ISERROR(SEARCH("MODERADO",J54)))</formula>
    </cfRule>
    <cfRule type="containsText" dxfId="28" priority="32" operator="containsText" text="BAJO">
      <formula>NOT(ISERROR(SEARCH("BAJO",J54)))</formula>
    </cfRule>
  </conditionalFormatting>
  <conditionalFormatting sqref="U54:U60">
    <cfRule type="containsText" dxfId="27" priority="25" operator="containsText" text="EXTREMO">
      <formula>NOT(ISERROR(SEARCH("EXTREMO",U54)))</formula>
    </cfRule>
    <cfRule type="containsText" dxfId="26" priority="26" operator="containsText" text="MODERADO">
      <formula>NOT(ISERROR(SEARCH("MODERADO",U54)))</formula>
    </cfRule>
    <cfRule type="containsText" dxfId="25" priority="27" operator="containsText" text="ALTO">
      <formula>NOT(ISERROR(SEARCH("ALTO",U54)))</formula>
    </cfRule>
    <cfRule type="containsText" dxfId="24" priority="28" operator="containsText" text="BAJO">
      <formula>NOT(ISERROR(SEARCH("BAJO",U54)))</formula>
    </cfRule>
  </conditionalFormatting>
  <conditionalFormatting sqref="J61:J67">
    <cfRule type="containsText" dxfId="23" priority="21" operator="containsText" text="EXTREMO">
      <formula>NOT(ISERROR(SEARCH("EXTREMO",J61)))</formula>
    </cfRule>
    <cfRule type="containsText" dxfId="22" priority="22" operator="containsText" text="ALTO">
      <formula>NOT(ISERROR(SEARCH("ALTO",J61)))</formula>
    </cfRule>
    <cfRule type="containsText" dxfId="21" priority="23" operator="containsText" text="MODERADO">
      <formula>NOT(ISERROR(SEARCH("MODERADO",J61)))</formula>
    </cfRule>
    <cfRule type="containsText" dxfId="20" priority="24" operator="containsText" text="BAJO">
      <formula>NOT(ISERROR(SEARCH("BAJO",J61)))</formula>
    </cfRule>
  </conditionalFormatting>
  <conditionalFormatting sqref="U61:U67">
    <cfRule type="containsText" dxfId="19" priority="17" operator="containsText" text="EXTREMO">
      <formula>NOT(ISERROR(SEARCH("EXTREMO",U61)))</formula>
    </cfRule>
    <cfRule type="containsText" dxfId="18" priority="18" operator="containsText" text="MODERADO">
      <formula>NOT(ISERROR(SEARCH("MODERADO",U61)))</formula>
    </cfRule>
    <cfRule type="containsText" dxfId="17" priority="19" operator="containsText" text="ALTO">
      <formula>NOT(ISERROR(SEARCH("ALTO",U61)))</formula>
    </cfRule>
    <cfRule type="containsText" dxfId="16" priority="20" operator="containsText" text="BAJO">
      <formula>NOT(ISERROR(SEARCH("BAJO",U61)))</formula>
    </cfRule>
  </conditionalFormatting>
  <conditionalFormatting sqref="J68:J74">
    <cfRule type="containsText" dxfId="15" priority="13" operator="containsText" text="EXTREMO">
      <formula>NOT(ISERROR(SEARCH("EXTREMO",J68)))</formula>
    </cfRule>
    <cfRule type="containsText" dxfId="14" priority="14" operator="containsText" text="ALTO">
      <formula>NOT(ISERROR(SEARCH("ALTO",J68)))</formula>
    </cfRule>
    <cfRule type="containsText" dxfId="13" priority="15" operator="containsText" text="MODERADO">
      <formula>NOT(ISERROR(SEARCH("MODERADO",J68)))</formula>
    </cfRule>
    <cfRule type="containsText" dxfId="12" priority="16" operator="containsText" text="BAJO">
      <formula>NOT(ISERROR(SEARCH("BAJO",J68)))</formula>
    </cfRule>
  </conditionalFormatting>
  <conditionalFormatting sqref="U68:U74">
    <cfRule type="containsText" dxfId="11" priority="9" operator="containsText" text="EXTREMO">
      <formula>NOT(ISERROR(SEARCH("EXTREMO",U68)))</formula>
    </cfRule>
    <cfRule type="containsText" dxfId="10" priority="10" operator="containsText" text="MODERADO">
      <formula>NOT(ISERROR(SEARCH("MODERADO",U68)))</formula>
    </cfRule>
    <cfRule type="containsText" dxfId="9" priority="11" operator="containsText" text="ALTO">
      <formula>NOT(ISERROR(SEARCH("ALTO",U68)))</formula>
    </cfRule>
    <cfRule type="containsText" dxfId="8" priority="12" operator="containsText" text="BAJO">
      <formula>NOT(ISERROR(SEARCH("BAJO",U68)))</formula>
    </cfRule>
  </conditionalFormatting>
  <conditionalFormatting sqref="J75:J81">
    <cfRule type="containsText" dxfId="7" priority="5" operator="containsText" text="EXTREMO">
      <formula>NOT(ISERROR(SEARCH("EXTREMO",J75)))</formula>
    </cfRule>
    <cfRule type="containsText" dxfId="6" priority="6" operator="containsText" text="ALTO">
      <formula>NOT(ISERROR(SEARCH("ALTO",J75)))</formula>
    </cfRule>
    <cfRule type="containsText" dxfId="5" priority="7" operator="containsText" text="MODERADO">
      <formula>NOT(ISERROR(SEARCH("MODERADO",J75)))</formula>
    </cfRule>
    <cfRule type="containsText" dxfId="4" priority="8" operator="containsText" text="BAJO">
      <formula>NOT(ISERROR(SEARCH("BAJO",J75)))</formula>
    </cfRule>
  </conditionalFormatting>
  <conditionalFormatting sqref="U75:U81">
    <cfRule type="containsText" dxfId="3" priority="1" operator="containsText" text="EXTREMO">
      <formula>NOT(ISERROR(SEARCH("EXTREMO",U75)))</formula>
    </cfRule>
    <cfRule type="containsText" dxfId="2" priority="2" operator="containsText" text="MODERADO">
      <formula>NOT(ISERROR(SEARCH("MODERADO",U75)))</formula>
    </cfRule>
    <cfRule type="containsText" dxfId="1" priority="3" operator="containsText" text="ALTO">
      <formula>NOT(ISERROR(SEARCH("ALTO",U75)))</formula>
    </cfRule>
    <cfRule type="containsText" dxfId="0" priority="4" operator="containsText" text="BAJO">
      <formula>NOT(ISERROR(SEARCH("BAJO",U75)))</formula>
    </cfRule>
  </conditionalFormatting>
  <dataValidations count="15">
    <dataValidation type="list" allowBlank="1" showInputMessage="1" showErrorMessage="1" sqref="M15 M22 M29 M36 M43 M50 M57 M64 M71 M78" xr:uid="{923B082B-DB2D-4A95-BA7D-19C0D2AF13C3}">
      <formula1>$AJ$16:$AL$16</formula1>
    </dataValidation>
    <dataValidation type="list" allowBlank="1" showInputMessage="1" showErrorMessage="1" sqref="AA12:AA81" xr:uid="{A8C53D0A-F0B9-44B8-889F-ED014DC3FF98}">
      <formula1>$AN$12:$AN$13</formula1>
    </dataValidation>
    <dataValidation type="list" allowBlank="1" showInputMessage="1" showErrorMessage="1" sqref="T12 S12:S13 T19 S19:S20 T26 S26:S27 T33 S33:S34 T40 S40:S41 T47 S47:S48 T54 S54:S55 T61 S61:S62 T68 S68:S69 T75 S75:S76" xr:uid="{E0026844-6434-488B-9AB2-2B55071332DE}">
      <formula1>$AH$15:$AH$17</formula1>
    </dataValidation>
    <dataValidation type="list" allowBlank="1" showInputMessage="1" showErrorMessage="1" sqref="D12:D81" xr:uid="{6A6728EB-5C00-4F0A-B87C-71A48DC61B71}">
      <formula1>$AN$2:$AN$8</formula1>
    </dataValidation>
    <dataValidation type="list" allowBlank="1" showInputMessage="1" showErrorMessage="1" sqref="V12:V81" xr:uid="{AC74C58D-7651-40A1-8E74-66A50DB9C6EB}">
      <formula1>$AH$14:$AK$14</formula1>
    </dataValidation>
    <dataValidation type="list" allowBlank="1" showInputMessage="1" showErrorMessage="1" sqref="P12 P19 P26 P33 P40 P47 P54 P61 P68 P75" xr:uid="{A53E2E9B-881C-4E11-81E1-1EB5C6941198}">
      <formula1>$AH$10:$AJ$10</formula1>
    </dataValidation>
    <dataValidation type="list" allowBlank="1" showInputMessage="1" showErrorMessage="1" sqref="M17 M24 M31 M38 M45 M52 M59 M66 M73 M80" xr:uid="{F545F139-C486-4754-ABE2-B85A04E09305}">
      <formula1>$AH$8:$AI$8</formula1>
    </dataValidation>
    <dataValidation type="list" allowBlank="1" showInputMessage="1" showErrorMessage="1" sqref="M16 M23 M30 M37 M44 M51 M58 M65 M72 M79" xr:uid="{235C72C6-39FA-41F8-A73E-193D8679ACD0}">
      <formula1>$AH$7:$AI$7</formula1>
    </dataValidation>
    <dataValidation type="list" allowBlank="1" showInputMessage="1" showErrorMessage="1" sqref="M14 M21 M28 M35 M42 M49 M56 M63 M70 M77" xr:uid="{F000D3EC-077B-4E15-ACF4-0CECB207994F}">
      <formula1>$AH$5:$AI$5</formula1>
    </dataValidation>
    <dataValidation type="list" allowBlank="1" showInputMessage="1" showErrorMessage="1" sqref="M13 M20 M27 M34 M41 M48 M55 M62 M69 M76" xr:uid="{3A01F252-5D34-4103-BEE2-583F7A17B631}">
      <formula1>$AH$4:$AI$4</formula1>
    </dataValidation>
    <dataValidation type="list" allowBlank="1" showInputMessage="1" showErrorMessage="1" sqref="M12 M19 M26 M33 M40 M47 M54 M61 M68 M75" xr:uid="{F8A9A8AC-13A4-4237-A0BB-B393491F01A4}">
      <formula1>$AH$2:$AH$3</formula1>
    </dataValidation>
    <dataValidation type="list" allowBlank="1" showInputMessage="1" showErrorMessage="1" sqref="U12:U81" xr:uid="{C4CFA2C9-2F74-40C5-8A1B-358C3D95C929}">
      <formula1>$AO$10:$AO$97</formula1>
    </dataValidation>
    <dataValidation type="list" allowBlank="1" showInputMessage="1" showErrorMessage="1" sqref="G12:G81" xr:uid="{8709C46B-B8BC-44C9-BDFE-046AD294AB0F}">
      <formula1>$AL$2:$AL$6</formula1>
    </dataValidation>
    <dataValidation type="list" allowBlank="1" showInputMessage="1" showErrorMessage="1" sqref="M18 M25 M32 M39 M46 M53 M60 M67 M74 M81" xr:uid="{A79F46B7-78CA-4A4A-BAB2-1326ABE9BECC}">
      <formula1>$AH$9:$AJ$9</formula1>
    </dataValidation>
    <dataValidation type="list" allowBlank="1" showInputMessage="1" showErrorMessage="1" sqref="H12:H81" xr:uid="{92DD590A-B31B-43BA-BA15-B89BAF175921}">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COMUNICACIONES</vt:lpstr>
      <vt:lpstr>INVESTIGACION</vt:lpstr>
      <vt:lpstr>PLANEACION</vt:lpstr>
      <vt:lpstr>GESTIÓN DE MEJORAMIENTO</vt:lpstr>
      <vt:lpstr>COMUNICACIONES!Área_de_impresión</vt:lpstr>
      <vt:lpstr>'GESTIÓN DE MEJORAMIENTO'!Área_de_impresión</vt:lpstr>
      <vt:lpstr>INVESTIGACION!Área_de_impresión</vt:lpstr>
      <vt:lpstr>PLANEACION!Área_de_impresión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Willington Granados Herrera</cp:lastModifiedBy>
  <dcterms:created xsi:type="dcterms:W3CDTF">2021-01-18T23:58:28Z</dcterms:created>
  <dcterms:modified xsi:type="dcterms:W3CDTF">2021-01-29T20:48:47Z</dcterms:modified>
</cp:coreProperties>
</file>