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hidePivotFieldList="1" defaultThemeVersion="166925"/>
  <mc:AlternateContent xmlns:mc="http://schemas.openxmlformats.org/markup-compatibility/2006">
    <mc:Choice Requires="x15">
      <x15ac:absPath xmlns:x15ac="http://schemas.microsoft.com/office/spreadsheetml/2010/11/ac" url="C:\Users\sindyj.torres\Downloads\"/>
    </mc:Choice>
  </mc:AlternateContent>
  <xr:revisionPtr revIDLastSave="0" documentId="8_{53B9B8D7-FC18-40AD-BFFA-50AFE91EA721}" xr6:coauthVersionLast="47" xr6:coauthVersionMax="47" xr10:uidLastSave="{00000000-0000-0000-0000-000000000000}"/>
  <bookViews>
    <workbookView xWindow="-120" yWindow="-120" windowWidth="29040" windowHeight="15840" xr2:uid="{00000000-000D-0000-FFFF-FFFF00000000}"/>
  </bookViews>
  <sheets>
    <sheet name="Seguimiento PAD 2025" sheetId="1" r:id="rId1"/>
    <sheet name="Información por localidad" sheetId="2" r:id="rId2"/>
    <sheet name="Características poblacionales" sheetId="3" r:id="rId3"/>
    <sheet name="Grupo etario" sheetId="4" r:id="rId4"/>
  </sheets>
  <definedNames>
    <definedName name="_xlnm._FilterDatabase" localSheetId="0" hidden="1">'Seguimiento PAD 2025'!$A$3:$Q$7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 i="2" l="1"/>
  <c r="O30" i="2"/>
  <c r="O31" i="2"/>
  <c r="O32" i="2"/>
  <c r="O33" i="2"/>
  <c r="O34" i="2"/>
  <c r="O35" i="2"/>
  <c r="O36" i="2"/>
  <c r="O37" i="2"/>
  <c r="O38" i="2"/>
  <c r="O39" i="2"/>
  <c r="O40" i="2"/>
  <c r="O41" i="2"/>
  <c r="O42" i="2"/>
  <c r="O43" i="2"/>
  <c r="O44" i="2"/>
  <c r="O45" i="2"/>
  <c r="O46" i="2"/>
  <c r="O47" i="2"/>
  <c r="O48" i="2"/>
  <c r="O49" i="2"/>
  <c r="O50" i="2"/>
  <c r="O29" i="2"/>
  <c r="G30" i="2"/>
  <c r="G31" i="2"/>
  <c r="G32" i="2"/>
  <c r="G33" i="2"/>
  <c r="G34" i="2"/>
  <c r="G35" i="2"/>
  <c r="G36" i="2"/>
  <c r="G37" i="2"/>
  <c r="G38" i="2"/>
  <c r="G39" i="2"/>
  <c r="G40" i="2"/>
  <c r="G41" i="2"/>
  <c r="G42" i="2"/>
  <c r="G43" i="2"/>
  <c r="G44" i="2"/>
  <c r="G45" i="2"/>
  <c r="G46" i="2"/>
  <c r="G47" i="2"/>
  <c r="G48" i="2"/>
  <c r="G49" i="2"/>
  <c r="G50" i="2"/>
  <c r="G29" i="2"/>
  <c r="O4" i="2"/>
  <c r="O5" i="2"/>
  <c r="O6" i="2"/>
  <c r="O7" i="2"/>
  <c r="O8" i="2"/>
  <c r="O9" i="2"/>
  <c r="O10" i="2"/>
  <c r="O11" i="2"/>
  <c r="O12" i="2"/>
  <c r="O13" i="2"/>
  <c r="O14" i="2"/>
  <c r="O15" i="2"/>
  <c r="O16" i="2"/>
  <c r="O17" i="2"/>
  <c r="O18" i="2"/>
  <c r="O19" i="2"/>
  <c r="O20" i="2"/>
  <c r="O21" i="2"/>
  <c r="O22" i="2"/>
  <c r="O23" i="2"/>
  <c r="O24" i="2"/>
  <c r="O3" i="2"/>
  <c r="G4" i="2"/>
  <c r="G5" i="2"/>
  <c r="G6" i="2"/>
  <c r="G7" i="2"/>
  <c r="G8" i="2"/>
  <c r="G9" i="2"/>
  <c r="G10" i="2"/>
  <c r="G11" i="2"/>
  <c r="G12" i="2"/>
  <c r="G13" i="2"/>
  <c r="G14" i="2"/>
  <c r="G15" i="2"/>
  <c r="G16" i="2"/>
  <c r="G17" i="2"/>
  <c r="G18" i="2"/>
  <c r="G19" i="2"/>
  <c r="G20" i="2"/>
  <c r="G21" i="2"/>
  <c r="G22" i="2"/>
  <c r="G23" i="2"/>
  <c r="G24" i="2"/>
  <c r="G3" i="2"/>
  <c r="AJ3" i="3"/>
  <c r="AJ4" i="3"/>
  <c r="AJ5" i="3"/>
  <c r="AJ6" i="3"/>
  <c r="AC3" i="3"/>
  <c r="AC4" i="3"/>
  <c r="AC5" i="3"/>
  <c r="AC6" i="3"/>
  <c r="U4" i="3"/>
  <c r="U5" i="3"/>
  <c r="U6" i="3"/>
  <c r="U3" i="3"/>
  <c r="J4" i="3"/>
  <c r="J5" i="3"/>
  <c r="J6" i="3"/>
  <c r="J3" i="3"/>
  <c r="O51" i="2" l="1"/>
  <c r="O25" i="2"/>
  <c r="G25" i="2"/>
  <c r="E6" i="3"/>
  <c r="E5" i="3"/>
  <c r="E4" i="3"/>
  <c r="E3" i="3"/>
  <c r="O8" i="1" l="1"/>
  <c r="P8" i="1"/>
  <c r="N8" i="1"/>
  <c r="I3" i="4"/>
  <c r="I4" i="4"/>
  <c r="I5" i="4"/>
  <c r="I2" i="4" l="1"/>
</calcChain>
</file>

<file path=xl/sharedStrings.xml><?xml version="1.0" encoding="utf-8"?>
<sst xmlns="http://schemas.openxmlformats.org/spreadsheetml/2006/main" count="233" uniqueCount="105">
  <si>
    <t>PLAN DE ACCIÓN DISTRITAL (PAD) 2025</t>
  </si>
  <si>
    <t xml:space="preserve">ID PAD </t>
  </si>
  <si>
    <t>Entidad distrital</t>
  </si>
  <si>
    <t>Sigla</t>
  </si>
  <si>
    <t>Sector</t>
  </si>
  <si>
    <t>Componente de la política pública</t>
  </si>
  <si>
    <t>Medida de la política pública</t>
  </si>
  <si>
    <t>Derecho</t>
  </si>
  <si>
    <t>Tipo de oferta</t>
  </si>
  <si>
    <t xml:space="preserve">Código FUT </t>
  </si>
  <si>
    <t>Nombre Código FUT</t>
  </si>
  <si>
    <t>PRODUCTO</t>
  </si>
  <si>
    <t>META 2025</t>
  </si>
  <si>
    <t>PRESUPUESTO INICIAL 2025</t>
  </si>
  <si>
    <t>PRESUPUESTO DEFINITIVO 2025</t>
  </si>
  <si>
    <t>REPORTE CUALITATIVO</t>
  </si>
  <si>
    <t>Instituto Distrital para la Protección de la Niñez y la Juventud</t>
  </si>
  <si>
    <t>IDIPRON</t>
  </si>
  <si>
    <t xml:space="preserve">Integración Social </t>
  </si>
  <si>
    <t>Prevención, Protección y Garantías de no Repetición</t>
  </si>
  <si>
    <t>Prevención Temprana</t>
  </si>
  <si>
    <t>Derecho a la seguridad personal</t>
  </si>
  <si>
    <t>Social y Económica</t>
  </si>
  <si>
    <t>V.1.3</t>
  </si>
  <si>
    <t>PREVENCIÓN TEMPRANA</t>
  </si>
  <si>
    <t>Atender a través de acciones de prevención, protección y apoyo para el restablecimiento de derechos a 1808 NNAJ víctimas del conflicto armado en Situación de Vida en Calle, en riesgo de Habitar la Calle o en fragilidad social en los diferentes contextos de atención del IDIPRON, para ser vinculados al Modelo Pedagógico Institucional (MPI).</t>
  </si>
  <si>
    <t>Prevención Urgente</t>
  </si>
  <si>
    <t>V.1.4</t>
  </si>
  <si>
    <t>PREVENCIÓN URGENTE</t>
  </si>
  <si>
    <t>Atender a través de acciones de prevención, protección y apoyo para el restablecimiento de derechos a 20 NNA víctimas del conflicto armado que estén en riesgo o sean víctimas de explotación sexual comercial – ESCNNA, a través del Modelo Pedagógico Institucional (MPI).</t>
  </si>
  <si>
    <t>Derecho a la 
Integridad</t>
  </si>
  <si>
    <t>Atender a través de acciones de prevención, protección y apoyo para el restablecimiento de derechos a 43 NNAJ víctimas del conflicto armado dentro de la población del IDIPRON, que estén en riesgo o en conflicto con la ley, por medio de la construcción de estrategias dirigidas en la ciudad para la justicia restaurativa en consonancia con lo establecido por el Ministerio del Interior, el Ministerio de Justicia y el Acuerdo de Paz para los diferentes grupos étnicos en coherencia con las funciones, competencias y alcance misional de Instituto.</t>
  </si>
  <si>
    <t>Reparación Integral</t>
  </si>
  <si>
    <t>Restitución</t>
  </si>
  <si>
    <t>Derecho al trabajo</t>
  </si>
  <si>
    <t>V.3.1.3</t>
  </si>
  <si>
    <t>EMPLEO</t>
  </si>
  <si>
    <t>Vincular a 239 jóvenes del Modelo Pedagógico Institucional (MPI) del IDIPRON, víctimas del conflicto armado integrados en las estrategias para el desarrollo de capacidades y generación de oportunidades para su inclusión productiva y social, por medio de convenios interadministrativos, intersectoriales y con la empresa privada, a través de los cuales se gestionen recursos para que los/las jóvenes puedan combinar la formación y la experiencia productiva en el desarrollo de sus capacidades en el marco del reconocimiento de estímulos de corresponsabilidad (estímulos monetarios).</t>
  </si>
  <si>
    <t>TOTAL</t>
  </si>
  <si>
    <t>Sexo</t>
  </si>
  <si>
    <t>ID PAD</t>
  </si>
  <si>
    <t>Localidad de residencia</t>
  </si>
  <si>
    <t>Hombre</t>
  </si>
  <si>
    <t>Mujer</t>
  </si>
  <si>
    <t>Intersexual</t>
  </si>
  <si>
    <t>Sin información</t>
  </si>
  <si>
    <t>Total</t>
  </si>
  <si>
    <t>Usaquén</t>
  </si>
  <si>
    <t>Chapinero</t>
  </si>
  <si>
    <t>Santa Fe</t>
  </si>
  <si>
    <t>San Cristóbal</t>
  </si>
  <si>
    <t>Usme</t>
  </si>
  <si>
    <t>Tunjuelito</t>
  </si>
  <si>
    <t>Bosa</t>
  </si>
  <si>
    <t>Kennedy</t>
  </si>
  <si>
    <t>Fontibón</t>
  </si>
  <si>
    <t>Engativá</t>
  </si>
  <si>
    <t>Suba</t>
  </si>
  <si>
    <t>Barrios Unidos</t>
  </si>
  <si>
    <t>Teusaquillo</t>
  </si>
  <si>
    <t>Los Mártires</t>
  </si>
  <si>
    <t>Antonio Nariño</t>
  </si>
  <si>
    <t>Puente Aranda</t>
  </si>
  <si>
    <t>Candelaria</t>
  </si>
  <si>
    <t>Rafael Uribe</t>
  </si>
  <si>
    <t>Ciudad Bolívar</t>
  </si>
  <si>
    <t>Sumapaz</t>
  </si>
  <si>
    <t>No aplica</t>
  </si>
  <si>
    <t xml:space="preserve">Hecho Victmazante </t>
  </si>
  <si>
    <t xml:space="preserve">Discapacidad </t>
  </si>
  <si>
    <t>Pertenencia étnica y/o campesina</t>
  </si>
  <si>
    <t xml:space="preserve">Orientación sexual </t>
  </si>
  <si>
    <t xml:space="preserve">Identidad de género </t>
  </si>
  <si>
    <t>Desplazados</t>
  </si>
  <si>
    <t>Otros hechos victimizantes</t>
  </si>
  <si>
    <t>Con discapacidad</t>
  </si>
  <si>
    <t>Sin discapacidad</t>
  </si>
  <si>
    <t>Indigena</t>
  </si>
  <si>
    <t>Negro(a) o Afrocolombiano(a)</t>
  </si>
  <si>
    <t>Raizal del Archipielago de San Andres y Providencia</t>
  </si>
  <si>
    <t>Palenquero</t>
  </si>
  <si>
    <t>Gitano(a) ROM</t>
  </si>
  <si>
    <t>Campesino/a</t>
  </si>
  <si>
    <t>Ninguno</t>
  </si>
  <si>
    <t>Otros</t>
  </si>
  <si>
    <t>Heterosexual</t>
  </si>
  <si>
    <t>Bisexual</t>
  </si>
  <si>
    <t xml:space="preserve">Lesbiana </t>
  </si>
  <si>
    <t>Gay</t>
  </si>
  <si>
    <t>Femenino</t>
  </si>
  <si>
    <t>Masculino</t>
  </si>
  <si>
    <t>Transgenerista</t>
  </si>
  <si>
    <t>Primera infancia (0-5 años)</t>
  </si>
  <si>
    <t>Infancia (6 a 12 años)</t>
  </si>
  <si>
    <t>Adolesencia (13 a 17 años)</t>
  </si>
  <si>
    <t>Juventud (18 a 28 años)</t>
  </si>
  <si>
    <t>Adultez (29 a 59 años)</t>
  </si>
  <si>
    <t>Adulto mayor (60 o más años)</t>
  </si>
  <si>
    <t>Sin Información</t>
  </si>
  <si>
    <t>AVANCE META III TRIMESTRE</t>
  </si>
  <si>
    <t>PRESUPUESTO EJECUTADO III TRIMESTRE</t>
  </si>
  <si>
    <r>
      <t xml:space="preserve">Durante el tercer trimestre de 2025, el IDIPRON ha reafirmado su papel como una de las principales entidades de acogida y acompañamiento integral para niñas, niños, adolescentes y jóvenes (NNAJ) víctimas del conflicto armado que llegan a Bogotá tras procesos de desplazamiento forzado. Este fenómeno no solo representa la pérdida del territorio, sino también la ruptura de la vida cotidiana: se rompen vínculos familiares, redes de apoyo y formas de sustento. Las personas que llegan a la ciudad lo hacen, en su mayoría, sin recursos económicos, sin vivienda, sin empleo y sin redes sociales o institucionales que las respalden. En este contexto de desprotección, muchas familias deben recurrir al rebusque diario para sobrevivir, lo que incrementa su riesgo de habitar o permanecer en la calle.
Esta situación no es producto de una decisión personal, sino el resultado directo de las violencias y desigualdades que las expulsaron de sus territorios. Por ello, el IDIPRON cumple una función esencial de prevención para buscar evitar que las víctimas caigan en dinámicas de exclusión y pobreza que empujen a los NNAJ y a sus familias a condiciones de habitabilidad en calle o a escenarios de nuevas vulneraciones como la explotación laboral, la explotación sexual o la trata de personas.
A corte del 30 de septiembre, 1.919 NNAJ han sido atendidos bajo las estrategias del Modelo Pedagógico Institucional, recibiendo orientación, acompañamiento y atención integral en prevención y protección. De este total, 718 son nuevos ingresos, lo que evidencia la capacidad del Instituto para responder de manera oportuna y efectiva a las dinámicas del desplazamiento y la fragilidad social.
La atención se desarrolla en distintos espacios de la red institucional como las Unidades de Protección Integral (UPI) Bosa, Perdomo, Oasis, Servitá, Santa Lucía, Conservatorio Javier de Nicoló, La 27 y San Francisco, donde los equipos interdisciplinarios brindan acompañamiento psicosocial, fortalecimiento familiar, orientación educativa y activación de rutas de protección. </t>
    </r>
    <r>
      <rPr>
        <sz val="11"/>
        <color theme="1"/>
        <rFont val="Calibri (Cuerpo)"/>
      </rPr>
      <t xml:space="preserve">Si bien la meta para 2025 fue establecida como 1808 NNAJ, este trimestre hemos evidenciado un aumento en la solicitud de nuestros servicios, por lo que hemos superado ese objetivo. </t>
    </r>
    <r>
      <rPr>
        <sz val="11"/>
        <color theme="1"/>
        <rFont val="Calibri"/>
        <family val="2"/>
        <scheme val="minor"/>
      </rPr>
      <t xml:space="preserve">
El abordaje territorial constituye el primer eslabón en la cadena de atención. En los barrios, parques o zonas de alta movilidad donde llegan las familias desplazadas, los equipos del IDIPRON establecen un primer contacto marcado por la escucha, el respeto y el afecto. Este encuentro se convierte en el inicio de un proceso integral que promueve el restablecimiento de derechos, la inclusión educativa y social, y la construcción de proyectos de vida dignos. Más allá de la atención inmediata, el Instituto aporta a la reparación integral de las víctimas del conflicto armado, al ofrecer un entorno de confianza y acompañamiento que permite reconstruir la estabilidad emocional, fortalecer las redes familiares y comunitarias, y abrir caminos de inclusión educativa, cultural y laboral.
A pesar de los avances, persisten desafíos como la alta movilidad y la inestabilidad habitacional de las familias desplazadas, la dificultad de acceso a vivienda digna y la fragmentación de redes de apoyo. Ante ello, el IDIPRON fortalece su articulación interinstitucional con la Secretaría de Integración Social, la Alta Consejería de Paz y la Secretaría de la Mujer, impulsando acciones conjuntas de atención, prevención y reparación, y ampliando su presencia territorial mediante unidades móviles y aulas itinerantes.
Considerando lo anterior, estas acciones reafirman al IDIPRON como una entidad protectora, cercana y solidaria, que no solo ofrece ayuda, sino que previene la exclusión y devuelve la esperanza. En medio del desarraigo, el Instituto se convierte en un espacio de acogida y reconstrucción donde cada niña, niño, adolescente y joven víctima del conflicto puede iniciar un nuevo comienzo, acompañado por una entidad que no juzga ni discrimina, sino que cree en su capacidad de transformar su vida.</t>
    </r>
  </si>
  <si>
    <t>Una de las poblaciones a las que el IDIPRON brinda una atención diferenciada son las y los niños, niñas y adolescentes (NNA) en riesgo o víctimas de Explotación Sexual Comercial (ESCNNA). Esta atención se desarrolla a través de dos líneas de acción: atención integral a víctimas de ESCNNA y prevención del riesgo de ESCNNA. A su vez, la estrategia se encuentra alineada con la Política Pública Nacional para la Prevención y Erradicación de la ESCNNA (2018–2028), los lineamientos del Instituto Colombiano de Bienestar Familiar (ICBF) y las políticas públicas distritales relacionadas con la primera infancia, infancia, adolescencia, familia y lucha contra la trata de personas.
Desde la línea de prevención del riesgo de ESCNNA, y a partir del trabajo de identificación adelantado por los equipos territoriales, el IDIPRON reconoce, con corte al 30 de septiembre, a 23 NNA en riesgo de ESCNNA, quienes además se encuentran incluidos en el Registro Único de Víctimas (RUV). Todos ellos son beneficiarios activos de la oferta institucional. De esta cifra, 10 NNA corresponden a ingresos nuevos del tercer trimestre. Dentro de los servicios que reciben en las Unidades de Protección Integral (UPI) se incluyen: orientación sociojurídica, sesiones de atención psicosocial, acompañamiento a citas médicas en diferentes especialidades y talleres formativos enfocados en diversas temáticas y áreas de conocimiento, entre otros.
Por otra parte, desde la línea de atención a víctimas, no se identificaron NNA que presentaran simultáneamente ambas condiciones.
A nivel general, el IDIPRON trabaja en el fortalecimiento de vínculos de confianza y cercanía con los NNA y sus redes de apoyo, a través de procesos pedagógicos con enfoque territorial y acciones de atención transitoria. Estos procesos permiten conocer de primera mano las realidades de cada persona, para brindar una atención básica integral, centrada en la prevención y mitigación del riesgo asociado a la ESCNNA, conforme a los principios del Modelo Pedagógico Institucional. El objetivo es contribuir al desarrollo personal y social de los NNA mediante el fomento de habilidades como el pensamiento crítico, la resolución de conflictos, la comunicación asertiva, el fortalecimiento de la autoestima y el reconocimiento de fortalezas y áreas de mejora, elementos clave para la construcción de un plan de vida sólido.
Uno de los principales retos que enfrenta actualmente la Estrategia de Prevención es el desconocimiento, por parte de la ciudadanía, de las acciones que implementa el Instituto y de los mecanismos de articulación interinstitucional para la prevención de este tipo de violencia. Esta falta de información limita el alcance y la efectividad de las intervenciones, así como la posibilidad de activar redes comunitarias de protección.
Por ello, el IDIPRON avanza en la construcción de un modelo especializado para la atención de la Explotación Sexual Comercial de Niñas, Niños y Adolescentes. Aunque el documento final aún no ha sido adoptado formalmente, se cuenta con una versión preliminar que refleja una sólida coherencia metodológica entre el Modelo Pedagógico, el Modelo de Acompañamiento a Familias y el análisis del delito de ESCNNA. Este trabajo conjunto ha permitido avanzar en acciones orientadas a la identificación, atención y prevención de riesgos asociados a la explotación sexual comercial de niñas, niños y adolescentes, fortaleciendo la respuesta institucional desde un enfoque integral y de derechos.
Si bien el modelo aún no ha sido oficializado, se ha tomado como base el conjunto de estrategias desarrolladas, centradas en la promoción de derechos, la sensibilización frente a los factores de riesgo y la movilización social, con el propósito de no solo prevenir, sino también generar conciencia e indignación social frente a este delito.</t>
  </si>
  <si>
    <t>En el marco de la Estrategia Caminando Relajado, y como parte del abordaje territorial que implementa el IDIPRON en las 20 localidades de Bogotá, se atendieron 39 niñas, niños y adolescentes (NNA) mediante acciones orientadas a la prevención, protección y apoyo integral de quienes son víctimas del conflicto armado o se encuentran en riesgo o en conflicto con la ley. De esta cifra, 8 NNA corresponden a ingresos nuevos registrados durante el tercer trimestre.
Dentro de los servicios que recibe esta población se incluyen: orientación sociojurídica (particularmente para la atención de casos de conflicto con la ley), sesiones de atención psicosocial, acompañamiento a citas médicas en diferentes especialidades y talleres formativos enfocados en el Código de Infancia y Adolescencia, la prevención del delito y la violencia basada en género. El propósito de estos espacios es promover el conocimiento legal, la apropiación de derechos y la construcción de una ciudadanía activa y responsable.
Estas actividades no solo brindaron información, sino que también impulsaron el pensamiento crítico y la reflexión sobre la convivencia pacífica, fortaleciendo en los participantes la comprensión del impacto social de sus acciones y la importancia del respeto por la norma.
Estas acciones se enmarcan en el Modelo Pedagógico Institucional, que busca ofrecer una atención integral centrada en la restauración de derechos, la inclusión social y el fortalecimiento de proyectos de vida dignos y sostenibles para las niñas, niños y adolescentes atendidos.</t>
  </si>
  <si>
    <t>En el marco de su Modelo Pedagógico Institucional, el IDIPRON implementó, durante el periodo reportado, procesos de formación para el trabajo, orientación vocacional y articulación con el sector privado, con el objetivo de fortalecer las oportunidades de inclusión laboral para las y los jóvenes participantes. Estas acciones se llevaron a cabo en los centros pedagógicos y espacios de capacitación de la entidad, ubicados en las Unidades de Protección Integral (UPI) como la UPI 32, Perdomo y Bosa, en coordinación con el SENA y diversas empresas privadas. Esta articulación permitió el desarrollo de rutas de formación técnica y vocacional pertinentes y contextualizadas, alineadas con las demandas actuales del mercado laboral.
A corte al 30 de septiembre, 156 jóvenes fueron vinculados a distintas oportunidades laborales a través de convenios interinstitucionales y estímulos de corresponsabilidad. Esta vinculación no solo representa una oportunidad para generar ingresos, sino también un paso clave hacia la autonomía, la construcción de proyectos de vida y el fortalecimiento del sentido de pertenencia social. Durante el tercer trimestre del año, 34 nuevos jóvenes se integraron a estos estímulos de corresponsabilidad, lo que evidencia el compromiso institucional por continuar abriendo espacios que respondan a sus realidades, intereses y capacidades.
Una de las estrategias más significativas ha sido la modalidad de estímulo 4x2, en la que 142 jóvenes alternaron cuatro días de estudio y dos días de trabajo. En este esquema, desempeñaron funciones en distintos frentes como apoyo logístico, servicios generales, asistencia administrativa, atención ciudadana y promoción de cultura ciudadana. Esta combinación les permitió continuar su formación mientras adquirían experiencia práctica en entornos laborales reales. Por otro lado, a través de la modalidad de Contrato de Prestación de Servicios (CPS), 14 jóvenes fueron vinculados a entidades distritales como TransMilenio, la Secretaría de Movilidad, SISBÉN, la Secretaría de Cultura, Recreación y Deporte, la Secretaría de Integración Social y la UAESP. En estos espacios desarrollaron actividades como encuestas territoriales, atención en baños públicos, acompañamiento en comedores comunitarios y labores operativas de diversa índole.
Estas experiencias no solo aportan a su desarrollo profesional y personal, sino que también contribuyen a consolidar su vinculación con la ciudad, reconocer sus capacidades y abrir caminos hacia un futuro con mayores oportunidades. Gracias a la gestión adelantada por el IDIPRON para facilitar su tránsito hacia la inclusión laboral, estos jóvenes hoy se encuentran vinculados laboralmente en diferentes entidades públicas y programas distritales. Este avance refleja no solo una mejora significativa en los indicadores de empleabilidad juvenil, sino también un paso firme hacia la consolidación de proyectos de vida autónomos, sostenibles y coherentes con las metas personales de cada participante.
Asimismo, estos resultados evidencian la efectividad del trabajo interinstitucional y del enfoque integral del IDIPRON, que no solo se centra en la formación, sino que también facilita el tránsito hacia escenarios reales de inclusión social y económica.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</si>
</sst>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409]* #,##0.00_ ;_-[$$-409]* \-#,##0.00\ ;_-[$$-409]* &quot;-&quot;??_ ;_-@_ "/>
    <numFmt numFmtId="166" formatCode="_-&quot;$&quot;\ * #,##0_-;\-&quot;$&quot;\ * #,##0_-;_-&quot;$&quot;\ * &quot;-&quot;??_-;_-@_-"/>
    <numFmt numFmtId="167" formatCode="_(* #,##0.00_);_(* \(#,##0.00\);_(* &quot;-&quot;??_);_(@_)"/>
    <numFmt numFmtId="168" formatCode="#,##0."/>
    <numFmt numFmtId="169" formatCode="_ [$€-2]\ * #,##0.00_ ;_ [$€-2]\ * \-#,##0.00_ ;_ [$€-2]\ * &quot;-&quot;??_ "/>
  </numFmts>
  <fonts count="41">
    <font>
      <sz val="11"/>
      <color theme="1"/>
      <name val="Calibri"/>
      <family val="2"/>
      <scheme val="minor"/>
    </font>
    <font>
      <sz val="11"/>
      <color theme="1"/>
      <name val="Calibri"/>
      <family val="2"/>
      <scheme val="minor"/>
    </font>
    <font>
      <sz val="12"/>
      <color theme="1"/>
      <name val="Calibri"/>
      <family val="2"/>
    </font>
    <font>
      <sz val="10"/>
      <color theme="1"/>
      <name val="Arial Narrow"/>
      <family val="2"/>
    </font>
    <font>
      <b/>
      <sz val="11"/>
      <color rgb="FF000000"/>
      <name val="Calibri"/>
      <family val="2"/>
      <scheme val="minor"/>
    </font>
    <font>
      <sz val="11"/>
      <color rgb="FF000000"/>
      <name val="Calibri"/>
      <family val="2"/>
      <scheme val="minor"/>
    </font>
    <font>
      <b/>
      <sz val="11"/>
      <color rgb="FF000000"/>
      <name val="Arial Narrow"/>
      <family val="2"/>
    </font>
    <font>
      <sz val="11"/>
      <color rgb="FF000000"/>
      <name val="Arial Narrow"/>
      <family val="2"/>
    </font>
    <font>
      <sz val="10"/>
      <color theme="1"/>
      <name val="Calibri"/>
      <family val="2"/>
      <scheme val="minor"/>
    </font>
    <font>
      <sz val="12"/>
      <color theme="1"/>
      <name val="Calibri"/>
      <family val="2"/>
      <scheme val="minor"/>
    </font>
    <font>
      <b/>
      <sz val="24"/>
      <color theme="0"/>
      <name val="Arial"/>
      <family val="2"/>
    </font>
    <font>
      <sz val="10"/>
      <color rgb="FF000000"/>
      <name val="Arial Narrow"/>
      <family val="2"/>
    </font>
    <font>
      <sz val="10"/>
      <name val="Arial"/>
      <family val="2"/>
    </font>
    <font>
      <sz val="10"/>
      <name val="Arial"/>
      <family val="2"/>
    </font>
    <font>
      <sz val="11"/>
      <color indexed="17"/>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60"/>
      <name val="Calibri"/>
      <family val="2"/>
    </font>
    <font>
      <sz val="11"/>
      <color indexed="10"/>
      <name val="Calibri"/>
      <family val="2"/>
    </font>
    <font>
      <b/>
      <sz val="11"/>
      <color indexed="8"/>
      <name val="Calibri"/>
      <family val="2"/>
    </font>
    <font>
      <sz val="1"/>
      <color indexed="8"/>
      <name val="Courier"/>
      <family val="3"/>
    </font>
    <font>
      <b/>
      <sz val="1"/>
      <color indexed="8"/>
      <name val="Courier"/>
      <family val="3"/>
    </font>
    <font>
      <b/>
      <i/>
      <sz val="1"/>
      <color indexed="8"/>
      <name val="Courier"/>
      <family val="3"/>
    </font>
    <font>
      <sz val="11"/>
      <color indexed="8"/>
      <name val="Calibri"/>
      <family val="2"/>
    </font>
    <font>
      <sz val="11"/>
      <color indexed="9"/>
      <name val="Calibri"/>
      <family val="2"/>
    </font>
    <font>
      <b/>
      <sz val="11"/>
      <color indexed="52"/>
      <name val="Calibri"/>
      <family val="2"/>
    </font>
    <font>
      <sz val="11"/>
      <color indexed="20"/>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11"/>
      <color rgb="FFFFFFFF"/>
      <name val="Calibri"/>
      <family val="2"/>
      <charset val="1"/>
    </font>
    <font>
      <sz val="11"/>
      <color theme="1"/>
      <name val="Arial Narrow"/>
      <family val="2"/>
    </font>
    <font>
      <b/>
      <sz val="11"/>
      <color theme="1"/>
      <name val="Arial Narrow"/>
      <family val="2"/>
    </font>
    <font>
      <b/>
      <sz val="10"/>
      <color theme="1"/>
      <name val="Arial Narrow"/>
      <family val="2"/>
    </font>
    <font>
      <b/>
      <sz val="10"/>
      <color rgb="FF000000"/>
      <name val="Arial Narrow"/>
      <family val="2"/>
    </font>
    <font>
      <b/>
      <sz val="12"/>
      <color theme="1"/>
      <name val="Calibri"/>
      <family val="2"/>
      <scheme val="minor"/>
    </font>
    <font>
      <sz val="11"/>
      <color theme="1"/>
      <name val="Calibri (Cuerpo)"/>
    </font>
  </fonts>
  <fills count="30">
    <fill>
      <patternFill patternType="none"/>
    </fill>
    <fill>
      <patternFill patternType="gray125"/>
    </fill>
    <fill>
      <patternFill patternType="solid">
        <fgColor rgb="FFFFC000"/>
        <bgColor indexed="64"/>
      </patternFill>
    </fill>
    <fill>
      <patternFill patternType="solid">
        <fgColor rgb="FFFF0000"/>
        <bgColor rgb="FF000000"/>
      </patternFill>
    </fill>
    <fill>
      <patternFill patternType="solid">
        <fgColor rgb="FFFFC000"/>
        <bgColor rgb="FF000000"/>
      </patternFill>
    </fill>
    <fill>
      <patternFill patternType="solid">
        <fgColor rgb="FFE00007"/>
        <bgColor rgb="FFE0000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F6600"/>
        <bgColor rgb="FFFF9900"/>
      </patternFill>
    </fill>
    <fill>
      <patternFill patternType="solid">
        <fgColor rgb="FFFFFFFF"/>
        <bgColor rgb="FF000000"/>
      </patternFill>
    </fill>
  </fills>
  <borders count="5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48">
    <xf numFmtId="0" fontId="0" fillId="0" borderId="0"/>
    <xf numFmtId="41" fontId="1" fillId="0" borderId="0" applyFont="0" applyFill="0" applyBorder="0" applyAlignment="0" applyProtection="0"/>
    <xf numFmtId="44" fontId="1" fillId="0" borderId="0" applyFont="0" applyFill="0" applyBorder="0" applyAlignment="0" applyProtection="0"/>
    <xf numFmtId="0" fontId="2" fillId="0" borderId="0"/>
    <xf numFmtId="0" fontId="1" fillId="0" borderId="0"/>
    <xf numFmtId="44" fontId="9" fillId="0" borderId="0" applyFont="0" applyFill="0" applyBorder="0" applyAlignment="0" applyProtection="0"/>
    <xf numFmtId="41" fontId="9" fillId="0" borderId="0" applyFont="0" applyFill="0" applyBorder="0" applyAlignment="0" applyProtection="0"/>
    <xf numFmtId="44" fontId="1" fillId="0" borderId="0" applyFont="0" applyFill="0" applyBorder="0" applyAlignment="0" applyProtection="0"/>
    <xf numFmtId="164" fontId="9" fillId="0" borderId="0" applyFont="0" applyFill="0" applyBorder="0" applyAlignment="0" applyProtection="0"/>
    <xf numFmtId="0" fontId="12" fillId="0" borderId="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9"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6" fillId="16"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14" fillId="8" borderId="0" applyNumberFormat="0" applyBorder="0" applyAlignment="0" applyProtection="0"/>
    <xf numFmtId="0" fontId="27" fillId="20" borderId="6" applyNumberFormat="0" applyAlignment="0" applyProtection="0"/>
    <xf numFmtId="0" fontId="15" fillId="21" borderId="7" applyNumberFormat="0" applyAlignment="0" applyProtection="0"/>
    <xf numFmtId="0" fontId="16" fillId="0" borderId="8" applyNumberFormat="0" applyFill="0" applyAlignment="0" applyProtection="0"/>
    <xf numFmtId="0" fontId="17" fillId="0" borderId="0" applyNumberFormat="0" applyFill="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25" borderId="0" applyNumberFormat="0" applyBorder="0" applyAlignment="0" applyProtection="0"/>
    <xf numFmtId="0" fontId="18" fillId="11" borderId="6" applyNumberFormat="0" applyAlignment="0" applyProtection="0"/>
    <xf numFmtId="0"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8" fontId="22" fillId="0" borderId="0">
      <protection locked="0"/>
    </xf>
    <xf numFmtId="168" fontId="22" fillId="0" borderId="0">
      <protection locked="0"/>
    </xf>
    <xf numFmtId="168" fontId="22" fillId="0" borderId="0">
      <protection locked="0"/>
    </xf>
    <xf numFmtId="168" fontId="23" fillId="0" borderId="0">
      <protection locked="0"/>
    </xf>
    <xf numFmtId="168" fontId="24" fillId="0" borderId="0">
      <protection locked="0"/>
    </xf>
    <xf numFmtId="168" fontId="23" fillId="0" borderId="0">
      <protection locked="0"/>
    </xf>
    <xf numFmtId="168" fontId="24" fillId="0" borderId="0">
      <protection locked="0"/>
    </xf>
    <xf numFmtId="0" fontId="28" fillId="7" borderId="0" applyNumberFormat="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9" fillId="26" borderId="0" applyNumberFormat="0" applyBorder="0" applyAlignment="0" applyProtection="0"/>
    <xf numFmtId="0" fontId="1" fillId="0" borderId="0"/>
    <xf numFmtId="0" fontId="13" fillId="0" borderId="0"/>
    <xf numFmtId="169" fontId="2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7" borderId="10" applyNumberFormat="0" applyFont="0" applyAlignment="0" applyProtection="0"/>
    <xf numFmtId="0" fontId="29" fillId="20" borderId="11" applyNumberFormat="0" applyAlignment="0" applyProtection="0"/>
    <xf numFmtId="0" fontId="34" fillId="28" borderId="0"/>
    <xf numFmtId="0" fontId="20" fillId="0" borderId="0" applyNumberFormat="0" applyFill="0" applyBorder="0" applyAlignment="0" applyProtection="0"/>
    <xf numFmtId="0" fontId="30" fillId="0" borderId="0" applyNumberFormat="0" applyFill="0" applyBorder="0" applyAlignment="0" applyProtection="0"/>
    <xf numFmtId="0" fontId="32" fillId="0" borderId="9" applyNumberFormat="0" applyFill="0" applyAlignment="0" applyProtection="0"/>
    <xf numFmtId="0" fontId="33" fillId="0" borderId="12" applyNumberFormat="0" applyFill="0" applyAlignment="0" applyProtection="0"/>
    <xf numFmtId="0" fontId="17" fillId="0" borderId="13" applyNumberFormat="0" applyFill="0" applyAlignment="0" applyProtection="0"/>
    <xf numFmtId="0" fontId="31" fillId="0" borderId="0" applyNumberFormat="0" applyFill="0" applyBorder="0" applyAlignment="0" applyProtection="0"/>
    <xf numFmtId="0" fontId="21" fillId="0" borderId="14" applyNumberFormat="0" applyFill="0" applyAlignment="0" applyProtection="0"/>
    <xf numFmtId="0" fontId="21" fillId="0" borderId="26" applyNumberFormat="0" applyFill="0" applyAlignment="0" applyProtection="0"/>
    <xf numFmtId="41" fontId="1" fillId="0" borderId="0" applyFont="0" applyFill="0" applyBorder="0" applyAlignment="0" applyProtection="0"/>
    <xf numFmtId="44" fontId="1" fillId="0" borderId="0" applyFont="0" applyFill="0" applyBorder="0" applyAlignment="0" applyProtection="0"/>
    <xf numFmtId="0" fontId="13" fillId="27" borderId="24" applyNumberFormat="0" applyFont="0" applyAlignment="0" applyProtection="0"/>
    <xf numFmtId="44" fontId="9"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8" fillId="11" borderId="27" applyNumberFormat="0" applyAlignment="0" applyProtection="0"/>
    <xf numFmtId="44" fontId="1" fillId="0" borderId="0" applyFont="0" applyFill="0" applyBorder="0" applyAlignment="0" applyProtection="0"/>
    <xf numFmtId="0" fontId="27" fillId="20" borderId="19" applyNumberFormat="0" applyAlignment="0" applyProtection="0"/>
    <xf numFmtId="0" fontId="21" fillId="0" borderId="30" applyNumberFormat="0" applyFill="0" applyAlignment="0" applyProtection="0"/>
    <xf numFmtId="0" fontId="29" fillId="20" borderId="33" applyNumberFormat="0" applyAlignment="0" applyProtection="0"/>
    <xf numFmtId="0" fontId="29" fillId="20" borderId="25" applyNumberFormat="0" applyAlignment="0" applyProtection="0"/>
    <xf numFmtId="44"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7" fillId="20" borderId="31" applyNumberFormat="0" applyAlignment="0" applyProtection="0"/>
    <xf numFmtId="0" fontId="13" fillId="27" borderId="20" applyNumberFormat="0" applyFont="0" applyAlignment="0" applyProtection="0"/>
    <xf numFmtId="0" fontId="27" fillId="20" borderId="15" applyNumberFormat="0" applyAlignment="0" applyProtection="0"/>
    <xf numFmtId="0" fontId="29" fillId="20" borderId="21" applyNumberFormat="0" applyAlignment="0" applyProtection="0"/>
    <xf numFmtId="44" fontId="1" fillId="0" borderId="0" applyFont="0" applyFill="0" applyBorder="0" applyAlignment="0" applyProtection="0"/>
    <xf numFmtId="0" fontId="21" fillId="0" borderId="22" applyNumberFormat="0" applyFill="0" applyAlignment="0" applyProtection="0"/>
    <xf numFmtId="0" fontId="27" fillId="20" borderId="27"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0" fontId="18" fillId="11" borderId="19" applyNumberFormat="0" applyAlignment="0" applyProtection="0"/>
    <xf numFmtId="164" fontId="9"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44" fontId="9" fillId="0" borderId="0" applyFont="0" applyFill="0" applyBorder="0" applyAlignment="0" applyProtection="0"/>
    <xf numFmtId="41" fontId="9" fillId="0" borderId="0" applyFont="0" applyFill="0" applyBorder="0" applyAlignment="0" applyProtection="0"/>
    <xf numFmtId="0" fontId="18" fillId="11" borderId="15" applyNumberFormat="0" applyAlignment="0" applyProtection="0"/>
    <xf numFmtId="0" fontId="13" fillId="27" borderId="16" applyNumberFormat="0" applyFont="0" applyAlignment="0" applyProtection="0"/>
    <xf numFmtId="0" fontId="29" fillId="20" borderId="17" applyNumberFormat="0" applyAlignment="0" applyProtection="0"/>
    <xf numFmtId="44" fontId="1" fillId="0" borderId="0" applyFont="0" applyFill="0" applyBorder="0" applyAlignment="0" applyProtection="0"/>
    <xf numFmtId="0" fontId="21" fillId="0" borderId="18" applyNumberFormat="0" applyFill="0" applyAlignment="0" applyProtection="0"/>
    <xf numFmtId="0" fontId="13" fillId="27" borderId="28" applyNumberFormat="0" applyFont="0" applyAlignment="0" applyProtection="0"/>
    <xf numFmtId="0" fontId="29" fillId="20" borderId="29" applyNumberFormat="0" applyAlignment="0" applyProtection="0"/>
    <xf numFmtId="0" fontId="27" fillId="20" borderId="23" applyNumberFormat="0" applyAlignment="0" applyProtection="0"/>
    <xf numFmtId="0" fontId="13" fillId="27" borderId="32" applyNumberFormat="0" applyFont="0" applyAlignment="0" applyProtection="0"/>
    <xf numFmtId="0" fontId="18" fillId="11" borderId="23" applyNumberFormat="0" applyAlignment="0" applyProtection="0"/>
    <xf numFmtId="0" fontId="18" fillId="11" borderId="31" applyNumberFormat="0" applyAlignment="0" applyProtection="0"/>
    <xf numFmtId="0" fontId="21" fillId="0" borderId="34" applyNumberFormat="0" applyFill="0" applyAlignment="0" applyProtection="0"/>
    <xf numFmtId="0" fontId="1" fillId="0" borderId="0"/>
  </cellStyleXfs>
  <cellXfs count="65">
    <xf numFmtId="0" fontId="0" fillId="0" borderId="0" xfId="0"/>
    <xf numFmtId="0" fontId="5" fillId="0" borderId="0" xfId="0" applyFont="1"/>
    <xf numFmtId="0" fontId="5" fillId="0" borderId="2" xfId="0" applyFont="1" applyBorder="1" applyAlignment="1">
      <alignment horizontal="center" vertical="center"/>
    </xf>
    <xf numFmtId="0" fontId="7" fillId="0" borderId="2" xfId="0" applyFont="1" applyBorder="1" applyAlignment="1">
      <alignment vertical="center"/>
    </xf>
    <xf numFmtId="0" fontId="6" fillId="4" borderId="3" xfId="0" applyFont="1" applyFill="1" applyBorder="1" applyAlignment="1">
      <alignment horizontal="center" vertical="center"/>
    </xf>
    <xf numFmtId="0" fontId="5" fillId="0" borderId="0" xfId="0" applyFont="1" applyAlignment="1">
      <alignment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0" borderId="2" xfId="0" applyFont="1" applyBorder="1" applyAlignment="1">
      <alignment horizontal="center"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4" fillId="0" borderId="2" xfId="0" applyFont="1" applyBorder="1" applyAlignment="1">
      <alignment horizontal="center" vertical="center"/>
    </xf>
    <xf numFmtId="0" fontId="8" fillId="0" borderId="2" xfId="0" applyFont="1" applyBorder="1" applyAlignment="1">
      <alignment horizontal="center" vertical="center"/>
    </xf>
    <xf numFmtId="0" fontId="6" fillId="4" borderId="3" xfId="0" applyFont="1" applyFill="1" applyBorder="1" applyAlignment="1">
      <alignment horizontal="center" vertical="center" wrapText="1"/>
    </xf>
    <xf numFmtId="0" fontId="7" fillId="0" borderId="0" xfId="0" applyFont="1"/>
    <xf numFmtId="0" fontId="35" fillId="0" borderId="0" xfId="0" applyFont="1"/>
    <xf numFmtId="0" fontId="1" fillId="0" borderId="0" xfId="0" applyFont="1"/>
    <xf numFmtId="0" fontId="11" fillId="0" borderId="46" xfId="0" applyFont="1" applyBorder="1" applyAlignment="1">
      <alignment horizontal="center" vertical="center" wrapText="1"/>
    </xf>
    <xf numFmtId="0" fontId="3" fillId="0" borderId="46" xfId="0" applyFont="1" applyBorder="1" applyAlignment="1">
      <alignment horizontal="center" vertical="center" wrapText="1"/>
    </xf>
    <xf numFmtId="0" fontId="11" fillId="29" borderId="46" xfId="0" applyFont="1" applyFill="1" applyBorder="1" applyAlignment="1">
      <alignment horizontal="center" vertical="center" wrapText="1"/>
    </xf>
    <xf numFmtId="0" fontId="3" fillId="0" borderId="46" xfId="0" applyFont="1" applyBorder="1" applyAlignment="1">
      <alignment horizontal="center" vertical="center"/>
    </xf>
    <xf numFmtId="0" fontId="11" fillId="0" borderId="46" xfId="0" applyFont="1" applyBorder="1" applyAlignment="1">
      <alignment horizontal="left" vertical="center" wrapText="1"/>
    </xf>
    <xf numFmtId="0" fontId="38" fillId="0" borderId="46" xfId="0" applyFont="1" applyBorder="1" applyAlignment="1">
      <alignment horizontal="center" vertical="center" wrapText="1"/>
    </xf>
    <xf numFmtId="0" fontId="37" fillId="0" borderId="46" xfId="0" applyFont="1" applyBorder="1" applyAlignment="1">
      <alignment horizontal="center" vertical="center" wrapText="1"/>
    </xf>
    <xf numFmtId="44" fontId="38" fillId="0" borderId="46" xfId="2" applyFont="1" applyBorder="1" applyAlignment="1">
      <alignment horizontal="right" vertical="center" wrapText="1"/>
    </xf>
    <xf numFmtId="0" fontId="36" fillId="2" borderId="2" xfId="3" applyFont="1" applyFill="1" applyBorder="1" applyAlignment="1">
      <alignment horizontal="center" vertical="center" wrapText="1"/>
    </xf>
    <xf numFmtId="165" fontId="36" fillId="2" borderId="2" xfId="1" applyNumberFormat="1" applyFont="1" applyFill="1" applyBorder="1" applyAlignment="1">
      <alignment horizontal="center" vertical="center" wrapText="1"/>
    </xf>
    <xf numFmtId="2" fontId="36" fillId="2" borderId="2" xfId="2" applyNumberFormat="1" applyFont="1" applyFill="1" applyBorder="1" applyAlignment="1">
      <alignment horizontal="center" vertical="center" wrapText="1"/>
    </xf>
    <xf numFmtId="166" fontId="36" fillId="2" borderId="2" xfId="2" applyNumberFormat="1" applyFont="1" applyFill="1" applyBorder="1" applyAlignment="1">
      <alignment horizontal="center" vertical="center" wrapText="1"/>
    </xf>
    <xf numFmtId="0" fontId="36" fillId="2" borderId="44" xfId="3" applyFont="1" applyFill="1" applyBorder="1" applyAlignment="1">
      <alignment horizontal="center" vertical="center" wrapText="1"/>
    </xf>
    <xf numFmtId="166" fontId="36" fillId="2" borderId="45" xfId="2" applyNumberFormat="1" applyFont="1" applyFill="1" applyBorder="1" applyAlignment="1">
      <alignment horizontal="center" vertical="center" wrapText="1"/>
    </xf>
    <xf numFmtId="0" fontId="0" fillId="0" borderId="47" xfId="0" applyBorder="1" applyAlignment="1">
      <alignment horizontal="center" vertical="center"/>
    </xf>
    <xf numFmtId="0" fontId="5" fillId="0" borderId="46" xfId="0" applyFont="1" applyBorder="1" applyAlignment="1">
      <alignment horizontal="center" vertical="center"/>
    </xf>
    <xf numFmtId="0" fontId="4" fillId="0" borderId="46" xfId="0" applyFont="1" applyBorder="1" applyAlignment="1">
      <alignment horizontal="center" vertical="center"/>
    </xf>
    <xf numFmtId="0" fontId="4" fillId="4" borderId="46" xfId="0" applyFont="1" applyFill="1" applyBorder="1" applyAlignment="1">
      <alignment horizontal="center" vertical="center"/>
    </xf>
    <xf numFmtId="0" fontId="7" fillId="0" borderId="46" xfId="0" applyFont="1" applyBorder="1" applyAlignment="1">
      <alignment vertical="center"/>
    </xf>
    <xf numFmtId="0" fontId="7" fillId="0" borderId="46" xfId="0" applyFont="1" applyBorder="1" applyAlignment="1">
      <alignment horizontal="center" vertical="center"/>
    </xf>
    <xf numFmtId="0" fontId="6" fillId="0" borderId="46" xfId="0" applyFont="1" applyBorder="1" applyAlignment="1">
      <alignment horizontal="center" vertical="center"/>
    </xf>
    <xf numFmtId="0" fontId="6" fillId="0" borderId="46" xfId="0" applyFont="1" applyBorder="1" applyAlignment="1">
      <alignment vertical="center"/>
    </xf>
    <xf numFmtId="0" fontId="4" fillId="4" borderId="46" xfId="0" applyFont="1" applyFill="1" applyBorder="1" applyAlignment="1">
      <alignment horizontal="center" vertical="center" wrapText="1"/>
    </xf>
    <xf numFmtId="0" fontId="6" fillId="4" borderId="46" xfId="0" applyFont="1" applyFill="1" applyBorder="1" applyAlignment="1">
      <alignment horizontal="center" vertical="center" wrapText="1"/>
    </xf>
    <xf numFmtId="0" fontId="6" fillId="4" borderId="46" xfId="0" applyFont="1" applyFill="1" applyBorder="1" applyAlignment="1">
      <alignment horizontal="center" vertical="center"/>
    </xf>
    <xf numFmtId="0" fontId="8" fillId="0" borderId="46" xfId="0" applyFont="1" applyBorder="1" applyAlignment="1">
      <alignment horizontal="center" vertical="center"/>
    </xf>
    <xf numFmtId="0" fontId="5" fillId="0" borderId="46" xfId="0" applyFont="1" applyBorder="1" applyAlignment="1">
      <alignment horizontal="center"/>
    </xf>
    <xf numFmtId="44" fontId="38" fillId="0" borderId="50" xfId="2" applyFont="1" applyBorder="1" applyAlignment="1">
      <alignment horizontal="right" vertical="center" wrapText="1"/>
    </xf>
    <xf numFmtId="0" fontId="39" fillId="0" borderId="49" xfId="0" applyFont="1" applyBorder="1" applyAlignment="1">
      <alignment horizontal="center"/>
    </xf>
    <xf numFmtId="44" fontId="39" fillId="0" borderId="49" xfId="0" applyNumberFormat="1" applyFont="1" applyBorder="1" applyAlignment="1">
      <alignment horizontal="center"/>
    </xf>
    <xf numFmtId="0" fontId="0" fillId="0" borderId="48" xfId="0" applyBorder="1" applyAlignment="1">
      <alignment wrapText="1"/>
    </xf>
    <xf numFmtId="0" fontId="0" fillId="0" borderId="48" xfId="0" applyBorder="1" applyAlignment="1">
      <alignment horizontal="left" vertical="center" wrapText="1"/>
    </xf>
    <xf numFmtId="0" fontId="0" fillId="0" borderId="48" xfId="0" applyBorder="1" applyAlignment="1">
      <alignment horizontal="left" wrapText="1"/>
    </xf>
    <xf numFmtId="0" fontId="10" fillId="5" borderId="38" xfId="0" applyFont="1" applyFill="1" applyBorder="1" applyAlignment="1">
      <alignment horizontal="center" vertical="center"/>
    </xf>
    <xf numFmtId="0" fontId="10" fillId="5" borderId="39" xfId="0" applyFont="1" applyFill="1" applyBorder="1" applyAlignment="1">
      <alignment horizontal="center" vertical="center"/>
    </xf>
    <xf numFmtId="0" fontId="10" fillId="5" borderId="40" xfId="0" applyFont="1" applyFill="1" applyBorder="1" applyAlignment="1">
      <alignment horizontal="center" vertical="center"/>
    </xf>
    <xf numFmtId="0" fontId="10" fillId="5" borderId="41" xfId="0" applyFont="1" applyFill="1" applyBorder="1" applyAlignment="1">
      <alignment horizontal="center" vertical="center"/>
    </xf>
    <xf numFmtId="0" fontId="10" fillId="5" borderId="42" xfId="0" applyFont="1" applyFill="1" applyBorder="1" applyAlignment="1">
      <alignment horizontal="center" vertical="center"/>
    </xf>
    <xf numFmtId="0" fontId="10" fillId="5" borderId="43" xfId="0" applyFont="1" applyFill="1" applyBorder="1" applyAlignment="1">
      <alignment horizontal="center" vertical="center"/>
    </xf>
    <xf numFmtId="0" fontId="4" fillId="3" borderId="1" xfId="0" applyFont="1" applyFill="1" applyBorder="1" applyAlignment="1">
      <alignment horizontal="center" wrapText="1"/>
    </xf>
    <xf numFmtId="0" fontId="6" fillId="3" borderId="1" xfId="0" applyFont="1" applyFill="1" applyBorder="1" applyAlignment="1">
      <alignment horizontal="center" wrapText="1"/>
    </xf>
    <xf numFmtId="0" fontId="6" fillId="3" borderId="36" xfId="0" applyFont="1" applyFill="1" applyBorder="1" applyAlignment="1">
      <alignment horizontal="center"/>
    </xf>
    <xf numFmtId="0" fontId="6" fillId="3" borderId="37"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vertical="center"/>
    </xf>
    <xf numFmtId="0" fontId="6" fillId="3" borderId="37" xfId="0" applyFont="1" applyFill="1" applyBorder="1" applyAlignment="1">
      <alignment horizontal="center" vertical="center"/>
    </xf>
    <xf numFmtId="0" fontId="6" fillId="3" borderId="35" xfId="0" applyFont="1" applyFill="1" applyBorder="1" applyAlignment="1">
      <alignment horizontal="center" vertical="center"/>
    </xf>
  </cellXfs>
  <cellStyles count="148">
    <cellStyle name="20% - Énfasis1 2" xfId="10" xr:uid="{00000000-0005-0000-0000-000000000000}"/>
    <cellStyle name="20% - Énfasis2 2" xfId="11" xr:uid="{00000000-0005-0000-0000-000001000000}"/>
    <cellStyle name="20% - Énfasis3 2" xfId="12" xr:uid="{00000000-0005-0000-0000-000002000000}"/>
    <cellStyle name="20% - Énfasis4 2" xfId="13" xr:uid="{00000000-0005-0000-0000-000003000000}"/>
    <cellStyle name="20% - Énfasis5 2" xfId="14" xr:uid="{00000000-0005-0000-0000-000004000000}"/>
    <cellStyle name="20% - Énfasis6 2" xfId="15" xr:uid="{00000000-0005-0000-0000-000005000000}"/>
    <cellStyle name="40% - Énfasis1 2" xfId="16" xr:uid="{00000000-0005-0000-0000-000006000000}"/>
    <cellStyle name="40% - Énfasis2 2" xfId="17" xr:uid="{00000000-0005-0000-0000-000007000000}"/>
    <cellStyle name="40% - Énfasis3 2" xfId="18" xr:uid="{00000000-0005-0000-0000-000008000000}"/>
    <cellStyle name="40% - Énfasis4 2" xfId="19" xr:uid="{00000000-0005-0000-0000-000009000000}"/>
    <cellStyle name="40% - Énfasis5 2" xfId="20" xr:uid="{00000000-0005-0000-0000-00000A000000}"/>
    <cellStyle name="40% - Énfasis6 2" xfId="21" xr:uid="{00000000-0005-0000-0000-00000B000000}"/>
    <cellStyle name="60% - Énfasis1 2" xfId="22" xr:uid="{00000000-0005-0000-0000-00000C000000}"/>
    <cellStyle name="60% - Énfasis2 2" xfId="23" xr:uid="{00000000-0005-0000-0000-00000D000000}"/>
    <cellStyle name="60% - Énfasis3 2" xfId="24" xr:uid="{00000000-0005-0000-0000-00000E000000}"/>
    <cellStyle name="60% - Énfasis4 2" xfId="25" xr:uid="{00000000-0005-0000-0000-00000F000000}"/>
    <cellStyle name="60% - Énfasis5 2" xfId="26" xr:uid="{00000000-0005-0000-0000-000010000000}"/>
    <cellStyle name="60% - Énfasis6 2" xfId="27" xr:uid="{00000000-0005-0000-0000-000011000000}"/>
    <cellStyle name="Buena 2" xfId="28" xr:uid="{00000000-0005-0000-0000-000012000000}"/>
    <cellStyle name="Cálculo 2" xfId="29" xr:uid="{00000000-0005-0000-0000-000013000000}"/>
    <cellStyle name="Cálculo 2 2" xfId="115" xr:uid="{00000000-0005-0000-0000-000014000000}"/>
    <cellStyle name="Cálculo 2 3" xfId="103" xr:uid="{00000000-0005-0000-0000-000015000000}"/>
    <cellStyle name="Cálculo 2 4" xfId="142" xr:uid="{00000000-0005-0000-0000-000016000000}"/>
    <cellStyle name="Cálculo 2 5" xfId="119" xr:uid="{00000000-0005-0000-0000-000017000000}"/>
    <cellStyle name="Cálculo 2 6" xfId="113" xr:uid="{00000000-0005-0000-0000-000018000000}"/>
    <cellStyle name="Celda de comprobación 2" xfId="30" xr:uid="{00000000-0005-0000-0000-000019000000}"/>
    <cellStyle name="Celda vinculada 2" xfId="31" xr:uid="{00000000-0005-0000-0000-00001A000000}"/>
    <cellStyle name="Encabezado 4 2" xfId="32" xr:uid="{00000000-0005-0000-0000-00001B000000}"/>
    <cellStyle name="Énfasis1 2" xfId="33" xr:uid="{00000000-0005-0000-0000-00001C000000}"/>
    <cellStyle name="Énfasis2 2" xfId="34" xr:uid="{00000000-0005-0000-0000-00001D000000}"/>
    <cellStyle name="Énfasis3 2" xfId="35" xr:uid="{00000000-0005-0000-0000-00001E000000}"/>
    <cellStyle name="Énfasis4 2" xfId="36" xr:uid="{00000000-0005-0000-0000-00001F000000}"/>
    <cellStyle name="Énfasis5 2" xfId="37" xr:uid="{00000000-0005-0000-0000-000020000000}"/>
    <cellStyle name="Énfasis6 2" xfId="38" xr:uid="{00000000-0005-0000-0000-000021000000}"/>
    <cellStyle name="Entrada 2" xfId="39" xr:uid="{00000000-0005-0000-0000-000022000000}"/>
    <cellStyle name="Entrada 2 2" xfId="135" xr:uid="{00000000-0005-0000-0000-000023000000}"/>
    <cellStyle name="Entrada 2 3" xfId="122" xr:uid="{00000000-0005-0000-0000-000024000000}"/>
    <cellStyle name="Entrada 2 4" xfId="144" xr:uid="{00000000-0005-0000-0000-000025000000}"/>
    <cellStyle name="Entrada 2 5" xfId="101" xr:uid="{00000000-0005-0000-0000-000026000000}"/>
    <cellStyle name="Entrada 2 6" xfId="145" xr:uid="{00000000-0005-0000-0000-000027000000}"/>
    <cellStyle name="Euro" xfId="40" xr:uid="{00000000-0005-0000-0000-000028000000}"/>
    <cellStyle name="Euro 2" xfId="41" xr:uid="{00000000-0005-0000-0000-000029000000}"/>
    <cellStyle name="Euro 3" xfId="42" xr:uid="{00000000-0005-0000-0000-00002A000000}"/>
    <cellStyle name="Euro 4" xfId="43" xr:uid="{00000000-0005-0000-0000-00002B000000}"/>
    <cellStyle name="F2" xfId="44" xr:uid="{00000000-0005-0000-0000-00002C000000}"/>
    <cellStyle name="F3" xfId="45" xr:uid="{00000000-0005-0000-0000-00002D000000}"/>
    <cellStyle name="F4" xfId="46" xr:uid="{00000000-0005-0000-0000-00002E000000}"/>
    <cellStyle name="F5" xfId="47" xr:uid="{00000000-0005-0000-0000-00002F000000}"/>
    <cellStyle name="F6" xfId="48" xr:uid="{00000000-0005-0000-0000-000030000000}"/>
    <cellStyle name="F7" xfId="49" xr:uid="{00000000-0005-0000-0000-000031000000}"/>
    <cellStyle name="F8" xfId="50" xr:uid="{00000000-0005-0000-0000-000032000000}"/>
    <cellStyle name="Incorrecto 2" xfId="51" xr:uid="{00000000-0005-0000-0000-000033000000}"/>
    <cellStyle name="Millares [0]" xfId="1" builtinId="6"/>
    <cellStyle name="Millares [0] 2" xfId="98" xr:uid="{00000000-0005-0000-0000-000035000000}"/>
    <cellStyle name="Millares [0] 2 2 2" xfId="6" xr:uid="{00000000-0005-0000-0000-000036000000}"/>
    <cellStyle name="Millares [0] 2 2 2 2" xfId="134" xr:uid="{00000000-0005-0000-0000-000037000000}"/>
    <cellStyle name="Millares [0] 3" xfId="94" xr:uid="{00000000-0005-0000-0000-000038000000}"/>
    <cellStyle name="Millares 2" xfId="52" xr:uid="{00000000-0005-0000-0000-000039000000}"/>
    <cellStyle name="Millares 2 2" xfId="53" xr:uid="{00000000-0005-0000-0000-00003A000000}"/>
    <cellStyle name="Millares 2 2 2" xfId="54" xr:uid="{00000000-0005-0000-0000-00003B000000}"/>
    <cellStyle name="Millares 2 2 2 2" xfId="110" xr:uid="{00000000-0005-0000-0000-00003C000000}"/>
    <cellStyle name="Millares 2 2 3" xfId="55" xr:uid="{00000000-0005-0000-0000-00003D000000}"/>
    <cellStyle name="Millares 2 2 3 2" xfId="111" xr:uid="{00000000-0005-0000-0000-00003E000000}"/>
    <cellStyle name="Millares 2 2 4" xfId="56" xr:uid="{00000000-0005-0000-0000-00003F000000}"/>
    <cellStyle name="Millares 2 2 4 2" xfId="112" xr:uid="{00000000-0005-0000-0000-000040000000}"/>
    <cellStyle name="Millares 2 2 5" xfId="109" xr:uid="{00000000-0005-0000-0000-000041000000}"/>
    <cellStyle name="Millares 2 3" xfId="108" xr:uid="{00000000-0005-0000-0000-000042000000}"/>
    <cellStyle name="Moneda" xfId="2" builtinId="4"/>
    <cellStyle name="Moneda [0] 2" xfId="123" xr:uid="{00000000-0005-0000-0000-000044000000}"/>
    <cellStyle name="Moneda [0] 2 2" xfId="8" xr:uid="{00000000-0005-0000-0000-000045000000}"/>
    <cellStyle name="Moneda 10" xfId="107" xr:uid="{00000000-0005-0000-0000-000046000000}"/>
    <cellStyle name="Moneda 11" xfId="5" xr:uid="{00000000-0005-0000-0000-000047000000}"/>
    <cellStyle name="Moneda 11 2" xfId="133" xr:uid="{00000000-0005-0000-0000-000048000000}"/>
    <cellStyle name="Moneda 12" xfId="100" xr:uid="{00000000-0005-0000-0000-000049000000}"/>
    <cellStyle name="Moneda 13" xfId="120" xr:uid="{00000000-0005-0000-0000-00004A000000}"/>
    <cellStyle name="Moneda 15" xfId="126" xr:uid="{00000000-0005-0000-0000-00004B000000}"/>
    <cellStyle name="Moneda 15 2" xfId="130" xr:uid="{00000000-0005-0000-0000-00004C000000}"/>
    <cellStyle name="Moneda 2" xfId="7" xr:uid="{00000000-0005-0000-0000-00004D000000}"/>
    <cellStyle name="Moneda 2 2" xfId="99" xr:uid="{00000000-0005-0000-0000-00004E000000}"/>
    <cellStyle name="Moneda 2 3" xfId="127" xr:uid="{00000000-0005-0000-0000-00004F000000}"/>
    <cellStyle name="Moneda 2 3 2" xfId="131" xr:uid="{00000000-0005-0000-0000-000050000000}"/>
    <cellStyle name="Moneda 3" xfId="95" xr:uid="{00000000-0005-0000-0000-000051000000}"/>
    <cellStyle name="Moneda 4" xfId="121" xr:uid="{00000000-0005-0000-0000-000052000000}"/>
    <cellStyle name="Moneda 5" xfId="138" xr:uid="{00000000-0005-0000-0000-000053000000}"/>
    <cellStyle name="Moneda 6" xfId="117" xr:uid="{00000000-0005-0000-0000-000054000000}"/>
    <cellStyle name="Moneda 7" xfId="124" xr:uid="{00000000-0005-0000-0000-000055000000}"/>
    <cellStyle name="Moneda 7 2" xfId="129" xr:uid="{00000000-0005-0000-0000-000056000000}"/>
    <cellStyle name="Moneda 8" xfId="102" xr:uid="{00000000-0005-0000-0000-000057000000}"/>
    <cellStyle name="Moneda 9" xfId="97" xr:uid="{00000000-0005-0000-0000-000058000000}"/>
    <cellStyle name="Neutral 2" xfId="57" xr:uid="{00000000-0005-0000-0000-000059000000}"/>
    <cellStyle name="Normal" xfId="0" builtinId="0"/>
    <cellStyle name="Normal 10" xfId="147" xr:uid="{00000000-0005-0000-0000-00005B000000}"/>
    <cellStyle name="Normal 2" xfId="3" xr:uid="{00000000-0005-0000-0000-00005C000000}"/>
    <cellStyle name="Normal 2 2" xfId="59" xr:uid="{00000000-0005-0000-0000-00005D000000}"/>
    <cellStyle name="Normal 2 2 2" xfId="60" xr:uid="{00000000-0005-0000-0000-00005E000000}"/>
    <cellStyle name="Normal 2 2 2 2" xfId="61" xr:uid="{00000000-0005-0000-0000-00005F000000}"/>
    <cellStyle name="Normal 2 2 2 2 2" xfId="62" xr:uid="{00000000-0005-0000-0000-000060000000}"/>
    <cellStyle name="Normal 2 2 2 2 3" xfId="63" xr:uid="{00000000-0005-0000-0000-000061000000}"/>
    <cellStyle name="Normal 2 2 2 2 4" xfId="64" xr:uid="{00000000-0005-0000-0000-000062000000}"/>
    <cellStyle name="Normal 2 2 2 2 5" xfId="128" xr:uid="{00000000-0005-0000-0000-000063000000}"/>
    <cellStyle name="Normal 2 3" xfId="65" xr:uid="{00000000-0005-0000-0000-000064000000}"/>
    <cellStyle name="Normal 2 4" xfId="66" xr:uid="{00000000-0005-0000-0000-000065000000}"/>
    <cellStyle name="Normal 2 5" xfId="58" xr:uid="{00000000-0005-0000-0000-000066000000}"/>
    <cellStyle name="Normal 3" xfId="67" xr:uid="{00000000-0005-0000-0000-000067000000}"/>
    <cellStyle name="Normal 3 2" xfId="68" xr:uid="{00000000-0005-0000-0000-000068000000}"/>
    <cellStyle name="Normal 3 3" xfId="69" xr:uid="{00000000-0005-0000-0000-000069000000}"/>
    <cellStyle name="Normal 3 4" xfId="70" xr:uid="{00000000-0005-0000-0000-00006A000000}"/>
    <cellStyle name="Normal 4" xfId="9" xr:uid="{00000000-0005-0000-0000-00006B000000}"/>
    <cellStyle name="Normal 4 2" xfId="71" xr:uid="{00000000-0005-0000-0000-00006C000000}"/>
    <cellStyle name="Normal 4 3" xfId="72" xr:uid="{00000000-0005-0000-0000-00006D000000}"/>
    <cellStyle name="Normal 4 4" xfId="73" xr:uid="{00000000-0005-0000-0000-00006E000000}"/>
    <cellStyle name="Normal 6" xfId="74" xr:uid="{00000000-0005-0000-0000-00006F000000}"/>
    <cellStyle name="Normal 6 2" xfId="75" xr:uid="{00000000-0005-0000-0000-000070000000}"/>
    <cellStyle name="Normal 6 3" xfId="76" xr:uid="{00000000-0005-0000-0000-000071000000}"/>
    <cellStyle name="Normal 6 4" xfId="77" xr:uid="{00000000-0005-0000-0000-000072000000}"/>
    <cellStyle name="Normal 7" xfId="4" xr:uid="{00000000-0005-0000-0000-000073000000}"/>
    <cellStyle name="Normal 7 2" xfId="79" xr:uid="{00000000-0005-0000-0000-000074000000}"/>
    <cellStyle name="Normal 7 3" xfId="80" xr:uid="{00000000-0005-0000-0000-000075000000}"/>
    <cellStyle name="Normal 7 4" xfId="81" xr:uid="{00000000-0005-0000-0000-000076000000}"/>
    <cellStyle name="Normal 7 5" xfId="78" xr:uid="{00000000-0005-0000-0000-000077000000}"/>
    <cellStyle name="Normal 8" xfId="82" xr:uid="{00000000-0005-0000-0000-000078000000}"/>
    <cellStyle name="Notas 2" xfId="83" xr:uid="{00000000-0005-0000-0000-000079000000}"/>
    <cellStyle name="Notas 2 2" xfId="136" xr:uid="{00000000-0005-0000-0000-00007A000000}"/>
    <cellStyle name="Notas 2 3" xfId="114" xr:uid="{00000000-0005-0000-0000-00007B000000}"/>
    <cellStyle name="Notas 2 4" xfId="96" xr:uid="{00000000-0005-0000-0000-00007C000000}"/>
    <cellStyle name="Notas 2 5" xfId="140" xr:uid="{00000000-0005-0000-0000-00007D000000}"/>
    <cellStyle name="Notas 2 6" xfId="143" xr:uid="{00000000-0005-0000-0000-00007E000000}"/>
    <cellStyle name="Porcentaje 2" xfId="132" xr:uid="{00000000-0005-0000-0000-00007F000000}"/>
    <cellStyle name="Porcentaje 3" xfId="125" xr:uid="{00000000-0005-0000-0000-000080000000}"/>
    <cellStyle name="Salida 2" xfId="84" xr:uid="{00000000-0005-0000-0000-000081000000}"/>
    <cellStyle name="Salida 2 2" xfId="137" xr:uid="{00000000-0005-0000-0000-000082000000}"/>
    <cellStyle name="Salida 2 3" xfId="116" xr:uid="{00000000-0005-0000-0000-000083000000}"/>
    <cellStyle name="Salida 2 4" xfId="106" xr:uid="{00000000-0005-0000-0000-000084000000}"/>
    <cellStyle name="Salida 2 5" xfId="141" xr:uid="{00000000-0005-0000-0000-000085000000}"/>
    <cellStyle name="Salida 2 6" xfId="105" xr:uid="{00000000-0005-0000-0000-000086000000}"/>
    <cellStyle name="TableStyleLight1" xfId="85" xr:uid="{00000000-0005-0000-0000-000087000000}"/>
    <cellStyle name="Texto de advertencia 2" xfId="86" xr:uid="{00000000-0005-0000-0000-000088000000}"/>
    <cellStyle name="Texto explicativo 2" xfId="87" xr:uid="{00000000-0005-0000-0000-000089000000}"/>
    <cellStyle name="Título 1 2" xfId="88" xr:uid="{00000000-0005-0000-0000-00008A000000}"/>
    <cellStyle name="Título 2 2" xfId="89" xr:uid="{00000000-0005-0000-0000-00008B000000}"/>
    <cellStyle name="Título 3 2" xfId="90" xr:uid="{00000000-0005-0000-0000-00008C000000}"/>
    <cellStyle name="Título 4" xfId="91" xr:uid="{00000000-0005-0000-0000-00008D000000}"/>
    <cellStyle name="Total 2" xfId="92" xr:uid="{00000000-0005-0000-0000-00008E000000}"/>
    <cellStyle name="Total 2 2" xfId="139" xr:uid="{00000000-0005-0000-0000-00008F000000}"/>
    <cellStyle name="Total 2 3" xfId="118" xr:uid="{00000000-0005-0000-0000-000090000000}"/>
    <cellStyle name="Total 2 4" xfId="93" xr:uid="{00000000-0005-0000-0000-000091000000}"/>
    <cellStyle name="Total 2 5" xfId="104" xr:uid="{00000000-0005-0000-0000-000092000000}"/>
    <cellStyle name="Total 2 6" xfId="146" xr:uid="{00000000-0005-0000-0000-00009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I7" zoomScale="110" zoomScaleNormal="110" workbookViewId="0">
      <selection activeCell="I7" sqref="I7"/>
    </sheetView>
  </sheetViews>
  <sheetFormatPr baseColWidth="10" defaultColWidth="11.42578125" defaultRowHeight="15"/>
  <cols>
    <col min="1" max="1" width="10" customWidth="1"/>
    <col min="2" max="2" width="18.140625" customWidth="1"/>
    <col min="3" max="3" width="8.28515625" customWidth="1"/>
    <col min="4" max="4" width="10.140625" customWidth="1"/>
    <col min="5" max="5" width="20.140625" customWidth="1"/>
    <col min="6" max="6" width="19.28515625" customWidth="1"/>
    <col min="7" max="7" width="11.42578125" customWidth="1"/>
    <col min="8" max="8" width="16.42578125" customWidth="1"/>
    <col min="9" max="9" width="11.42578125" customWidth="1"/>
    <col min="10" max="10" width="26" customWidth="1"/>
    <col min="11" max="11" width="49.7109375" customWidth="1"/>
    <col min="12" max="12" width="11.140625" customWidth="1"/>
    <col min="13" max="13" width="17.42578125" customWidth="1"/>
    <col min="14" max="14" width="21" customWidth="1"/>
    <col min="15" max="15" width="25.140625" customWidth="1"/>
    <col min="16" max="16" width="22.28515625" customWidth="1"/>
    <col min="17" max="17" width="152.140625" customWidth="1"/>
  </cols>
  <sheetData>
    <row r="1" spans="1:17">
      <c r="A1" s="51" t="s">
        <v>0</v>
      </c>
      <c r="B1" s="52"/>
      <c r="C1" s="52"/>
      <c r="D1" s="52"/>
      <c r="E1" s="52"/>
      <c r="F1" s="52"/>
      <c r="G1" s="52"/>
      <c r="H1" s="52"/>
      <c r="I1" s="52"/>
      <c r="J1" s="52"/>
      <c r="K1" s="52"/>
      <c r="L1" s="52"/>
      <c r="M1" s="52"/>
      <c r="N1" s="52"/>
      <c r="O1" s="52"/>
      <c r="P1" s="52"/>
      <c r="Q1" s="53"/>
    </row>
    <row r="2" spans="1:17" ht="30" customHeight="1" thickBot="1">
      <c r="A2" s="54"/>
      <c r="B2" s="55"/>
      <c r="C2" s="55"/>
      <c r="D2" s="55"/>
      <c r="E2" s="55"/>
      <c r="F2" s="55"/>
      <c r="G2" s="55"/>
      <c r="H2" s="55"/>
      <c r="I2" s="55"/>
      <c r="J2" s="55"/>
      <c r="K2" s="55"/>
      <c r="L2" s="55"/>
      <c r="M2" s="55"/>
      <c r="N2" s="55"/>
      <c r="O2" s="55"/>
      <c r="P2" s="55"/>
      <c r="Q2" s="56"/>
    </row>
    <row r="3" spans="1:17" s="17" customFormat="1" ht="32.450000000000003" customHeight="1">
      <c r="A3" s="30" t="s">
        <v>1</v>
      </c>
      <c r="B3" s="26" t="s">
        <v>2</v>
      </c>
      <c r="C3" s="26" t="s">
        <v>3</v>
      </c>
      <c r="D3" s="26" t="s">
        <v>4</v>
      </c>
      <c r="E3" s="26" t="s">
        <v>5</v>
      </c>
      <c r="F3" s="26" t="s">
        <v>6</v>
      </c>
      <c r="G3" s="26" t="s">
        <v>7</v>
      </c>
      <c r="H3" s="26" t="s">
        <v>8</v>
      </c>
      <c r="I3" s="26" t="s">
        <v>9</v>
      </c>
      <c r="J3" s="26" t="s">
        <v>10</v>
      </c>
      <c r="K3" s="26" t="s">
        <v>11</v>
      </c>
      <c r="L3" s="27" t="s">
        <v>12</v>
      </c>
      <c r="M3" s="28" t="s">
        <v>99</v>
      </c>
      <c r="N3" s="29" t="s">
        <v>13</v>
      </c>
      <c r="O3" s="29" t="s">
        <v>14</v>
      </c>
      <c r="P3" s="29" t="s">
        <v>100</v>
      </c>
      <c r="Q3" s="31" t="s">
        <v>15</v>
      </c>
    </row>
    <row r="4" spans="1:17" ht="409.5">
      <c r="A4" s="32">
        <v>1425</v>
      </c>
      <c r="B4" s="18" t="s">
        <v>16</v>
      </c>
      <c r="C4" s="18" t="s">
        <v>17</v>
      </c>
      <c r="D4" s="18" t="s">
        <v>18</v>
      </c>
      <c r="E4" s="18" t="s">
        <v>19</v>
      </c>
      <c r="F4" s="19" t="s">
        <v>20</v>
      </c>
      <c r="G4" s="18" t="s">
        <v>21</v>
      </c>
      <c r="H4" s="18" t="s">
        <v>22</v>
      </c>
      <c r="I4" s="21" t="s">
        <v>23</v>
      </c>
      <c r="J4" s="19" t="s">
        <v>24</v>
      </c>
      <c r="K4" s="22" t="s">
        <v>25</v>
      </c>
      <c r="L4" s="23">
        <v>1808</v>
      </c>
      <c r="M4" s="24">
        <v>1919</v>
      </c>
      <c r="N4" s="25">
        <v>3196491568</v>
      </c>
      <c r="O4" s="25">
        <v>2718016271</v>
      </c>
      <c r="P4" s="25">
        <v>2323018728</v>
      </c>
      <c r="Q4" s="49" t="s">
        <v>101</v>
      </c>
    </row>
    <row r="5" spans="1:17" ht="409.5">
      <c r="A5" s="32">
        <v>1426</v>
      </c>
      <c r="B5" s="18" t="s">
        <v>16</v>
      </c>
      <c r="C5" s="18" t="s">
        <v>17</v>
      </c>
      <c r="D5" s="18" t="s">
        <v>18</v>
      </c>
      <c r="E5" s="18" t="s">
        <v>19</v>
      </c>
      <c r="F5" s="19" t="s">
        <v>26</v>
      </c>
      <c r="G5" s="18" t="s">
        <v>21</v>
      </c>
      <c r="H5" s="18" t="s">
        <v>22</v>
      </c>
      <c r="I5" s="21" t="s">
        <v>27</v>
      </c>
      <c r="J5" s="19" t="s">
        <v>28</v>
      </c>
      <c r="K5" s="22" t="s">
        <v>29</v>
      </c>
      <c r="L5" s="23">
        <v>20</v>
      </c>
      <c r="M5" s="24">
        <v>23</v>
      </c>
      <c r="N5" s="25">
        <v>61693800</v>
      </c>
      <c r="O5" s="25">
        <v>61693800</v>
      </c>
      <c r="P5" s="25">
        <v>32396493</v>
      </c>
      <c r="Q5" s="50" t="s">
        <v>102</v>
      </c>
    </row>
    <row r="6" spans="1:17" ht="210">
      <c r="A6" s="32">
        <v>1427</v>
      </c>
      <c r="B6" s="18" t="s">
        <v>16</v>
      </c>
      <c r="C6" s="18" t="s">
        <v>17</v>
      </c>
      <c r="D6" s="18" t="s">
        <v>18</v>
      </c>
      <c r="E6" s="18" t="s">
        <v>19</v>
      </c>
      <c r="F6" s="19" t="s">
        <v>20</v>
      </c>
      <c r="G6" s="18" t="s">
        <v>30</v>
      </c>
      <c r="H6" s="18" t="s">
        <v>22</v>
      </c>
      <c r="I6" s="21" t="s">
        <v>23</v>
      </c>
      <c r="J6" s="19" t="s">
        <v>24</v>
      </c>
      <c r="K6" s="22" t="s">
        <v>31</v>
      </c>
      <c r="L6" s="24">
        <v>43</v>
      </c>
      <c r="M6" s="24">
        <v>39</v>
      </c>
      <c r="N6" s="25">
        <v>132641670</v>
      </c>
      <c r="O6" s="25">
        <v>132641670</v>
      </c>
      <c r="P6" s="25">
        <v>110381179</v>
      </c>
      <c r="Q6" s="48" t="s">
        <v>103</v>
      </c>
    </row>
    <row r="7" spans="1:17" ht="390">
      <c r="A7" s="32">
        <v>1428</v>
      </c>
      <c r="B7" s="18" t="s">
        <v>16</v>
      </c>
      <c r="C7" s="18" t="s">
        <v>17</v>
      </c>
      <c r="D7" s="18" t="s">
        <v>18</v>
      </c>
      <c r="E7" s="20" t="s">
        <v>32</v>
      </c>
      <c r="F7" s="18" t="s">
        <v>33</v>
      </c>
      <c r="G7" s="19" t="s">
        <v>34</v>
      </c>
      <c r="H7" s="18" t="s">
        <v>22</v>
      </c>
      <c r="I7" s="21" t="s">
        <v>35</v>
      </c>
      <c r="J7" s="19" t="s">
        <v>36</v>
      </c>
      <c r="K7" s="22" t="s">
        <v>37</v>
      </c>
      <c r="L7" s="24">
        <v>239</v>
      </c>
      <c r="M7" s="24">
        <v>156</v>
      </c>
      <c r="N7" s="45">
        <v>626430950</v>
      </c>
      <c r="O7" s="25">
        <v>1104906247</v>
      </c>
      <c r="P7" s="25">
        <v>1104906247</v>
      </c>
      <c r="Q7" s="48" t="s">
        <v>104</v>
      </c>
    </row>
    <row r="8" spans="1:17" ht="15.75">
      <c r="M8" s="46" t="s">
        <v>38</v>
      </c>
      <c r="N8" s="47">
        <f>+SUM(N4:N7)</f>
        <v>4017257988</v>
      </c>
      <c r="O8" s="47">
        <f t="shared" ref="O8:P8" si="0">+SUM(O4:O7)</f>
        <v>4017257988</v>
      </c>
      <c r="P8" s="47">
        <f t="shared" si="0"/>
        <v>3570702647</v>
      </c>
    </row>
  </sheetData>
  <protectedRanges>
    <protectedRange sqref="M3" name="Rango1_1_1_1_2"/>
  </protectedRanges>
  <autoFilter ref="A3:Q7" xr:uid="{00000000-0009-0000-0000-000000000000}"/>
  <mergeCells count="1">
    <mergeCell ref="A1:Q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1"/>
  <sheetViews>
    <sheetView workbookViewId="0">
      <selection activeCell="K51" sqref="K51"/>
    </sheetView>
  </sheetViews>
  <sheetFormatPr baseColWidth="10" defaultColWidth="11.42578125" defaultRowHeight="15"/>
  <cols>
    <col min="2" max="2" width="18" customWidth="1"/>
    <col min="10" max="10" width="15.42578125" customWidth="1"/>
  </cols>
  <sheetData>
    <row r="1" spans="1:15" ht="15" customHeight="1" thickBot="1">
      <c r="A1" s="57" t="s">
        <v>39</v>
      </c>
      <c r="B1" s="57"/>
      <c r="C1" s="57"/>
      <c r="D1" s="57"/>
      <c r="E1" s="57"/>
      <c r="F1" s="57"/>
      <c r="G1" s="57"/>
      <c r="H1" s="1"/>
      <c r="I1" s="57" t="s">
        <v>39</v>
      </c>
      <c r="J1" s="57"/>
      <c r="K1" s="57"/>
      <c r="L1" s="57"/>
      <c r="M1" s="57"/>
      <c r="N1" s="57"/>
      <c r="O1" s="57"/>
    </row>
    <row r="2" spans="1:15" ht="51" thickTop="1" thickBot="1">
      <c r="A2" s="35" t="s">
        <v>40</v>
      </c>
      <c r="B2" s="14" t="s">
        <v>41</v>
      </c>
      <c r="C2" s="4" t="s">
        <v>42</v>
      </c>
      <c r="D2" s="4" t="s">
        <v>43</v>
      </c>
      <c r="E2" s="4" t="s">
        <v>44</v>
      </c>
      <c r="F2" s="14" t="s">
        <v>45</v>
      </c>
      <c r="G2" s="4" t="s">
        <v>46</v>
      </c>
      <c r="H2" s="1"/>
      <c r="I2" s="35" t="s">
        <v>40</v>
      </c>
      <c r="J2" s="14" t="s">
        <v>41</v>
      </c>
      <c r="K2" s="4" t="s">
        <v>42</v>
      </c>
      <c r="L2" s="4" t="s">
        <v>43</v>
      </c>
      <c r="M2" s="4" t="s">
        <v>44</v>
      </c>
      <c r="N2" s="14" t="s">
        <v>45</v>
      </c>
      <c r="O2" s="4" t="s">
        <v>46</v>
      </c>
    </row>
    <row r="3" spans="1:15" ht="17.25" thickTop="1">
      <c r="A3" s="13">
        <v>1425</v>
      </c>
      <c r="B3" s="3" t="s">
        <v>47</v>
      </c>
      <c r="C3" s="2">
        <v>39</v>
      </c>
      <c r="D3" s="2">
        <v>34</v>
      </c>
      <c r="E3" s="2"/>
      <c r="F3" s="2"/>
      <c r="G3" s="12">
        <f>F3+E3+D3+C3</f>
        <v>73</v>
      </c>
      <c r="H3" s="1"/>
      <c r="I3" s="13">
        <v>1426</v>
      </c>
      <c r="J3" s="3" t="s">
        <v>47</v>
      </c>
      <c r="K3" s="8">
        <v>2</v>
      </c>
      <c r="L3" s="8">
        <v>2</v>
      </c>
      <c r="M3" s="8"/>
      <c r="N3" s="8"/>
      <c r="O3" s="9">
        <f>N3+M3+L3+K3</f>
        <v>4</v>
      </c>
    </row>
    <row r="4" spans="1:15" ht="16.5">
      <c r="A4" s="13">
        <v>1425</v>
      </c>
      <c r="B4" s="36" t="s">
        <v>48</v>
      </c>
      <c r="C4" s="2">
        <v>16</v>
      </c>
      <c r="D4" s="2">
        <v>2</v>
      </c>
      <c r="E4" s="2"/>
      <c r="F4" s="2"/>
      <c r="G4" s="12">
        <f t="shared" ref="G4:G24" si="0">F4+E4+D4+C4</f>
        <v>18</v>
      </c>
      <c r="H4" s="1"/>
      <c r="I4" s="13">
        <v>1426</v>
      </c>
      <c r="J4" s="36" t="s">
        <v>48</v>
      </c>
      <c r="K4" s="37"/>
      <c r="L4" s="37"/>
      <c r="M4" s="8"/>
      <c r="N4" s="8"/>
      <c r="O4" s="9">
        <f t="shared" ref="O4:O24" si="1">N4+M4+L4+K4</f>
        <v>0</v>
      </c>
    </row>
    <row r="5" spans="1:15" ht="16.5">
      <c r="A5" s="13">
        <v>1425</v>
      </c>
      <c r="B5" s="36" t="s">
        <v>49</v>
      </c>
      <c r="C5" s="2">
        <v>76</v>
      </c>
      <c r="D5" s="2">
        <v>29</v>
      </c>
      <c r="E5" s="2"/>
      <c r="F5" s="2"/>
      <c r="G5" s="12">
        <f t="shared" si="0"/>
        <v>105</v>
      </c>
      <c r="H5" s="1"/>
      <c r="I5" s="13">
        <v>1426</v>
      </c>
      <c r="J5" s="36" t="s">
        <v>49</v>
      </c>
      <c r="K5" s="37"/>
      <c r="L5" s="37"/>
      <c r="M5" s="8"/>
      <c r="N5" s="8"/>
      <c r="O5" s="9">
        <f t="shared" si="1"/>
        <v>0</v>
      </c>
    </row>
    <row r="6" spans="1:15" ht="16.5">
      <c r="A6" s="13">
        <v>1425</v>
      </c>
      <c r="B6" s="36" t="s">
        <v>50</v>
      </c>
      <c r="C6" s="2">
        <v>79</v>
      </c>
      <c r="D6" s="2">
        <v>50</v>
      </c>
      <c r="E6" s="2"/>
      <c r="F6" s="2"/>
      <c r="G6" s="12">
        <f t="shared" si="0"/>
        <v>129</v>
      </c>
      <c r="H6" s="1"/>
      <c r="I6" s="13">
        <v>1426</v>
      </c>
      <c r="J6" s="36" t="s">
        <v>50</v>
      </c>
      <c r="K6" s="37"/>
      <c r="L6" s="37">
        <v>1</v>
      </c>
      <c r="M6" s="8"/>
      <c r="N6" s="8"/>
      <c r="O6" s="9">
        <f t="shared" si="1"/>
        <v>1</v>
      </c>
    </row>
    <row r="7" spans="1:15" ht="16.5">
      <c r="A7" s="13">
        <v>1425</v>
      </c>
      <c r="B7" s="36" t="s">
        <v>51</v>
      </c>
      <c r="C7" s="2">
        <v>70</v>
      </c>
      <c r="D7" s="2">
        <v>61</v>
      </c>
      <c r="E7" s="2"/>
      <c r="F7" s="2"/>
      <c r="G7" s="12">
        <f t="shared" si="0"/>
        <v>131</v>
      </c>
      <c r="H7" s="1"/>
      <c r="I7" s="13">
        <v>1426</v>
      </c>
      <c r="J7" s="36" t="s">
        <v>51</v>
      </c>
      <c r="K7" s="37">
        <v>1</v>
      </c>
      <c r="L7" s="37">
        <v>1</v>
      </c>
      <c r="M7" s="8"/>
      <c r="N7" s="8"/>
      <c r="O7" s="9">
        <f t="shared" si="1"/>
        <v>2</v>
      </c>
    </row>
    <row r="8" spans="1:15" ht="16.5">
      <c r="A8" s="13">
        <v>1425</v>
      </c>
      <c r="B8" s="36" t="s">
        <v>52</v>
      </c>
      <c r="C8" s="2">
        <v>20</v>
      </c>
      <c r="D8" s="2">
        <v>8</v>
      </c>
      <c r="E8" s="2"/>
      <c r="F8" s="2"/>
      <c r="G8" s="12">
        <f t="shared" si="0"/>
        <v>28</v>
      </c>
      <c r="H8" s="1"/>
      <c r="I8" s="13">
        <v>1426</v>
      </c>
      <c r="J8" s="36" t="s">
        <v>52</v>
      </c>
      <c r="K8" s="37"/>
      <c r="L8" s="37"/>
      <c r="M8" s="8"/>
      <c r="N8" s="8"/>
      <c r="O8" s="9">
        <f t="shared" si="1"/>
        <v>0</v>
      </c>
    </row>
    <row r="9" spans="1:15" ht="16.5">
      <c r="A9" s="13">
        <v>1425</v>
      </c>
      <c r="B9" s="36" t="s">
        <v>53</v>
      </c>
      <c r="C9" s="2">
        <v>119</v>
      </c>
      <c r="D9" s="2">
        <v>118</v>
      </c>
      <c r="E9" s="2"/>
      <c r="F9" s="2"/>
      <c r="G9" s="12">
        <f t="shared" si="0"/>
        <v>237</v>
      </c>
      <c r="H9" s="1"/>
      <c r="I9" s="13">
        <v>1426</v>
      </c>
      <c r="J9" s="36" t="s">
        <v>53</v>
      </c>
      <c r="K9" s="37"/>
      <c r="L9" s="37">
        <v>2</v>
      </c>
      <c r="M9" s="8"/>
      <c r="N9" s="8"/>
      <c r="O9" s="9">
        <f t="shared" si="1"/>
        <v>2</v>
      </c>
    </row>
    <row r="10" spans="1:15" ht="16.5">
      <c r="A10" s="13">
        <v>1425</v>
      </c>
      <c r="B10" s="36" t="s">
        <v>54</v>
      </c>
      <c r="C10" s="2">
        <v>96</v>
      </c>
      <c r="D10" s="2">
        <v>46</v>
      </c>
      <c r="E10" s="2"/>
      <c r="F10" s="2"/>
      <c r="G10" s="12">
        <f t="shared" si="0"/>
        <v>142</v>
      </c>
      <c r="H10" s="1"/>
      <c r="I10" s="13">
        <v>1426</v>
      </c>
      <c r="J10" s="36" t="s">
        <v>54</v>
      </c>
      <c r="K10" s="37"/>
      <c r="L10" s="37"/>
      <c r="M10" s="8"/>
      <c r="N10" s="8"/>
      <c r="O10" s="9">
        <f t="shared" si="1"/>
        <v>0</v>
      </c>
    </row>
    <row r="11" spans="1:15" ht="16.5">
      <c r="A11" s="13">
        <v>1425</v>
      </c>
      <c r="B11" s="36" t="s">
        <v>55</v>
      </c>
      <c r="C11" s="2">
        <v>11</v>
      </c>
      <c r="D11" s="2">
        <v>2</v>
      </c>
      <c r="E11" s="2"/>
      <c r="F11" s="2"/>
      <c r="G11" s="12">
        <f t="shared" si="0"/>
        <v>13</v>
      </c>
      <c r="H11" s="1"/>
      <c r="I11" s="13">
        <v>1426</v>
      </c>
      <c r="J11" s="36" t="s">
        <v>55</v>
      </c>
      <c r="K11" s="37"/>
      <c r="L11" s="37"/>
      <c r="M11" s="8"/>
      <c r="N11" s="8"/>
      <c r="O11" s="9">
        <f t="shared" si="1"/>
        <v>0</v>
      </c>
    </row>
    <row r="12" spans="1:15" ht="16.5">
      <c r="A12" s="13">
        <v>1425</v>
      </c>
      <c r="B12" s="36" t="s">
        <v>56</v>
      </c>
      <c r="C12" s="2">
        <v>22</v>
      </c>
      <c r="D12" s="2">
        <v>10</v>
      </c>
      <c r="E12" s="2"/>
      <c r="F12" s="2"/>
      <c r="G12" s="12">
        <f t="shared" si="0"/>
        <v>32</v>
      </c>
      <c r="H12" s="1"/>
      <c r="I12" s="13">
        <v>1426</v>
      </c>
      <c r="J12" s="36" t="s">
        <v>56</v>
      </c>
      <c r="K12" s="37"/>
      <c r="L12" s="37"/>
      <c r="M12" s="8"/>
      <c r="N12" s="8"/>
      <c r="O12" s="9">
        <f t="shared" si="1"/>
        <v>0</v>
      </c>
    </row>
    <row r="13" spans="1:15" ht="16.5">
      <c r="A13" s="13">
        <v>1425</v>
      </c>
      <c r="B13" s="36" t="s">
        <v>57</v>
      </c>
      <c r="C13" s="2">
        <v>98</v>
      </c>
      <c r="D13" s="2">
        <v>59</v>
      </c>
      <c r="E13" s="2"/>
      <c r="F13" s="2"/>
      <c r="G13" s="12">
        <f t="shared" si="0"/>
        <v>157</v>
      </c>
      <c r="H13" s="1"/>
      <c r="I13" s="13">
        <v>1426</v>
      </c>
      <c r="J13" s="36" t="s">
        <v>57</v>
      </c>
      <c r="K13" s="37">
        <v>1</v>
      </c>
      <c r="L13" s="37">
        <v>1</v>
      </c>
      <c r="M13" s="8"/>
      <c r="N13" s="8"/>
      <c r="O13" s="9">
        <f t="shared" si="1"/>
        <v>2</v>
      </c>
    </row>
    <row r="14" spans="1:15" ht="16.5">
      <c r="A14" s="13">
        <v>1425</v>
      </c>
      <c r="B14" s="36" t="s">
        <v>58</v>
      </c>
      <c r="C14" s="2">
        <v>7</v>
      </c>
      <c r="D14" s="2">
        <v>1</v>
      </c>
      <c r="E14" s="2"/>
      <c r="F14" s="2"/>
      <c r="G14" s="12">
        <f t="shared" si="0"/>
        <v>8</v>
      </c>
      <c r="H14" s="1"/>
      <c r="I14" s="13">
        <v>1426</v>
      </c>
      <c r="J14" s="36" t="s">
        <v>58</v>
      </c>
      <c r="K14" s="37"/>
      <c r="L14" s="37"/>
      <c r="M14" s="8"/>
      <c r="N14" s="8"/>
      <c r="O14" s="9">
        <f t="shared" si="1"/>
        <v>0</v>
      </c>
    </row>
    <row r="15" spans="1:15" ht="16.5">
      <c r="A15" s="13">
        <v>1425</v>
      </c>
      <c r="B15" s="36" t="s">
        <v>59</v>
      </c>
      <c r="C15" s="2">
        <v>9</v>
      </c>
      <c r="D15" s="2">
        <v>4</v>
      </c>
      <c r="E15" s="2"/>
      <c r="F15" s="2"/>
      <c r="G15" s="12">
        <f t="shared" si="0"/>
        <v>13</v>
      </c>
      <c r="H15" s="1"/>
      <c r="I15" s="13">
        <v>1426</v>
      </c>
      <c r="J15" s="36" t="s">
        <v>59</v>
      </c>
      <c r="K15" s="37"/>
      <c r="L15" s="37"/>
      <c r="M15" s="8"/>
      <c r="N15" s="8"/>
      <c r="O15" s="9">
        <f t="shared" si="1"/>
        <v>0</v>
      </c>
    </row>
    <row r="16" spans="1:15" ht="16.5">
      <c r="A16" s="13">
        <v>1425</v>
      </c>
      <c r="B16" s="36" t="s">
        <v>60</v>
      </c>
      <c r="C16" s="2">
        <v>147</v>
      </c>
      <c r="D16" s="2">
        <v>45</v>
      </c>
      <c r="E16" s="2"/>
      <c r="F16" s="2"/>
      <c r="G16" s="12">
        <f t="shared" si="0"/>
        <v>192</v>
      </c>
      <c r="H16" s="1"/>
      <c r="I16" s="13">
        <v>1426</v>
      </c>
      <c r="J16" s="36" t="s">
        <v>60</v>
      </c>
      <c r="K16" s="37">
        <v>1</v>
      </c>
      <c r="L16" s="37">
        <v>6</v>
      </c>
      <c r="M16" s="8"/>
      <c r="N16" s="8"/>
      <c r="O16" s="9">
        <f t="shared" si="1"/>
        <v>7</v>
      </c>
    </row>
    <row r="17" spans="1:15" ht="16.5">
      <c r="A17" s="13">
        <v>1425</v>
      </c>
      <c r="B17" s="36" t="s">
        <v>61</v>
      </c>
      <c r="C17" s="2">
        <v>15</v>
      </c>
      <c r="D17" s="2">
        <v>11</v>
      </c>
      <c r="E17" s="2"/>
      <c r="F17" s="2"/>
      <c r="G17" s="12">
        <f t="shared" si="0"/>
        <v>26</v>
      </c>
      <c r="H17" s="1"/>
      <c r="I17" s="13">
        <v>1426</v>
      </c>
      <c r="J17" s="36" t="s">
        <v>61</v>
      </c>
      <c r="K17" s="37">
        <v>2</v>
      </c>
      <c r="L17" s="37"/>
      <c r="M17" s="8"/>
      <c r="N17" s="8"/>
      <c r="O17" s="9">
        <f t="shared" si="1"/>
        <v>2</v>
      </c>
    </row>
    <row r="18" spans="1:15" ht="16.5">
      <c r="A18" s="13">
        <v>1425</v>
      </c>
      <c r="B18" s="36" t="s">
        <v>62</v>
      </c>
      <c r="C18" s="2">
        <v>27</v>
      </c>
      <c r="D18" s="2">
        <v>4</v>
      </c>
      <c r="E18" s="2"/>
      <c r="F18" s="2"/>
      <c r="G18" s="12">
        <f t="shared" si="0"/>
        <v>31</v>
      </c>
      <c r="H18" s="1"/>
      <c r="I18" s="13">
        <v>1426</v>
      </c>
      <c r="J18" s="36" t="s">
        <v>62</v>
      </c>
      <c r="K18" s="37"/>
      <c r="L18" s="37"/>
      <c r="M18" s="8"/>
      <c r="N18" s="8"/>
      <c r="O18" s="9">
        <f t="shared" si="1"/>
        <v>0</v>
      </c>
    </row>
    <row r="19" spans="1:15" ht="16.5">
      <c r="A19" s="13">
        <v>1425</v>
      </c>
      <c r="B19" s="36" t="s">
        <v>63</v>
      </c>
      <c r="C19" s="2">
        <v>7</v>
      </c>
      <c r="D19" s="2">
        <v>3</v>
      </c>
      <c r="E19" s="2"/>
      <c r="F19" s="2"/>
      <c r="G19" s="12">
        <f t="shared" si="0"/>
        <v>10</v>
      </c>
      <c r="H19" s="1"/>
      <c r="I19" s="13">
        <v>1426</v>
      </c>
      <c r="J19" s="36" t="s">
        <v>63</v>
      </c>
      <c r="K19" s="37"/>
      <c r="L19" s="37"/>
      <c r="M19" s="8"/>
      <c r="N19" s="8"/>
      <c r="O19" s="9">
        <f t="shared" si="1"/>
        <v>0</v>
      </c>
    </row>
    <row r="20" spans="1:15" ht="16.5">
      <c r="A20" s="13">
        <v>1425</v>
      </c>
      <c r="B20" s="36" t="s">
        <v>64</v>
      </c>
      <c r="C20" s="2">
        <v>59</v>
      </c>
      <c r="D20" s="2">
        <v>70</v>
      </c>
      <c r="E20" s="2"/>
      <c r="F20" s="2"/>
      <c r="G20" s="12">
        <f t="shared" si="0"/>
        <v>129</v>
      </c>
      <c r="H20" s="1"/>
      <c r="I20" s="13">
        <v>1426</v>
      </c>
      <c r="J20" s="36" t="s">
        <v>64</v>
      </c>
      <c r="K20" s="37"/>
      <c r="L20" s="37">
        <v>1</v>
      </c>
      <c r="M20" s="8"/>
      <c r="N20" s="8"/>
      <c r="O20" s="9">
        <f t="shared" si="1"/>
        <v>1</v>
      </c>
    </row>
    <row r="21" spans="1:15" ht="16.5">
      <c r="A21" s="13">
        <v>1425</v>
      </c>
      <c r="B21" s="36" t="s">
        <v>65</v>
      </c>
      <c r="C21" s="2">
        <v>166</v>
      </c>
      <c r="D21" s="2">
        <v>170</v>
      </c>
      <c r="E21" s="2"/>
      <c r="F21" s="2"/>
      <c r="G21" s="12">
        <f t="shared" si="0"/>
        <v>336</v>
      </c>
      <c r="H21" s="1"/>
      <c r="I21" s="13">
        <v>1426</v>
      </c>
      <c r="J21" s="36" t="s">
        <v>65</v>
      </c>
      <c r="K21" s="37">
        <v>1</v>
      </c>
      <c r="L21" s="37">
        <v>1</v>
      </c>
      <c r="M21" s="8"/>
      <c r="N21" s="8"/>
      <c r="O21" s="9">
        <f t="shared" si="1"/>
        <v>2</v>
      </c>
    </row>
    <row r="22" spans="1:15" ht="16.5">
      <c r="A22" s="13">
        <v>1425</v>
      </c>
      <c r="B22" s="36" t="s">
        <v>66</v>
      </c>
      <c r="C22" s="2"/>
      <c r="D22" s="2">
        <v>1</v>
      </c>
      <c r="E22" s="2"/>
      <c r="F22" s="2"/>
      <c r="G22" s="12">
        <f t="shared" si="0"/>
        <v>1</v>
      </c>
      <c r="H22" s="1"/>
      <c r="I22" s="13">
        <v>1426</v>
      </c>
      <c r="J22" s="36" t="s">
        <v>66</v>
      </c>
      <c r="K22" s="37"/>
      <c r="L22" s="37"/>
      <c r="M22" s="8"/>
      <c r="N22" s="8"/>
      <c r="O22" s="9">
        <f t="shared" si="1"/>
        <v>0</v>
      </c>
    </row>
    <row r="23" spans="1:15" ht="16.5">
      <c r="A23" s="13">
        <v>1425</v>
      </c>
      <c r="B23" s="36" t="s">
        <v>45</v>
      </c>
      <c r="C23" s="2">
        <v>1</v>
      </c>
      <c r="D23" s="2"/>
      <c r="E23" s="2"/>
      <c r="F23" s="2"/>
      <c r="G23" s="12">
        <f t="shared" si="0"/>
        <v>1</v>
      </c>
      <c r="H23" s="1"/>
      <c r="I23" s="13">
        <v>1426</v>
      </c>
      <c r="J23" s="36" t="s">
        <v>45</v>
      </c>
      <c r="K23" s="37"/>
      <c r="L23" s="37"/>
      <c r="M23" s="8"/>
      <c r="N23" s="8"/>
      <c r="O23" s="9">
        <f t="shared" si="1"/>
        <v>0</v>
      </c>
    </row>
    <row r="24" spans="1:15" ht="16.5">
      <c r="A24" s="13">
        <v>1425</v>
      </c>
      <c r="B24" s="36" t="s">
        <v>67</v>
      </c>
      <c r="C24" s="2">
        <v>75</v>
      </c>
      <c r="D24" s="2">
        <v>32</v>
      </c>
      <c r="E24" s="2"/>
      <c r="F24" s="2"/>
      <c r="G24" s="12">
        <f t="shared" si="0"/>
        <v>107</v>
      </c>
      <c r="H24" s="1"/>
      <c r="I24" s="13">
        <v>1426</v>
      </c>
      <c r="J24" s="36" t="s">
        <v>67</v>
      </c>
      <c r="K24" s="37"/>
      <c r="L24" s="37"/>
      <c r="M24" s="8"/>
      <c r="N24" s="8"/>
      <c r="O24" s="9">
        <f t="shared" si="1"/>
        <v>0</v>
      </c>
    </row>
    <row r="25" spans="1:15" ht="16.5">
      <c r="A25" s="13">
        <v>1425</v>
      </c>
      <c r="B25" s="39" t="s">
        <v>46</v>
      </c>
      <c r="C25" s="38"/>
      <c r="D25" s="38"/>
      <c r="E25" s="38"/>
      <c r="F25" s="38"/>
      <c r="G25" s="12">
        <f>G24+G23+G22+G21+G20+G19+G18+G17+G16+G15+G14+G13+G12+G11+G10+G9+G8+G7+G6+G5+G4+G3</f>
        <v>1919</v>
      </c>
      <c r="H25" s="1"/>
      <c r="I25" s="13">
        <v>1426</v>
      </c>
      <c r="J25" s="39" t="s">
        <v>46</v>
      </c>
      <c r="K25" s="38"/>
      <c r="L25" s="38"/>
      <c r="M25" s="38"/>
      <c r="N25" s="38"/>
      <c r="O25" s="9">
        <f>O24+O23+O22+O21+O20+O19+O18+O17+O16+O15+O14+O13+O12+O11+O10+O9+O8+O7+O6+O5+O4+O3</f>
        <v>23</v>
      </c>
    </row>
    <row r="27" spans="1:15" ht="15.75" thickBot="1">
      <c r="A27" s="57" t="s">
        <v>39</v>
      </c>
      <c r="B27" s="57"/>
      <c r="C27" s="57"/>
      <c r="D27" s="57"/>
      <c r="E27" s="57"/>
      <c r="F27" s="57"/>
      <c r="G27" s="57"/>
      <c r="I27" s="57" t="s">
        <v>39</v>
      </c>
      <c r="J27" s="57"/>
      <c r="K27" s="57"/>
      <c r="L27" s="57"/>
      <c r="M27" s="57"/>
      <c r="N27" s="57"/>
      <c r="O27" s="57"/>
    </row>
    <row r="28" spans="1:15" ht="51" thickTop="1" thickBot="1">
      <c r="A28" s="35" t="s">
        <v>40</v>
      </c>
      <c r="B28" s="14" t="s">
        <v>41</v>
      </c>
      <c r="C28" s="4" t="s">
        <v>42</v>
      </c>
      <c r="D28" s="4" t="s">
        <v>43</v>
      </c>
      <c r="E28" s="4" t="s">
        <v>44</v>
      </c>
      <c r="F28" s="14" t="s">
        <v>45</v>
      </c>
      <c r="G28" s="4" t="s">
        <v>46</v>
      </c>
      <c r="I28" s="35" t="s">
        <v>40</v>
      </c>
      <c r="J28" s="14" t="s">
        <v>41</v>
      </c>
      <c r="K28" s="4" t="s">
        <v>42</v>
      </c>
      <c r="L28" s="4" t="s">
        <v>43</v>
      </c>
      <c r="M28" s="4" t="s">
        <v>44</v>
      </c>
      <c r="N28" s="14" t="s">
        <v>45</v>
      </c>
      <c r="O28" s="4" t="s">
        <v>46</v>
      </c>
    </row>
    <row r="29" spans="1:15" ht="17.25" thickTop="1">
      <c r="A29" s="13">
        <v>1427</v>
      </c>
      <c r="B29" s="3" t="s">
        <v>47</v>
      </c>
      <c r="C29" s="2"/>
      <c r="D29" s="2"/>
      <c r="E29" s="2"/>
      <c r="F29" s="2"/>
      <c r="G29" s="12">
        <f>F29+E29+D29+C29</f>
        <v>0</v>
      </c>
      <c r="I29" s="13">
        <v>1428</v>
      </c>
      <c r="J29" s="3" t="s">
        <v>47</v>
      </c>
      <c r="K29" s="2"/>
      <c r="L29" s="2"/>
      <c r="M29" s="2"/>
      <c r="N29" s="2"/>
      <c r="O29" s="12">
        <f>N29+M29+L29+K29</f>
        <v>0</v>
      </c>
    </row>
    <row r="30" spans="1:15" ht="16.5">
      <c r="A30" s="13">
        <v>1427</v>
      </c>
      <c r="B30" s="36" t="s">
        <v>48</v>
      </c>
      <c r="C30" s="2">
        <v>1</v>
      </c>
      <c r="D30" s="2"/>
      <c r="E30" s="2"/>
      <c r="F30" s="2"/>
      <c r="G30" s="12">
        <f t="shared" ref="G30:G50" si="2">F30+E30+D30+C30</f>
        <v>1</v>
      </c>
      <c r="I30" s="13">
        <v>1428</v>
      </c>
      <c r="J30" s="36" t="s">
        <v>48</v>
      </c>
      <c r="K30" s="2">
        <v>1</v>
      </c>
      <c r="L30" s="2"/>
      <c r="M30" s="2"/>
      <c r="N30" s="2"/>
      <c r="O30" s="12">
        <f t="shared" ref="O30:O50" si="3">N30+M30+L30+K30</f>
        <v>1</v>
      </c>
    </row>
    <row r="31" spans="1:15" ht="16.5">
      <c r="A31" s="13">
        <v>1427</v>
      </c>
      <c r="B31" s="36" t="s">
        <v>49</v>
      </c>
      <c r="C31" s="2">
        <v>2</v>
      </c>
      <c r="D31" s="2"/>
      <c r="E31" s="2"/>
      <c r="F31" s="2"/>
      <c r="G31" s="12">
        <f t="shared" si="2"/>
        <v>2</v>
      </c>
      <c r="I31" s="13">
        <v>1428</v>
      </c>
      <c r="J31" s="36" t="s">
        <v>49</v>
      </c>
      <c r="K31" s="2">
        <v>1</v>
      </c>
      <c r="L31" s="2">
        <v>3</v>
      </c>
      <c r="M31" s="2"/>
      <c r="N31" s="2"/>
      <c r="O31" s="12">
        <f t="shared" si="3"/>
        <v>4</v>
      </c>
    </row>
    <row r="32" spans="1:15" ht="16.5">
      <c r="A32" s="13">
        <v>1427</v>
      </c>
      <c r="B32" s="36" t="s">
        <v>50</v>
      </c>
      <c r="C32" s="2">
        <v>1</v>
      </c>
      <c r="D32" s="2"/>
      <c r="E32" s="2"/>
      <c r="F32" s="2"/>
      <c r="G32" s="12">
        <f t="shared" si="2"/>
        <v>1</v>
      </c>
      <c r="I32" s="13">
        <v>1428</v>
      </c>
      <c r="J32" s="36" t="s">
        <v>50</v>
      </c>
      <c r="K32" s="2">
        <v>3</v>
      </c>
      <c r="L32" s="2">
        <v>9</v>
      </c>
      <c r="M32" s="2"/>
      <c r="N32" s="2"/>
      <c r="O32" s="12">
        <f t="shared" si="3"/>
        <v>12</v>
      </c>
    </row>
    <row r="33" spans="1:15" ht="16.5">
      <c r="A33" s="13">
        <v>1427</v>
      </c>
      <c r="B33" s="36" t="s">
        <v>51</v>
      </c>
      <c r="C33" s="2">
        <v>4</v>
      </c>
      <c r="D33" s="2"/>
      <c r="E33" s="2"/>
      <c r="F33" s="2"/>
      <c r="G33" s="12">
        <f t="shared" si="2"/>
        <v>4</v>
      </c>
      <c r="I33" s="13">
        <v>1428</v>
      </c>
      <c r="J33" s="36" t="s">
        <v>51</v>
      </c>
      <c r="K33" s="2">
        <v>9</v>
      </c>
      <c r="L33" s="2">
        <v>8</v>
      </c>
      <c r="M33" s="2"/>
      <c r="N33" s="2"/>
      <c r="O33" s="12">
        <f t="shared" si="3"/>
        <v>17</v>
      </c>
    </row>
    <row r="34" spans="1:15" ht="16.5">
      <c r="A34" s="13">
        <v>1427</v>
      </c>
      <c r="B34" s="36" t="s">
        <v>52</v>
      </c>
      <c r="C34" s="2"/>
      <c r="D34" s="2"/>
      <c r="E34" s="2"/>
      <c r="F34" s="2"/>
      <c r="G34" s="12">
        <f t="shared" si="2"/>
        <v>0</v>
      </c>
      <c r="I34" s="13">
        <v>1428</v>
      </c>
      <c r="J34" s="36" t="s">
        <v>52</v>
      </c>
      <c r="K34" s="2">
        <v>1</v>
      </c>
      <c r="L34" s="2">
        <v>1</v>
      </c>
      <c r="M34" s="2"/>
      <c r="N34" s="2"/>
      <c r="O34" s="12">
        <f t="shared" si="3"/>
        <v>2</v>
      </c>
    </row>
    <row r="35" spans="1:15" ht="16.5">
      <c r="A35" s="13">
        <v>1427</v>
      </c>
      <c r="B35" s="36" t="s">
        <v>53</v>
      </c>
      <c r="C35" s="2">
        <v>3</v>
      </c>
      <c r="D35" s="2"/>
      <c r="E35" s="2"/>
      <c r="F35" s="2"/>
      <c r="G35" s="12">
        <f t="shared" si="2"/>
        <v>3</v>
      </c>
      <c r="I35" s="13">
        <v>1428</v>
      </c>
      <c r="J35" s="36" t="s">
        <v>53</v>
      </c>
      <c r="K35" s="2">
        <v>9</v>
      </c>
      <c r="L35" s="2">
        <v>19</v>
      </c>
      <c r="M35" s="2"/>
      <c r="N35" s="2"/>
      <c r="O35" s="12">
        <f t="shared" si="3"/>
        <v>28</v>
      </c>
    </row>
    <row r="36" spans="1:15" ht="16.5">
      <c r="A36" s="13">
        <v>1427</v>
      </c>
      <c r="B36" s="36" t="s">
        <v>54</v>
      </c>
      <c r="C36" s="2">
        <v>2</v>
      </c>
      <c r="D36" s="2">
        <v>3</v>
      </c>
      <c r="E36" s="2"/>
      <c r="F36" s="2"/>
      <c r="G36" s="12">
        <f t="shared" si="2"/>
        <v>5</v>
      </c>
      <c r="I36" s="13">
        <v>1428</v>
      </c>
      <c r="J36" s="36" t="s">
        <v>54</v>
      </c>
      <c r="K36" s="2">
        <v>3</v>
      </c>
      <c r="L36" s="2">
        <v>9</v>
      </c>
      <c r="M36" s="2"/>
      <c r="N36" s="2"/>
      <c r="O36" s="12">
        <f t="shared" si="3"/>
        <v>12</v>
      </c>
    </row>
    <row r="37" spans="1:15" ht="16.5">
      <c r="A37" s="13">
        <v>1427</v>
      </c>
      <c r="B37" s="36" t="s">
        <v>55</v>
      </c>
      <c r="C37" s="2"/>
      <c r="D37" s="2"/>
      <c r="E37" s="2"/>
      <c r="F37" s="2"/>
      <c r="G37" s="12">
        <f t="shared" si="2"/>
        <v>0</v>
      </c>
      <c r="I37" s="13">
        <v>1428</v>
      </c>
      <c r="J37" s="36" t="s">
        <v>55</v>
      </c>
      <c r="K37" s="2">
        <v>1</v>
      </c>
      <c r="L37" s="2">
        <v>1</v>
      </c>
      <c r="M37" s="2"/>
      <c r="N37" s="2"/>
      <c r="O37" s="12">
        <f t="shared" si="3"/>
        <v>2</v>
      </c>
    </row>
    <row r="38" spans="1:15" ht="16.5">
      <c r="A38" s="13">
        <v>1427</v>
      </c>
      <c r="B38" s="36" t="s">
        <v>56</v>
      </c>
      <c r="C38" s="2"/>
      <c r="D38" s="2"/>
      <c r="E38" s="2"/>
      <c r="F38" s="2"/>
      <c r="G38" s="12">
        <f t="shared" si="2"/>
        <v>0</v>
      </c>
      <c r="I38" s="13">
        <v>1428</v>
      </c>
      <c r="J38" s="36" t="s">
        <v>56</v>
      </c>
      <c r="K38" s="2">
        <v>1</v>
      </c>
      <c r="L38" s="2"/>
      <c r="M38" s="2"/>
      <c r="N38" s="2"/>
      <c r="O38" s="12">
        <f t="shared" si="3"/>
        <v>1</v>
      </c>
    </row>
    <row r="39" spans="1:15" ht="16.5">
      <c r="A39" s="13">
        <v>1427</v>
      </c>
      <c r="B39" s="36" t="s">
        <v>57</v>
      </c>
      <c r="C39" s="2">
        <v>5</v>
      </c>
      <c r="D39" s="2">
        <v>1</v>
      </c>
      <c r="E39" s="2"/>
      <c r="F39" s="2"/>
      <c r="G39" s="12">
        <f t="shared" si="2"/>
        <v>6</v>
      </c>
      <c r="I39" s="13">
        <v>1428</v>
      </c>
      <c r="J39" s="36" t="s">
        <v>57</v>
      </c>
      <c r="K39" s="2">
        <v>2</v>
      </c>
      <c r="L39" s="2">
        <v>1</v>
      </c>
      <c r="M39" s="2"/>
      <c r="N39" s="2"/>
      <c r="O39" s="12">
        <f t="shared" si="3"/>
        <v>3</v>
      </c>
    </row>
    <row r="40" spans="1:15" ht="16.5">
      <c r="A40" s="13">
        <v>1427</v>
      </c>
      <c r="B40" s="36" t="s">
        <v>58</v>
      </c>
      <c r="C40" s="2"/>
      <c r="D40" s="2"/>
      <c r="E40" s="2"/>
      <c r="F40" s="2"/>
      <c r="G40" s="12">
        <f t="shared" si="2"/>
        <v>0</v>
      </c>
      <c r="I40" s="13">
        <v>1428</v>
      </c>
      <c r="J40" s="36" t="s">
        <v>58</v>
      </c>
      <c r="K40" s="2"/>
      <c r="L40" s="2"/>
      <c r="M40" s="2"/>
      <c r="N40" s="2"/>
      <c r="O40" s="12">
        <f t="shared" si="3"/>
        <v>0</v>
      </c>
    </row>
    <row r="41" spans="1:15" ht="16.5">
      <c r="A41" s="13">
        <v>1427</v>
      </c>
      <c r="B41" s="36" t="s">
        <v>59</v>
      </c>
      <c r="C41" s="2"/>
      <c r="D41" s="2"/>
      <c r="E41" s="2"/>
      <c r="F41" s="2"/>
      <c r="G41" s="12">
        <f t="shared" si="2"/>
        <v>0</v>
      </c>
      <c r="I41" s="13">
        <v>1428</v>
      </c>
      <c r="J41" s="36" t="s">
        <v>59</v>
      </c>
      <c r="K41" s="2"/>
      <c r="L41" s="2"/>
      <c r="M41" s="2"/>
      <c r="N41" s="2"/>
      <c r="O41" s="12">
        <f t="shared" si="3"/>
        <v>0</v>
      </c>
    </row>
    <row r="42" spans="1:15" ht="16.5">
      <c r="A42" s="13">
        <v>1427</v>
      </c>
      <c r="B42" s="36" t="s">
        <v>60</v>
      </c>
      <c r="C42" s="2"/>
      <c r="D42" s="2">
        <v>1</v>
      </c>
      <c r="E42" s="2"/>
      <c r="F42" s="2"/>
      <c r="G42" s="12">
        <f t="shared" si="2"/>
        <v>1</v>
      </c>
      <c r="I42" s="13">
        <v>1428</v>
      </c>
      <c r="J42" s="36" t="s">
        <v>60</v>
      </c>
      <c r="K42" s="2">
        <v>9</v>
      </c>
      <c r="L42" s="2">
        <v>4</v>
      </c>
      <c r="M42" s="2"/>
      <c r="N42" s="2"/>
      <c r="O42" s="12">
        <f t="shared" si="3"/>
        <v>13</v>
      </c>
    </row>
    <row r="43" spans="1:15" ht="16.5">
      <c r="A43" s="13">
        <v>1427</v>
      </c>
      <c r="B43" s="36" t="s">
        <v>61</v>
      </c>
      <c r="C43" s="2"/>
      <c r="D43" s="2"/>
      <c r="E43" s="2"/>
      <c r="F43" s="2"/>
      <c r="G43" s="12">
        <f t="shared" si="2"/>
        <v>0</v>
      </c>
      <c r="I43" s="13">
        <v>1428</v>
      </c>
      <c r="J43" s="36" t="s">
        <v>61</v>
      </c>
      <c r="K43" s="2"/>
      <c r="L43" s="2"/>
      <c r="M43" s="2"/>
      <c r="N43" s="2"/>
      <c r="O43" s="12">
        <f t="shared" si="3"/>
        <v>0</v>
      </c>
    </row>
    <row r="44" spans="1:15" ht="16.5">
      <c r="A44" s="13">
        <v>1427</v>
      </c>
      <c r="B44" s="36" t="s">
        <v>62</v>
      </c>
      <c r="C44" s="2"/>
      <c r="D44" s="2"/>
      <c r="E44" s="2"/>
      <c r="F44" s="2"/>
      <c r="G44" s="12">
        <f t="shared" si="2"/>
        <v>0</v>
      </c>
      <c r="I44" s="13">
        <v>1428</v>
      </c>
      <c r="J44" s="36" t="s">
        <v>62</v>
      </c>
      <c r="K44" s="2">
        <v>2</v>
      </c>
      <c r="L44" s="2"/>
      <c r="M44" s="2"/>
      <c r="N44" s="2"/>
      <c r="O44" s="12">
        <f t="shared" si="3"/>
        <v>2</v>
      </c>
    </row>
    <row r="45" spans="1:15" ht="16.5">
      <c r="A45" s="13">
        <v>1427</v>
      </c>
      <c r="B45" s="36" t="s">
        <v>63</v>
      </c>
      <c r="C45" s="2"/>
      <c r="D45" s="2"/>
      <c r="E45" s="2"/>
      <c r="F45" s="2"/>
      <c r="G45" s="12">
        <f t="shared" si="2"/>
        <v>0</v>
      </c>
      <c r="I45" s="13">
        <v>1428</v>
      </c>
      <c r="J45" s="36" t="s">
        <v>63</v>
      </c>
      <c r="K45" s="2"/>
      <c r="L45" s="2">
        <v>1</v>
      </c>
      <c r="M45" s="2"/>
      <c r="N45" s="2"/>
      <c r="O45" s="12">
        <f t="shared" si="3"/>
        <v>1</v>
      </c>
    </row>
    <row r="46" spans="1:15" ht="16.5">
      <c r="A46" s="13">
        <v>1427</v>
      </c>
      <c r="B46" s="36" t="s">
        <v>64</v>
      </c>
      <c r="C46" s="2">
        <v>3</v>
      </c>
      <c r="D46" s="2">
        <v>3</v>
      </c>
      <c r="E46" s="2"/>
      <c r="F46" s="2"/>
      <c r="G46" s="12">
        <f t="shared" si="2"/>
        <v>6</v>
      </c>
      <c r="I46" s="13">
        <v>1428</v>
      </c>
      <c r="J46" s="36" t="s">
        <v>64</v>
      </c>
      <c r="K46" s="2">
        <v>3</v>
      </c>
      <c r="L46" s="2">
        <v>2</v>
      </c>
      <c r="M46" s="2"/>
      <c r="N46" s="2"/>
      <c r="O46" s="12">
        <f t="shared" si="3"/>
        <v>5</v>
      </c>
    </row>
    <row r="47" spans="1:15" ht="16.5">
      <c r="A47" s="13">
        <v>1427</v>
      </c>
      <c r="B47" s="36" t="s">
        <v>65</v>
      </c>
      <c r="C47" s="2">
        <v>3</v>
      </c>
      <c r="D47" s="2">
        <v>4</v>
      </c>
      <c r="E47" s="2"/>
      <c r="F47" s="2"/>
      <c r="G47" s="12">
        <f t="shared" si="2"/>
        <v>7</v>
      </c>
      <c r="I47" s="13">
        <v>1428</v>
      </c>
      <c r="J47" s="36" t="s">
        <v>65</v>
      </c>
      <c r="K47" s="2">
        <v>24</v>
      </c>
      <c r="L47" s="2">
        <v>29</v>
      </c>
      <c r="M47" s="2"/>
      <c r="N47" s="2"/>
      <c r="O47" s="12">
        <f t="shared" si="3"/>
        <v>53</v>
      </c>
    </row>
    <row r="48" spans="1:15" ht="16.5">
      <c r="A48" s="13">
        <v>1427</v>
      </c>
      <c r="B48" s="36" t="s">
        <v>66</v>
      </c>
      <c r="C48" s="2">
        <v>1</v>
      </c>
      <c r="D48" s="2"/>
      <c r="E48" s="2"/>
      <c r="F48" s="2"/>
      <c r="G48" s="12">
        <f t="shared" si="2"/>
        <v>1</v>
      </c>
      <c r="I48" s="13">
        <v>1428</v>
      </c>
      <c r="J48" s="36" t="s">
        <v>66</v>
      </c>
      <c r="K48" s="2"/>
      <c r="L48" s="2"/>
      <c r="M48" s="2"/>
      <c r="N48" s="2"/>
      <c r="O48" s="12">
        <f t="shared" si="3"/>
        <v>0</v>
      </c>
    </row>
    <row r="49" spans="1:15" ht="16.5">
      <c r="A49" s="13">
        <v>1427</v>
      </c>
      <c r="B49" s="36" t="s">
        <v>45</v>
      </c>
      <c r="C49" s="2"/>
      <c r="D49" s="2"/>
      <c r="E49" s="2"/>
      <c r="F49" s="2"/>
      <c r="G49" s="12">
        <f t="shared" si="2"/>
        <v>0</v>
      </c>
      <c r="I49" s="13">
        <v>1428</v>
      </c>
      <c r="J49" s="36" t="s">
        <v>45</v>
      </c>
      <c r="K49" s="2"/>
      <c r="L49" s="2"/>
      <c r="M49" s="2"/>
      <c r="N49" s="2"/>
      <c r="O49" s="12">
        <f t="shared" si="3"/>
        <v>0</v>
      </c>
    </row>
    <row r="50" spans="1:15" ht="16.5">
      <c r="A50" s="13">
        <v>1427</v>
      </c>
      <c r="B50" s="36" t="s">
        <v>67</v>
      </c>
      <c r="C50" s="2">
        <v>1</v>
      </c>
      <c r="D50" s="2">
        <v>1</v>
      </c>
      <c r="E50" s="2"/>
      <c r="F50" s="2"/>
      <c r="G50" s="12">
        <f t="shared" si="2"/>
        <v>2</v>
      </c>
      <c r="I50" s="13">
        <v>1428</v>
      </c>
      <c r="J50" s="36" t="s">
        <v>67</v>
      </c>
      <c r="K50" s="2"/>
      <c r="L50" s="2"/>
      <c r="M50" s="2"/>
      <c r="N50" s="2"/>
      <c r="O50" s="12">
        <f t="shared" si="3"/>
        <v>0</v>
      </c>
    </row>
    <row r="51" spans="1:15" ht="16.5">
      <c r="A51" s="13">
        <v>1427</v>
      </c>
      <c r="B51" s="39" t="s">
        <v>46</v>
      </c>
      <c r="C51" s="38"/>
      <c r="D51" s="38"/>
      <c r="E51" s="38"/>
      <c r="F51" s="38"/>
      <c r="G51" s="12">
        <f>G50+G49+G48+G47+G46+G45+G44+G43+G42+G41+G40+G39+G38+G37+G36+G35+G34+G33+G32+G31+G30+G29</f>
        <v>39</v>
      </c>
      <c r="I51" s="13">
        <v>1428</v>
      </c>
      <c r="J51" s="39" t="s">
        <v>46</v>
      </c>
      <c r="K51" s="38"/>
      <c r="L51" s="38"/>
      <c r="M51" s="38"/>
      <c r="N51" s="38"/>
      <c r="O51" s="12">
        <f>O50+O49+O48+O47+O46+O45+O44+O43+O42+O41+O40+O39+O38+O37+O36+O35+O34+O33+O32+O31+O30+O29</f>
        <v>156</v>
      </c>
    </row>
  </sheetData>
  <mergeCells count="4">
    <mergeCell ref="A1:G1"/>
    <mergeCell ref="I1:O1"/>
    <mergeCell ref="A27:G27"/>
    <mergeCell ref="I27:O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7"/>
  <sheetViews>
    <sheetView workbookViewId="0">
      <pane xSplit="1" topLeftCell="B1" activePane="topRight" state="frozen"/>
      <selection pane="topRight" activeCell="AI8" sqref="AI8"/>
    </sheetView>
  </sheetViews>
  <sheetFormatPr baseColWidth="10" defaultColWidth="11.42578125" defaultRowHeight="15"/>
  <cols>
    <col min="1" max="1" width="9" customWidth="1"/>
    <col min="2" max="2" width="12.7109375" customWidth="1"/>
    <col min="3" max="3" width="12.140625" customWidth="1"/>
    <col min="7" max="7" width="13.140625" customWidth="1"/>
    <col min="8" max="8" width="13" customWidth="1"/>
    <col min="13" max="13" width="18" customWidth="1"/>
    <col min="14" max="14" width="13.42578125" customWidth="1"/>
    <col min="17" max="17" width="14.28515625" customWidth="1"/>
    <col min="23" max="23" width="12.28515625" customWidth="1"/>
    <col min="33" max="33" width="14.42578125" customWidth="1"/>
  </cols>
  <sheetData>
    <row r="1" spans="1:36" s="16" customFormat="1" ht="16.5" customHeight="1">
      <c r="A1" s="58" t="s">
        <v>68</v>
      </c>
      <c r="B1" s="58"/>
      <c r="C1" s="58"/>
      <c r="D1" s="58"/>
      <c r="E1" s="58"/>
      <c r="F1" s="15"/>
      <c r="G1" s="59" t="s">
        <v>69</v>
      </c>
      <c r="H1" s="60"/>
      <c r="I1" s="60"/>
      <c r="J1" s="61"/>
      <c r="K1" s="15"/>
      <c r="L1" s="59" t="s">
        <v>70</v>
      </c>
      <c r="M1" s="60"/>
      <c r="N1" s="60"/>
      <c r="O1" s="60"/>
      <c r="P1" s="60"/>
      <c r="Q1" s="60"/>
      <c r="R1" s="60"/>
      <c r="S1" s="60"/>
      <c r="T1" s="60"/>
      <c r="U1" s="61"/>
      <c r="V1" s="15"/>
      <c r="W1" s="62" t="s">
        <v>71</v>
      </c>
      <c r="X1" s="63"/>
      <c r="Y1" s="63"/>
      <c r="Z1" s="63"/>
      <c r="AA1" s="63"/>
      <c r="AB1" s="63"/>
      <c r="AC1" s="63"/>
      <c r="AD1" s="15"/>
      <c r="AE1" s="62" t="s">
        <v>72</v>
      </c>
      <c r="AF1" s="63"/>
      <c r="AG1" s="63"/>
      <c r="AH1" s="63"/>
      <c r="AI1" s="63"/>
      <c r="AJ1" s="64"/>
    </row>
    <row r="2" spans="1:36" ht="82.5">
      <c r="A2" s="40" t="s">
        <v>40</v>
      </c>
      <c r="B2" s="41" t="s">
        <v>73</v>
      </c>
      <c r="C2" s="41" t="s">
        <v>74</v>
      </c>
      <c r="D2" s="41" t="s">
        <v>45</v>
      </c>
      <c r="E2" s="41" t="s">
        <v>46</v>
      </c>
      <c r="F2" s="5"/>
      <c r="G2" s="41" t="s">
        <v>75</v>
      </c>
      <c r="H2" s="41" t="s">
        <v>76</v>
      </c>
      <c r="I2" s="41" t="s">
        <v>45</v>
      </c>
      <c r="J2" s="41" t="s">
        <v>46</v>
      </c>
      <c r="K2" s="1"/>
      <c r="L2" s="42" t="s">
        <v>77</v>
      </c>
      <c r="M2" s="41" t="s">
        <v>78</v>
      </c>
      <c r="N2" s="41" t="s">
        <v>79</v>
      </c>
      <c r="O2" s="41" t="s">
        <v>80</v>
      </c>
      <c r="P2" s="41" t="s">
        <v>81</v>
      </c>
      <c r="Q2" s="41" t="s">
        <v>82</v>
      </c>
      <c r="R2" s="41" t="s">
        <v>83</v>
      </c>
      <c r="S2" s="41" t="s">
        <v>84</v>
      </c>
      <c r="T2" s="41" t="s">
        <v>45</v>
      </c>
      <c r="U2" s="41" t="s">
        <v>46</v>
      </c>
      <c r="V2" s="1"/>
      <c r="W2" s="42" t="s">
        <v>85</v>
      </c>
      <c r="X2" s="42" t="s">
        <v>86</v>
      </c>
      <c r="Y2" s="42" t="s">
        <v>87</v>
      </c>
      <c r="Z2" s="42" t="s">
        <v>88</v>
      </c>
      <c r="AA2" s="42" t="s">
        <v>84</v>
      </c>
      <c r="AB2" s="41" t="s">
        <v>45</v>
      </c>
      <c r="AC2" s="42" t="s">
        <v>46</v>
      </c>
      <c r="AD2" s="1"/>
      <c r="AE2" s="42" t="s">
        <v>89</v>
      </c>
      <c r="AF2" s="42" t="s">
        <v>90</v>
      </c>
      <c r="AG2" s="42" t="s">
        <v>91</v>
      </c>
      <c r="AH2" s="42" t="s">
        <v>84</v>
      </c>
      <c r="AI2" s="41" t="s">
        <v>45</v>
      </c>
      <c r="AJ2" s="42" t="s">
        <v>46</v>
      </c>
    </row>
    <row r="3" spans="1:36" s="11" customFormat="1" ht="16.5" customHeight="1">
      <c r="A3" s="13">
        <v>1425</v>
      </c>
      <c r="B3" s="33">
        <v>1895</v>
      </c>
      <c r="C3" s="33">
        <v>24</v>
      </c>
      <c r="D3" s="33"/>
      <c r="E3" s="34">
        <f>B3+C3</f>
        <v>1919</v>
      </c>
      <c r="F3" s="10"/>
      <c r="G3" s="33">
        <v>15</v>
      </c>
      <c r="H3" s="33">
        <v>1904</v>
      </c>
      <c r="I3" s="33"/>
      <c r="J3" s="34">
        <f>G3+H3+I3</f>
        <v>1919</v>
      </c>
      <c r="K3" s="10"/>
      <c r="L3" s="33">
        <v>34</v>
      </c>
      <c r="M3" s="33">
        <v>78</v>
      </c>
      <c r="N3" s="33">
        <v>5</v>
      </c>
      <c r="O3" s="33"/>
      <c r="P3" s="33">
        <v>2</v>
      </c>
      <c r="Q3" s="33"/>
      <c r="R3" s="33"/>
      <c r="S3" s="33"/>
      <c r="T3" s="33">
        <v>1800</v>
      </c>
      <c r="U3" s="34">
        <f>T3+S3+R3+Q3+P3+O3+N3+M3+L3</f>
        <v>1919</v>
      </c>
      <c r="V3" s="10"/>
      <c r="W3" s="33">
        <v>756</v>
      </c>
      <c r="X3" s="33">
        <v>25</v>
      </c>
      <c r="Y3" s="33">
        <v>6</v>
      </c>
      <c r="Z3" s="33">
        <v>18</v>
      </c>
      <c r="AA3" s="33"/>
      <c r="AB3" s="33">
        <v>1114</v>
      </c>
      <c r="AC3" s="34">
        <f t="shared" ref="AC3:AC5" si="0">W3+AB3+AA3+Z3+Y3+X3</f>
        <v>1919</v>
      </c>
      <c r="AD3" s="10"/>
      <c r="AE3" s="11">
        <v>286</v>
      </c>
      <c r="AF3" s="11">
        <v>515</v>
      </c>
      <c r="AG3" s="33">
        <v>8</v>
      </c>
      <c r="AH3" s="33"/>
      <c r="AI3" s="33">
        <v>1110</v>
      </c>
      <c r="AJ3" s="34">
        <f t="shared" ref="AJ3:AJ5" si="1">AI3+AH3+AG3+AF3+AE3</f>
        <v>1919</v>
      </c>
    </row>
    <row r="4" spans="1:36" s="11" customFormat="1" ht="16.5" customHeight="1">
      <c r="A4" s="13">
        <v>1426</v>
      </c>
      <c r="B4" s="33">
        <v>23</v>
      </c>
      <c r="D4" s="33"/>
      <c r="E4" s="34">
        <f>B4+C4+D4</f>
        <v>23</v>
      </c>
      <c r="F4" s="10"/>
      <c r="G4" s="33">
        <v>1</v>
      </c>
      <c r="H4" s="33">
        <v>22</v>
      </c>
      <c r="I4" s="33"/>
      <c r="J4" s="34">
        <f t="shared" ref="J4:J6" si="2">G4+H4+I4</f>
        <v>23</v>
      </c>
      <c r="K4" s="10"/>
      <c r="L4" s="33">
        <v>1</v>
      </c>
      <c r="M4" s="33">
        <v>1</v>
      </c>
      <c r="N4" s="33"/>
      <c r="O4" s="33"/>
      <c r="P4" s="33"/>
      <c r="Q4" s="33"/>
      <c r="R4" s="33"/>
      <c r="S4" s="33"/>
      <c r="T4" s="33">
        <v>21</v>
      </c>
      <c r="U4" s="34">
        <f t="shared" ref="U4:U6" si="3">T4+S4+R4+Q4+P4+O4+N4+M4+L4</f>
        <v>23</v>
      </c>
      <c r="V4" s="10"/>
      <c r="W4" s="33">
        <v>14</v>
      </c>
      <c r="X4" s="33"/>
      <c r="Y4" s="33"/>
      <c r="Z4" s="33"/>
      <c r="AA4" s="33"/>
      <c r="AB4" s="33">
        <v>9</v>
      </c>
      <c r="AC4" s="34">
        <f t="shared" si="0"/>
        <v>23</v>
      </c>
      <c r="AD4" s="10"/>
      <c r="AE4" s="33"/>
      <c r="AF4" s="33"/>
      <c r="AG4" s="33"/>
      <c r="AH4" s="33"/>
      <c r="AI4" s="33"/>
      <c r="AJ4" s="34">
        <f t="shared" si="1"/>
        <v>0</v>
      </c>
    </row>
    <row r="5" spans="1:36" s="11" customFormat="1" ht="16.5" customHeight="1">
      <c r="A5" s="13">
        <v>1427</v>
      </c>
      <c r="B5" s="33">
        <v>39</v>
      </c>
      <c r="C5" s="33"/>
      <c r="D5" s="33"/>
      <c r="E5" s="34">
        <f>B5+C5+D5</f>
        <v>39</v>
      </c>
      <c r="F5" s="10"/>
      <c r="G5" s="33"/>
      <c r="H5" s="33">
        <v>39</v>
      </c>
      <c r="I5" s="33"/>
      <c r="J5" s="34">
        <f t="shared" si="2"/>
        <v>39</v>
      </c>
      <c r="K5" s="10"/>
      <c r="L5" s="33"/>
      <c r="M5" s="33">
        <v>5</v>
      </c>
      <c r="N5" s="33"/>
      <c r="O5" s="33"/>
      <c r="P5" s="33"/>
      <c r="Q5" s="33"/>
      <c r="R5" s="33"/>
      <c r="S5" s="33"/>
      <c r="T5" s="33">
        <v>34</v>
      </c>
      <c r="U5" s="34">
        <f t="shared" si="3"/>
        <v>39</v>
      </c>
      <c r="V5" s="10"/>
      <c r="W5" s="33">
        <v>29</v>
      </c>
      <c r="X5" s="33"/>
      <c r="Y5" s="33">
        <v>1</v>
      </c>
      <c r="Z5" s="33">
        <v>1</v>
      </c>
      <c r="AA5" s="33"/>
      <c r="AB5" s="33">
        <v>8</v>
      </c>
      <c r="AC5" s="34">
        <f t="shared" si="0"/>
        <v>39</v>
      </c>
      <c r="AD5" s="10"/>
      <c r="AE5" s="33"/>
      <c r="AF5" s="33"/>
      <c r="AG5" s="33"/>
      <c r="AH5" s="33"/>
      <c r="AI5" s="33"/>
      <c r="AJ5" s="34">
        <f t="shared" si="1"/>
        <v>0</v>
      </c>
    </row>
    <row r="6" spans="1:36" s="11" customFormat="1" ht="16.5" customHeight="1">
      <c r="A6" s="43">
        <v>1428</v>
      </c>
      <c r="B6" s="33">
        <v>155</v>
      </c>
      <c r="C6" s="33">
        <v>1</v>
      </c>
      <c r="D6" s="33"/>
      <c r="E6" s="34">
        <f>B6+C6+D6</f>
        <v>156</v>
      </c>
      <c r="F6" s="10"/>
      <c r="G6" s="33">
        <v>2</v>
      </c>
      <c r="H6" s="33">
        <v>154</v>
      </c>
      <c r="I6" s="33"/>
      <c r="J6" s="34">
        <f t="shared" si="2"/>
        <v>156</v>
      </c>
      <c r="K6" s="10"/>
      <c r="L6" s="33">
        <v>14</v>
      </c>
      <c r="M6" s="33">
        <v>30</v>
      </c>
      <c r="N6" s="33">
        <v>1</v>
      </c>
      <c r="O6" s="33"/>
      <c r="P6" s="33"/>
      <c r="Q6" s="33"/>
      <c r="R6" s="33"/>
      <c r="S6" s="33"/>
      <c r="T6" s="33">
        <v>111</v>
      </c>
      <c r="U6" s="34">
        <f t="shared" si="3"/>
        <v>156</v>
      </c>
      <c r="V6" s="10"/>
      <c r="W6" s="33">
        <v>138</v>
      </c>
      <c r="X6" s="33">
        <v>14</v>
      </c>
      <c r="Y6" s="33">
        <v>2</v>
      </c>
      <c r="Z6" s="33">
        <v>1</v>
      </c>
      <c r="AA6" s="33"/>
      <c r="AB6" s="33">
        <v>1</v>
      </c>
      <c r="AC6" s="34">
        <f>W6+AB6+AA6+Z6+Y6+X6</f>
        <v>156</v>
      </c>
      <c r="AD6" s="10"/>
      <c r="AE6" s="33">
        <v>89</v>
      </c>
      <c r="AF6" s="33">
        <v>67</v>
      </c>
      <c r="AG6" s="33"/>
      <c r="AH6" s="33"/>
      <c r="AI6" s="33"/>
      <c r="AJ6" s="34">
        <f>AI6+AH6+AG6+AF6+AE6</f>
        <v>156</v>
      </c>
    </row>
    <row r="7" spans="1:36" ht="16.5" customHeight="1"/>
  </sheetData>
  <mergeCells count="5">
    <mergeCell ref="A1:E1"/>
    <mergeCell ref="G1:J1"/>
    <mergeCell ref="L1:U1"/>
    <mergeCell ref="W1:AC1"/>
    <mergeCell ref="AE1:A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
  <sheetViews>
    <sheetView workbookViewId="0">
      <selection activeCell="E22" sqref="E22"/>
    </sheetView>
  </sheetViews>
  <sheetFormatPr baseColWidth="10" defaultColWidth="11.42578125" defaultRowHeight="15"/>
  <sheetData>
    <row r="1" spans="1:9" ht="49.5">
      <c r="A1" s="6" t="s">
        <v>40</v>
      </c>
      <c r="B1" s="7" t="s">
        <v>92</v>
      </c>
      <c r="C1" s="7" t="s">
        <v>93</v>
      </c>
      <c r="D1" s="7" t="s">
        <v>94</v>
      </c>
      <c r="E1" s="7" t="s">
        <v>95</v>
      </c>
      <c r="F1" s="7" t="s">
        <v>96</v>
      </c>
      <c r="G1" s="7" t="s">
        <v>97</v>
      </c>
      <c r="H1" s="7" t="s">
        <v>98</v>
      </c>
      <c r="I1" s="7" t="s">
        <v>46</v>
      </c>
    </row>
    <row r="2" spans="1:9" s="11" customFormat="1">
      <c r="A2" s="13">
        <v>1425</v>
      </c>
      <c r="B2" s="33"/>
      <c r="C2" s="33">
        <v>184</v>
      </c>
      <c r="D2" s="33">
        <v>468</v>
      </c>
      <c r="E2" s="33">
        <v>1267</v>
      </c>
      <c r="F2" s="33"/>
      <c r="G2" s="33"/>
      <c r="H2" s="33"/>
      <c r="I2" s="34">
        <f>SUM(B2:H2)</f>
        <v>1919</v>
      </c>
    </row>
    <row r="3" spans="1:9" s="11" customFormat="1">
      <c r="A3" s="13">
        <v>1426</v>
      </c>
      <c r="B3" s="33"/>
      <c r="C3" s="33">
        <v>7</v>
      </c>
      <c r="D3" s="33">
        <v>16</v>
      </c>
      <c r="E3" s="33"/>
      <c r="F3" s="33"/>
      <c r="G3" s="33"/>
      <c r="H3" s="33"/>
      <c r="I3" s="34">
        <f t="shared" ref="I3:I5" si="0">SUM(B3:H3)</f>
        <v>23</v>
      </c>
    </row>
    <row r="4" spans="1:9" s="11" customFormat="1">
      <c r="A4" s="13">
        <v>1427</v>
      </c>
      <c r="B4" s="33"/>
      <c r="C4" s="33">
        <v>2</v>
      </c>
      <c r="D4" s="33">
        <v>37</v>
      </c>
      <c r="E4" s="33"/>
      <c r="F4" s="33"/>
      <c r="G4" s="33"/>
      <c r="H4" s="33"/>
      <c r="I4" s="34">
        <f t="shared" si="0"/>
        <v>39</v>
      </c>
    </row>
    <row r="5" spans="1:9">
      <c r="A5" s="13">
        <v>1428</v>
      </c>
      <c r="B5" s="44"/>
      <c r="C5" s="44"/>
      <c r="D5" s="44"/>
      <c r="E5" s="44">
        <v>156</v>
      </c>
      <c r="F5" s="44"/>
      <c r="G5" s="44"/>
      <c r="H5" s="44"/>
      <c r="I5" s="34">
        <f t="shared" si="0"/>
        <v>156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Seguimiento PAD 2025</vt:lpstr>
      <vt:lpstr>Información por localidad</vt:lpstr>
      <vt:lpstr>Características poblacionales</vt:lpstr>
      <vt:lpstr>Grupo etario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573014735174</dc:creator>
  <cp:keywords/>
  <dc:description/>
  <cp:lastModifiedBy>Sindy Johana Torres Alvarez</cp:lastModifiedBy>
  <cp:revision/>
  <dcterms:created xsi:type="dcterms:W3CDTF">2022-03-28T14:21:15Z</dcterms:created>
  <dcterms:modified xsi:type="dcterms:W3CDTF">2025-10-10T21:09:04Z</dcterms:modified>
  <cp:category/>
  <cp:contentStatus/>
</cp:coreProperties>
</file>