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IDIPRON\MAPAS DE RIESGOS\PRIMER SEGUIMIENTO 2026\CONSOLIDADOS\CORRUPCION\"/>
    </mc:Choice>
  </mc:AlternateContent>
  <xr:revisionPtr revIDLastSave="0" documentId="13_ncr:1_{C6E55315-9D7E-4663-A795-8F4EE91B83F2}" xr6:coauthVersionLast="47" xr6:coauthVersionMax="47" xr10:uidLastSave="{00000000-0000-0000-0000-000000000000}"/>
  <bookViews>
    <workbookView xWindow="-108" yWindow="-108" windowWidth="23256" windowHeight="12456" firstSheet="1" activeTab="3" xr2:uid="{00000000-000D-0000-FFFF-FFFF00000000}"/>
  </bookViews>
  <sheets>
    <sheet name="Datos" sheetId="1" state="hidden" r:id="rId1"/>
    <sheet name="Seguimiento y Mejoramiento G" sheetId="3" r:id="rId2"/>
    <sheet name="Evaluacion a la Gestion" sheetId="7" r:id="rId3"/>
    <sheet name="Instruccion y Juzgamiento" sheetId="8" r:id="rId4"/>
  </sheets>
  <externalReferences>
    <externalReference r:id="rId5"/>
    <externalReference r:id="rId6"/>
  </externalReferenc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TO5Njb1ymRmfSvPgHac4biArCwbEW0Zh7zPoSh1tALs="/>
    </ext>
  </extLst>
</workbook>
</file>

<file path=xl/calcChain.xml><?xml version="1.0" encoding="utf-8"?>
<calcChain xmlns="http://schemas.openxmlformats.org/spreadsheetml/2006/main">
  <c r="Q59" i="8" l="1"/>
  <c r="Q58" i="8"/>
  <c r="Q57" i="8"/>
  <c r="Q53" i="8"/>
  <c r="Q54" i="8"/>
  <c r="Q55" i="8"/>
  <c r="Q56" i="8"/>
  <c r="R53" i="8"/>
  <c r="R56" i="8"/>
  <c r="T56" i="8"/>
  <c r="U53" i="8"/>
  <c r="T53" i="8"/>
  <c r="Q52" i="8"/>
  <c r="Q51" i="8"/>
  <c r="Q50" i="8"/>
  <c r="Q46" i="8"/>
  <c r="Q47" i="8"/>
  <c r="Q48" i="8"/>
  <c r="Q49" i="8"/>
  <c r="R46" i="8"/>
  <c r="R49" i="8"/>
  <c r="T49" i="8"/>
  <c r="U46" i="8"/>
  <c r="T46" i="8"/>
  <c r="Q45" i="8"/>
  <c r="Q44" i="8"/>
  <c r="Q43" i="8"/>
  <c r="Q39" i="8"/>
  <c r="Q40" i="8"/>
  <c r="Q41" i="8"/>
  <c r="Q42" i="8"/>
  <c r="R39" i="8"/>
  <c r="R42" i="8"/>
  <c r="T42" i="8"/>
  <c r="U39" i="8"/>
  <c r="T39" i="8"/>
  <c r="Q38" i="8"/>
  <c r="Q37" i="8"/>
  <c r="Q36" i="8"/>
  <c r="Q32" i="8"/>
  <c r="Q33" i="8"/>
  <c r="Q34" i="8"/>
  <c r="Q35" i="8"/>
  <c r="R32" i="8"/>
  <c r="R35" i="8"/>
  <c r="T35" i="8"/>
  <c r="U32" i="8"/>
  <c r="T32" i="8"/>
  <c r="Q31" i="8"/>
  <c r="Q30" i="8"/>
  <c r="Q29" i="8"/>
  <c r="Q25" i="8"/>
  <c r="Q26" i="8"/>
  <c r="Q27" i="8"/>
  <c r="Q28" i="8"/>
  <c r="R25" i="8"/>
  <c r="R28" i="8"/>
  <c r="T28" i="8"/>
  <c r="U25" i="8"/>
  <c r="T25" i="8"/>
  <c r="Q24" i="8"/>
  <c r="Q23" i="8"/>
  <c r="Q22" i="8"/>
  <c r="Q18" i="8"/>
  <c r="Q19" i="8"/>
  <c r="Q20" i="8"/>
  <c r="Q21" i="8"/>
  <c r="R18" i="8"/>
  <c r="R21" i="8"/>
  <c r="T21" i="8"/>
  <c r="T18" i="8"/>
  <c r="V18" i="8" a="1"/>
  <c r="W21" i="8"/>
  <c r="X18" i="8"/>
  <c r="Y18" i="8"/>
  <c r="Z18" i="8"/>
  <c r="U18" i="8"/>
  <c r="G18" i="8"/>
  <c r="H18" i="8"/>
  <c r="Q87" i="7"/>
  <c r="Q86" i="7"/>
  <c r="Q85" i="7"/>
  <c r="Q81" i="7"/>
  <c r="Q82" i="7"/>
  <c r="Q83" i="7"/>
  <c r="Q84" i="7"/>
  <c r="R81" i="7"/>
  <c r="R84" i="7"/>
  <c r="T84" i="7"/>
  <c r="U81" i="7"/>
  <c r="T81" i="7"/>
  <c r="Q80" i="7"/>
  <c r="Q79" i="7"/>
  <c r="Q78" i="7"/>
  <c r="Q74" i="7"/>
  <c r="Q75" i="7"/>
  <c r="Q76" i="7"/>
  <c r="Q77" i="7"/>
  <c r="R74" i="7"/>
  <c r="R77" i="7"/>
  <c r="T77" i="7"/>
  <c r="U74" i="7"/>
  <c r="T74" i="7"/>
  <c r="Q73" i="7"/>
  <c r="Q72" i="7"/>
  <c r="Q71" i="7"/>
  <c r="Q67" i="7"/>
  <c r="Q68" i="7"/>
  <c r="Q69" i="7"/>
  <c r="Q70" i="7"/>
  <c r="R67" i="7"/>
  <c r="R70" i="7"/>
  <c r="T70" i="7"/>
  <c r="U67" i="7"/>
  <c r="T67" i="7"/>
  <c r="Q66" i="7"/>
  <c r="Q65" i="7"/>
  <c r="Q64" i="7"/>
  <c r="Q18" i="7"/>
  <c r="Q19" i="7"/>
  <c r="Q20" i="7"/>
  <c r="Q21" i="7"/>
  <c r="Q24" i="7"/>
  <c r="Q23" i="7"/>
  <c r="Q22" i="7"/>
  <c r="R18" i="7"/>
  <c r="R21" i="7"/>
  <c r="T21" i="7"/>
  <c r="T18" i="7"/>
  <c r="Q25" i="7"/>
  <c r="Q26" i="7"/>
  <c r="Q27" i="7"/>
  <c r="Q28" i="7"/>
  <c r="Q31" i="7"/>
  <c r="Q30" i="7"/>
  <c r="Q29" i="7"/>
  <c r="R25" i="7"/>
  <c r="R28" i="7"/>
  <c r="T28" i="7"/>
  <c r="T25" i="7"/>
  <c r="Q32" i="7"/>
  <c r="Q33" i="7"/>
  <c r="Q34" i="7"/>
  <c r="Q35" i="7"/>
  <c r="Q38" i="7"/>
  <c r="Q37" i="7"/>
  <c r="Q36" i="7"/>
  <c r="R32" i="7"/>
  <c r="R35" i="7"/>
  <c r="T35" i="7"/>
  <c r="T32" i="7"/>
  <c r="Q39" i="7"/>
  <c r="Q40" i="7"/>
  <c r="Q41" i="7"/>
  <c r="Q42" i="7"/>
  <c r="Q45" i="7"/>
  <c r="Q44" i="7"/>
  <c r="Q43" i="7"/>
  <c r="R39" i="7"/>
  <c r="R42" i="7"/>
  <c r="T42" i="7"/>
  <c r="T39" i="7"/>
  <c r="Q53" i="7"/>
  <c r="Q54" i="7"/>
  <c r="Q55" i="7"/>
  <c r="Q56" i="7"/>
  <c r="Q59" i="7"/>
  <c r="Q58" i="7"/>
  <c r="Q57" i="7"/>
  <c r="R53" i="7"/>
  <c r="R56" i="7"/>
  <c r="T56" i="7"/>
  <c r="T53" i="7"/>
  <c r="Q46" i="7"/>
  <c r="Q47" i="7"/>
  <c r="Q48" i="7"/>
  <c r="Q49" i="7"/>
  <c r="Q52" i="7"/>
  <c r="Q51" i="7"/>
  <c r="Q50" i="7"/>
  <c r="R46" i="7"/>
  <c r="R49" i="7"/>
  <c r="T49" i="7"/>
  <c r="T46" i="7"/>
  <c r="V18" i="7" a="1"/>
  <c r="W63" i="7"/>
  <c r="Q60" i="7"/>
  <c r="Q61" i="7"/>
  <c r="Q62" i="7"/>
  <c r="Q63" i="7"/>
  <c r="R60" i="7"/>
  <c r="R63" i="7"/>
  <c r="T63" i="7"/>
  <c r="X60" i="7"/>
  <c r="Y60" i="7"/>
  <c r="Z60" i="7"/>
  <c r="U60" i="7"/>
  <c r="T60" i="7"/>
  <c r="G60" i="7"/>
  <c r="U53" i="7"/>
  <c r="U46" i="7"/>
  <c r="U39" i="7"/>
  <c r="U32" i="7"/>
  <c r="U25" i="7"/>
  <c r="W21" i="7"/>
  <c r="X18" i="7"/>
  <c r="Y18" i="7"/>
  <c r="Z18" i="7"/>
  <c r="U18" i="7"/>
  <c r="G18" i="7"/>
  <c r="H18" i="7"/>
  <c r="Q39" i="3"/>
  <c r="Q40" i="3"/>
  <c r="Q41" i="3"/>
  <c r="Q42" i="3"/>
  <c r="Q43" i="3"/>
  <c r="Q44" i="3"/>
  <c r="Q45" i="3"/>
  <c r="Q46" i="3"/>
  <c r="Q47" i="3"/>
  <c r="Q48" i="3"/>
  <c r="Q49" i="3"/>
  <c r="Q50" i="3"/>
  <c r="Q51" i="3"/>
  <c r="Q52" i="3"/>
  <c r="Q53" i="3"/>
  <c r="Q54" i="3"/>
  <c r="Q55" i="3"/>
  <c r="Q56" i="3"/>
  <c r="Q57" i="3"/>
  <c r="Q58" i="3"/>
  <c r="Q59" i="3"/>
  <c r="R46" i="3"/>
  <c r="R49" i="3"/>
  <c r="T49" i="3"/>
  <c r="T46" i="3"/>
  <c r="R39" i="3"/>
  <c r="R42" i="3"/>
  <c r="T42" i="3"/>
  <c r="T39" i="3"/>
  <c r="R53" i="3"/>
  <c r="R56" i="3"/>
  <c r="T56" i="3"/>
  <c r="T53" i="3"/>
  <c r="U53" i="3"/>
  <c r="U46" i="3"/>
  <c r="U39" i="3"/>
  <c r="Q21" i="3"/>
  <c r="Q36" i="3"/>
  <c r="Q29" i="3"/>
  <c r="Q38" i="3"/>
  <c r="Q37" i="3"/>
  <c r="Q35" i="3"/>
  <c r="Q34" i="3"/>
  <c r="Q33" i="3"/>
  <c r="Q32" i="3"/>
  <c r="Q31" i="3"/>
  <c r="Q30" i="3"/>
  <c r="Q28" i="3"/>
  <c r="Q27" i="3"/>
  <c r="Q26" i="3"/>
  <c r="Q25" i="3"/>
  <c r="Q24" i="3"/>
  <c r="Q23" i="3"/>
  <c r="Q22" i="3"/>
  <c r="Q20" i="3"/>
  <c r="Q19" i="3"/>
  <c r="Q18" i="3"/>
  <c r="G18" i="3"/>
  <c r="H18" i="3"/>
  <c r="R32" i="3"/>
  <c r="R35" i="3"/>
  <c r="T35" i="3"/>
  <c r="T32" i="3"/>
  <c r="R25" i="3"/>
  <c r="R28" i="3"/>
  <c r="T28" i="3"/>
  <c r="T25" i="3"/>
  <c r="R18" i="3"/>
  <c r="U25" i="3"/>
  <c r="U32" i="3"/>
  <c r="R21" i="3"/>
  <c r="U18" i="3"/>
  <c r="T21" i="3"/>
  <c r="T18" i="3"/>
  <c r="V18" i="3" a="1"/>
  <c r="W21" i="3"/>
  <c r="X18" i="3"/>
  <c r="Y18" i="3"/>
  <c r="Z18"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<sst xmlns="http://schemas.openxmlformats.org/spreadsheetml/2006/main" count="806" uniqueCount="277">
  <si>
    <t>PROBABILIDAD INHERENTE</t>
  </si>
  <si>
    <t>IMPACTO INHERENTE</t>
  </si>
  <si>
    <t>CONDICIONES RIESGO INHERENTE</t>
  </si>
  <si>
    <t>¿Existe un responsable asignado a la ejecución del control?</t>
  </si>
  <si>
    <t>Asignado</t>
  </si>
  <si>
    <t>No Asignado</t>
  </si>
  <si>
    <t>MUY BAJA</t>
  </si>
  <si>
    <t>MODERADO</t>
  </si>
  <si>
    <t>MUY BAJA - MODERADO</t>
  </si>
  <si>
    <t>¿El responsable tiene la autoridad y adecuada segregación de funciones en la ejecución del control?</t>
  </si>
  <si>
    <t>Adecuado</t>
  </si>
  <si>
    <t>Inadecuado</t>
  </si>
  <si>
    <t>BAJA</t>
  </si>
  <si>
    <t>MAYOR</t>
  </si>
  <si>
    <t>MUY BAJA - MAYOR</t>
  </si>
  <si>
    <t>ALTO</t>
  </si>
  <si>
    <t>¿La oportunidad en que se ejecuta el control ayuda a prevenir la mitigación del riesgo o a detectar la materialización del riesgo de manera oportuna?</t>
  </si>
  <si>
    <t>Oportuna</t>
  </si>
  <si>
    <t>Inoportuna</t>
  </si>
  <si>
    <t>MEDIA</t>
  </si>
  <si>
    <t>CATASTRÓFICO</t>
  </si>
  <si>
    <t>MUY BAJA - CATASTRÓFICO</t>
  </si>
  <si>
    <t>EXTREMO</t>
  </si>
  <si>
    <t>¿Las actividades que se desarrollan en el
control realmente buscan por si sola prevenir o detectar las causas que pueden dar origen al riesgo, Ej.: verificar, validar, cotejar, comparar, revisar, etc.?</t>
  </si>
  <si>
    <t>Prevenir</t>
  </si>
  <si>
    <t>Detectar</t>
  </si>
  <si>
    <t>No es un control</t>
  </si>
  <si>
    <t>ALTA</t>
  </si>
  <si>
    <t>BAJA - MODERADO</t>
  </si>
  <si>
    <t>¿La fuente de información que se utiliza en el desarrollo del control es información confiable que permita mitigar el riesgo?</t>
  </si>
  <si>
    <t>Confiable</t>
  </si>
  <si>
    <t>No Confiable</t>
  </si>
  <si>
    <t>MUY ALTA</t>
  </si>
  <si>
    <t>BAJA - MAYOR</t>
  </si>
  <si>
    <t>¿Las observaciones, desviaciones o diferencias identificadas como resultados de la ejecución del control son investigadas y resueltas de manera oportuna?</t>
  </si>
  <si>
    <t>Se investigan y se resuelven oportunamente</t>
  </si>
  <si>
    <t>No se investigan, ni resuelven oportunamente</t>
  </si>
  <si>
    <t>BAJA - CATASTRÓFICO</t>
  </si>
  <si>
    <t>¿Se deja evidencia o rastro de la ejecución del control que permita a cualquier tercero con la evidencia llegar a la misma conclusión?</t>
  </si>
  <si>
    <t>Completa</t>
  </si>
  <si>
    <t>Incompleta</t>
  </si>
  <si>
    <t>No existe</t>
  </si>
  <si>
    <t>Opciones de Manejo</t>
  </si>
  <si>
    <t>MEDIA - MODERADO</t>
  </si>
  <si>
    <t>MEDIA - MAYOR</t>
  </si>
  <si>
    <t>REDUCIR EL RIESGO</t>
  </si>
  <si>
    <t>MEDIA - CATASTRÓFICO</t>
  </si>
  <si>
    <t>EVITAR EL RIESGO</t>
  </si>
  <si>
    <t>ALTA - MODERADO</t>
  </si>
  <si>
    <t>ALTA - MAYOR</t>
  </si>
  <si>
    <t>RANGO DE LA EJECUCION DE CADA CONTROL</t>
  </si>
  <si>
    <t>ALTA - CATASTRÓFICO</t>
  </si>
  <si>
    <r>
      <rPr>
        <b/>
        <sz val="11"/>
        <color theme="1"/>
        <rFont val="Calibri"/>
        <family val="2"/>
      </rPr>
      <t>FUERTE</t>
    </r>
    <r>
      <rPr>
        <sz val="11"/>
        <color theme="1"/>
        <rFont val="Calibri"/>
        <family val="2"/>
      </rPr>
      <t xml:space="preserve"> (Siempre se Ejecuta)</t>
    </r>
  </si>
  <si>
    <t>MUY ALTA - MODERADO</t>
  </si>
  <si>
    <r>
      <rPr>
        <b/>
        <sz val="11"/>
        <color theme="1"/>
        <rFont val="Calibri"/>
        <family val="2"/>
      </rPr>
      <t>MODERADO</t>
    </r>
    <r>
      <rPr>
        <sz val="11"/>
        <color theme="1"/>
        <rFont val="Calibri"/>
        <family val="2"/>
      </rPr>
      <t xml:space="preserve"> (Algunas Veces)</t>
    </r>
  </si>
  <si>
    <t>¿SE MATERIALIZO EL RIESGO DURANTE EL PERIODO?</t>
  </si>
  <si>
    <t>MUY ALTA - MAYOR</t>
  </si>
  <si>
    <r>
      <rPr>
        <b/>
        <sz val="11"/>
        <color theme="1"/>
        <rFont val="Calibri"/>
        <family val="2"/>
      </rPr>
      <t>DÉBIL</t>
    </r>
    <r>
      <rPr>
        <sz val="11"/>
        <color theme="1"/>
        <rFont val="Calibri"/>
        <family val="2"/>
      </rPr>
      <t xml:space="preserve"> (No se Ejecuta)</t>
    </r>
  </si>
  <si>
    <t>SI</t>
  </si>
  <si>
    <t>MUY ALTA - CATASTRÓFICO</t>
  </si>
  <si>
    <t>NO</t>
  </si>
  <si>
    <t>CONTROLES</t>
  </si>
  <si>
    <t>DIRECTAMENTE</t>
  </si>
  <si>
    <t>NO DISMINUYE</t>
  </si>
  <si>
    <t>DIRECCIONAMIENTO ESTRATÉGICO</t>
  </si>
  <si>
    <t>CÓDIGO</t>
  </si>
  <si>
    <t>E-DES-FT-020</t>
  </si>
  <si>
    <t>VERSIÓN</t>
  </si>
  <si>
    <t>04</t>
  </si>
  <si>
    <t>MAPA DE RIESGOS DE CORRUPCIÓN</t>
  </si>
  <si>
    <t>PÁGINA</t>
  </si>
  <si>
    <t>1 de 1</t>
  </si>
  <si>
    <t>VIGENTE DESDE</t>
  </si>
  <si>
    <t>FECHA DE ACTUALIZACIÓN</t>
  </si>
  <si>
    <t>PROCESO</t>
  </si>
  <si>
    <t>SEGUIMIENTO Y MEJORAMIENTO A LA GESTIÓN</t>
  </si>
  <si>
    <t>OBJETIVO DEL PROCESO</t>
  </si>
  <si>
    <t>Asegurar el mejoramiento continuo de los procesos del IDIPRON a través de la planificación e implementación de actividades para el seguimiento, medicion y analisis de la gestión institucional con el fin de proveer la información necesaria para la toma de decisiones y el mejoramiento de las capacidades del instituto</t>
  </si>
  <si>
    <t>ALCANCE DEL PROCESO</t>
  </si>
  <si>
    <t>Inicia con la planificacion de la mejora continua para la Implementacion, Coordinacion, asesoria y acompañamiento a los procesos en la implementación de politicas, programas, estrategias, metodologías y planes relacionados con el Modelo integrado de Planeación y Gestion para finalizar con el análisis de los resultados para la implementacion de acciones de mejoramiento.</t>
  </si>
  <si>
    <t>IDENTIFICACIÓN DEL RIESGO</t>
  </si>
  <si>
    <t>VALORACIÓN DEL RIESGO</t>
  </si>
  <si>
    <t xml:space="preserve">MONITOREO </t>
  </si>
  <si>
    <t>SEGUIMIENTO Y EVALUACIÓN</t>
  </si>
  <si>
    <t>No. de Riesgo</t>
  </si>
  <si>
    <t>CAUSA</t>
  </si>
  <si>
    <t>RIESGO</t>
  </si>
  <si>
    <t>CONSECUENCIA</t>
  </si>
  <si>
    <t>ANÁLISIS DEL RIESGO</t>
  </si>
  <si>
    <t>EVALUACIÓN DEL RIESGO</t>
  </si>
  <si>
    <t>RIESGO RESIDUAL</t>
  </si>
  <si>
    <t>RIESGO INHERENTE</t>
  </si>
  <si>
    <t>RESPONSABLE DEL CONTROL
(Persona asignada para ejecutar el control. Debe tener la autoridad, competencias y conocimientos para ejecutar el control)</t>
  </si>
  <si>
    <t>PERIODICIDAD DEL CONTROL
(La periodicidad debe prevenir o detectar el riesgo de manera oportuna)</t>
  </si>
  <si>
    <t>PROPÓSITO DEL CONTROL
 (Validar, verificar, conciliar, comparar, revisar, cotejar…)
El control ayuda a mitigar las causas de los riesgos o detectar su materialización</t>
  </si>
  <si>
    <t>CÓMO SE REALIZA LA ACTIVIDAD DE CONTROL
(EL control debe indicar el cómo se realiza, de tal forma que se pueda evaluar si la fuente u origen de la información que sirve para ejecutar el control, es confiable para la mitigación del riesgo)</t>
  </si>
  <si>
    <t>CÓMO SE ACTÚA EN CASO DE OBSERVACIONES O DESVIACIONES 
(Qué se hace cuando se detectan observaciones o desviaciones como resultado de la ejecución de un control?)</t>
  </si>
  <si>
    <t>EVIDENCIA DE LA EJECUCIÓN DEL CONTROL
(El control debe dejar evidencia de su ejecución. Esta evidencia ayuda a que se pueda revisar la misma información por parte de un tercero y llegue a la misma conclusión de quien ejecutó el control)</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</si>
  <si>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</si>
  <si>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</si>
  <si>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</si>
  <si>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</si>
  <si>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</si>
  <si>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</si>
  <si>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</si>
  <si>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SOLIDEZ DEL CONJUNTO DE CONTROLES</t>
  </si>
  <si>
    <t>CONTROLES AYUDAN A DISMINUIR PROBABILIDAD</t>
  </si>
  <si>
    <t>PROBABILIDAD RESIDUAL</t>
  </si>
  <si>
    <t>ZONA DE RIESGO RESIDUAL</t>
  </si>
  <si>
    <t>OPCIÓN DE MANEJO</t>
  </si>
  <si>
    <t>ACCIONES DE CONTINGENCIA EN CASO DE MATERIALIZACIÓN DEL RIESGO</t>
  </si>
  <si>
    <t>ACCIONESPARA EL FORTALECIMIENTO DE LOS CONTROLES</t>
  </si>
  <si>
    <t>ZONA DE RIESGO INHERENTE</t>
  </si>
  <si>
    <t>ACCIONES A IMPLEMENTAR PARA EL FORTALECIMIENTO</t>
  </si>
  <si>
    <t>PERIODO DE EJECUCIÓN DE LAS ACCIONES A IMPLEMENTAR</t>
  </si>
  <si>
    <t>FECHA DEL MONITOREO</t>
  </si>
  <si>
    <t>REPORTE DE LA EJECUCIÓN DE LOS CONTROLES</t>
  </si>
  <si>
    <t>REPORTE DE LA EJECUCIÓN DE LAS ACCIONES PARA EL FORTALECIMENTO DEL RIESGO</t>
  </si>
  <si>
    <t>REPORTE DE LAS ACCIONES DESARROLLADAS EN CASO DE QUE SE HAYA MATERIALIZADO EL RIESGO</t>
  </si>
  <si>
    <t>OBSERVACIONES DEL MONITOREO</t>
  </si>
  <si>
    <t xml:space="preserve">OBSERVACIONES OFICINA ASESORA DE PLANEACIÓN </t>
  </si>
  <si>
    <t>OBSERVACIONES OFICINA DE          CONTROL INTERNO</t>
  </si>
  <si>
    <t>Presiones indebidas
Ocultamiento de la información
Ausencia de controles que permitan la validación de la información
Concentración de la información en pocas personas 
Rotación del personal
Información compartida sin restricciones de acceso</t>
  </si>
  <si>
    <t>Posibilidad de manipulación intencional de la información relacionada con las herramientas de gestión de la Entidad por parte de los funcionarios o contratistas de la Oficina Asesora de Planeación para beneficio propio, de un proceso  o de un tercero.</t>
  </si>
  <si>
    <t>Toma de decisiones basada en información errada
Entrega de información al sector y a entes de control de manera errada de la gestión de la entidad
Observaciones y hallazgos de los entes de control
No logro de los objetivos institucionales</t>
  </si>
  <si>
    <t xml:space="preserve">El Jefe de la Oficina Asesora de Planeación
</t>
  </si>
  <si>
    <t>Cada vez que se va a realizar el seguimiento de una herramienta de gestión</t>
  </si>
  <si>
    <t xml:space="preserve">Verificar que los lineamientos establecidos para el seguimiento de las herramientas de gestión, sea enviado a los líderes de proceso para la entrega de la información
</t>
  </si>
  <si>
    <t xml:space="preserve">Se elabora una comunicación por parte del Jefe de la Oficina Asesora de Planeación en la que se establecen los lineamientos que se deben seguir para la entrega de la información, verificando que la misma sea entregada a cada lider de proceso.
</t>
  </si>
  <si>
    <t xml:space="preserve">En el caso de que el Jefe de la OAP, no remita la comunicación en los tiempos, el/la líder de la herramienta podrá enviar el correo con la información a los líderes de procesos, con copia al Jefe de la Oficina Asesora de Planeación 
</t>
  </si>
  <si>
    <t xml:space="preserve">Correos electrónicos
</t>
  </si>
  <si>
    <t>FUERTE (Siempre se Ejecuta)</t>
  </si>
  <si>
    <t xml:space="preserve">Se requiere nuevamente la información al proceso, se aplica la metodología de la herramienta correspondiente y se generan los resultados oficiales, sustituyendo el informe inicial. </t>
  </si>
  <si>
    <t>Capacitar a los gestores MIPG de la oficina en la forma en que se debe hacer el seguimiento de las herramientas de gestión definidas por la Oficina Asesora de Planeación.</t>
  </si>
  <si>
    <t>01/02/2026 al 30/06/2026</t>
  </si>
  <si>
    <r>
      <rPr>
        <b/>
        <sz val="10"/>
        <color rgb="FF000000"/>
        <rFont val="Times New Roman"/>
        <family val="1"/>
      </rPr>
      <t xml:space="preserve">Control 1: </t>
    </r>
    <r>
      <rPr>
        <sz val="10"/>
        <color rgb="FF000000"/>
        <rFont val="Times New Roman"/>
        <family val="1"/>
      </rPr>
      <t xml:space="preserve">
Para el primer cuatrimestre, el jefe de la Oficina Asesora de Planeación, envió previamente correo electrónico con los lineamientos para la entrega de la información y el diligenciamiento de la herramienta dispuesta por la OAP. Los correos del jefe de la OAP se dirigen a los lideres de los procesos y a los delegados SIGID.
Lo anterior se adjuntan evidencias correo de lineamientos en el primer cuatrimestre para las herramientas de gestión: Plan de acción, plan de mejoramiento, indicadores y riesgos</t>
    </r>
  </si>
  <si>
    <t>Para el periodo no se ha reallizado la acción de fortalecimiento</t>
  </si>
  <si>
    <t xml:space="preserve">Para este periodo no se materializó el riesgo </t>
  </si>
  <si>
    <t>No aplica</t>
  </si>
  <si>
    <r>
      <rPr>
        <b/>
        <u/>
        <sz val="10"/>
        <color rgb="FF000000"/>
        <rFont val="Times New Roman"/>
        <family val="1"/>
      </rPr>
      <t xml:space="preserve">12/05/2026
Control 1:
</t>
    </r>
    <r>
      <rPr>
        <sz val="10"/>
        <color rgb="FF000000"/>
        <rFont val="Times New Roman"/>
        <family val="1"/>
      </rPr>
      <t xml:space="preserve">Se evidencia la adecuada aplicación del control con los correos electrónicos enviados en el cuatrimestrre evaluado con los lineamientos de las diferentes herramientas de gestión
</t>
    </r>
    <r>
      <rPr>
        <b/>
        <sz val="10"/>
        <color rgb="FF000000"/>
        <rFont val="Times New Roman"/>
        <family val="1"/>
      </rPr>
      <t xml:space="preserve">Acciones de fortalecimiento: </t>
    </r>
    <r>
      <rPr>
        <sz val="10"/>
        <color rgb="FF000000"/>
        <rFont val="Times New Roman"/>
        <family val="1"/>
      </rPr>
      <t xml:space="preserve">
Para este segumiento el proceso no presenta acciones de fortalecimiento.
No se materializó el riesgo</t>
    </r>
  </si>
  <si>
    <t>Control 1:
Se evidenció la ejecución de la actividad de control, con las comunicaciones realizadas mediante correos electrónicos por parte del Jefe de la Oficina Asesora de Planeación, en las cuales se establecen los lineamientos para el primer seguimiento del año 2026 de las herramientas de gestión, orientados a la entrega de la información, verificando que esta sea remitida a cada líder de proceso.
Acciones de fortalecimiento:
Para este segumiento el proceso no presenta acciones de fortalecimiento.
No se materializó el riesgo</t>
  </si>
  <si>
    <t>No. De columnas en la matriz de riesgo que se desplaza en el eje de la probabilidad.</t>
  </si>
  <si>
    <t>PRODUCTO O REGISTRO QUE QUEDA DE LA EJECUCIÓN DE LAS ACCIONES PARA FORTALECER EL RIESGO</t>
  </si>
  <si>
    <t>Listados de Asistencia/ Presentación power point</t>
  </si>
  <si>
    <t xml:space="preserve">
El equipo de funcionarios o contratistas de la Oficina Asesora de Planeación encargados de liderar el seguimiento a las herramientas de gestión</t>
  </si>
  <si>
    <t xml:space="preserve">Verificar que la entrega de la información  solicitada, sea remitida o validada por el lider del proceso. </t>
  </si>
  <si>
    <t xml:space="preserve">Se debe revisar que a través de correo electrónico el lider de proceso o el enlace autorizado, confirme el cargue de la información del seguimiento de la herramienta en el aplicativo definido por la OAP
</t>
  </si>
  <si>
    <t>En caso de que la información allegada no sea enviada por el líder del proceso o enlace autorizado, se envía correo electrónico solicitando que se corrija esta situación</t>
  </si>
  <si>
    <r>
      <rPr>
        <b/>
        <sz val="10"/>
        <color rgb="FF000000"/>
        <rFont val="Times New Roman"/>
        <family val="1"/>
      </rPr>
      <t>Control 2:</t>
    </r>
    <r>
      <rPr>
        <sz val="10"/>
        <color rgb="FF000000"/>
        <rFont val="Times New Roman"/>
        <family val="1"/>
      </rPr>
      <t xml:space="preserve">
EL control se ha desarrollado en el periodo, verificando que los correos a las respuestas de las herramientas sean enviadas por los líderes de procesos o los enlaces autorizados
Se cargan los correos mencionados</t>
    </r>
  </si>
  <si>
    <t>No se materializó el riesgo</t>
  </si>
  <si>
    <r>
      <rPr>
        <b/>
        <u/>
        <sz val="10"/>
        <color rgb="FF000000"/>
        <rFont val="Times New Roman"/>
        <family val="1"/>
      </rPr>
      <t xml:space="preserve">12/05/2026
Control 2:
</t>
    </r>
    <r>
      <rPr>
        <sz val="10"/>
        <color rgb="FF000000"/>
        <rFont val="Times New Roman"/>
        <family val="1"/>
      </rPr>
      <t>Se verifica la adecuada aplicación del control, identificando los correos de los resultados de herramientas, enviados directamente por los líderes de procesos</t>
    </r>
  </si>
  <si>
    <t>Control 2:
Se evidenció la ejecución de la actividad de control mediante los correos electrónicos remitidos por los líderes o delegados de los procesos, en los cuales se establecen observaciones y solicitudes de ajuste relacionadas con el seguimiento de las herramientas de gestión en el aplicativo definido por la OAP.
Acciones de Fortalecimiento:
No aplica para este cuatrimestre
No se materializó el riesgo</t>
  </si>
  <si>
    <t>ADECUADO</t>
  </si>
  <si>
    <t>COMPLETA</t>
  </si>
  <si>
    <t>El equipo de funcionarios o contratistas de la Oficina Asesora de Planeación encargados de liderar el seguimiento a la gestión institucional</t>
  </si>
  <si>
    <t xml:space="preserve">Verificar que la información allegada cumpla con los lineamientos establecidos por la oficina </t>
  </si>
  <si>
    <t>Se revisa que  la información y aplicación del seguimiento de las herramientas se ajuste a la metodología establecida.</t>
  </si>
  <si>
    <t>En caso de detectar fallas en la implementación de las herramientas o datos que presenten un cumplimiento inferior al esperado, se emiten alertas al proceso para que realice las gestiones necesarias que permitan alcanzar las metas esperadas.</t>
  </si>
  <si>
    <t>Herramienta definida
Correos electrónicos</t>
  </si>
  <si>
    <r>
      <rPr>
        <b/>
        <sz val="10"/>
        <color rgb="FF000000"/>
        <rFont val="Times New Roman"/>
        <family val="1"/>
      </rPr>
      <t>Control 3:</t>
    </r>
    <r>
      <rPr>
        <sz val="10"/>
        <color rgb="FF000000"/>
        <rFont val="Times New Roman"/>
        <family val="1"/>
      </rPr>
      <t xml:space="preserve">
Durante el periodo, se ejecuta el control con la verificación de la información enviada por los procesos y las retroalimentaciones dadas para los ajustes pertinentes 
Se evidencian los correos enviados por los  funcionarios o contratistas de la Oficina Asesora de Planeación encargados de liderar el seguimiento a la gestión institucional</t>
    </r>
  </si>
  <si>
    <r>
      <rPr>
        <b/>
        <u/>
        <sz val="10"/>
        <color rgb="FF000000"/>
        <rFont val="Times New Roman"/>
        <family val="1"/>
      </rPr>
      <t xml:space="preserve">12/05/2026
Control 3:
</t>
    </r>
    <r>
      <rPr>
        <sz val="10"/>
        <color rgb="FF000000"/>
        <rFont val="Times New Roman"/>
        <family val="1"/>
      </rPr>
      <t>Se evidencia la aplicación del control con las retroalimentaciones dadas por los líderes de herramientas, con las solicitudes de ajustes cuando fueron necesarios.</t>
    </r>
  </si>
  <si>
    <t>Control 3:
Se evidenció la ejecución de la actividad de control mediante el seguimiento a los correos informativos relacionados con los reportes generados y cargados por los procesos, así como la identificación de inconsistencias y/o fallas en la implementación de las herramientas de gestión, las cuales presentan un nivel de cumplimiento inferior al esperado. En consecuencia, se observaron alertas dirigidas a los procesos para que adelantaran las gestiones necesarias orientadas al cumplimiento de las metas previstas; asimismo, se evidenciaron ajustes a los reportes de las herramientas de gestión.
Acciones de Fortalecimiento:
No aplica para este cuatrimestre
No se materializó el riesgo</t>
  </si>
  <si>
    <t>Revisar los lineamientos establecidos para realizar la formulación de la planeación frente a la aplicación de los mismos con la formulación de la nueva plataforma estratégica y sise considera  necesario ajustar los documentos del proceso</t>
  </si>
  <si>
    <t>01/05/2024 al 30/07/2024</t>
  </si>
  <si>
    <t>Actas de reunión / Documentos ajustados</t>
  </si>
  <si>
    <t>Vr. 02; 13/03/2024</t>
  </si>
  <si>
    <t>1 de 2</t>
  </si>
  <si>
    <t>EVALUACIÓN A LA GESTIÓN</t>
  </si>
  <si>
    <t>Evaluar el nivel de desarrollo y grado de efectividad del Sistema de Control Interno, mediante la revisión, evaluación y seguimiento a la gestión de los procesos con un enfoque basado en riesgos, para generar alertas y recomendaciones que contribuyan al mejoramiento continuo, en el marco de los roles establecidos para las oficinas de control interno.</t>
  </si>
  <si>
    <t>Inicia con planeación y planificación del Plan Anual de Auditorías, seguido de la ejecución de actividades y autoevaluación al proceso para finalizar con la presentación de los resultados de la evaluación del Sistema de Control Interno al Comité Institucional de Coordinación de Control Interno, el seguimiento a los planes de mejoramiento y a los compromisos establecidos.</t>
  </si>
  <si>
    <t>Primacía de Intereses particulares sobre intereses generales en los procesos de Auditorías Internas.
Inobservancia de los Principios Éticos en el desarrollo de las Auditorías Internas:  Integridad, objetividad, confidencialidad, competencia profesional y conflicto de intereses por parte del equipo Auditor.</t>
  </si>
  <si>
    <t>Posibilidad de manipulación de los resultados de las auditorias y/o seguimientos por parte del equipo auditor a favor del proceso evaluado o de terceros</t>
  </si>
  <si>
    <t xml:space="preserve">Informes de Auditoría sesgados lo que expondría a la entidad a la materialización de riesgos, pudiendo impactar el cumplimiento de objetivos y generar observaciones y hallazgos de entes de vigilancia y control </t>
  </si>
  <si>
    <t xml:space="preserve">El/ la Jefe de la Oficina de Control Interno </t>
  </si>
  <si>
    <t>Anualmente</t>
  </si>
  <si>
    <t xml:space="preserve"> 
Verificar la rotación del equipo auditor en las distintas actividades programadas</t>
  </si>
  <si>
    <t xml:space="preserve">Las asignaciones de las actividades programadas en el plan de auditoría se realizan de acuerdo a criterio de la Jefatura de la Oficina, y teniendo en cuenta los recursos disponibles </t>
  </si>
  <si>
    <t>En los casos en los que se identifique que no es posible la rotación del equipo auditor, se realizará el ejercicio con el apoyo de otro miembro del equipo auditor</t>
  </si>
  <si>
    <t>Plan Anual de Auditorías Internas
S-EVG-FT-002</t>
  </si>
  <si>
    <t>1. Revisar los papeles de trabajo y emitir un nuevo informe de auditoría
2. Poner en conocimiento de los entes de control correspondientes la situación presentada</t>
  </si>
  <si>
    <t>Cada vez que ingrese un nuevo miembro al equipo se debe socializar: Manual Estatuto de Auditoría S-EVG-MA-003 y los procedimientos de la Oficina</t>
  </si>
  <si>
    <t>01/01/2026 - 31/12/2026</t>
  </si>
  <si>
    <t>La Jefe de la Oficina de Control Interno realizó durante el primer cuatrimestre del año la asignación de responsabilidades a los miembros del equipo de trabajo de acuerdo con los recursos disponibles para el cumplimiento del Plan Anual de Auditorías Internas 2026.
Se anexa el Plan Anual de Auditorías Internas aprobado para la vigencia 2026 y dos actas de reunión del equipo de la Oficina de Control Interno en las que se socializaron los cambios o rotaciones de personal para la realización de las actividades programadas en el Plan Anual de Auditorías Internas 2026.</t>
  </si>
  <si>
    <t>Se realizó socialización del Manual Estatuto de Auditoría S-EVG-MA-003 y otros documentos como el Código de Ética, el Plan Anual de Auditoría y la Carta de Representación en las reuniones del equipo de trabajo de la Oficina de Control Interno los días 04 de febrero y 25 de marzo de 2026 con motivo del ingreso de nuevos miembros al equipo de la Oficina de Control Interno.
Se anexan dos (2) actas de reunión y las dos (2) presentaciones de las reuniones del equipo de trabajo de la Oficina de Control Interno.</t>
  </si>
  <si>
    <t>No se registraron materializaciones durante este periodo.</t>
  </si>
  <si>
    <t>En referencia al control 1 es de mencionar que durante el mes de marzo se realizó modificación del Plan Anual de Auditorías Internas (PAAI) el cual fue aprobado por el Comité Institucional de Coordinación de Control Interno en su versión 2 el día 26 de marzo de 2026 según consta en acta de reunión firmada. Cabe indicar que con base en las modificaciones efectuadas al PAAI se realizó revisión y asignación de actividades al equipo de la Oficina de Control Interno.</t>
  </si>
  <si>
    <t xml:space="preserve">Control No. 1: Se evidencia la aplicación del control con el Plan de Auditorias 2026 en donde se  asignan las responsabilidades en el equipo de trabajo
Accion de Fortalecimiento:  Se evidencia la realización de reuniones en donde se socializa el Manual Estatuto de Auditoría </t>
  </si>
  <si>
    <r>
      <rPr>
        <b/>
        <sz val="10"/>
        <color rgb="FF000000"/>
        <rFont val="Times New Roman"/>
        <family val="1"/>
      </rPr>
      <t>CONTROL 1:</t>
    </r>
    <r>
      <rPr>
        <sz val="10"/>
        <color rgb="FF000000"/>
        <rFont val="Times New Roman"/>
        <family val="1"/>
      </rPr>
      <t xml:space="preserve"> Se verificó la aplicación del control mediante la evidencia documental presentada, consistente en el documento </t>
    </r>
    <r>
      <rPr>
        <b/>
        <i/>
        <sz val="10"/>
        <color rgb="FF000000"/>
        <rFont val="Times New Roman"/>
        <family val="1"/>
      </rPr>
      <t>"Plan Anual de Auditorías Internas V1"</t>
    </r>
    <r>
      <rPr>
        <sz val="10"/>
        <color rgb="FF000000"/>
        <rFont val="Times New Roman"/>
        <family val="1"/>
      </rPr>
      <t xml:space="preserve">, aprobado el 17 de Diciembre de 2025.
De igual forma, se observa cumplimiento de la </t>
    </r>
    <r>
      <rPr>
        <b/>
        <sz val="10"/>
        <color rgb="FF000000"/>
        <rFont val="Times New Roman"/>
        <family val="1"/>
      </rPr>
      <t>ACCIÓN DE FORTALECIMIENTO</t>
    </r>
    <r>
      <rPr>
        <sz val="10"/>
        <color rgb="FF000000"/>
        <rFont val="Times New Roman"/>
        <family val="1"/>
      </rPr>
      <t xml:space="preserve"> a través de las Actas de reunión de Equipo primario, celebradas el 04 de Febrero y 25 de Marzo de 2026; en las cuales se socializó el </t>
    </r>
    <r>
      <rPr>
        <b/>
        <i/>
        <sz val="10"/>
        <color rgb="FF000000"/>
        <rFont val="Times New Roman"/>
        <family val="1"/>
      </rPr>
      <t>Manual del Estatuto de Auditoria</t>
    </r>
    <r>
      <rPr>
        <sz val="10"/>
        <color rgb="FF000000"/>
        <rFont val="Times New Roman"/>
        <family val="1"/>
      </rPr>
      <t xml:space="preserve">, aclarando la confidencialidad y reserva tanto en la información como en los documentos; y la objetividad que se debe tener en las auditorías a realizar. 
</t>
    </r>
    <r>
      <rPr>
        <b/>
        <sz val="10"/>
        <color rgb="FF000000"/>
        <rFont val="Times New Roman"/>
        <family val="1"/>
      </rPr>
      <t>No se ha presentado materialización del riesgo.</t>
    </r>
  </si>
  <si>
    <t>Listados de asistencia, presentaciones realizadas</t>
  </si>
  <si>
    <t>El/ la Jefe de la Oficina de Control Interno</t>
  </si>
  <si>
    <t>Cada vez que se presenta un informe de auditoría o seguimiento</t>
  </si>
  <si>
    <t xml:space="preserve">Revisar y aprobar los informes emitidos de conformidad con las evidencias y/o papeles de trabajo. </t>
  </si>
  <si>
    <t>Se recibe informe proyectado y papeles de trabajo (cuando aplica) a través de correo electrónico y se verifica que lo que se incluya en el informe concuerde con lo observado en el transcurso de la auditoría y/o seguimiento de acuerdo con las evidencias y/o papeles de trabajo</t>
  </si>
  <si>
    <t>En caso de detectar que el informe no refleja las situaciones encontradas y evidenciadas en los papeles de trabajo, se devuelve al equipo auditor para que sea corregido.</t>
  </si>
  <si>
    <t>Correo electrónico
Informe de auditoría S-EVG-FT-006 
Seguimiento a la gestión e informes de ley S-EVG-FT-009
Memorandos de notificación</t>
  </si>
  <si>
    <t>Durante el primer cuatrimestre de 2026 la Jefe de la Oficina de Control Interno adelantó revisión y aprobación de informes de Ley y/o de seguimiento producto de lo cual se anexan (8) correos electrónicos, (8) informes de ley y/o de seguimiento a la gestión y sus respectivos (8) memorandos de notificación para un total de 24 documentos soporte.</t>
  </si>
  <si>
    <t>No Aplica</t>
  </si>
  <si>
    <t>Control No. 2: Se evidencia la aplicación del control con los correos en donde la jefe de la OCI realiza la revisión y comentarios a los informes de auditorias desarrollados por su equipo ed trabajo; de igual forma se evidencia con la firma de la Jefe a los informes de auditorias en su versión final.</t>
  </si>
  <si>
    <r>
      <rPr>
        <b/>
        <sz val="10"/>
        <rFont val="Times New Roman"/>
        <family val="1"/>
      </rPr>
      <t>CONTROL 2:</t>
    </r>
    <r>
      <rPr>
        <sz val="10"/>
        <rFont val="Times New Roman"/>
        <family val="1"/>
      </rPr>
      <t xml:space="preserve"> Se verificó la aplicación del control mediante la evidencia documental presentada, consistente en los </t>
    </r>
    <r>
      <rPr>
        <b/>
        <sz val="10"/>
        <rFont val="Times New Roman"/>
        <family val="1"/>
      </rPr>
      <t xml:space="preserve">Informes de seguimiento de: </t>
    </r>
    <r>
      <rPr>
        <b/>
        <i/>
        <sz val="10"/>
        <rFont val="Times New Roman"/>
        <family val="1"/>
      </rPr>
      <t xml:space="preserve">"Gestión de Comité de Conciliación y Defensa Judicial", "Medidas de Austeridad en el gasto Público", "Directiva No. 008 de 2021", "Mapa de Riesgos de Corrupción, Gestión, Fiscales, LA/FT", "Ejecución de Metas físicas y presupuestales PDD", "SIPROJ WEB", "Planes de Mejoramiento Internos y Externos", </t>
    </r>
    <r>
      <rPr>
        <b/>
        <sz val="10"/>
        <rFont val="Times New Roman"/>
        <family val="1"/>
      </rPr>
      <t xml:space="preserve"> y </t>
    </r>
    <r>
      <rPr>
        <b/>
        <i/>
        <sz val="10"/>
        <rFont val="Times New Roman"/>
        <family val="1"/>
      </rPr>
      <t>"Uso del Software legal"</t>
    </r>
    <r>
      <rPr>
        <b/>
        <sz val="10"/>
        <rFont val="Times New Roman"/>
        <family val="1"/>
      </rPr>
      <t>.</t>
    </r>
    <r>
      <rPr>
        <sz val="10"/>
        <rFont val="Times New Roman"/>
        <family val="1"/>
      </rPr>
      <t xml:space="preserve">
De igual forma, se observan los correos de revisión de los Informes por parte de la Jefe OCI, y los memorandos de notificación de los mismos a los respectivos procesos.
</t>
    </r>
    <r>
      <rPr>
        <b/>
        <sz val="10"/>
        <rFont val="Times New Roman"/>
        <family val="1"/>
      </rPr>
      <t>No se ha presentado materialización del riesgo.</t>
    </r>
  </si>
  <si>
    <t xml:space="preserve">El/la auditor/a líder designado para cada auditoria y/o seguimiento </t>
  </si>
  <si>
    <t>Mensualmente</t>
  </si>
  <si>
    <t>Controlar que se cumpla con las actividades programadas</t>
  </si>
  <si>
    <t>Presentando los avances en reunión de equipo primario de la oficina</t>
  </si>
  <si>
    <t>En caso de que se detecten retrasos o incumplimientos, se establecen actividades de contingencia que permitan cumplir lo programado.</t>
  </si>
  <si>
    <t>Acta de reunión A-GDO-FT-004
Registro de asistencia A-GCH-FT-010
Presentación</t>
  </si>
  <si>
    <t>Se hizo la revisión de las actividades programadas y ejecutadas del Plan Anual de Auditoría Interna en las reuniones del equipo de trabajo de la Oficina de Control Interno, las cuales fueron realizadas los días 04 de febrero, 25 de marzo y 23 de abril de 2026. Adicionalmente se establecieron las actividades pendientes de entrega según lista de compromisos a cada uno de los miembros del equipo de trabajo de la OCI.
La ejecución del control se encuentra soportada con (3) actas de reunión firmadas, (3) presentaciones de PowerPoint y (3) listados de asistencia.</t>
  </si>
  <si>
    <t>Control No. 3: Se evidencia la realización de reuniones del equipo de la Oficina de Control Interno en donde se desarrollan diferentes temas relacionados con la gestión de la dependencia; sin embargo no se evidencia con los soportes que se adjuntan, que los auditores líderes presenten los avances logrados en las auditorías que tienen a cargo.</t>
  </si>
  <si>
    <r>
      <rPr>
        <b/>
        <sz val="10"/>
        <rFont val="Times New Roman"/>
        <family val="1"/>
      </rPr>
      <t>CONTROL 3:</t>
    </r>
    <r>
      <rPr>
        <sz val="10"/>
        <rFont val="Times New Roman"/>
        <family val="1"/>
      </rPr>
      <t xml:space="preserve"> Se verificó la aplicación del control mediante la evidencia documental presentada, consistente en las actas de reunión de Equipo primario, celebradas el </t>
    </r>
    <r>
      <rPr>
        <b/>
        <sz val="10"/>
        <rFont val="Times New Roman"/>
        <family val="1"/>
      </rPr>
      <t>04 de Febrero, 25 de Marzo, y 23 de Abril de 2026</t>
    </r>
    <r>
      <rPr>
        <sz val="10"/>
        <rFont val="Times New Roman"/>
        <family val="1"/>
      </rPr>
      <t xml:space="preserve">, en las cuales se revisaron los avances de las actividades a cargo de la Oficina.
De igual forma, se observan los listados de asistencia y las presentaciones realizadas en las citadas reuniones.
</t>
    </r>
    <r>
      <rPr>
        <b/>
        <sz val="10"/>
        <rFont val="Times New Roman"/>
        <family val="1"/>
      </rPr>
      <t>No se ha presentado materialización del riesgo.</t>
    </r>
  </si>
  <si>
    <t>Debilidades en los controles del uso de la información a la que se accede en los procesos de seguimiento y/o auditoría</t>
  </si>
  <si>
    <t>Posibilidad de uso indebido de  información confidencial o privilegiada por parte del equipo Auditor, en favor propio o de terceros</t>
  </si>
  <si>
    <t xml:space="preserve">Deterioro de la imagen y credibilidad de la Oficina de Control Interno
Filtración de la información confidencial o privilegiada de los procesos auditados
Pérdida de información 
Uso indebido de información lo que expondría a la entidad a la materialización de riesgos, pudiendo impactar el cumplimiento de objetivos y generar observaciones y hallazgos de entes de vigilancia y control </t>
  </si>
  <si>
    <t>Cada vez que se solicita información al proceso auditado</t>
  </si>
  <si>
    <t xml:space="preserve">Revisar y aprobar las solicitudes de información </t>
  </si>
  <si>
    <t xml:space="preserve">Se recibe por correo electrónico la proyección de solicitudes de información y se verifica que la información solicitada corresponda al alcance definido para el proceso auditor. </t>
  </si>
  <si>
    <t>En caso de que se detecte información que no corresponda al alcance definido, se ajusta la solicitud o se excluye de la misma y se envía la solicitud aprobada a radicar</t>
  </si>
  <si>
    <t>Correo electrónico
Memorando de solicitud de información</t>
  </si>
  <si>
    <t>FUERTE</t>
  </si>
  <si>
    <t>1. Poner en conocimiento de los entes de control correspondientes la situación presentada</t>
  </si>
  <si>
    <t>1.Socializar al equipo de la Oficina de Control Interno, el Manual Estatuto de Auditoría S-EVG-MA-003 y los procedimientos de la Oficina</t>
  </si>
  <si>
    <t>Se realizó revisión de las solicitudes de información para su posterior envío mediante memorando de solicitud de información y/o vía correo electrónico institucional para la elaboración de informes y seguimientos de Ley. Se anexan como evidencias (3) correos electrónicos y (3) memorandos de solicitud de información con motivo de la realización de auditoría interna.</t>
  </si>
  <si>
    <t>Se realizó socialización del Manual Estatuto de Auditoría S-EVG-MA-003 y otros documentos como el Código de Ética, el Plan Anual de Auditoría y la Carta de Representación en las reuniones del equipo de trabajo de la Oficina de Control Interno los días 04 de febrero y 25 de marzo de 2026 con motivo del ingreso de nuevos miembros al equipo de la Oficina de Control Interno.
Se anexan dos (2) listados de asistencia y dos (2) presentaciones de las reuniones de equipo de la Oficina de Control Interno.</t>
  </si>
  <si>
    <t>Control No. 1: Se evidencia la aplicación del control con el envío de correos revisados y firmados por parte de la líder del proceso (Jefe de la Oficina de Control Interno) solicitando información a los proecsos auditados.
Acción de fortalecimiento: Se evidencia el desarrollo de reuniones en donde se socializa el Manua Estatuto de Auditoría de la entidad d a los Auditores de la OCI</t>
  </si>
  <si>
    <r>
      <rPr>
        <b/>
        <sz val="10"/>
        <rFont val="Times New Roman"/>
        <family val="1"/>
      </rPr>
      <t>CONTROL 1:</t>
    </r>
    <r>
      <rPr>
        <sz val="10"/>
        <rFont val="Times New Roman"/>
        <family val="1"/>
      </rPr>
      <t xml:space="preserve"> Se verificó la aplicación del control mediante la evidencia documental presentada, consistente en los memorandos de Solicitud de Información No.1, No.2 y No. 3, realizados en el marco de: </t>
    </r>
    <r>
      <rPr>
        <b/>
        <i/>
        <sz val="10"/>
        <rFont val="Times New Roman"/>
        <family val="1"/>
      </rPr>
      <t>"Auditoría al Proceso de Gestión Contractual"</t>
    </r>
    <r>
      <rPr>
        <sz val="10"/>
        <rFont val="Times New Roman"/>
        <family val="1"/>
      </rPr>
      <t xml:space="preserve">; las cuales fueron revisadas previamente por la Jefe OCI, como consta en los correos electronicos allegados como soportes.
De igual forma, se observa cumplimiento de la </t>
    </r>
    <r>
      <rPr>
        <b/>
        <sz val="10"/>
        <rFont val="Times New Roman"/>
        <family val="1"/>
      </rPr>
      <t>ACCIÓN DE FORTALECIMIENTO</t>
    </r>
    <r>
      <rPr>
        <sz val="10"/>
        <rFont val="Times New Roman"/>
        <family val="1"/>
      </rPr>
      <t xml:space="preserve"> a través de las Actas de reunión de Equipo primario, celebradas el 04 de Febrero y 25 de Marzo de 2026; en las cuales se socializó el </t>
    </r>
    <r>
      <rPr>
        <b/>
        <i/>
        <sz val="10"/>
        <rFont val="Times New Roman"/>
        <family val="1"/>
      </rPr>
      <t>Manual del Estatuto de Auditoria</t>
    </r>
    <r>
      <rPr>
        <sz val="10"/>
        <rFont val="Times New Roman"/>
        <family val="1"/>
      </rPr>
      <t xml:space="preserve">, aclarando la confidencialidad y reserva tanto en la información como en los documentos; y la objetividad que se debe tener en las auditorías a realizar. 
</t>
    </r>
    <r>
      <rPr>
        <b/>
        <sz val="10"/>
        <rFont val="Times New Roman"/>
        <family val="1"/>
      </rPr>
      <t>No se ha presentado materialización del riesgo.</t>
    </r>
  </si>
  <si>
    <t xml:space="preserve">El / la Jefe de la Oficina de Control Interno </t>
  </si>
  <si>
    <t>Cada vez que ingrese un miembro al equipo auditor</t>
  </si>
  <si>
    <t xml:space="preserve">Validar el acceso a la carpeta digital en el momento del ingreso de cada equipo auditor </t>
  </si>
  <si>
    <t>Mediante el formato de gestión de Usuarios E-GTIC-FT-018 se autoriza el acceso a la carpeta digital a los miembros del equipo</t>
  </si>
  <si>
    <t>Se reitera la solicitud a la oficina de TICS, indicando el número de caso registrado en ARANDA</t>
  </si>
  <si>
    <t>Formato de gestión de Usuarios E-GTIC-FT-018 
Correo electrónico de reiteración</t>
  </si>
  <si>
    <t>En el periodo del primer cuatrimestre de 2026 se enviaron tres (3) solicitudes en el formato de Gestión de Usuarios E-GTIC-FT-018 a la Oficina de TIC autorizando el acceso a los nuevos miembros del equipo de la Oficina de Control Interno.</t>
  </si>
  <si>
    <t xml:space="preserve">Control No. 2: Se evidencia la aplicación del control con el envío de los formatos gestión de Usuarios E-GTIC-FT-018 validando el ingreso a las carpetas digitales a los nuevos miembros del equipo 
</t>
  </si>
  <si>
    <r>
      <rPr>
        <b/>
        <sz val="10"/>
        <color rgb="FF000000"/>
        <rFont val="Arial"/>
      </rPr>
      <t>CONTROL 2:</t>
    </r>
    <r>
      <rPr>
        <sz val="10"/>
        <color rgb="FF000000"/>
        <rFont val="Arial"/>
      </rPr>
      <t xml:space="preserve"> Se verificó la aplicación del control mediante la evidencia documental presentada, consistente en el diligenciamiento del </t>
    </r>
    <r>
      <rPr>
        <b/>
        <i/>
        <sz val="10"/>
        <color rgb="FF000000"/>
        <rFont val="Arial"/>
      </rPr>
      <t>Formato E-GTIC-FT-014</t>
    </r>
    <r>
      <rPr>
        <sz val="10"/>
        <color rgb="FF000000"/>
        <rFont val="Arial"/>
      </rPr>
      <t xml:space="preserve"> (con la respectiva firma del Jefe OCI).
</t>
    </r>
    <r>
      <rPr>
        <b/>
        <sz val="10"/>
        <color rgb="FF000000"/>
        <rFont val="Arial"/>
      </rPr>
      <t>Recomendación:</t>
    </r>
    <r>
      <rPr>
        <sz val="10"/>
        <color rgb="FF000000"/>
        <rFont val="Arial"/>
      </rPr>
      <t xml:space="preserve"> Ajustar la redacción de las columnas </t>
    </r>
    <r>
      <rPr>
        <i/>
        <sz val="10"/>
        <color rgb="FF000000"/>
        <rFont val="Arial"/>
      </rPr>
      <t>"CÓMO SE REALIZA LA ACTIVIDAD DE CONTROL"</t>
    </r>
    <r>
      <rPr>
        <sz val="10"/>
        <color rgb="FF000000"/>
        <rFont val="Arial"/>
      </rPr>
      <t xml:space="preserve"> y </t>
    </r>
    <r>
      <rPr>
        <i/>
        <sz val="10"/>
        <color rgb="FF000000"/>
        <rFont val="Arial"/>
      </rPr>
      <t>"EVIDENCIA DE LA EJECUCIÓN DEL CONTROL"</t>
    </r>
    <r>
      <rPr>
        <sz val="10"/>
        <color rgb="FF000000"/>
        <rFont val="Arial"/>
      </rPr>
      <t xml:space="preserve">, teniendo en cuenta el </t>
    </r>
    <r>
      <rPr>
        <b/>
        <sz val="10"/>
        <color rgb="FF000000"/>
        <rFont val="Arial"/>
      </rPr>
      <t>Código</t>
    </r>
    <r>
      <rPr>
        <sz val="10"/>
        <color rgb="FF000000"/>
        <rFont val="Arial"/>
      </rPr>
      <t xml:space="preserve"> del formato que consta como soporte.
</t>
    </r>
    <r>
      <rPr>
        <b/>
        <sz val="10"/>
        <color rgb="FF000000"/>
        <rFont val="Arial"/>
      </rPr>
      <t>No se ha presentado materialización del riesgo.</t>
    </r>
  </si>
  <si>
    <t xml:space="preserve">Cada miembro del grupo auditor </t>
  </si>
  <si>
    <t>En el momento de terminación del contrato.</t>
  </si>
  <si>
    <t xml:space="preserve">Verificar que todos los documentos generados durante el proceso auditor o de seguimiento sean entregados y archivados </t>
  </si>
  <si>
    <t>Se realiza el diligenciamiento y entrega al Jefe de la OCI, el formato INVENTARIO ÚNICO DOCUMENTAL, código A-GDO-FT-018 verificando que todos los documentos generados durante el proceso auditor o de seguimiento  sean entregados y archivados</t>
  </si>
  <si>
    <t>En el caso de que no se entregue o no esté completamente diligenciado el formato INVENTARIO ÚNICO DOCUMENTAL, A-GDO-FT-018, no se tramitará la Certificación final de cumplimiento de contrato A-GCO-FT-005</t>
  </si>
  <si>
    <t>Formato INVENTARIO ÚNICO DOCUMENTAL  A-GDO-FT-018</t>
  </si>
  <si>
    <t>Se realizó una (1) entrega de documentos del equipo de trabajo de la Oficina de Control Interno mediante el formato INVENTARIO ÚNICO DOCUMENTAL A-GDO-FT-018 para verificación de la Jefe de la Oficina Control Interno en relación a los informes y seguimientos efectuados en el primer cuatrimestre de 2026 de acuerdo con el cronograma de actividades del PAAI 2026 versión 2.</t>
  </si>
  <si>
    <t xml:space="preserve">Control No. 3: Se evidencia la aplicación del control con el diligenciamiento del formato Inventario Único Documental A-GDO-FT-018 firmado por la Jefe de la Oficina de Control Interno evidenciando la entrega de la información del funcionario saliente
</t>
  </si>
  <si>
    <r>
      <rPr>
        <b/>
        <sz val="10"/>
        <rFont val="Times New Roman"/>
        <family val="1"/>
      </rPr>
      <t>CONTROL 3:</t>
    </r>
    <r>
      <rPr>
        <sz val="10"/>
        <rFont val="Times New Roman"/>
        <family val="1"/>
      </rPr>
      <t xml:space="preserve"> Se verificó la aplicación del control mediante la evidencia documental presentada, consistente en el diligenciamiento del </t>
    </r>
    <r>
      <rPr>
        <b/>
        <i/>
        <sz val="10"/>
        <rFont val="Times New Roman"/>
        <family val="1"/>
      </rPr>
      <t>Formato INVENTARIO ÚNICO DOCUMENTAL  A-GDO-FT-018</t>
    </r>
    <r>
      <rPr>
        <sz val="10"/>
        <rFont val="Times New Roman"/>
        <family val="1"/>
      </rPr>
      <t xml:space="preserve"> (con la respectiva firma del Jefe OCI).
</t>
    </r>
    <r>
      <rPr>
        <b/>
        <sz val="10"/>
        <rFont val="Times New Roman"/>
        <family val="1"/>
      </rPr>
      <t>No se ha presentado materialización del riesgo.</t>
    </r>
  </si>
  <si>
    <t>El/la auxiliar administrativo/a</t>
  </si>
  <si>
    <t>Al ingreso de un miembro del equipo auditor</t>
  </si>
  <si>
    <t>Verificar la firma y entrega del Acuerdo de Confidencialidad</t>
  </si>
  <si>
    <t>Se realiza la verificación del diligenciamiento, firma y entrega en el formato de Acuerdo de Confidencialidad y de no divulgación de la información E-GTIC-FT-015</t>
  </si>
  <si>
    <t>En caso de detectar que algun miembro del equipo no ha aportado el formato, se solicita su entrega</t>
  </si>
  <si>
    <t xml:space="preserve"> Acuerdo de Confidencialidad y de no diuvulgación de la información E-GTIC-FT-015</t>
  </si>
  <si>
    <t>En el primer cuatrimestre de 2026 se presentaron ocho ingresos de nuevos miembros al equipo de trabajo de la Oficina de Control Interno y con motivo de ello se diligenciaron (8) formatos del Acuerdo de Confidencialidad y de no divulgación de la información E-GTIC-FT-015.</t>
  </si>
  <si>
    <t>Control No. 4 : Se evidencia la aplicación del control con los formatos de acuerdos de confidencialidad firmado pór los nuevos miembros del equipo de la OFicina de Control Interno.</t>
  </si>
  <si>
    <r>
      <rPr>
        <b/>
        <sz val="10"/>
        <rFont val="Times New Roman"/>
        <family val="1"/>
      </rPr>
      <t>CONTROL 4:</t>
    </r>
    <r>
      <rPr>
        <sz val="10"/>
        <rFont val="Times New Roman"/>
        <family val="1"/>
      </rPr>
      <t xml:space="preserve"> Se verificó la aplicación del control mediante la evidencia documental presentada, consistente en el diligenciamiento del </t>
    </r>
    <r>
      <rPr>
        <b/>
        <i/>
        <sz val="10"/>
        <rFont val="Times New Roman"/>
        <family val="1"/>
      </rPr>
      <t>Formato ACUERDO DE CONFIDENCIALIDAD Y DE NO DIVULGACIÓN DE LA INFORMACIÓN E-GTIC-FT-015</t>
    </r>
    <r>
      <rPr>
        <sz val="10"/>
        <rFont val="Times New Roman"/>
        <family val="1"/>
      </rPr>
      <t xml:space="preserve">.
</t>
    </r>
    <r>
      <rPr>
        <b/>
        <sz val="10"/>
        <rFont val="Times New Roman"/>
        <family val="1"/>
      </rPr>
      <t>No se ha presentado materialización del riesgo.</t>
    </r>
  </si>
  <si>
    <t>INSTRUCCIÓN Y JUZGAMIENTO DISCIPLINARIOS</t>
  </si>
  <si>
    <t>Ejercer el control disciplinario sobre la conducta de los servidores públicos del IDIPRON, en el cumplimiento de sus deberes funcionales, a través de medidas de corrección o de prevención, con el fin de garantizar los principios de eficiencia moralidad economía y transparencia **</t>
  </si>
  <si>
    <t>La actuación Disciplinaria se origina con la recepción de información proveniente de un servidor público, por queja formulada por cualquier persona, por anónimos o por otro medio que amerite credibilidad y finaliza con cualquiera de las siguientes decisiones: un auto  inhibitorio, un auto de archivo definitivo, un auto de remisión por competencia y el correspondiente fallo sancionatorio o absolutorio en primera instancia. Esta Actuación está destinada a los servidores públicos del IDIPRON aunque se encuentren retirados del servicio. **</t>
  </si>
  <si>
    <t>Divulgación de la información por parte de las personas que hacen parte de la Oficina de Control Disciplinario Interno.</t>
  </si>
  <si>
    <t xml:space="preserve">Posibilidad de manipulación o alteración de la información asociada al desarrollo de procesos disciplinarios por parte de los servidores o contratistas de la Oficina de Control Disciplinario Interno para beneficio propio  o de un tercero . </t>
  </si>
  <si>
    <t>* Demanda. 
* Violación al debido proceso. 
* Investigación disciplinaria al Grupo de Control Interno Disciplinario</t>
  </si>
  <si>
    <t xml:space="preserve">
El Jefe de la Oficina de Control Disciplinario Interno</t>
  </si>
  <si>
    <t xml:space="preserve">
Cada vez que ingresa un servidor o cada vez que un contratista suscribe contrato </t>
  </si>
  <si>
    <t xml:space="preserve">
Verificar el diligenciamiento del  Acuerdo de confidencialidad</t>
  </si>
  <si>
    <t>En el momento en que las personas van a suscribir los contratos, se verifica que el formato de Acuerdo de confidencialidad esté completamente diligenciado y firmado por las personas que ingresan a la dependencia</t>
  </si>
  <si>
    <t>En caso de detectarse que un servidor o contratista no ha diligenciado dicho Acuerdo de manera oportuna, se procede a solicitarle de forma escrita su diligenciamiento y firma.</t>
  </si>
  <si>
    <t>Acuerdo de confidencialidad y no divulgación de la información E-GTIC-FT-015
Comunicación oficial ( correo electrónico o memorando, solicitando se diligencie el formato de Acuerdo de Confidencialidad, cuando no se encuentre documentado) , esto solo en caso de que algún funcionario o contratista no haya firmado el acuerdo de confidencialidad</t>
  </si>
  <si>
    <t>Se inicia proceso disciplinario.                            Se inicia proceso por incumplimiento del contrato.                                    Se compulsan copias a la Fiscalía General de la Nación</t>
  </si>
  <si>
    <t xml:space="preserve">EN ESTE CUATRIMESTRE DE 2026  SE SUSCRIBIERON 4 CONTRATOS DE PRESTACION DE SERVICIOS,  EN LOS CUALES SE VERIFICO QUE ESTUVIERAN ANEXOS Y FIRMADOS LOS ACUERDOS DE CONFIDENCIALIDAD DE LOS CONTRATISTAS: HERNAN CAMILO RIVERA FRANCO CPS 0762-2026 -  JOSE ALEJANDRO FORERO GALINDO CPS 0760-2026 - DIANA CAROLINA TINJACA GONZALEZ CPS 0761-2026 - FABIO ALEJANDRO PEREZ LEON CPS 0763  LOS CUALES SE ANEXAN EN LAS EVIDENCIAS 
</t>
  </si>
  <si>
    <t>SIEMPRE SE VERIFICA QUE AL MOMENTO DE LA CONTRATACION  LAS PERSONAS A CONTRATAR, PRESENTEN  SU DOCUMENTACION PARA LA SUSCRIPCION DE LOS CONTRATOS Y ENTRE LOS DOCUMENTOS A PRESENTAR SUSCRIBAN EL ACUERDO DE CONFIDENCIALIDAD.</t>
  </si>
  <si>
    <t xml:space="preserve">NO SE MATERIALIZO EL RIESGO </t>
  </si>
  <si>
    <t>N/A</t>
  </si>
  <si>
    <t xml:space="preserve">12/05/2026
Una vez revisadas las evidencias allegadas por el proceso para la ejecución del control, se denota que el mismo fue llevado a cabo en su totalidad, dado que  los 4 contratistas que ingresaron durante el periodo a evaluar realizaron la firma del acuerdo de confidencialidad requerido.
Teniendo en cuenta lo anterior, no se evidencia materialiación del riesgo.
El proceso no formuló acciones de fortalecimiento.
</t>
  </si>
  <si>
    <t>22/05/2026
CONTROL No. 1. Cumple al evidenciar 4 acuerdos debidamente firmados de confidencializadad.
ACCION DE FORTALECIMIENTO: No aplica
NO SE MATERIALIZÓ EL DAÑO
RECOMENDACIONES: Continuar con el cumplimiento de la accion para mitigar la materializacion del daño</t>
  </si>
  <si>
    <t xml:space="preserve">Verificar que los integrantes de la Oficina de Control Disciplinario Interno tengan el conocimiento del Articulo 115 de la Ley 1952 de 2019, el cual indica la reserva de las actuaciones disciplinarias </t>
  </si>
  <si>
    <t>A través de reunión periódica se recuerda a cada integrante del equipo la importancia de guardar la reserva legal en todas las actuaciones disciplinarias</t>
  </si>
  <si>
    <t>Se retroalimenta en las reuniones periodicas para informarle sobre lo socializado  en referencia con la reserva legal</t>
  </si>
  <si>
    <t>Lista de asistencia y/o acta de reunión</t>
  </si>
  <si>
    <t>PARA EL CUARTO TRIMESTRE DE 2026 SE REALIZO ANALISIS JURIDICO DE LAS QIEJAS  EN LOS MESES DE ENERO,FEBRERO ,MARZO  Y ABRIL ,EN LAS CUALES  SE RECUERDA LO ESTABLECIDO, EN EL ARTICULO 115 DE LA LEY 1952 DE 2019 RESPECTO A  LA RESERVA DE LA ACTUACION DISCIPLINARIA; SE ADJUNTA COMO EVIDENCIA LA LISTA DE ASISTENCIA DE LAS REUNIONES.</t>
  </si>
  <si>
    <t xml:space="preserve">SE LLEVAN A CABO, LAS REUNIONES MENSUALMENTE PARA  REALIZAR LOS ANALISIS DE LAS QUEJAS Y RECORDAR LO ESTABLECIDO EN EL ARTICULO 115 DE LA LEY 1952 RESPECTO A LA RESERVA DE LA ACTUACION DISCIPLINARIA 
</t>
  </si>
  <si>
    <t>12/05/2026
Una vez revisadas las evidencias allegadas por el proceso para la ejecución del control, se establece que el  mismo fue cumplido a cavalidad, dado que durante cada uno de los meses objeto de evaluación, se llevaron a cabo las reuniones de equipo establecidas para socializar la reserva legal de la información recibida.
Teniendo en cuenta lo anterior, no se evidencia materialiación del riesgo.
El proceso no formuló acciones de fortalecimiento.</t>
  </si>
  <si>
    <t>22/05/2026
CONTROL No. 2 Cumple, se aportan 4 planillas de asistencia a reuniones de equipo mensuales con el analisis de as quejas y el recordatorio al debido cumplimiento al articulo 115 de la ley 1952.
ACCION DE FORTALECIMIENTO: No aplica
NO SE MATERIALIZÓ EL DAÑO
RECOMENDACIONES: Continuar con el cumplimiento de las actividades de control con el fin de mitigar el daño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</si>
</sst>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34">
    <font>
      <sz val="11"/>
      <color theme="1"/>
      <name val="Calibri"/>
      <scheme val="minor"/>
    </font>
    <font>
      <sz val="11"/>
      <color theme="1"/>
      <name val="Calibri"/>
      <family val="2"/>
      <scheme val="minor"/>
    </font>
    <font>
      <sz val="11"/>
      <color theme="1"/>
      <name val="Calibri"/>
      <family val="2"/>
    </font>
    <font>
      <sz val="12"/>
      <color theme="1"/>
      <name val="Times New Roman"/>
      <family val="1"/>
    </font>
    <font>
      <sz val="11"/>
      <name val="Calibri"/>
      <family val="2"/>
    </font>
    <font>
      <b/>
      <sz val="11"/>
      <color theme="1"/>
      <name val="Calibri"/>
      <family val="2"/>
    </font>
    <font>
      <b/>
      <sz val="10"/>
      <color theme="1"/>
      <name val="Times New Roman"/>
      <family val="1"/>
    </font>
    <font>
      <b/>
      <sz val="14"/>
      <color theme="1"/>
      <name val="Times New Roman"/>
      <family val="1"/>
    </font>
    <font>
      <b/>
      <sz val="12"/>
      <color theme="1"/>
      <name val="Times New Roman"/>
      <family val="1"/>
    </font>
    <font>
      <sz val="10"/>
      <color theme="1"/>
      <name val="Times New Roman"/>
      <family val="1"/>
    </font>
    <font>
      <b/>
      <sz val="20"/>
      <color theme="1"/>
      <name val="Times New Roman"/>
      <family val="1"/>
    </font>
    <font>
      <b/>
      <sz val="16"/>
      <color theme="1"/>
      <name val="Times New Roman"/>
      <family val="1"/>
    </font>
    <font>
      <b/>
      <sz val="11"/>
      <color theme="1"/>
      <name val="Times New Roman"/>
      <family val="1"/>
    </font>
    <font>
      <sz val="10"/>
      <color rgb="FF000000"/>
      <name val="Times New Roman"/>
      <family val="1"/>
    </font>
    <font>
      <sz val="14"/>
      <color theme="1"/>
      <name val="Times New Roman"/>
      <family val="1"/>
    </font>
    <font>
      <sz val="14"/>
      <color rgb="FFFF0000"/>
      <name val="Times New Roman"/>
      <family val="1"/>
    </font>
    <font>
      <sz val="11"/>
      <color rgb="FFFF0000"/>
      <name val="Calibri"/>
      <family val="2"/>
    </font>
    <font>
      <b/>
      <sz val="11"/>
      <name val="Times New Roman"/>
      <family val="1"/>
    </font>
    <font>
      <b/>
      <sz val="10"/>
      <name val="Times New Roman"/>
      <family val="1"/>
    </font>
    <font>
      <sz val="14"/>
      <name val="Times New Roman"/>
      <family val="1"/>
    </font>
    <font>
      <sz val="11"/>
      <color rgb="FF242424"/>
      <name val="&quot;Aptos Narrow&quot;"/>
    </font>
    <font>
      <sz val="11"/>
      <color theme="1"/>
      <name val="Calibri"/>
      <family val="2"/>
      <scheme val="minor"/>
    </font>
    <font>
      <b/>
      <sz val="10"/>
      <color rgb="FF000000"/>
      <name val="Times New Roman"/>
      <family val="1"/>
    </font>
    <font>
      <b/>
      <u/>
      <sz val="10"/>
      <color rgb="FF000000"/>
      <name val="Times New Roman"/>
      <family val="1"/>
    </font>
    <font>
      <sz val="11"/>
      <color theme="1"/>
      <name val="Calibri"/>
      <scheme val="minor"/>
    </font>
    <font>
      <b/>
      <i/>
      <sz val="10"/>
      <color rgb="FF000000"/>
      <name val="Times New Roman"/>
      <family val="1"/>
    </font>
    <font>
      <sz val="10"/>
      <name val="Times New Roman"/>
      <family val="1"/>
    </font>
    <font>
      <b/>
      <i/>
      <sz val="10"/>
      <name val="Times New Roman"/>
      <family val="1"/>
    </font>
    <font>
      <sz val="10"/>
      <color rgb="FF000000"/>
      <name val="Arial"/>
    </font>
    <font>
      <b/>
      <sz val="10"/>
      <color rgb="FF000000"/>
      <name val="Arial"/>
    </font>
    <font>
      <b/>
      <i/>
      <sz val="10"/>
      <color rgb="FF000000"/>
      <name val="Arial"/>
    </font>
    <font>
      <i/>
      <sz val="10"/>
      <color rgb="FF000000"/>
      <name val="Arial"/>
    </font>
    <font>
      <sz val="12"/>
      <color rgb="FF000000"/>
      <name val="Times New Roman"/>
      <family val="1"/>
    </font>
    <font>
      <sz val="10"/>
      <color rgb="FF000000"/>
      <name val="Times New Roman"/>
    </font>
  </fonts>
  <fills count="11">
    <fill>
      <patternFill patternType="none"/>
    </fill>
    <fill>
      <patternFill patternType="gray125"/>
    </fill>
    <fill>
      <patternFill patternType="solid">
        <fgColor theme="0"/>
        <bgColor theme="0"/>
      </patternFill>
    </fill>
    <fill>
      <patternFill patternType="solid">
        <fgColor rgb="FFF7CAAC"/>
        <bgColor rgb="FFF7CAAC"/>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
      <patternFill patternType="solid">
        <fgColor theme="2"/>
        <bgColor indexed="64"/>
      </patternFill>
    </fill>
    <fill>
      <patternFill patternType="solid">
        <fgColor theme="5" tint="0.59999389629810485"/>
        <bgColor rgb="FFBFBFBF"/>
      </patternFill>
    </fill>
    <fill>
      <patternFill patternType="solid">
        <fgColor theme="5" tint="0.59999389629810485"/>
        <bgColor indexed="64"/>
      </patternFill>
    </fill>
    <fill>
      <patternFill patternType="solid">
        <fgColor rgb="FFFFFFFF"/>
        <bgColor rgb="FFFFFFFF"/>
      </patternFill>
    </fill>
  </fills>
  <borders count="65">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bottom/>
      <diagonal/>
    </border>
    <border>
      <left/>
      <right/>
      <top/>
      <bottom/>
      <diagonal/>
    </border>
    <border>
      <left/>
      <right/>
      <top style="thin">
        <color rgb="FF000000"/>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hair">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hair">
        <color rgb="FF000000"/>
      </left>
      <right style="thin">
        <color rgb="FF000000"/>
      </right>
      <top/>
      <bottom style="hair">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medium">
        <color rgb="FF000000"/>
      </left>
      <right/>
      <top style="thin">
        <color rgb="FF000000"/>
      </top>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medium">
        <color rgb="FF000000"/>
      </right>
      <top/>
      <bottom style="thin">
        <color indexed="64"/>
      </bottom>
      <diagonal/>
    </border>
    <border>
      <left/>
      <right/>
      <top style="hair">
        <color rgb="FF000000"/>
      </top>
      <bottom style="thin">
        <color indexed="64"/>
      </bottom>
      <diagonal/>
    </border>
    <border>
      <left style="hair">
        <color rgb="FF000000"/>
      </left>
      <right style="hair">
        <color rgb="FF000000"/>
      </right>
      <top style="hair">
        <color rgb="FF000000"/>
      </top>
      <bottom style="thin">
        <color indexed="64"/>
      </bottom>
      <diagonal/>
    </border>
    <border>
      <left style="hair">
        <color rgb="FF000000"/>
      </left>
      <right style="thin">
        <color rgb="FF000000"/>
      </right>
      <top/>
      <bottom style="thin">
        <color indexed="64"/>
      </bottom>
      <diagonal/>
    </border>
    <border>
      <left style="medium">
        <color rgb="FF000000"/>
      </left>
      <right/>
      <top/>
      <bottom style="thin">
        <color indexed="64"/>
      </bottom>
      <diagonal/>
    </border>
    <border>
      <left/>
      <right/>
      <top/>
      <bottom style="thin">
        <color indexed="64"/>
      </bottom>
      <diagonal/>
    </border>
  </borders>
  <cellStyleXfs count="7">
    <xf numFmtId="0" fontId="0" fillId="0" borderId="0"/>
    <xf numFmtId="0" fontId="21" fillId="0" borderId="16"/>
    <xf numFmtId="0" fontId="1" fillId="0" borderId="16"/>
    <xf numFmtId="0" fontId="1" fillId="0" borderId="16"/>
    <xf numFmtId="0" fontId="1" fillId="0" borderId="16"/>
    <xf numFmtId="0" fontId="1" fillId="0" borderId="16"/>
    <xf numFmtId="0" fontId="24" fillId="0" borderId="16"/>
  </cellStyleXfs>
  <cellXfs count="438">
    <xf numFmtId="0" fontId="0" fillId="0" borderId="0" xfId="0"/>
    <xf numFmtId="0" fontId="2" fillId="0" borderId="0" xfId="0" applyFont="1"/>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vertical="top" wrapText="1"/>
    </xf>
    <xf numFmtId="0" fontId="2" fillId="0" borderId="0" xfId="0" applyFont="1" applyAlignment="1">
      <alignment wrapText="1"/>
    </xf>
    <xf numFmtId="0" fontId="3" fillId="0" borderId="3" xfId="0" applyFont="1" applyBorder="1" applyAlignment="1">
      <alignment horizontal="left" vertical="top" wrapText="1"/>
    </xf>
    <xf numFmtId="0" fontId="8" fillId="2" borderId="10" xfId="0" applyFont="1" applyFill="1" applyBorder="1" applyAlignment="1">
      <alignment horizontal="center" vertical="center"/>
    </xf>
    <xf numFmtId="0" fontId="9" fillId="0" borderId="0" xfId="0" applyFont="1"/>
    <xf numFmtId="0" fontId="6" fillId="2" borderId="15" xfId="0" applyFont="1" applyFill="1" applyBorder="1" applyAlignment="1">
      <alignment horizontal="left" vertical="center"/>
    </xf>
    <xf numFmtId="0" fontId="6" fillId="2" borderId="16" xfId="0" applyFont="1" applyFill="1" applyBorder="1" applyAlignment="1">
      <alignment horizontal="center" vertical="center"/>
    </xf>
    <xf numFmtId="14" fontId="6" fillId="2" borderId="16" xfId="0" applyNumberFormat="1" applyFont="1" applyFill="1" applyBorder="1" applyAlignment="1">
      <alignment horizontal="center" vertical="center"/>
    </xf>
    <xf numFmtId="0" fontId="6" fillId="2" borderId="17" xfId="0" applyFont="1" applyFill="1" applyBorder="1" applyAlignment="1">
      <alignment horizontal="center" vertical="center"/>
    </xf>
    <xf numFmtId="0" fontId="6" fillId="2" borderId="16" xfId="0" applyFont="1" applyFill="1" applyBorder="1" applyAlignment="1">
      <alignment vertical="center"/>
    </xf>
    <xf numFmtId="0" fontId="6" fillId="2" borderId="16" xfId="0" applyFont="1" applyFill="1" applyBorder="1" applyAlignment="1">
      <alignment horizontal="left" vertical="center"/>
    </xf>
    <xf numFmtId="0" fontId="9" fillId="0" borderId="0" xfId="0" applyFont="1" applyAlignment="1">
      <alignment horizontal="left" vertical="center"/>
    </xf>
    <xf numFmtId="0" fontId="6" fillId="0" borderId="0" xfId="0" applyFont="1" applyAlignment="1">
      <alignment horizontal="center" vertical="center"/>
    </xf>
    <xf numFmtId="0" fontId="3" fillId="2" borderId="16" xfId="0" applyFont="1" applyFill="1" applyBorder="1" applyAlignment="1">
      <alignment horizontal="left" vertical="center" wrapText="1"/>
    </xf>
    <xf numFmtId="0" fontId="6" fillId="2" borderId="15" xfId="0" applyFont="1" applyFill="1" applyBorder="1" applyAlignment="1">
      <alignment horizontal="center" vertical="center"/>
    </xf>
    <xf numFmtId="0" fontId="6" fillId="2" borderId="22" xfId="0" applyFont="1" applyFill="1" applyBorder="1" applyAlignment="1">
      <alignment horizontal="center" vertical="center"/>
    </xf>
    <xf numFmtId="0" fontId="6" fillId="0" borderId="0" xfId="0" applyFont="1" applyAlignment="1">
      <alignment horizontal="center"/>
    </xf>
    <xf numFmtId="0" fontId="6" fillId="0" borderId="0" xfId="0" applyFont="1"/>
    <xf numFmtId="0" fontId="6" fillId="0" borderId="0" xfId="0" applyFont="1" applyAlignment="1">
      <alignment horizontal="center" vertical="center" wrapText="1"/>
    </xf>
    <xf numFmtId="0" fontId="3" fillId="0" borderId="1" xfId="0" applyFont="1" applyBorder="1" applyAlignment="1">
      <alignment horizontal="left" vertical="center" wrapText="1"/>
    </xf>
    <xf numFmtId="0" fontId="6" fillId="0" borderId="38" xfId="0" applyFont="1" applyBorder="1" applyAlignment="1">
      <alignment horizontal="center" vertical="center" wrapText="1"/>
    </xf>
    <xf numFmtId="1" fontId="3" fillId="0" borderId="38" xfId="0" applyNumberFormat="1" applyFont="1" applyBorder="1" applyAlignment="1">
      <alignment horizontal="center" vertical="center"/>
    </xf>
    <xf numFmtId="0" fontId="9" fillId="0" borderId="0" xfId="0" applyFont="1" applyAlignment="1">
      <alignment horizontal="center"/>
    </xf>
    <xf numFmtId="0" fontId="3" fillId="0" borderId="2" xfId="0" applyFont="1" applyBorder="1" applyAlignment="1">
      <alignment horizontal="left" vertical="center" wrapText="1"/>
    </xf>
    <xf numFmtId="0" fontId="6" fillId="0" borderId="40" xfId="0" applyFont="1" applyBorder="1" applyAlignment="1">
      <alignment horizontal="center" vertical="center" wrapText="1"/>
    </xf>
    <xf numFmtId="1" fontId="3" fillId="0" borderId="40" xfId="0" applyNumberFormat="1" applyFont="1" applyBorder="1" applyAlignment="1">
      <alignment horizontal="center" vertical="center"/>
    </xf>
    <xf numFmtId="0" fontId="3" fillId="0" borderId="0" xfId="0" applyFont="1" applyAlignment="1">
      <alignment horizontal="left" vertical="center" wrapText="1"/>
    </xf>
    <xf numFmtId="0" fontId="3" fillId="5" borderId="10" xfId="0" applyFont="1" applyFill="1" applyBorder="1" applyAlignment="1">
      <alignment horizontal="center" vertical="center" wrapText="1"/>
    </xf>
    <xf numFmtId="0" fontId="6" fillId="0" borderId="0" xfId="0" applyFont="1" applyAlignment="1">
      <alignment horizontal="left" vertical="center" wrapText="1"/>
    </xf>
    <xf numFmtId="0" fontId="3" fillId="0" borderId="44" xfId="0" applyFont="1" applyBorder="1" applyAlignment="1">
      <alignment horizontal="left" vertical="center" wrapText="1"/>
    </xf>
    <xf numFmtId="0" fontId="6" fillId="0" borderId="45" xfId="0" applyFont="1" applyBorder="1" applyAlignment="1">
      <alignment horizontal="center" vertical="center" wrapText="1"/>
    </xf>
    <xf numFmtId="1" fontId="3" fillId="0" borderId="45" xfId="0" applyNumberFormat="1" applyFont="1" applyBorder="1" applyAlignment="1">
      <alignment horizontal="center" vertical="center"/>
    </xf>
    <xf numFmtId="0" fontId="13" fillId="0" borderId="51" xfId="0" applyFont="1" applyBorder="1" applyAlignment="1">
      <alignment horizontal="center" vertical="center" wrapText="1"/>
    </xf>
    <xf numFmtId="0" fontId="14" fillId="0" borderId="36" xfId="0" applyFont="1" applyBorder="1" applyAlignment="1">
      <alignment horizontal="center" vertical="center" wrapText="1"/>
    </xf>
    <xf numFmtId="0" fontId="13" fillId="0" borderId="48" xfId="0" applyFont="1" applyBorder="1" applyAlignment="1">
      <alignment horizontal="center" vertical="center" wrapText="1"/>
    </xf>
    <xf numFmtId="0" fontId="6" fillId="8" borderId="35" xfId="0" applyFont="1" applyFill="1" applyBorder="1" applyAlignment="1">
      <alignment horizontal="center" vertical="center" wrapText="1"/>
    </xf>
    <xf numFmtId="0" fontId="6" fillId="8" borderId="29" xfId="0" applyFont="1" applyFill="1" applyBorder="1" applyAlignment="1">
      <alignment horizontal="center"/>
    </xf>
    <xf numFmtId="0" fontId="6" fillId="8" borderId="10" xfId="0" applyFont="1" applyFill="1" applyBorder="1" applyAlignment="1">
      <alignment horizontal="center" vertical="center" wrapText="1"/>
    </xf>
    <xf numFmtId="0" fontId="6" fillId="8" borderId="37" xfId="0" applyFont="1" applyFill="1" applyBorder="1" applyAlignment="1">
      <alignment horizontal="center" vertical="center" wrapText="1"/>
    </xf>
    <xf numFmtId="0" fontId="20" fillId="2" borderId="0" xfId="0" applyFont="1" applyFill="1" applyAlignment="1">
      <alignment horizontal="right"/>
    </xf>
    <xf numFmtId="0" fontId="14" fillId="0" borderId="54" xfId="0" applyFont="1" applyBorder="1" applyAlignment="1">
      <alignment horizontal="center" vertical="center" wrapText="1"/>
    </xf>
    <xf numFmtId="0" fontId="14" fillId="0" borderId="33" xfId="0" applyFont="1" applyBorder="1" applyAlignment="1">
      <alignment horizontal="center" vertical="center" wrapText="1"/>
    </xf>
    <xf numFmtId="0" fontId="13" fillId="0" borderId="35" xfId="0" applyFont="1" applyBorder="1" applyAlignment="1">
      <alignment horizontal="center" vertical="center" wrapText="1"/>
    </xf>
    <xf numFmtId="14" fontId="3" fillId="2" borderId="19" xfId="0" applyNumberFormat="1" applyFont="1" applyFill="1" applyBorder="1" applyAlignment="1">
      <alignment vertical="center"/>
    </xf>
    <xf numFmtId="0" fontId="6" fillId="2" borderId="31" xfId="0" applyFont="1" applyFill="1" applyBorder="1" applyAlignment="1">
      <alignment horizontal="center" vertical="center"/>
    </xf>
    <xf numFmtId="14" fontId="6" fillId="2" borderId="31" xfId="0" applyNumberFormat="1" applyFont="1" applyFill="1" applyBorder="1" applyAlignment="1">
      <alignment horizontal="center" vertical="center"/>
    </xf>
    <xf numFmtId="0" fontId="6" fillId="8" borderId="33" xfId="0" applyFont="1" applyFill="1" applyBorder="1" applyAlignment="1">
      <alignment horizontal="center" vertical="center" wrapText="1"/>
    </xf>
    <xf numFmtId="0" fontId="6" fillId="8" borderId="33" xfId="0" applyFont="1" applyFill="1" applyBorder="1" applyAlignment="1">
      <alignment horizontal="center" vertical="center"/>
    </xf>
    <xf numFmtId="0" fontId="8" fillId="8" borderId="36" xfId="0" applyFont="1" applyFill="1" applyBorder="1" applyAlignment="1">
      <alignment horizontal="center" vertical="center" wrapText="1"/>
    </xf>
    <xf numFmtId="0" fontId="6" fillId="8" borderId="36" xfId="0" applyFont="1" applyFill="1" applyBorder="1" applyAlignment="1">
      <alignment horizontal="center" vertical="center" wrapText="1"/>
    </xf>
    <xf numFmtId="0" fontId="6" fillId="8" borderId="43" xfId="0" applyFont="1" applyFill="1" applyBorder="1" applyAlignment="1">
      <alignment horizontal="center" vertical="center" wrapText="1"/>
    </xf>
    <xf numFmtId="49" fontId="8" fillId="2" borderId="10" xfId="0" applyNumberFormat="1" applyFont="1" applyFill="1" applyBorder="1" applyAlignment="1">
      <alignment horizontal="center" vertical="center"/>
    </xf>
    <xf numFmtId="164" fontId="8" fillId="2" borderId="10" xfId="0" applyNumberFormat="1" applyFont="1" applyFill="1" applyBorder="1" applyAlignment="1">
      <alignment horizontal="center" vertical="center"/>
    </xf>
    <xf numFmtId="0" fontId="6" fillId="8" borderId="54" xfId="0" applyFont="1" applyFill="1" applyBorder="1" applyAlignment="1">
      <alignment horizontal="center" vertical="center" wrapText="1"/>
    </xf>
    <xf numFmtId="0" fontId="4" fillId="9" borderId="36" xfId="0" applyFont="1" applyFill="1" applyBorder="1"/>
    <xf numFmtId="0" fontId="6" fillId="8" borderId="33" xfId="0" applyFont="1" applyFill="1" applyBorder="1" applyAlignment="1">
      <alignment horizontal="center" vertical="center" wrapText="1"/>
    </xf>
    <xf numFmtId="0" fontId="18" fillId="8" borderId="54" xfId="0" applyFont="1" applyFill="1" applyBorder="1" applyAlignment="1">
      <alignment horizontal="center" vertical="center" wrapText="1"/>
    </xf>
    <xf numFmtId="0" fontId="6" fillId="8" borderId="54" xfId="0" applyFont="1" applyFill="1" applyBorder="1" applyAlignment="1">
      <alignment horizontal="center" vertical="center"/>
    </xf>
    <xf numFmtId="0" fontId="6" fillId="8" borderId="23" xfId="0" applyFont="1" applyFill="1" applyBorder="1" applyAlignment="1">
      <alignment horizontal="center"/>
    </xf>
    <xf numFmtId="0" fontId="4" fillId="9" borderId="24" xfId="0" applyFont="1" applyFill="1" applyBorder="1"/>
    <xf numFmtId="0" fontId="4" fillId="9" borderId="6" xfId="0" applyFont="1" applyFill="1" applyBorder="1"/>
    <xf numFmtId="0" fontId="6" fillId="8" borderId="4" xfId="0" applyFont="1" applyFill="1" applyBorder="1" applyAlignment="1">
      <alignment horizontal="center" vertical="center"/>
    </xf>
    <xf numFmtId="0" fontId="4" fillId="9" borderId="8" xfId="0" applyFont="1" applyFill="1" applyBorder="1"/>
    <xf numFmtId="0" fontId="4" fillId="9" borderId="5" xfId="0" applyFont="1" applyFill="1" applyBorder="1"/>
    <xf numFmtId="0" fontId="4" fillId="9" borderId="11" xfId="0" applyFont="1" applyFill="1" applyBorder="1"/>
    <xf numFmtId="0" fontId="0" fillId="9" borderId="0" xfId="0" applyFill="1"/>
    <xf numFmtId="0" fontId="4" fillId="9" borderId="12" xfId="0" applyFont="1" applyFill="1" applyBorder="1"/>
    <xf numFmtId="0" fontId="4" fillId="9" borderId="13" xfId="0" applyFont="1" applyFill="1" applyBorder="1"/>
    <xf numFmtId="0" fontId="4" fillId="9" borderId="22" xfId="0" applyFont="1" applyFill="1" applyBorder="1"/>
    <xf numFmtId="0" fontId="4" fillId="9" borderId="14" xfId="0" applyFont="1" applyFill="1" applyBorder="1"/>
    <xf numFmtId="0" fontId="6" fillId="8" borderId="26" xfId="0" applyFont="1" applyFill="1" applyBorder="1" applyAlignment="1">
      <alignment horizontal="center" vertical="center" wrapText="1"/>
    </xf>
    <xf numFmtId="0" fontId="4" fillId="9" borderId="34" xfId="0" applyFont="1" applyFill="1" applyBorder="1"/>
    <xf numFmtId="0" fontId="6" fillId="9" borderId="27" xfId="0" applyFont="1" applyFill="1" applyBorder="1" applyAlignment="1">
      <alignment horizontal="center"/>
    </xf>
    <xf numFmtId="0" fontId="4" fillId="9" borderId="29" xfId="0" applyFont="1" applyFill="1" applyBorder="1"/>
    <xf numFmtId="0" fontId="4" fillId="9" borderId="9" xfId="0" applyFont="1" applyFill="1" applyBorder="1"/>
    <xf numFmtId="0" fontId="6" fillId="8" borderId="30" xfId="0" applyFont="1" applyFill="1" applyBorder="1" applyAlignment="1">
      <alignment horizontal="center"/>
    </xf>
    <xf numFmtId="0" fontId="4" fillId="9" borderId="31" xfId="0" applyFont="1" applyFill="1" applyBorder="1"/>
    <xf numFmtId="0" fontId="4" fillId="9" borderId="32" xfId="0" applyFont="1" applyFill="1" applyBorder="1"/>
    <xf numFmtId="0" fontId="6" fillId="8" borderId="25" xfId="0" applyFont="1" applyFill="1" applyBorder="1" applyAlignment="1">
      <alignment horizontal="center" vertical="center" wrapText="1"/>
    </xf>
    <xf numFmtId="0" fontId="4" fillId="9" borderId="35" xfId="0" applyFont="1" applyFill="1" applyBorder="1"/>
    <xf numFmtId="0" fontId="4" fillId="9" borderId="33" xfId="0" applyFont="1" applyFill="1" applyBorder="1"/>
    <xf numFmtId="0" fontId="6" fillId="8" borderId="28" xfId="0" applyFont="1" applyFill="1" applyBorder="1" applyAlignment="1">
      <alignment horizontal="center" vertical="center" wrapText="1"/>
    </xf>
    <xf numFmtId="0" fontId="4" fillId="9" borderId="7" xfId="0" applyFont="1" applyFill="1" applyBorder="1"/>
    <xf numFmtId="14" fontId="9" fillId="0" borderId="25" xfId="0" applyNumberFormat="1" applyFont="1" applyBorder="1" applyAlignment="1">
      <alignment horizontal="center" vertical="center"/>
    </xf>
    <xf numFmtId="14" fontId="9" fillId="0" borderId="35" xfId="0" applyNumberFormat="1" applyFont="1" applyBorder="1" applyAlignment="1">
      <alignment horizontal="center" vertical="center"/>
    </xf>
    <xf numFmtId="14" fontId="9" fillId="0" borderId="48" xfId="0" applyNumberFormat="1" applyFont="1" applyBorder="1" applyAlignment="1">
      <alignment horizontal="center" vertical="center"/>
    </xf>
    <xf numFmtId="0" fontId="13" fillId="0" borderId="54"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55" xfId="2" applyFont="1" applyBorder="1" applyAlignment="1">
      <alignment horizontal="center" vertical="center" wrapText="1"/>
    </xf>
    <xf numFmtId="0" fontId="13" fillId="0" borderId="26"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43" xfId="0" applyFont="1" applyBorder="1" applyAlignment="1">
      <alignment horizontal="center" vertical="center" wrapText="1"/>
    </xf>
    <xf numFmtId="0" fontId="19" fillId="0" borderId="26" xfId="0" applyFont="1" applyBorder="1" applyAlignment="1">
      <alignment horizontal="center" vertical="center" wrapText="1"/>
    </xf>
    <xf numFmtId="0" fontId="4" fillId="0" borderId="34" xfId="0" applyFont="1" applyBorder="1"/>
    <xf numFmtId="0" fontId="18" fillId="6" borderId="26" xfId="0" applyFont="1" applyFill="1" applyBorder="1" applyAlignment="1">
      <alignment horizontal="left" vertical="center" wrapText="1"/>
    </xf>
    <xf numFmtId="0" fontId="4" fillId="0" borderId="43" xfId="0" applyFont="1" applyBorder="1"/>
    <xf numFmtId="0" fontId="4" fillId="0" borderId="47" xfId="0" applyFont="1" applyBorder="1"/>
    <xf numFmtId="0" fontId="19" fillId="7" borderId="54" xfId="0" applyFont="1" applyFill="1" applyBorder="1" applyAlignment="1">
      <alignment horizontal="left" vertical="center" wrapText="1"/>
    </xf>
    <xf numFmtId="0" fontId="4" fillId="7" borderId="33" xfId="0" applyFont="1" applyFill="1" applyBorder="1"/>
    <xf numFmtId="0" fontId="4" fillId="7" borderId="55" xfId="0" applyFont="1" applyFill="1" applyBorder="1"/>
    <xf numFmtId="0" fontId="11" fillId="4" borderId="53" xfId="0" applyFont="1" applyFill="1" applyBorder="1" applyAlignment="1">
      <alignment horizontal="center" vertical="center"/>
    </xf>
    <xf numFmtId="0" fontId="4" fillId="0" borderId="33" xfId="0" applyFont="1" applyBorder="1"/>
    <xf numFmtId="0" fontId="4" fillId="0" borderId="36" xfId="0" applyFont="1" applyBorder="1"/>
    <xf numFmtId="0" fontId="7" fillId="4" borderId="54" xfId="0" applyFont="1" applyFill="1" applyBorder="1" applyAlignment="1">
      <alignment horizontal="center" vertical="center" wrapText="1"/>
    </xf>
    <xf numFmtId="0" fontId="4" fillId="0" borderId="55" xfId="0" applyFont="1" applyBorder="1"/>
    <xf numFmtId="0" fontId="6" fillId="9" borderId="28" xfId="0" applyFont="1" applyFill="1" applyBorder="1" applyAlignment="1">
      <alignment horizontal="center"/>
    </xf>
    <xf numFmtId="0" fontId="12" fillId="0" borderId="54" xfId="0" applyFont="1" applyBorder="1" applyAlignment="1">
      <alignment horizontal="center" vertical="center" wrapText="1"/>
    </xf>
    <xf numFmtId="0" fontId="7" fillId="0" borderId="42" xfId="0" applyFont="1" applyBorder="1" applyAlignment="1">
      <alignment horizontal="center" vertical="center" wrapText="1"/>
    </xf>
    <xf numFmtId="0" fontId="4" fillId="0" borderId="41" xfId="0" applyFont="1" applyBorder="1"/>
    <xf numFmtId="0" fontId="4" fillId="0" borderId="46" xfId="0" applyFont="1" applyBorder="1"/>
    <xf numFmtId="0" fontId="19" fillId="0" borderId="54" xfId="0" applyFont="1" applyBorder="1" applyAlignment="1">
      <alignment horizontal="center" vertical="center" wrapText="1"/>
    </xf>
    <xf numFmtId="0" fontId="19" fillId="0" borderId="54" xfId="0" applyFont="1" applyBorder="1" applyAlignment="1">
      <alignment horizontal="left" vertical="center" wrapText="1"/>
    </xf>
    <xf numFmtId="0" fontId="4" fillId="0" borderId="33" xfId="0" applyFont="1" applyBorder="1" applyAlignment="1">
      <alignment horizontal="center"/>
    </xf>
    <xf numFmtId="0" fontId="4" fillId="0" borderId="36" xfId="0" applyFont="1" applyBorder="1" applyAlignment="1">
      <alignment horizontal="center"/>
    </xf>
    <xf numFmtId="0" fontId="10" fillId="0" borderId="25" xfId="0" applyFont="1" applyBorder="1" applyAlignment="1">
      <alignment horizontal="center" vertical="top" wrapText="1"/>
    </xf>
    <xf numFmtId="0" fontId="4" fillId="0" borderId="35" xfId="0" applyFont="1" applyBorder="1"/>
    <xf numFmtId="0" fontId="4" fillId="0" borderId="57" xfId="0" applyFont="1" applyBorder="1"/>
    <xf numFmtId="0" fontId="19" fillId="0" borderId="54" xfId="0" applyFont="1" applyBorder="1" applyAlignment="1">
      <alignment horizontal="center" vertical="top" wrapText="1"/>
    </xf>
    <xf numFmtId="0" fontId="4" fillId="0" borderId="58" xfId="0" applyFont="1" applyBorder="1"/>
    <xf numFmtId="0" fontId="19" fillId="0" borderId="26" xfId="0" applyFont="1" applyBorder="1" applyAlignment="1">
      <alignment horizontal="center" vertical="top" wrapText="1"/>
    </xf>
    <xf numFmtId="0" fontId="4" fillId="0" borderId="59" xfId="0" applyFont="1" applyBorder="1"/>
    <xf numFmtId="0" fontId="14" fillId="0" borderId="51" xfId="0" applyFont="1" applyBorder="1" applyAlignment="1">
      <alignment horizontal="left" vertical="center" wrapText="1"/>
    </xf>
    <xf numFmtId="0" fontId="4" fillId="0" borderId="48" xfId="0" applyFont="1" applyBorder="1"/>
    <xf numFmtId="0" fontId="14" fillId="0" borderId="50" xfId="0" applyFont="1" applyBorder="1" applyAlignment="1">
      <alignment horizontal="center" vertical="center" wrapText="1"/>
    </xf>
    <xf numFmtId="14" fontId="9" fillId="0" borderId="51" xfId="0" applyNumberFormat="1" applyFont="1" applyBorder="1" applyAlignment="1">
      <alignment horizontal="center" vertical="center"/>
    </xf>
    <xf numFmtId="0" fontId="14" fillId="0" borderId="54" xfId="0" applyFont="1" applyBorder="1" applyAlignment="1">
      <alignment horizontal="center" vertical="center" wrapText="1"/>
    </xf>
    <xf numFmtId="0" fontId="2" fillId="0" borderId="33" xfId="0" applyFont="1" applyBorder="1"/>
    <xf numFmtId="0" fontId="2" fillId="0" borderId="36" xfId="0" applyFont="1" applyBorder="1"/>
    <xf numFmtId="0" fontId="13" fillId="0" borderId="53" xfId="3" applyFont="1" applyBorder="1" applyAlignment="1">
      <alignment horizontal="center" vertical="center" wrapText="1"/>
    </xf>
    <xf numFmtId="0" fontId="13" fillId="0" borderId="33" xfId="3" applyFont="1" applyBorder="1" applyAlignment="1">
      <alignment horizontal="center" vertical="center" wrapText="1"/>
    </xf>
    <xf numFmtId="0" fontId="13" fillId="0" borderId="55" xfId="3" applyFont="1" applyBorder="1" applyAlignment="1">
      <alignment horizontal="center" vertical="center" wrapText="1"/>
    </xf>
    <xf numFmtId="0" fontId="15" fillId="0" borderId="50" xfId="0" applyFont="1" applyBorder="1" applyAlignment="1">
      <alignment horizontal="center" vertical="center" wrapText="1"/>
    </xf>
    <xf numFmtId="0" fontId="16" fillId="0" borderId="34" xfId="0" applyFont="1" applyBorder="1"/>
    <xf numFmtId="0" fontId="16" fillId="0" borderId="43" xfId="0" applyFont="1" applyBorder="1"/>
    <xf numFmtId="0" fontId="6" fillId="6" borderId="26" xfId="0" applyFont="1" applyFill="1" applyBorder="1" applyAlignment="1">
      <alignment horizontal="left" vertical="center" wrapText="1"/>
    </xf>
    <xf numFmtId="0" fontId="14" fillId="0" borderId="26" xfId="0" applyFont="1" applyBorder="1" applyAlignment="1">
      <alignment horizontal="center" vertical="center" wrapText="1"/>
    </xf>
    <xf numFmtId="0" fontId="15" fillId="0" borderId="51" xfId="0" applyFont="1" applyBorder="1" applyAlignment="1">
      <alignment horizontal="left" vertical="center" wrapText="1"/>
    </xf>
    <xf numFmtId="0" fontId="16" fillId="0" borderId="35" xfId="0" applyFont="1" applyBorder="1"/>
    <xf numFmtId="0" fontId="16" fillId="0" borderId="48" xfId="0" applyFont="1" applyBorder="1"/>
    <xf numFmtId="1" fontId="11" fillId="0" borderId="49" xfId="0" applyNumberFormat="1" applyFont="1" applyBorder="1" applyAlignment="1">
      <alignment horizontal="center" vertical="center" wrapText="1"/>
    </xf>
    <xf numFmtId="0" fontId="4" fillId="0" borderId="52" xfId="0" applyFont="1" applyBorder="1"/>
    <xf numFmtId="0" fontId="8" fillId="0" borderId="53" xfId="0" applyFont="1" applyBorder="1" applyAlignment="1">
      <alignment horizontal="center" vertical="center" wrapText="1"/>
    </xf>
    <xf numFmtId="0" fontId="11" fillId="0" borderId="53" xfId="0" applyFont="1" applyBorder="1" applyAlignment="1">
      <alignment horizontal="center" vertical="center" wrapText="1"/>
    </xf>
    <xf numFmtId="0" fontId="13" fillId="0" borderId="25" xfId="5" applyFont="1" applyBorder="1" applyAlignment="1">
      <alignment horizontal="center" vertical="center" wrapText="1"/>
    </xf>
    <xf numFmtId="0" fontId="4" fillId="0" borderId="35" xfId="5" applyFont="1" applyBorder="1"/>
    <xf numFmtId="0" fontId="4" fillId="0" borderId="48" xfId="5" applyFont="1" applyBorder="1"/>
    <xf numFmtId="0" fontId="9" fillId="0" borderId="50" xfId="2" applyFont="1" applyBorder="1" applyAlignment="1">
      <alignment horizontal="center" vertical="center" wrapText="1"/>
    </xf>
    <xf numFmtId="0" fontId="9" fillId="0" borderId="34" xfId="2" applyFont="1" applyBorder="1" applyAlignment="1">
      <alignment horizontal="center" vertical="center" wrapText="1"/>
    </xf>
    <xf numFmtId="0" fontId="9" fillId="0" borderId="47" xfId="2" applyFont="1" applyBorder="1" applyAlignment="1">
      <alignment horizontal="center" vertical="center" wrapText="1"/>
    </xf>
    <xf numFmtId="0" fontId="13" fillId="0" borderId="53" xfId="4" applyFont="1" applyBorder="1" applyAlignment="1">
      <alignment horizontal="center" vertical="center" wrapText="1"/>
    </xf>
    <xf numFmtId="0" fontId="13" fillId="0" borderId="33" xfId="4" applyFont="1" applyBorder="1" applyAlignment="1">
      <alignment horizontal="center" vertical="center" wrapText="1"/>
    </xf>
    <xf numFmtId="0" fontId="13" fillId="0" borderId="55" xfId="4" applyFont="1" applyBorder="1" applyAlignment="1">
      <alignment horizontal="center" vertical="center" wrapText="1"/>
    </xf>
    <xf numFmtId="0" fontId="9" fillId="0" borderId="50" xfId="4" applyFont="1" applyBorder="1" applyAlignment="1">
      <alignment horizontal="center" vertical="center" wrapText="1"/>
    </xf>
    <xf numFmtId="0" fontId="9" fillId="0" borderId="34" xfId="4" applyFont="1" applyBorder="1" applyAlignment="1">
      <alignment horizontal="center" vertical="center" wrapText="1"/>
    </xf>
    <xf numFmtId="0" fontId="9" fillId="0" borderId="47" xfId="4" applyFont="1" applyBorder="1" applyAlignment="1">
      <alignment horizontal="center" vertical="center" wrapText="1"/>
    </xf>
    <xf numFmtId="0" fontId="9" fillId="0" borderId="26" xfId="2" applyFont="1" applyBorder="1" applyAlignment="1">
      <alignment horizontal="center" vertical="center" wrapText="1"/>
    </xf>
    <xf numFmtId="0" fontId="6" fillId="2" borderId="4" xfId="0" applyFont="1" applyFill="1" applyBorder="1" applyAlignment="1">
      <alignment horizontal="center" vertical="center"/>
    </xf>
    <xf numFmtId="0" fontId="4" fillId="0" borderId="5" xfId="0" applyFont="1" applyBorder="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7" fillId="2" borderId="4" xfId="0" applyFont="1" applyFill="1" applyBorder="1" applyAlignment="1">
      <alignment horizontal="center" vertical="center"/>
    </xf>
    <xf numFmtId="0" fontId="4" fillId="0" borderId="8" xfId="0" applyFont="1" applyBorder="1"/>
    <xf numFmtId="0" fontId="4" fillId="0" borderId="22" xfId="0" applyFont="1" applyBorder="1"/>
    <xf numFmtId="0" fontId="8" fillId="2" borderId="29" xfId="0" applyFont="1" applyFill="1" applyBorder="1" applyAlignment="1">
      <alignment horizontal="center" vertical="center"/>
    </xf>
    <xf numFmtId="0" fontId="4" fillId="0" borderId="29" xfId="0" applyFont="1" applyBorder="1"/>
    <xf numFmtId="0" fontId="4" fillId="0" borderId="9" xfId="0" applyFont="1" applyBorder="1"/>
    <xf numFmtId="0" fontId="8" fillId="3" borderId="18" xfId="0" applyFont="1" applyFill="1" applyBorder="1" applyAlignment="1">
      <alignment horizontal="center" vertical="center" wrapText="1"/>
    </xf>
    <xf numFmtId="0" fontId="4" fillId="0" borderId="20" xfId="0" applyFont="1" applyBorder="1"/>
    <xf numFmtId="0" fontId="8" fillId="3" borderId="18" xfId="0" applyFont="1" applyFill="1" applyBorder="1" applyAlignment="1">
      <alignment horizontal="center" vertical="center"/>
    </xf>
    <xf numFmtId="0" fontId="8" fillId="2" borderId="18" xfId="0" applyFont="1" applyFill="1" applyBorder="1" applyAlignment="1">
      <alignment horizontal="center" vertical="center"/>
    </xf>
    <xf numFmtId="0" fontId="4" fillId="0" borderId="21" xfId="0" applyFont="1" applyBorder="1"/>
    <xf numFmtId="0" fontId="3" fillId="2" borderId="18" xfId="0" applyFont="1" applyFill="1" applyBorder="1" applyAlignment="1">
      <alignment horizontal="left" vertical="center" wrapText="1"/>
    </xf>
    <xf numFmtId="0" fontId="6" fillId="0" borderId="25" xfId="0" applyFont="1" applyBorder="1" applyAlignment="1">
      <alignment horizontal="center" vertical="top" wrapText="1"/>
    </xf>
    <xf numFmtId="0" fontId="6" fillId="0" borderId="54" xfId="0" applyFont="1" applyBorder="1" applyAlignment="1">
      <alignment horizontal="center" vertical="top" wrapText="1"/>
    </xf>
    <xf numFmtId="0" fontId="6" fillId="0" borderId="54" xfId="0" applyFont="1" applyBorder="1" applyAlignment="1">
      <alignment horizontal="center" vertical="center" wrapText="1"/>
    </xf>
    <xf numFmtId="0" fontId="8" fillId="2" borderId="54" xfId="0" applyFont="1" applyFill="1" applyBorder="1" applyAlignment="1">
      <alignment horizontal="center" vertical="top"/>
    </xf>
    <xf numFmtId="0" fontId="11" fillId="4" borderId="33" xfId="0" applyFont="1" applyFill="1" applyBorder="1" applyAlignment="1">
      <alignment horizontal="center" vertical="center"/>
    </xf>
    <xf numFmtId="0" fontId="11" fillId="4" borderId="36" xfId="0" applyFont="1" applyFill="1" applyBorder="1" applyAlignment="1">
      <alignment horizontal="center" vertical="center"/>
    </xf>
    <xf numFmtId="0" fontId="7" fillId="4" borderId="33" xfId="0" applyFont="1" applyFill="1" applyBorder="1" applyAlignment="1">
      <alignment horizontal="center" vertical="center" wrapText="1"/>
    </xf>
    <xf numFmtId="0" fontId="7" fillId="4" borderId="55" xfId="0" applyFont="1" applyFill="1" applyBorder="1" applyAlignment="1">
      <alignment horizontal="center" vertical="center" wrapText="1"/>
    </xf>
    <xf numFmtId="1" fontId="11" fillId="0" borderId="41" xfId="0" applyNumberFormat="1" applyFont="1" applyBorder="1" applyAlignment="1">
      <alignment horizontal="center" vertical="center" wrapText="1"/>
    </xf>
    <xf numFmtId="1" fontId="11" fillId="0" borderId="52" xfId="0" applyNumberFormat="1" applyFont="1" applyBorder="1" applyAlignment="1">
      <alignment horizontal="center" vertical="center" wrapText="1"/>
    </xf>
    <xf numFmtId="0" fontId="8" fillId="0" borderId="33" xfId="0" applyFont="1" applyBorder="1" applyAlignment="1">
      <alignment horizontal="center" vertical="center" wrapText="1"/>
    </xf>
    <xf numFmtId="0" fontId="8" fillId="0" borderId="55"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55"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6" xfId="0" applyFont="1" applyBorder="1" applyAlignment="1">
      <alignment horizontal="center" vertical="center" wrapText="1"/>
    </xf>
    <xf numFmtId="0" fontId="12" fillId="0" borderId="54" xfId="0" applyFont="1" applyBorder="1" applyAlignment="1">
      <alignment horizontal="center" vertical="top" wrapText="1"/>
    </xf>
    <xf numFmtId="0" fontId="12" fillId="0" borderId="33" xfId="0" applyFont="1" applyBorder="1" applyAlignment="1">
      <alignment horizontal="center" vertical="top" wrapText="1"/>
    </xf>
    <xf numFmtId="0" fontId="12" fillId="0" borderId="55" xfId="0" applyFont="1" applyBorder="1" applyAlignment="1">
      <alignment horizontal="center" vertical="top" wrapText="1"/>
    </xf>
    <xf numFmtId="0" fontId="11" fillId="5" borderId="54"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11" fillId="5" borderId="55" xfId="0" applyFont="1" applyFill="1" applyBorder="1" applyAlignment="1">
      <alignment horizontal="center" vertical="center" wrapText="1"/>
    </xf>
    <xf numFmtId="1" fontId="11" fillId="0" borderId="39" xfId="0" applyNumberFormat="1" applyFont="1" applyBorder="1" applyAlignment="1">
      <alignment horizontal="center" vertical="center" wrapText="1"/>
    </xf>
    <xf numFmtId="0" fontId="8" fillId="0" borderId="54"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54" xfId="0" applyFont="1" applyBorder="1" applyAlignment="1">
      <alignment horizontal="left" vertical="center" wrapText="1"/>
    </xf>
    <xf numFmtId="0" fontId="14" fillId="0" borderId="33" xfId="0" applyFont="1" applyBorder="1" applyAlignment="1">
      <alignment horizontal="left" vertical="center" wrapText="1"/>
    </xf>
    <xf numFmtId="0" fontId="14" fillId="0" borderId="36" xfId="0" applyFont="1" applyBorder="1" applyAlignment="1">
      <alignment horizontal="left" vertical="center" wrapText="1"/>
    </xf>
    <xf numFmtId="0" fontId="14" fillId="0" borderId="34" xfId="0" applyFont="1" applyBorder="1" applyAlignment="1">
      <alignment horizontal="center" vertical="center" wrapText="1"/>
    </xf>
    <xf numFmtId="0" fontId="14" fillId="0" borderId="43" xfId="0" applyFont="1" applyBorder="1" applyAlignment="1">
      <alignment horizontal="center" vertical="center" wrapText="1"/>
    </xf>
    <xf numFmtId="0" fontId="6" fillId="6" borderId="43" xfId="0" applyFont="1" applyFill="1" applyBorder="1" applyAlignment="1">
      <alignment horizontal="left" vertical="center" wrapText="1"/>
    </xf>
    <xf numFmtId="0" fontId="14" fillId="0" borderId="47" xfId="0" applyFont="1" applyBorder="1" applyAlignment="1">
      <alignment horizontal="center" vertical="center" wrapText="1"/>
    </xf>
    <xf numFmtId="0" fontId="14" fillId="0" borderId="35" xfId="0" applyFont="1" applyBorder="1" applyAlignment="1">
      <alignment horizontal="left" vertical="center" wrapText="1"/>
    </xf>
    <xf numFmtId="0" fontId="14" fillId="0" borderId="48" xfId="0" applyFont="1" applyBorder="1" applyAlignment="1">
      <alignment horizontal="left" vertical="center" wrapText="1"/>
    </xf>
    <xf numFmtId="49" fontId="13" fillId="0" borderId="26" xfId="0" applyNumberFormat="1" applyFont="1" applyBorder="1" applyAlignment="1">
      <alignment horizontal="center" vertical="center" wrapText="1"/>
    </xf>
    <xf numFmtId="49" fontId="13" fillId="0" borderId="34" xfId="0" applyNumberFormat="1" applyFont="1" applyBorder="1" applyAlignment="1">
      <alignment horizontal="center" vertical="center" wrapText="1"/>
    </xf>
    <xf numFmtId="49" fontId="13" fillId="0" borderId="43" xfId="0" applyNumberFormat="1" applyFont="1" applyBorder="1" applyAlignment="1">
      <alignment horizontal="center" vertical="center" wrapText="1"/>
    </xf>
    <xf numFmtId="0" fontId="6" fillId="0" borderId="33" xfId="0" applyFont="1" applyBorder="1" applyAlignment="1">
      <alignment horizontal="center" vertical="center" wrapText="1"/>
    </xf>
    <xf numFmtId="0" fontId="6" fillId="0" borderId="55" xfId="0" applyFont="1" applyBorder="1" applyAlignment="1">
      <alignment horizontal="center" vertical="center" wrapText="1"/>
    </xf>
    <xf numFmtId="0" fontId="8" fillId="2" borderId="33" xfId="0" applyFont="1" applyFill="1" applyBorder="1" applyAlignment="1">
      <alignment horizontal="center" vertical="top"/>
    </xf>
    <xf numFmtId="0" fontId="8" fillId="2" borderId="55" xfId="0" applyFont="1" applyFill="1" applyBorder="1" applyAlignment="1">
      <alignment horizontal="center" vertical="top"/>
    </xf>
    <xf numFmtId="0" fontId="6" fillId="0" borderId="33" xfId="0" applyFont="1" applyBorder="1" applyAlignment="1">
      <alignment horizontal="center" vertical="top" wrapText="1"/>
    </xf>
    <xf numFmtId="0" fontId="6" fillId="0" borderId="55" xfId="0" applyFont="1" applyBorder="1" applyAlignment="1">
      <alignment horizontal="center" vertical="top" wrapText="1"/>
    </xf>
    <xf numFmtId="0" fontId="18" fillId="8" borderId="36" xfId="0" applyFont="1" applyFill="1" applyBorder="1" applyAlignment="1">
      <alignment horizontal="center" vertical="center" wrapText="1"/>
    </xf>
    <xf numFmtId="0" fontId="19" fillId="0" borderId="34" xfId="0" applyFont="1" applyBorder="1" applyAlignment="1">
      <alignment horizontal="center" vertical="top" wrapText="1"/>
    </xf>
    <xf numFmtId="0" fontId="19" fillId="0" borderId="47" xfId="0" applyFont="1" applyBorder="1" applyAlignment="1">
      <alignment horizontal="center" vertical="top" wrapText="1"/>
    </xf>
    <xf numFmtId="0" fontId="9" fillId="0" borderId="56" xfId="0" applyFont="1" applyBorder="1" applyAlignment="1">
      <alignment horizontal="center" vertical="top"/>
    </xf>
    <xf numFmtId="0" fontId="9" fillId="0" borderId="11" xfId="0" applyFont="1" applyBorder="1" applyAlignment="1">
      <alignment horizontal="center" vertical="top"/>
    </xf>
    <xf numFmtId="0" fontId="9" fillId="0" borderId="13" xfId="0" applyFont="1" applyBorder="1" applyAlignment="1">
      <alignment horizontal="center" vertical="top"/>
    </xf>
    <xf numFmtId="0" fontId="13" fillId="0" borderId="53"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51" xfId="5" applyFont="1" applyBorder="1" applyAlignment="1">
      <alignment horizontal="center" vertical="center" wrapText="1"/>
    </xf>
    <xf numFmtId="0" fontId="13" fillId="0" borderId="51"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48"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7" xfId="0" applyFont="1" applyBorder="1" applyAlignment="1">
      <alignment horizontal="center" vertical="center" wrapText="1"/>
    </xf>
    <xf numFmtId="0" fontId="6" fillId="2" borderId="4" xfId="6" applyFont="1" applyFill="1" applyBorder="1" applyAlignment="1">
      <alignment horizontal="center" vertical="center"/>
    </xf>
    <xf numFmtId="0" fontId="4" fillId="0" borderId="5" xfId="6" applyFont="1" applyBorder="1"/>
    <xf numFmtId="0" fontId="7" fillId="2" borderId="4" xfId="6" applyFont="1" applyFill="1" applyBorder="1" applyAlignment="1">
      <alignment horizontal="center" vertical="center"/>
    </xf>
    <xf numFmtId="0" fontId="4" fillId="0" borderId="8" xfId="6" applyFont="1" applyBorder="1"/>
    <xf numFmtId="0" fontId="8" fillId="2" borderId="29" xfId="6" applyFont="1" applyFill="1" applyBorder="1" applyAlignment="1">
      <alignment horizontal="center" vertical="center"/>
    </xf>
    <xf numFmtId="0" fontId="4" fillId="0" borderId="29" xfId="6" applyFont="1" applyBorder="1"/>
    <xf numFmtId="0" fontId="4" fillId="0" borderId="9" xfId="6" applyFont="1" applyBorder="1"/>
    <xf numFmtId="0" fontId="8" fillId="2" borderId="10" xfId="6" applyFont="1" applyFill="1" applyBorder="1" applyAlignment="1">
      <alignment horizontal="center" vertical="center"/>
    </xf>
    <xf numFmtId="0" fontId="9" fillId="0" borderId="16" xfId="6" applyFont="1"/>
    <xf numFmtId="0" fontId="24" fillId="0" borderId="16" xfId="6"/>
    <xf numFmtId="0" fontId="4" fillId="0" borderId="11" xfId="6" applyFont="1" applyBorder="1"/>
    <xf numFmtId="0" fontId="4" fillId="0" borderId="12" xfId="6" applyFont="1" applyBorder="1"/>
    <xf numFmtId="0" fontId="4" fillId="0" borderId="13" xfId="6" applyFont="1" applyBorder="1"/>
    <xf numFmtId="0" fontId="4" fillId="0" borderId="22" xfId="6" applyFont="1" applyBorder="1"/>
    <xf numFmtId="0" fontId="4" fillId="0" borderId="14" xfId="6" applyFont="1" applyBorder="1"/>
    <xf numFmtId="49" fontId="8" fillId="2" borderId="10" xfId="6" applyNumberFormat="1" applyFont="1" applyFill="1" applyBorder="1" applyAlignment="1">
      <alignment horizontal="center" vertical="center"/>
    </xf>
    <xf numFmtId="164" fontId="8" fillId="2" borderId="10" xfId="6" applyNumberFormat="1" applyFont="1" applyFill="1" applyBorder="1" applyAlignment="1">
      <alignment horizontal="center" vertical="center"/>
    </xf>
    <xf numFmtId="0" fontId="6" fillId="2" borderId="15" xfId="6" applyFont="1" applyFill="1" applyBorder="1" applyAlignment="1">
      <alignment horizontal="left" vertical="center"/>
    </xf>
    <xf numFmtId="0" fontId="6" fillId="2" borderId="16" xfId="6" applyFont="1" applyFill="1" applyAlignment="1">
      <alignment horizontal="center" vertical="center"/>
    </xf>
    <xf numFmtId="14" fontId="6" fillId="2" borderId="16" xfId="6" applyNumberFormat="1" applyFont="1" applyFill="1" applyAlignment="1">
      <alignment horizontal="center" vertical="center"/>
    </xf>
    <xf numFmtId="0" fontId="6" fillId="2" borderId="17" xfId="6" applyFont="1" applyFill="1" applyBorder="1" applyAlignment="1">
      <alignment horizontal="center" vertical="center"/>
    </xf>
    <xf numFmtId="0" fontId="8" fillId="3" borderId="18" xfId="6" applyFont="1" applyFill="1" applyBorder="1" applyAlignment="1">
      <alignment horizontal="center" vertical="center" wrapText="1"/>
    </xf>
    <xf numFmtId="0" fontId="4" fillId="0" borderId="20" xfId="6" applyFont="1" applyBorder="1"/>
    <xf numFmtId="14" fontId="3" fillId="2" borderId="19" xfId="6" applyNumberFormat="1" applyFont="1" applyFill="1" applyBorder="1" applyAlignment="1">
      <alignment horizontal="center" vertical="center"/>
    </xf>
    <xf numFmtId="0" fontId="6" fillId="2" borderId="16" xfId="6" applyFont="1" applyFill="1" applyAlignment="1">
      <alignment vertical="center"/>
    </xf>
    <xf numFmtId="0" fontId="6" fillId="2" borderId="16" xfId="6" applyFont="1" applyFill="1" applyAlignment="1">
      <alignment horizontal="left" vertical="center"/>
    </xf>
    <xf numFmtId="0" fontId="8" fillId="3" borderId="18" xfId="6" applyFont="1" applyFill="1" applyBorder="1" applyAlignment="1">
      <alignment horizontal="center" vertical="center"/>
    </xf>
    <xf numFmtId="0" fontId="8" fillId="2" borderId="18" xfId="6" applyFont="1" applyFill="1" applyBorder="1" applyAlignment="1">
      <alignment horizontal="center" vertical="center"/>
    </xf>
    <xf numFmtId="0" fontId="4" fillId="0" borderId="21" xfId="6" applyFont="1" applyBorder="1"/>
    <xf numFmtId="0" fontId="9" fillId="0" borderId="16" xfId="6" applyFont="1" applyAlignment="1">
      <alignment horizontal="left" vertical="center"/>
    </xf>
    <xf numFmtId="0" fontId="6" fillId="0" borderId="16" xfId="6" applyFont="1" applyAlignment="1">
      <alignment horizontal="center" vertical="center"/>
    </xf>
    <xf numFmtId="0" fontId="3" fillId="2" borderId="18" xfId="6" applyFont="1" applyFill="1" applyBorder="1" applyAlignment="1">
      <alignment horizontal="left" vertical="center" wrapText="1"/>
    </xf>
    <xf numFmtId="0" fontId="3" fillId="2" borderId="16" xfId="6" applyFont="1" applyFill="1" applyAlignment="1">
      <alignment horizontal="left" vertical="center" wrapText="1"/>
    </xf>
    <xf numFmtId="0" fontId="6" fillId="2" borderId="15" xfId="6" applyFont="1" applyFill="1" applyBorder="1" applyAlignment="1">
      <alignment horizontal="center" vertical="center"/>
    </xf>
    <xf numFmtId="0" fontId="6" fillId="2" borderId="31" xfId="6" applyFont="1" applyFill="1" applyBorder="1" applyAlignment="1">
      <alignment horizontal="center" vertical="center"/>
    </xf>
    <xf numFmtId="14" fontId="6" fillId="2" borderId="31" xfId="6" applyNumberFormat="1" applyFont="1" applyFill="1" applyBorder="1" applyAlignment="1">
      <alignment horizontal="center" vertical="center"/>
    </xf>
    <xf numFmtId="0" fontId="6" fillId="2" borderId="22" xfId="6" applyFont="1" applyFill="1" applyBorder="1" applyAlignment="1">
      <alignment horizontal="center" vertical="center"/>
    </xf>
    <xf numFmtId="0" fontId="6" fillId="3" borderId="23" xfId="6" applyFont="1" applyFill="1" applyBorder="1" applyAlignment="1">
      <alignment horizontal="center"/>
    </xf>
    <xf numFmtId="0" fontId="4" fillId="0" borderId="24" xfId="6" applyFont="1" applyBorder="1"/>
    <xf numFmtId="0" fontId="4" fillId="0" borderId="6" xfId="6" applyFont="1" applyBorder="1"/>
    <xf numFmtId="0" fontId="6" fillId="0" borderId="16" xfId="6" applyFont="1" applyAlignment="1">
      <alignment horizontal="center"/>
    </xf>
    <xf numFmtId="0" fontId="6" fillId="3" borderId="4" xfId="6" applyFont="1" applyFill="1" applyBorder="1" applyAlignment="1">
      <alignment horizontal="center" vertical="center"/>
    </xf>
    <xf numFmtId="0" fontId="6" fillId="3" borderId="25" xfId="6" applyFont="1" applyFill="1" applyBorder="1" applyAlignment="1">
      <alignment horizontal="center" vertical="center" wrapText="1"/>
    </xf>
    <xf numFmtId="0" fontId="6" fillId="3" borderId="54" xfId="6" applyFont="1" applyFill="1" applyBorder="1" applyAlignment="1">
      <alignment horizontal="center" vertical="center" wrapText="1"/>
    </xf>
    <xf numFmtId="0" fontId="6" fillId="3" borderId="26" xfId="6" applyFont="1" applyFill="1" applyBorder="1" applyAlignment="1">
      <alignment horizontal="center" vertical="center" wrapText="1"/>
    </xf>
    <xf numFmtId="0" fontId="6" fillId="3" borderId="27" xfId="6" applyFont="1" applyFill="1" applyBorder="1" applyAlignment="1">
      <alignment horizontal="center"/>
    </xf>
    <xf numFmtId="0" fontId="6" fillId="3" borderId="28" xfId="6" applyFont="1" applyFill="1" applyBorder="1" applyAlignment="1">
      <alignment horizontal="center"/>
    </xf>
    <xf numFmtId="0" fontId="6" fillId="3" borderId="29" xfId="6" applyFont="1" applyFill="1" applyBorder="1" applyAlignment="1">
      <alignment horizontal="center"/>
    </xf>
    <xf numFmtId="0" fontId="4" fillId="0" borderId="7" xfId="6" applyFont="1" applyBorder="1"/>
    <xf numFmtId="0" fontId="24" fillId="0" borderId="16" xfId="6"/>
    <xf numFmtId="0" fontId="6" fillId="0" borderId="16" xfId="6" applyFont="1"/>
    <xf numFmtId="0" fontId="4" fillId="0" borderId="35" xfId="6" applyFont="1" applyBorder="1"/>
    <xf numFmtId="0" fontId="4" fillId="0" borderId="33" xfId="6" applyFont="1" applyBorder="1"/>
    <xf numFmtId="0" fontId="4" fillId="0" borderId="34" xfId="6" applyFont="1" applyBorder="1"/>
    <xf numFmtId="0" fontId="6" fillId="3" borderId="30" xfId="6" applyFont="1" applyFill="1" applyBorder="1" applyAlignment="1">
      <alignment horizontal="center"/>
    </xf>
    <xf numFmtId="0" fontId="4" fillId="0" borderId="31" xfId="6" applyFont="1" applyBorder="1"/>
    <xf numFmtId="0" fontId="4" fillId="0" borderId="32" xfId="6" applyFont="1" applyBorder="1"/>
    <xf numFmtId="0" fontId="6" fillId="3" borderId="54" xfId="6" applyFont="1" applyFill="1" applyBorder="1" applyAlignment="1">
      <alignment horizontal="center" vertical="center"/>
    </xf>
    <xf numFmtId="0" fontId="6" fillId="3" borderId="33" xfId="6" applyFont="1" applyFill="1" applyBorder="1" applyAlignment="1">
      <alignment horizontal="center" vertical="center" wrapText="1"/>
    </xf>
    <xf numFmtId="0" fontId="6" fillId="3" borderId="33" xfId="6" applyFont="1" applyFill="1" applyBorder="1" applyAlignment="1">
      <alignment horizontal="center" vertical="center" wrapText="1"/>
    </xf>
    <xf numFmtId="0" fontId="6" fillId="3" borderId="28" xfId="6" applyFont="1" applyFill="1" applyBorder="1" applyAlignment="1">
      <alignment horizontal="center" vertical="center" wrapText="1"/>
    </xf>
    <xf numFmtId="0" fontId="6" fillId="0" borderId="16" xfId="6" applyFont="1" applyAlignment="1">
      <alignment horizontal="center" vertical="center" wrapText="1"/>
    </xf>
    <xf numFmtId="0" fontId="6" fillId="3" borderId="35" xfId="6" applyFont="1" applyFill="1" applyBorder="1" applyAlignment="1">
      <alignment horizontal="center" vertical="center" wrapText="1"/>
    </xf>
    <xf numFmtId="0" fontId="6" fillId="3" borderId="33" xfId="6" applyFont="1" applyFill="1" applyBorder="1" applyAlignment="1">
      <alignment horizontal="center" vertical="center"/>
    </xf>
    <xf numFmtId="0" fontId="8" fillId="3" borderId="36" xfId="6" applyFont="1" applyFill="1" applyBorder="1" applyAlignment="1">
      <alignment horizontal="center" vertical="center" wrapText="1"/>
    </xf>
    <xf numFmtId="0" fontId="4" fillId="0" borderId="36" xfId="6" applyFont="1" applyBorder="1"/>
    <xf numFmtId="0" fontId="6" fillId="3" borderId="36" xfId="6" applyFont="1" applyFill="1" applyBorder="1" applyAlignment="1">
      <alignment horizontal="center" vertical="center" wrapText="1"/>
    </xf>
    <xf numFmtId="0" fontId="6" fillId="3" borderId="10" xfId="6" applyFont="1" applyFill="1" applyBorder="1" applyAlignment="1">
      <alignment horizontal="center" vertical="center" wrapText="1"/>
    </xf>
    <xf numFmtId="0" fontId="6" fillId="3" borderId="37" xfId="6" applyFont="1" applyFill="1" applyBorder="1" applyAlignment="1">
      <alignment horizontal="center" vertical="center" wrapText="1"/>
    </xf>
    <xf numFmtId="0" fontId="6" fillId="3" borderId="43" xfId="6" applyFont="1" applyFill="1" applyBorder="1" applyAlignment="1">
      <alignment horizontal="center" vertical="center" wrapText="1"/>
    </xf>
    <xf numFmtId="0" fontId="10" fillId="0" borderId="25" xfId="6" applyFont="1" applyBorder="1" applyAlignment="1">
      <alignment horizontal="center" vertical="top" wrapText="1"/>
    </xf>
    <xf numFmtId="0" fontId="14" fillId="0" borderId="54" xfId="6" applyFont="1" applyBorder="1" applyAlignment="1">
      <alignment horizontal="center" vertical="top" wrapText="1"/>
    </xf>
    <xf numFmtId="0" fontId="14" fillId="0" borderId="26" xfId="6" applyFont="1" applyBorder="1" applyAlignment="1">
      <alignment horizontal="center" vertical="top" wrapText="1"/>
    </xf>
    <xf numFmtId="0" fontId="6" fillId="0" borderId="25" xfId="6" applyFont="1" applyBorder="1" applyAlignment="1">
      <alignment horizontal="center" vertical="top" wrapText="1"/>
    </xf>
    <xf numFmtId="0" fontId="6" fillId="0" borderId="54" xfId="6" applyFont="1" applyBorder="1" applyAlignment="1">
      <alignment horizontal="center" vertical="top" wrapText="1"/>
    </xf>
    <xf numFmtId="0" fontId="6" fillId="0" borderId="54" xfId="6" applyFont="1" applyBorder="1" applyAlignment="1">
      <alignment horizontal="center" vertical="center" wrapText="1"/>
    </xf>
    <xf numFmtId="0" fontId="8" fillId="2" borderId="54" xfId="6" applyFont="1" applyFill="1" applyBorder="1" applyAlignment="1">
      <alignment horizontal="center" vertical="top"/>
    </xf>
    <xf numFmtId="0" fontId="14" fillId="0" borderId="54" xfId="6" applyFont="1" applyBorder="1" applyAlignment="1">
      <alignment horizontal="left" vertical="center" wrapText="1"/>
    </xf>
    <xf numFmtId="0" fontId="14" fillId="0" borderId="54" xfId="6" applyFont="1" applyBorder="1" applyAlignment="1">
      <alignment horizontal="center" vertical="center" wrapText="1"/>
    </xf>
    <xf numFmtId="0" fontId="3" fillId="0" borderId="1" xfId="6" applyFont="1" applyBorder="1" applyAlignment="1">
      <alignment horizontal="left" vertical="center" wrapText="1"/>
    </xf>
    <xf numFmtId="0" fontId="6" fillId="0" borderId="38" xfId="6" applyFont="1" applyBorder="1" applyAlignment="1">
      <alignment horizontal="center" vertical="center" wrapText="1"/>
    </xf>
    <xf numFmtId="1" fontId="3" fillId="0" borderId="38" xfId="6" applyNumberFormat="1" applyFont="1" applyBorder="1" applyAlignment="1">
      <alignment horizontal="center" vertical="center"/>
    </xf>
    <xf numFmtId="1" fontId="11" fillId="0" borderId="39" xfId="6" applyNumberFormat="1" applyFont="1" applyBorder="1" applyAlignment="1">
      <alignment horizontal="center" vertical="center" wrapText="1"/>
    </xf>
    <xf numFmtId="0" fontId="8" fillId="0" borderId="54" xfId="6" applyFont="1" applyBorder="1" applyAlignment="1">
      <alignment horizontal="center" vertical="center" wrapText="1"/>
    </xf>
    <xf numFmtId="0" fontId="11" fillId="4" borderId="53" xfId="6" applyFont="1" applyFill="1" applyBorder="1" applyAlignment="1">
      <alignment horizontal="center" vertical="center"/>
    </xf>
    <xf numFmtId="0" fontId="11" fillId="0" borderId="53" xfId="6" applyFont="1" applyBorder="1" applyAlignment="1">
      <alignment horizontal="center" vertical="center" wrapText="1"/>
    </xf>
    <xf numFmtId="0" fontId="12" fillId="0" borderId="54" xfId="6" applyFont="1" applyBorder="1" applyAlignment="1">
      <alignment horizontal="center" vertical="top" wrapText="1"/>
    </xf>
    <xf numFmtId="0" fontId="12" fillId="0" borderId="54" xfId="6" applyFont="1" applyBorder="1" applyAlignment="1">
      <alignment horizontal="center" vertical="center" wrapText="1"/>
    </xf>
    <xf numFmtId="0" fontId="9" fillId="0" borderId="56" xfId="6" applyFont="1" applyBorder="1" applyAlignment="1">
      <alignment horizontal="center" vertical="top"/>
    </xf>
    <xf numFmtId="0" fontId="14" fillId="10" borderId="54" xfId="6" applyFont="1" applyFill="1" applyBorder="1" applyAlignment="1">
      <alignment horizontal="left" vertical="center" wrapText="1"/>
    </xf>
    <xf numFmtId="0" fontId="14" fillId="0" borderId="26" xfId="6" applyFont="1" applyBorder="1" applyAlignment="1">
      <alignment horizontal="center" vertical="center" wrapText="1"/>
    </xf>
    <xf numFmtId="0" fontId="9" fillId="0" borderId="16" xfId="6" applyFont="1" applyAlignment="1">
      <alignment horizontal="center"/>
    </xf>
    <xf numFmtId="14" fontId="9" fillId="0" borderId="25" xfId="6" applyNumberFormat="1" applyFont="1" applyBorder="1" applyAlignment="1">
      <alignment horizontal="center" vertical="center"/>
    </xf>
    <xf numFmtId="0" fontId="13" fillId="0" borderId="54" xfId="6" applyFont="1" applyBorder="1" applyAlignment="1">
      <alignment horizontal="center" vertical="center" wrapText="1"/>
    </xf>
    <xf numFmtId="0" fontId="9" fillId="0" borderId="26" xfId="6" applyFont="1" applyBorder="1" applyAlignment="1">
      <alignment horizontal="center" vertical="center" wrapText="1"/>
    </xf>
    <xf numFmtId="0" fontId="13" fillId="0" borderId="25" xfId="6" applyFont="1" applyBorder="1" applyAlignment="1">
      <alignment horizontal="center" vertical="center" wrapText="1"/>
    </xf>
    <xf numFmtId="0" fontId="13" fillId="0" borderId="54" xfId="6" applyFont="1" applyBorder="1" applyAlignment="1">
      <alignment horizontal="justify" vertical="center" wrapText="1"/>
    </xf>
    <xf numFmtId="0" fontId="3" fillId="0" borderId="2" xfId="6" applyFont="1" applyBorder="1" applyAlignment="1">
      <alignment horizontal="left" vertical="center" wrapText="1"/>
    </xf>
    <xf numFmtId="0" fontId="6" fillId="0" borderId="40" xfId="6" applyFont="1" applyBorder="1" applyAlignment="1">
      <alignment horizontal="center" vertical="center" wrapText="1"/>
    </xf>
    <xf numFmtId="1" fontId="3" fillId="0" borderId="40" xfId="6" applyNumberFormat="1" applyFont="1" applyBorder="1" applyAlignment="1">
      <alignment horizontal="center" vertical="center"/>
    </xf>
    <xf numFmtId="0" fontId="4" fillId="0" borderId="41" xfId="6" applyFont="1" applyBorder="1"/>
    <xf numFmtId="0" fontId="12" fillId="0" borderId="33" xfId="6" applyFont="1" applyBorder="1" applyAlignment="1">
      <alignment horizontal="center" vertical="top" wrapText="1"/>
    </xf>
    <xf numFmtId="0" fontId="13" fillId="0" borderId="33" xfId="6" applyFont="1" applyBorder="1" applyAlignment="1">
      <alignment horizontal="center" vertical="center" wrapText="1"/>
    </xf>
    <xf numFmtId="0" fontId="26" fillId="0" borderId="33" xfId="6" applyFont="1" applyBorder="1" applyAlignment="1">
      <alignment horizontal="justify" vertical="center" wrapText="1"/>
    </xf>
    <xf numFmtId="0" fontId="3" fillId="0" borderId="16" xfId="6" applyFont="1" applyAlignment="1">
      <alignment horizontal="left" vertical="center" wrapText="1"/>
    </xf>
    <xf numFmtId="0" fontId="3" fillId="5" borderId="10" xfId="6" applyFont="1" applyFill="1" applyBorder="1" applyAlignment="1">
      <alignment horizontal="center" vertical="center" wrapText="1"/>
    </xf>
    <xf numFmtId="0" fontId="7" fillId="0" borderId="42" xfId="6" applyFont="1" applyBorder="1" applyAlignment="1">
      <alignment horizontal="center" vertical="center" wrapText="1"/>
    </xf>
    <xf numFmtId="0" fontId="7" fillId="4" borderId="54" xfId="6" applyFont="1" applyFill="1" applyBorder="1" applyAlignment="1">
      <alignment horizontal="center" vertical="center" wrapText="1"/>
    </xf>
    <xf numFmtId="0" fontId="11" fillId="5" borderId="54" xfId="6" applyFont="1" applyFill="1" applyBorder="1" applyAlignment="1">
      <alignment horizontal="center" vertical="top" wrapText="1"/>
    </xf>
    <xf numFmtId="0" fontId="6" fillId="6" borderId="26" xfId="6" applyFont="1" applyFill="1" applyBorder="1" applyAlignment="1">
      <alignment horizontal="left" vertical="center" wrapText="1"/>
    </xf>
    <xf numFmtId="0" fontId="6" fillId="0" borderId="16" xfId="6" applyFont="1" applyAlignment="1">
      <alignment horizontal="left" vertical="center" wrapText="1"/>
    </xf>
    <xf numFmtId="0" fontId="4" fillId="0" borderId="43" xfId="6" applyFont="1" applyBorder="1"/>
    <xf numFmtId="0" fontId="3" fillId="0" borderId="44" xfId="6" applyFont="1" applyBorder="1" applyAlignment="1">
      <alignment horizontal="left" vertical="center" wrapText="1"/>
    </xf>
    <xf numFmtId="0" fontId="6" fillId="0" borderId="45" xfId="6" applyFont="1" applyBorder="1" applyAlignment="1">
      <alignment horizontal="center" vertical="center" wrapText="1"/>
    </xf>
    <xf numFmtId="1" fontId="3" fillId="0" borderId="45" xfId="6" applyNumberFormat="1" applyFont="1" applyBorder="1" applyAlignment="1">
      <alignment horizontal="center" vertical="center"/>
    </xf>
    <xf numFmtId="0" fontId="4" fillId="0" borderId="46" xfId="6" applyFont="1" applyBorder="1"/>
    <xf numFmtId="0" fontId="4" fillId="0" borderId="55" xfId="6" applyFont="1" applyBorder="1"/>
    <xf numFmtId="0" fontId="4" fillId="0" borderId="47" xfId="6" applyFont="1" applyBorder="1"/>
    <xf numFmtId="0" fontId="4" fillId="0" borderId="48" xfId="6" applyFont="1" applyBorder="1"/>
    <xf numFmtId="0" fontId="13" fillId="0" borderId="55" xfId="6" applyFont="1" applyBorder="1" applyAlignment="1">
      <alignment horizontal="center" vertical="center" wrapText="1"/>
    </xf>
    <xf numFmtId="0" fontId="26" fillId="0" borderId="36" xfId="6" applyFont="1" applyBorder="1" applyAlignment="1">
      <alignment horizontal="justify" vertical="center" wrapText="1"/>
    </xf>
    <xf numFmtId="1" fontId="11" fillId="0" borderId="49" xfId="6" applyNumberFormat="1" applyFont="1" applyBorder="1" applyAlignment="1">
      <alignment horizontal="center" vertical="center" wrapText="1"/>
    </xf>
    <xf numFmtId="0" fontId="8" fillId="0" borderId="53" xfId="6" applyFont="1" applyBorder="1" applyAlignment="1">
      <alignment horizontal="center" vertical="center" wrapText="1"/>
    </xf>
    <xf numFmtId="0" fontId="14" fillId="0" borderId="51" xfId="6" applyFont="1" applyBorder="1" applyAlignment="1">
      <alignment horizontal="left" vertical="center" wrapText="1"/>
    </xf>
    <xf numFmtId="0" fontId="14" fillId="0" borderId="50" xfId="6" applyFont="1" applyBorder="1" applyAlignment="1">
      <alignment horizontal="center" vertical="center" wrapText="1"/>
    </xf>
    <xf numFmtId="0" fontId="13" fillId="0" borderId="53" xfId="6" applyFont="1" applyBorder="1" applyAlignment="1">
      <alignment horizontal="center" vertical="center" wrapText="1"/>
    </xf>
    <xf numFmtId="0" fontId="9" fillId="0" borderId="50" xfId="6" applyFont="1" applyBorder="1" applyAlignment="1">
      <alignment horizontal="center" vertical="center" wrapText="1"/>
    </xf>
    <xf numFmtId="0" fontId="13" fillId="0" borderId="51" xfId="6" applyFont="1" applyBorder="1" applyAlignment="1">
      <alignment horizontal="center" vertical="center" wrapText="1"/>
    </xf>
    <xf numFmtId="0" fontId="26" fillId="0" borderId="54" xfId="6" applyFont="1" applyBorder="1" applyAlignment="1">
      <alignment horizontal="justify" vertical="center" wrapText="1"/>
    </xf>
    <xf numFmtId="0" fontId="4" fillId="0" borderId="33" xfId="6" applyFont="1" applyBorder="1" applyAlignment="1">
      <alignment vertical="top"/>
    </xf>
    <xf numFmtId="0" fontId="4" fillId="0" borderId="52" xfId="6" applyFont="1" applyBorder="1"/>
    <xf numFmtId="0" fontId="4" fillId="0" borderId="36" xfId="6" applyFont="1" applyBorder="1" applyAlignment="1">
      <alignment vertical="top"/>
    </xf>
    <xf numFmtId="14" fontId="9" fillId="0" borderId="51" xfId="6" applyNumberFormat="1" applyFont="1" applyBorder="1" applyAlignment="1">
      <alignment horizontal="center" vertical="center"/>
    </xf>
    <xf numFmtId="49" fontId="13" fillId="0" borderId="26" xfId="6" applyNumberFormat="1" applyFont="1" applyBorder="1" applyAlignment="1">
      <alignment horizontal="center" vertical="center" wrapText="1"/>
    </xf>
    <xf numFmtId="0" fontId="14" fillId="0" borderId="54" xfId="6" applyFont="1" applyBorder="1" applyAlignment="1">
      <alignment horizontal="center" vertical="center" wrapText="1"/>
    </xf>
    <xf numFmtId="0" fontId="13" fillId="0" borderId="51" xfId="6" applyFont="1" applyBorder="1" applyAlignment="1">
      <alignment horizontal="center" vertical="center" wrapText="1"/>
    </xf>
    <xf numFmtId="0" fontId="14" fillId="0" borderId="33" xfId="6" applyFont="1" applyBorder="1" applyAlignment="1">
      <alignment horizontal="center" vertical="center" wrapText="1"/>
    </xf>
    <xf numFmtId="0" fontId="13" fillId="0" borderId="35" xfId="6" applyFont="1" applyBorder="1" applyAlignment="1">
      <alignment horizontal="center" vertical="center" wrapText="1"/>
    </xf>
    <xf numFmtId="0" fontId="14" fillId="0" borderId="36" xfId="6" applyFont="1" applyBorder="1" applyAlignment="1">
      <alignment horizontal="center" vertical="center" wrapText="1"/>
    </xf>
    <xf numFmtId="0" fontId="13" fillId="0" borderId="48" xfId="6" applyFont="1" applyBorder="1" applyAlignment="1">
      <alignment horizontal="center" vertical="center" wrapText="1"/>
    </xf>
    <xf numFmtId="0" fontId="12" fillId="0" borderId="55" xfId="6" applyFont="1" applyBorder="1" applyAlignment="1">
      <alignment horizontal="center" vertical="top" wrapText="1"/>
    </xf>
    <xf numFmtId="0" fontId="13" fillId="0" borderId="51" xfId="6" applyFont="1" applyBorder="1" applyAlignment="1">
      <alignment horizontal="left" vertical="center" wrapText="1"/>
    </xf>
    <xf numFmtId="0" fontId="10" fillId="0" borderId="35" xfId="6" applyFont="1" applyBorder="1" applyAlignment="1">
      <alignment horizontal="center" vertical="top" wrapText="1"/>
    </xf>
    <xf numFmtId="0" fontId="14" fillId="0" borderId="33" xfId="6" applyFont="1" applyBorder="1" applyAlignment="1">
      <alignment horizontal="center" vertical="top" wrapText="1"/>
    </xf>
    <xf numFmtId="0" fontId="14" fillId="0" borderId="34" xfId="6" applyFont="1" applyBorder="1" applyAlignment="1">
      <alignment horizontal="center" vertical="top" wrapText="1"/>
    </xf>
    <xf numFmtId="0" fontId="6" fillId="0" borderId="35" xfId="6" applyFont="1" applyBorder="1" applyAlignment="1">
      <alignment horizontal="center" vertical="top" wrapText="1"/>
    </xf>
    <xf numFmtId="0" fontId="6" fillId="0" borderId="33" xfId="6" applyFont="1" applyBorder="1" applyAlignment="1">
      <alignment horizontal="center" vertical="top" wrapText="1"/>
    </xf>
    <xf numFmtId="0" fontId="6" fillId="0" borderId="33" xfId="6" applyFont="1" applyBorder="1" applyAlignment="1">
      <alignment horizontal="center" vertical="center" wrapText="1"/>
    </xf>
    <xf numFmtId="0" fontId="8" fillId="2" borderId="33" xfId="6" applyFont="1" applyFill="1" applyBorder="1" applyAlignment="1">
      <alignment horizontal="center" vertical="top"/>
    </xf>
    <xf numFmtId="0" fontId="9" fillId="0" borderId="11" xfId="6" applyFont="1" applyBorder="1" applyAlignment="1">
      <alignment horizontal="center" vertical="top"/>
    </xf>
    <xf numFmtId="0" fontId="13" fillId="0" borderId="35" xfId="6" applyFont="1" applyBorder="1" applyAlignment="1">
      <alignment horizontal="left" vertical="center" wrapText="1"/>
    </xf>
    <xf numFmtId="0" fontId="11" fillId="5" borderId="33" xfId="6" applyFont="1" applyFill="1" applyBorder="1" applyAlignment="1">
      <alignment horizontal="center" vertical="top" wrapText="1"/>
    </xf>
    <xf numFmtId="14" fontId="9" fillId="0" borderId="25" xfId="6" applyNumberFormat="1" applyFont="1" applyBorder="1" applyAlignment="1">
      <alignment horizontal="center" vertical="center" wrapText="1"/>
    </xf>
    <xf numFmtId="0" fontId="28" fillId="0" borderId="54" xfId="6" applyFont="1" applyBorder="1" applyAlignment="1">
      <alignment horizontal="justify" vertical="center" wrapText="1"/>
    </xf>
    <xf numFmtId="0" fontId="4" fillId="0" borderId="35" xfId="6" applyFont="1" applyBorder="1" applyAlignment="1">
      <alignment wrapText="1"/>
    </xf>
    <xf numFmtId="0" fontId="4" fillId="0" borderId="48" xfId="6" applyFont="1" applyBorder="1" applyAlignment="1">
      <alignment wrapText="1"/>
    </xf>
    <xf numFmtId="0" fontId="10" fillId="0" borderId="57" xfId="6" applyFont="1" applyBorder="1" applyAlignment="1">
      <alignment horizontal="center" vertical="top" wrapText="1"/>
    </xf>
    <xf numFmtId="0" fontId="14" fillId="0" borderId="58" xfId="6" applyFont="1" applyBorder="1" applyAlignment="1">
      <alignment horizontal="center" vertical="top" wrapText="1"/>
    </xf>
    <xf numFmtId="0" fontId="14" fillId="0" borderId="59" xfId="6" applyFont="1" applyBorder="1" applyAlignment="1">
      <alignment horizontal="center" vertical="top" wrapText="1"/>
    </xf>
    <xf numFmtId="0" fontId="6" fillId="0" borderId="57" xfId="6" applyFont="1" applyBorder="1" applyAlignment="1">
      <alignment horizontal="center" vertical="top" wrapText="1"/>
    </xf>
    <xf numFmtId="0" fontId="6" fillId="0" borderId="58" xfId="6" applyFont="1" applyBorder="1" applyAlignment="1">
      <alignment horizontal="center" vertical="top" wrapText="1"/>
    </xf>
    <xf numFmtId="0" fontId="6" fillId="0" borderId="58" xfId="6" applyFont="1" applyBorder="1" applyAlignment="1">
      <alignment horizontal="center" vertical="center" wrapText="1"/>
    </xf>
    <xf numFmtId="0" fontId="8" fillId="2" borderId="58" xfId="6" applyFont="1" applyFill="1" applyBorder="1" applyAlignment="1">
      <alignment horizontal="center" vertical="top"/>
    </xf>
    <xf numFmtId="0" fontId="4" fillId="0" borderId="58" xfId="6" applyFont="1" applyBorder="1"/>
    <xf numFmtId="0" fontId="3" fillId="0" borderId="60" xfId="6" applyFont="1" applyBorder="1" applyAlignment="1">
      <alignment horizontal="left" vertical="center" wrapText="1"/>
    </xf>
    <xf numFmtId="0" fontId="6" fillId="0" borderId="61" xfId="6" applyFont="1" applyBorder="1" applyAlignment="1">
      <alignment horizontal="center" vertical="center" wrapText="1"/>
    </xf>
    <xf numFmtId="1" fontId="3" fillId="0" borderId="61" xfId="6" applyNumberFormat="1" applyFont="1" applyBorder="1" applyAlignment="1">
      <alignment horizontal="center" vertical="center"/>
    </xf>
    <xf numFmtId="0" fontId="4" fillId="0" borderId="62" xfId="6" applyFont="1" applyBorder="1"/>
    <xf numFmtId="0" fontId="12" fillId="0" borderId="58" xfId="6" applyFont="1" applyBorder="1" applyAlignment="1">
      <alignment horizontal="center" vertical="top" wrapText="1"/>
    </xf>
    <xf numFmtId="0" fontId="11" fillId="5" borderId="58" xfId="6" applyFont="1" applyFill="1" applyBorder="1" applyAlignment="1">
      <alignment horizontal="center" vertical="top" wrapText="1"/>
    </xf>
    <xf numFmtId="0" fontId="9" fillId="0" borderId="63" xfId="6" applyFont="1" applyBorder="1" applyAlignment="1">
      <alignment horizontal="center" vertical="top"/>
    </xf>
    <xf numFmtId="0" fontId="4" fillId="0" borderId="57" xfId="6" applyFont="1" applyBorder="1"/>
    <xf numFmtId="0" fontId="4" fillId="0" borderId="59" xfId="6" applyFont="1" applyBorder="1"/>
    <xf numFmtId="0" fontId="9" fillId="0" borderId="64" xfId="6" applyFont="1" applyBorder="1" applyAlignment="1">
      <alignment horizontal="center"/>
    </xf>
    <xf numFmtId="0" fontId="13" fillId="0" borderId="58" xfId="6" applyFont="1" applyBorder="1" applyAlignment="1">
      <alignment horizontal="center" vertical="center" wrapText="1"/>
    </xf>
    <xf numFmtId="0" fontId="9" fillId="0" borderId="64" xfId="6" applyFont="1" applyBorder="1"/>
    <xf numFmtId="0" fontId="13" fillId="0" borderId="57" xfId="6" applyFont="1" applyBorder="1" applyAlignment="1">
      <alignment horizontal="left" vertical="center" wrapText="1"/>
    </xf>
    <xf numFmtId="0" fontId="26" fillId="0" borderId="58" xfId="6" applyFont="1" applyBorder="1" applyAlignment="1">
      <alignment horizontal="justify" vertical="center" wrapText="1"/>
    </xf>
    <xf numFmtId="14" fontId="14" fillId="2" borderId="19" xfId="6" applyNumberFormat="1" applyFont="1" applyFill="1" applyBorder="1" applyAlignment="1">
      <alignment vertical="center"/>
    </xf>
    <xf numFmtId="0" fontId="14" fillId="2" borderId="18" xfId="6" applyFont="1" applyFill="1" applyBorder="1" applyAlignment="1">
      <alignment horizontal="left" vertical="center" wrapText="1"/>
    </xf>
    <xf numFmtId="0" fontId="6" fillId="3" borderId="16" xfId="6" applyFont="1" applyFill="1" applyAlignment="1">
      <alignment horizontal="center"/>
    </xf>
    <xf numFmtId="0" fontId="6" fillId="3" borderId="16" xfId="6" applyFont="1" applyFill="1" applyAlignment="1">
      <alignment horizontal="center" vertical="center" wrapText="1"/>
    </xf>
    <xf numFmtId="0" fontId="32" fillId="0" borderId="54" xfId="6" applyFont="1" applyBorder="1" applyAlignment="1">
      <alignment horizontal="center" vertical="top" wrapText="1"/>
    </xf>
    <xf numFmtId="0" fontId="32" fillId="0" borderId="26" xfId="6" applyFont="1" applyBorder="1" applyAlignment="1">
      <alignment horizontal="center" vertical="top" wrapText="1"/>
    </xf>
    <xf numFmtId="0" fontId="17" fillId="0" borderId="54" xfId="6" applyFont="1" applyBorder="1" applyAlignment="1">
      <alignment horizontal="center" vertical="top" wrapText="1"/>
    </xf>
    <xf numFmtId="14" fontId="13" fillId="0" borderId="25" xfId="6" applyNumberFormat="1" applyFont="1" applyBorder="1" applyAlignment="1">
      <alignment horizontal="center" vertical="center" wrapText="1"/>
    </xf>
    <xf numFmtId="0" fontId="32" fillId="0" borderId="33" xfId="6" applyFont="1" applyBorder="1" applyAlignment="1">
      <alignment horizontal="center" vertical="top" wrapText="1"/>
    </xf>
    <xf numFmtId="0" fontId="32" fillId="0" borderId="34" xfId="6" applyFont="1" applyBorder="1" applyAlignment="1">
      <alignment horizontal="center" vertical="top" wrapText="1"/>
    </xf>
    <xf numFmtId="0" fontId="4" fillId="0" borderId="34" xfId="6" applyFont="1" applyBorder="1" applyAlignment="1">
      <alignment horizontal="center"/>
    </xf>
    <xf numFmtId="0" fontId="15" fillId="0" borderId="51" xfId="6" applyFont="1" applyBorder="1" applyAlignment="1">
      <alignment horizontal="left" vertical="center" wrapText="1"/>
    </xf>
    <xf numFmtId="0" fontId="15" fillId="0" borderId="50" xfId="6" applyFont="1" applyBorder="1" applyAlignment="1">
      <alignment horizontal="center" vertical="center" wrapText="1"/>
    </xf>
    <xf numFmtId="0" fontId="33" fillId="0" borderId="54" xfId="6" applyFont="1" applyBorder="1" applyAlignment="1">
      <alignment horizontal="left" vertical="center" wrapText="1"/>
    </xf>
    <xf numFmtId="0" fontId="33" fillId="0" borderId="33" xfId="6" applyFont="1" applyBorder="1" applyAlignment="1">
      <alignment horizontal="left" vertical="center" wrapText="1"/>
    </xf>
    <xf numFmtId="0" fontId="32" fillId="0" borderId="55" xfId="6" applyFont="1" applyBorder="1" applyAlignment="1">
      <alignment horizontal="center" vertical="top" wrapText="1"/>
    </xf>
    <xf numFmtId="0" fontId="32" fillId="0" borderId="47" xfId="6" applyFont="1" applyBorder="1" applyAlignment="1">
      <alignment horizontal="center" vertical="top" wrapText="1"/>
    </xf>
    <xf numFmtId="0" fontId="4" fillId="0" borderId="55" xfId="6" applyFont="1" applyBorder="1"/>
    <xf numFmtId="0" fontId="14" fillId="0" borderId="26" xfId="6" applyFont="1" applyBorder="1" applyAlignment="1">
      <alignment horizontal="left" vertical="center" wrapText="1"/>
    </xf>
    <xf numFmtId="0" fontId="15" fillId="0" borderId="54" xfId="6" applyFont="1" applyBorder="1" applyAlignment="1">
      <alignment horizontal="left" vertical="center" wrapText="1"/>
    </xf>
    <xf numFmtId="0" fontId="4" fillId="0" borderId="47" xfId="6" applyFont="1" applyBorder="1" applyAlignment="1">
      <alignment horizontal="center"/>
    </xf>
    <xf numFmtId="0" fontId="20" fillId="2" borderId="16" xfId="6" applyFont="1" applyFill="1" applyAlignment="1">
      <alignment horizontal="right"/>
    </xf>
  </cellXfs>
  <cellStyles count="7">
    <cellStyle name="Normal" xfId="0" builtinId="0"/>
    <cellStyle name="Normal 2" xfId="1" xr:uid="{B79D9231-9304-4505-A1FD-BC34CA9E3D56}"/>
    <cellStyle name="Normal 3" xfId="6" xr:uid="{7773489D-16D3-40CC-8E29-CDE3BD5F8776}"/>
    <cellStyle name="Normal 4" xfId="2" xr:uid="{70ABE09F-CF12-40C9-833D-A0B0A953625D}"/>
    <cellStyle name="Normal 5" xfId="3" xr:uid="{03FC47AD-466A-44DC-9F1E-B9768CCA524A}"/>
    <cellStyle name="Normal 6" xfId="4" xr:uid="{1A322AE2-837F-4325-8C36-27BB3F7C11E3}"/>
    <cellStyle name="Normal 7" xfId="5" xr:uid="{75FF1FA1-96FD-4224-8E91-27F2B6F00E8A}"/>
  </cellStyles>
  <dxfs count="24">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calcChain" Target="calcChain.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95D6B6FD-C24F-43B5-8461-24EEC304117A}"/>
            </a:ext>
          </a:extLst>
        </xdr:cNvPr>
        <xdr:cNvPicPr preferRelativeResize="0"/>
      </xdr:nvPicPr>
      <xdr:blipFill>
        <a:blip xmlns:r="http://schemas.openxmlformats.org/officeDocument/2006/relationships" r:embed="rId1" cstate="print"/>
        <a:stretch>
          <a:fillRect/>
        </a:stretch>
      </xdr:blipFill>
      <xdr:spPr>
        <a:xfrm>
          <a:off x="942975" y="57150"/>
          <a:ext cx="1057275" cy="12001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1DCA9651-D36A-42AF-8A23-6A7C8C16EED2}"/>
            </a:ext>
          </a:extLst>
        </xdr:cNvPr>
        <xdr:cNvPicPr preferRelativeResize="0"/>
      </xdr:nvPicPr>
      <xdr:blipFill>
        <a:blip xmlns:r="http://schemas.openxmlformats.org/officeDocument/2006/relationships" r:embed="rId1" cstate="print"/>
        <a:stretch>
          <a:fillRect/>
        </a:stretch>
      </xdr:blipFill>
      <xdr:spPr>
        <a:xfrm>
          <a:off x="942975" y="57150"/>
          <a:ext cx="1057275" cy="12001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wnloads\Mapa%20de%20Riesgos%20de%20Corrupci&#243;n%202026%20%20Evaluaci&#243;n%20a%20la%20gesti&#243;n.xlsx" TargetMode="External"/><Relationship Id="rId1" Type="http://schemas.openxmlformats.org/officeDocument/2006/relationships/externalLinkPath" Target="file:///C:\Users\User\Downloads\Mapa%20de%20Riesgos%20de%20Corrupci&#243;n%202026%20%20Evaluaci&#243;n%20a%20la%20gesti&#243;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ownloads\Mapa%20de%20Riesgos%20de%20Corrupci&#243;n%202026%20Instrucci&#243;n%20y%20Juzgamiento.xlsx" TargetMode="External"/><Relationship Id="rId1" Type="http://schemas.openxmlformats.org/officeDocument/2006/relationships/externalLinkPath" Target="file:///C:\Users\User\Downloads\Mapa%20de%20Riesgos%20de%20Corrupci&#243;n%202026%20Instrucci&#243;n%20y%20Juzgamien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sheetName val="CONTROL DE CAMBIOS"/>
      <sheetName val="Riesgo 1"/>
      <sheetName val="ENCUESTA DE IMPACTO R2"/>
      <sheetName val="Riesgo 2"/>
      <sheetName val="ENCUESTA DE IMPACTO R1"/>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sheetName val="CONTROL DE CAMBIOS"/>
      <sheetName val="Riesgo 1"/>
      <sheetName val="ENCUESTA DE IMPACTO R1"/>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sheetData sheetId="2"/>
      <sheetData sheetId="3"/>
      <sheetData sheetId="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000"/>
  <sheetViews>
    <sheetView workbookViewId="0">
      <selection activeCell="E4" sqref="E4"/>
    </sheetView>
  </sheetViews>
  <sheetFormatPr baseColWidth="10" defaultColWidth="14.44140625" defaultRowHeight="15" customHeight="1"/>
  <cols>
    <col min="1" max="1" width="30.6640625" customWidth="1"/>
    <col min="2" max="2" width="23" customWidth="1"/>
    <col min="3" max="3" width="11.44140625" customWidth="1"/>
    <col min="4" max="4" width="31" customWidth="1"/>
    <col min="5" max="8" width="11.44140625" customWidth="1"/>
    <col min="9" max="9" width="68.5546875" customWidth="1"/>
    <col min="10" max="12" width="17.109375" customWidth="1"/>
    <col min="13" max="26" width="11.44140625" customWidth="1"/>
  </cols>
  <sheetData>
    <row r="2" spans="1:12" ht="15.6">
      <c r="A2" s="1" t="s">
        <v>0</v>
      </c>
      <c r="B2" s="1" t="s">
        <v>1</v>
      </c>
      <c r="D2" s="1" t="s">
        <v>2</v>
      </c>
      <c r="I2" s="2" t="s">
        <v>3</v>
      </c>
      <c r="J2" s="1" t="s">
        <v>4</v>
      </c>
      <c r="K2" s="1" t="s">
        <v>5</v>
      </c>
    </row>
    <row r="3" spans="1:12" ht="31.2">
      <c r="A3" s="1" t="s">
        <v>6</v>
      </c>
      <c r="B3" s="1" t="s">
        <v>7</v>
      </c>
      <c r="D3" s="1" t="s">
        <v>8</v>
      </c>
      <c r="E3" s="1" t="s">
        <v>7</v>
      </c>
      <c r="I3" s="3" t="s">
        <v>9</v>
      </c>
      <c r="J3" s="1" t="s">
        <v>10</v>
      </c>
      <c r="K3" s="1" t="s">
        <v>11</v>
      </c>
    </row>
    <row r="4" spans="1:12" ht="31.2">
      <c r="A4" s="1" t="s">
        <v>12</v>
      </c>
      <c r="B4" s="1" t="s">
        <v>13</v>
      </c>
      <c r="D4" s="1" t="s">
        <v>14</v>
      </c>
      <c r="E4" s="1" t="s">
        <v>15</v>
      </c>
      <c r="I4" s="4" t="s">
        <v>16</v>
      </c>
      <c r="J4" s="1" t="s">
        <v>17</v>
      </c>
      <c r="K4" s="1" t="s">
        <v>18</v>
      </c>
    </row>
    <row r="5" spans="1:12" ht="62.4">
      <c r="A5" s="1" t="s">
        <v>19</v>
      </c>
      <c r="B5" s="1" t="s">
        <v>20</v>
      </c>
      <c r="D5" s="1" t="s">
        <v>21</v>
      </c>
      <c r="E5" s="1" t="s">
        <v>22</v>
      </c>
      <c r="I5" s="3" t="s">
        <v>23</v>
      </c>
      <c r="J5" s="1" t="s">
        <v>24</v>
      </c>
      <c r="K5" s="1" t="s">
        <v>25</v>
      </c>
      <c r="L5" s="1" t="s">
        <v>26</v>
      </c>
    </row>
    <row r="6" spans="1:12" ht="31.2">
      <c r="A6" s="1" t="s">
        <v>27</v>
      </c>
      <c r="D6" s="1" t="s">
        <v>28</v>
      </c>
      <c r="E6" s="1" t="s">
        <v>7</v>
      </c>
      <c r="I6" s="3" t="s">
        <v>29</v>
      </c>
      <c r="J6" s="1" t="s">
        <v>30</v>
      </c>
      <c r="K6" s="1" t="s">
        <v>31</v>
      </c>
    </row>
    <row r="7" spans="1:12" ht="46.8">
      <c r="A7" s="1" t="s">
        <v>32</v>
      </c>
      <c r="D7" s="1" t="s">
        <v>33</v>
      </c>
      <c r="E7" s="1" t="s">
        <v>15</v>
      </c>
      <c r="I7" s="3" t="s">
        <v>34</v>
      </c>
      <c r="J7" s="5" t="s">
        <v>35</v>
      </c>
      <c r="K7" s="5" t="s">
        <v>36</v>
      </c>
    </row>
    <row r="8" spans="1:12" ht="31.2">
      <c r="D8" s="1" t="s">
        <v>37</v>
      </c>
      <c r="E8" s="1" t="s">
        <v>22</v>
      </c>
      <c r="I8" s="6" t="s">
        <v>38</v>
      </c>
      <c r="J8" s="1" t="s">
        <v>39</v>
      </c>
      <c r="K8" s="1" t="s">
        <v>40</v>
      </c>
      <c r="L8" s="1" t="s">
        <v>41</v>
      </c>
    </row>
    <row r="9" spans="1:12" ht="14.4">
      <c r="A9" s="1" t="s">
        <v>42</v>
      </c>
      <c r="D9" s="1" t="s">
        <v>43</v>
      </c>
      <c r="E9" s="1" t="s">
        <v>7</v>
      </c>
    </row>
    <row r="10" spans="1:12" ht="14.4">
      <c r="D10" s="1" t="s">
        <v>44</v>
      </c>
      <c r="E10" s="1" t="s">
        <v>15</v>
      </c>
    </row>
    <row r="11" spans="1:12" ht="14.4">
      <c r="A11" s="1" t="s">
        <v>45</v>
      </c>
      <c r="D11" s="1" t="s">
        <v>46</v>
      </c>
      <c r="E11" s="1" t="s">
        <v>22</v>
      </c>
    </row>
    <row r="12" spans="1:12" ht="14.4">
      <c r="A12" s="1" t="s">
        <v>47</v>
      </c>
      <c r="D12" s="1" t="s">
        <v>48</v>
      </c>
      <c r="E12" s="1" t="s">
        <v>15</v>
      </c>
    </row>
    <row r="13" spans="1:12" ht="14.4">
      <c r="D13" s="1" t="s">
        <v>49</v>
      </c>
      <c r="E13" s="1" t="s">
        <v>15</v>
      </c>
      <c r="I13" s="1" t="s">
        <v>50</v>
      </c>
    </row>
    <row r="14" spans="1:12" ht="14.4">
      <c r="D14" s="1" t="s">
        <v>51</v>
      </c>
      <c r="E14" s="1" t="s">
        <v>22</v>
      </c>
      <c r="I14" s="1" t="s">
        <v>52</v>
      </c>
    </row>
    <row r="15" spans="1:12" ht="14.4">
      <c r="D15" s="1" t="s">
        <v>53</v>
      </c>
      <c r="E15" s="1" t="s">
        <v>15</v>
      </c>
      <c r="I15" s="1" t="s">
        <v>54</v>
      </c>
    </row>
    <row r="16" spans="1:12" ht="14.4">
      <c r="A16" s="1" t="s">
        <v>55</v>
      </c>
      <c r="D16" s="1" t="s">
        <v>56</v>
      </c>
      <c r="E16" s="1" t="s">
        <v>15</v>
      </c>
      <c r="I16" s="1" t="s">
        <v>57</v>
      </c>
    </row>
    <row r="17" spans="1:9" ht="14.4">
      <c r="A17" s="1" t="s">
        <v>58</v>
      </c>
      <c r="D17" s="1" t="s">
        <v>59</v>
      </c>
      <c r="E17" s="1" t="s">
        <v>22</v>
      </c>
    </row>
    <row r="18" spans="1:9" ht="14.4">
      <c r="A18" s="1" t="s">
        <v>60</v>
      </c>
      <c r="I18" s="1" t="s">
        <v>61</v>
      </c>
    </row>
    <row r="19" spans="1:9" ht="14.4">
      <c r="I19" s="1" t="s">
        <v>62</v>
      </c>
    </row>
    <row r="20" spans="1:9" ht="14.4">
      <c r="I20" s="1" t="s">
        <v>63</v>
      </c>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994"/>
  <sheetViews>
    <sheetView showGridLines="0" topLeftCell="A17" zoomScale="50" zoomScaleNormal="50" workbookViewId="0">
      <selection activeCell="J18" sqref="J18:J24"/>
    </sheetView>
  </sheetViews>
  <sheetFormatPr baseColWidth="10" defaultColWidth="14.44140625" defaultRowHeight="15" customHeight="1"/>
  <cols>
    <col min="1" max="1" width="9.44140625" customWidth="1"/>
    <col min="2" max="4" width="32.5546875" customWidth="1"/>
    <col min="5" max="6" width="20.88671875" customWidth="1"/>
    <col min="7" max="7" width="20.88671875" hidden="1" customWidth="1"/>
    <col min="8" max="8" width="25.44140625" customWidth="1"/>
    <col min="9" max="9" width="34.44140625" customWidth="1"/>
    <col min="10" max="10" width="30.44140625" customWidth="1"/>
    <col min="11" max="11" width="40.44140625" customWidth="1"/>
    <col min="12" max="12" width="41.5546875" customWidth="1"/>
    <col min="13" max="13" width="35.33203125" customWidth="1"/>
    <col min="14" max="14" width="38.44140625" customWidth="1"/>
    <col min="15" max="15" width="53.6640625" customWidth="1"/>
    <col min="16" max="16" width="24.5546875" customWidth="1"/>
    <col min="17" max="17" width="11.44140625" customWidth="1"/>
    <col min="18" max="20" width="24.5546875" customWidth="1"/>
    <col min="21" max="21" width="19.6640625" customWidth="1"/>
    <col min="22" max="24" width="25.109375" customWidth="1"/>
    <col min="25" max="25" width="25.109375" hidden="1" customWidth="1"/>
    <col min="26" max="26" width="25.109375" customWidth="1"/>
    <col min="27" max="27" width="16.5546875" customWidth="1"/>
    <col min="28" max="29" width="33.44140625" customWidth="1"/>
    <col min="30" max="30" width="38.5546875" customWidth="1"/>
    <col min="31" max="31" width="25.44140625" customWidth="1"/>
    <col min="32" max="32" width="1.6640625" customWidth="1"/>
    <col min="33" max="35" width="33.44140625" customWidth="1"/>
    <col min="36" max="36" width="40.33203125" customWidth="1"/>
    <col min="37" max="37" width="34.88671875" customWidth="1"/>
    <col min="38" max="38" width="3.6640625" customWidth="1"/>
    <col min="39" max="39" width="42.5546875" customWidth="1"/>
    <col min="40" max="40" width="50.33203125" customWidth="1"/>
    <col min="41" max="43" width="11.44140625" customWidth="1"/>
  </cols>
  <sheetData>
    <row r="1" spans="1:43" ht="27" customHeight="1">
      <c r="A1" s="160"/>
      <c r="B1" s="161"/>
      <c r="C1" s="166" t="s">
        <v>64</v>
      </c>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1"/>
      <c r="AK1" s="169" t="s">
        <v>65</v>
      </c>
      <c r="AL1" s="170"/>
      <c r="AM1" s="171"/>
      <c r="AN1" s="7" t="s">
        <v>66</v>
      </c>
      <c r="AO1" s="8"/>
      <c r="AP1" s="8"/>
      <c r="AQ1" s="8"/>
    </row>
    <row r="2" spans="1:43" ht="27" customHeight="1" thickBot="1">
      <c r="A2" s="162"/>
      <c r="B2" s="163"/>
      <c r="C2" s="164"/>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5"/>
      <c r="AK2" s="169" t="s">
        <v>67</v>
      </c>
      <c r="AL2" s="170"/>
      <c r="AM2" s="171"/>
      <c r="AN2" s="55" t="s">
        <v>68</v>
      </c>
      <c r="AO2" s="8"/>
      <c r="AP2" s="8"/>
      <c r="AQ2" s="8"/>
    </row>
    <row r="3" spans="1:43" ht="27" customHeight="1">
      <c r="A3" s="162"/>
      <c r="B3" s="163"/>
      <c r="C3" s="166" t="s">
        <v>69</v>
      </c>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1"/>
      <c r="AK3" s="169" t="s">
        <v>70</v>
      </c>
      <c r="AL3" s="170"/>
      <c r="AM3" s="171"/>
      <c r="AN3" s="7" t="s">
        <v>71</v>
      </c>
      <c r="AO3" s="8"/>
      <c r="AP3" s="8"/>
      <c r="AQ3" s="8"/>
    </row>
    <row r="4" spans="1:43" ht="27" customHeight="1" thickBot="1">
      <c r="A4" s="164"/>
      <c r="B4" s="165"/>
      <c r="C4" s="164"/>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5"/>
      <c r="AK4" s="169" t="s">
        <v>72</v>
      </c>
      <c r="AL4" s="170"/>
      <c r="AM4" s="171"/>
      <c r="AN4" s="56">
        <v>45909</v>
      </c>
      <c r="AO4" s="8"/>
      <c r="AP4" s="8"/>
      <c r="AQ4" s="8"/>
    </row>
    <row r="5" spans="1:43" ht="27" customHeight="1" thickBot="1">
      <c r="A5" s="9"/>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1"/>
      <c r="AK5" s="12"/>
      <c r="AL5" s="8"/>
      <c r="AM5" s="8"/>
      <c r="AN5" s="8"/>
      <c r="AO5" s="8"/>
      <c r="AP5" s="8"/>
      <c r="AQ5" s="8"/>
    </row>
    <row r="6" spans="1:43" ht="36" customHeight="1" thickBot="1">
      <c r="A6" s="172" t="s">
        <v>73</v>
      </c>
      <c r="B6" s="173"/>
      <c r="C6" s="47">
        <v>46055</v>
      </c>
      <c r="D6" s="13"/>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1"/>
      <c r="AK6" s="10"/>
      <c r="AL6" s="8"/>
      <c r="AM6" s="8"/>
      <c r="AN6" s="8"/>
      <c r="AO6" s="8"/>
      <c r="AP6" s="8"/>
      <c r="AQ6" s="8"/>
    </row>
    <row r="7" spans="1:43" ht="17.25" customHeight="1" thickBot="1">
      <c r="A7" s="14"/>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1"/>
      <c r="AK7" s="10"/>
      <c r="AL7" s="8"/>
      <c r="AM7" s="8"/>
      <c r="AN7" s="8"/>
      <c r="AO7" s="8"/>
      <c r="AP7" s="8"/>
      <c r="AQ7" s="8"/>
    </row>
    <row r="8" spans="1:43" ht="59.25" customHeight="1" thickBot="1">
      <c r="A8" s="174" t="s">
        <v>74</v>
      </c>
      <c r="B8" s="173"/>
      <c r="C8" s="175" t="s">
        <v>75</v>
      </c>
      <c r="D8" s="173"/>
      <c r="E8" s="173"/>
      <c r="F8" s="173"/>
      <c r="G8" s="173"/>
      <c r="H8" s="176"/>
      <c r="I8" s="10"/>
      <c r="J8" s="10"/>
      <c r="K8" s="10"/>
      <c r="L8" s="10"/>
      <c r="T8" s="10"/>
      <c r="U8" s="10"/>
      <c r="V8" s="10"/>
      <c r="W8" s="10"/>
      <c r="X8" s="10"/>
      <c r="Y8" s="10"/>
      <c r="Z8" s="10"/>
      <c r="AA8" s="10"/>
      <c r="AB8" s="10"/>
      <c r="AC8" s="10"/>
      <c r="AD8" s="10"/>
      <c r="AE8" s="10"/>
      <c r="AF8" s="10"/>
      <c r="AG8" s="10"/>
      <c r="AH8" s="10"/>
      <c r="AI8" s="10"/>
      <c r="AJ8" s="11"/>
      <c r="AK8" s="10"/>
      <c r="AL8" s="8"/>
      <c r="AM8" s="8"/>
      <c r="AN8" s="8"/>
      <c r="AO8" s="8"/>
      <c r="AP8" s="8"/>
      <c r="AQ8" s="8"/>
    </row>
    <row r="9" spans="1:43" ht="13.5" customHeight="1" thickBot="1">
      <c r="A9" s="15"/>
      <c r="B9" s="16"/>
      <c r="C9" s="16"/>
      <c r="D9" s="16"/>
      <c r="E9" s="16"/>
      <c r="F9" s="16"/>
      <c r="G9" s="16"/>
      <c r="H9" s="16"/>
      <c r="I9" s="16"/>
      <c r="J9" s="16"/>
      <c r="K9" s="16"/>
      <c r="L9" s="16"/>
      <c r="M9" s="16"/>
      <c r="N9" s="16"/>
      <c r="O9" s="16"/>
      <c r="P9" s="16"/>
      <c r="Q9" s="16"/>
      <c r="R9" s="16"/>
      <c r="S9" s="16"/>
      <c r="T9" s="10"/>
      <c r="U9" s="10"/>
      <c r="V9" s="10"/>
      <c r="W9" s="10"/>
      <c r="X9" s="10"/>
      <c r="Y9" s="10"/>
      <c r="Z9" s="10"/>
      <c r="AA9" s="10"/>
      <c r="AB9" s="10"/>
      <c r="AC9" s="10"/>
      <c r="AD9" s="10"/>
      <c r="AE9" s="10"/>
      <c r="AF9" s="10"/>
      <c r="AG9" s="10"/>
      <c r="AH9" s="10"/>
      <c r="AI9" s="10"/>
      <c r="AJ9" s="11"/>
      <c r="AK9" s="10"/>
      <c r="AL9" s="8"/>
      <c r="AM9" s="8"/>
      <c r="AN9" s="8"/>
      <c r="AO9" s="8"/>
      <c r="AP9" s="8"/>
      <c r="AQ9" s="8"/>
    </row>
    <row r="10" spans="1:43" ht="59.25" customHeight="1" thickBot="1">
      <c r="A10" s="174" t="s">
        <v>76</v>
      </c>
      <c r="B10" s="173"/>
      <c r="C10" s="177" t="s">
        <v>77</v>
      </c>
      <c r="D10" s="173"/>
      <c r="E10" s="173"/>
      <c r="F10" s="173"/>
      <c r="G10" s="173"/>
      <c r="H10" s="173"/>
      <c r="I10" s="176"/>
      <c r="J10" s="17"/>
      <c r="K10" s="17"/>
      <c r="L10" s="17"/>
      <c r="M10" s="17"/>
      <c r="N10" s="17"/>
      <c r="O10" s="10"/>
      <c r="P10" s="10"/>
      <c r="Q10" s="10"/>
      <c r="R10" s="10"/>
      <c r="S10" s="10"/>
      <c r="T10" s="10"/>
      <c r="U10" s="10"/>
      <c r="V10" s="10"/>
      <c r="W10" s="10"/>
      <c r="X10" s="10"/>
      <c r="Y10" s="10"/>
      <c r="Z10" s="10"/>
      <c r="AA10" s="10"/>
      <c r="AB10" s="10"/>
      <c r="AC10" s="10"/>
      <c r="AD10" s="10"/>
      <c r="AE10" s="10"/>
      <c r="AF10" s="10"/>
      <c r="AG10" s="10"/>
      <c r="AH10" s="10"/>
      <c r="AI10" s="10"/>
      <c r="AJ10" s="11"/>
      <c r="AK10" s="10"/>
      <c r="AL10" s="8"/>
      <c r="AM10" s="8"/>
      <c r="AN10" s="8"/>
      <c r="AO10" s="8"/>
      <c r="AP10" s="8"/>
      <c r="AQ10" s="8"/>
    </row>
    <row r="11" spans="1:43" ht="59.25" customHeight="1" thickBot="1">
      <c r="A11" s="174" t="s">
        <v>78</v>
      </c>
      <c r="B11" s="173"/>
      <c r="C11" s="177" t="s">
        <v>79</v>
      </c>
      <c r="D11" s="173"/>
      <c r="E11" s="173"/>
      <c r="F11" s="173"/>
      <c r="G11" s="173"/>
      <c r="H11" s="173"/>
      <c r="I11" s="176"/>
      <c r="J11" s="17"/>
      <c r="K11" s="17"/>
      <c r="L11" s="17"/>
      <c r="M11" s="17"/>
      <c r="N11" s="17"/>
      <c r="O11" s="10"/>
      <c r="P11" s="10"/>
      <c r="Q11" s="10"/>
      <c r="R11" s="10"/>
      <c r="S11" s="10"/>
      <c r="T11" s="10"/>
      <c r="U11" s="10"/>
      <c r="V11" s="10"/>
      <c r="W11" s="10"/>
      <c r="X11" s="10"/>
      <c r="Y11" s="10"/>
      <c r="Z11" s="10"/>
      <c r="AA11" s="10"/>
      <c r="AB11" s="10"/>
      <c r="AC11" s="10"/>
      <c r="AD11" s="10"/>
      <c r="AE11" s="10"/>
      <c r="AF11" s="10"/>
      <c r="AG11" s="10"/>
      <c r="AH11" s="10"/>
      <c r="AI11" s="10"/>
      <c r="AJ11" s="11"/>
      <c r="AK11" s="10"/>
      <c r="AL11" s="8"/>
      <c r="AM11" s="8"/>
      <c r="AN11" s="8"/>
      <c r="AO11" s="8"/>
      <c r="AP11" s="8"/>
      <c r="AQ11" s="8"/>
    </row>
    <row r="12" spans="1:43" ht="15.75" customHeight="1">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1"/>
      <c r="AK12" s="10"/>
      <c r="AL12" s="8"/>
      <c r="AM12" s="8"/>
      <c r="AN12" s="8"/>
      <c r="AO12" s="8"/>
      <c r="AP12" s="8"/>
      <c r="AQ12" s="8"/>
    </row>
    <row r="13" spans="1:43" ht="15.75" customHeight="1" thickBot="1">
      <c r="A13" s="18"/>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48"/>
      <c r="AH13" s="48"/>
      <c r="AI13" s="48"/>
      <c r="AJ13" s="49"/>
      <c r="AK13" s="19"/>
      <c r="AL13" s="8"/>
      <c r="AM13" s="8"/>
      <c r="AN13" s="8"/>
      <c r="AO13" s="8"/>
      <c r="AP13" s="8"/>
      <c r="AQ13" s="8"/>
    </row>
    <row r="14" spans="1:43" ht="14.4">
      <c r="A14" s="62" t="s">
        <v>80</v>
      </c>
      <c r="B14" s="63"/>
      <c r="C14" s="63"/>
      <c r="D14" s="64"/>
      <c r="E14" s="62" t="s">
        <v>81</v>
      </c>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4"/>
      <c r="AF14" s="20"/>
      <c r="AG14" s="65" t="s">
        <v>82</v>
      </c>
      <c r="AH14" s="66"/>
      <c r="AI14" s="66"/>
      <c r="AJ14" s="66"/>
      <c r="AK14" s="67"/>
      <c r="AL14" s="8"/>
      <c r="AM14" s="65" t="s">
        <v>83</v>
      </c>
      <c r="AN14" s="67"/>
      <c r="AO14" s="8"/>
      <c r="AP14" s="8"/>
      <c r="AQ14" s="8"/>
    </row>
    <row r="15" spans="1:43" ht="14.4">
      <c r="A15" s="82" t="s">
        <v>84</v>
      </c>
      <c r="B15" s="57" t="s">
        <v>85</v>
      </c>
      <c r="C15" s="57" t="s">
        <v>86</v>
      </c>
      <c r="D15" s="74" t="s">
        <v>87</v>
      </c>
      <c r="E15" s="76" t="s">
        <v>88</v>
      </c>
      <c r="F15" s="77"/>
      <c r="G15" s="77"/>
      <c r="H15" s="78"/>
      <c r="I15" s="109" t="s">
        <v>89</v>
      </c>
      <c r="J15" s="77"/>
      <c r="K15" s="77"/>
      <c r="L15" s="77"/>
      <c r="M15" s="77"/>
      <c r="N15" s="77"/>
      <c r="O15" s="77"/>
      <c r="P15" s="77"/>
      <c r="Q15" s="77"/>
      <c r="R15" s="77"/>
      <c r="S15" s="77"/>
      <c r="T15" s="77"/>
      <c r="U15" s="77"/>
      <c r="V15" s="77"/>
      <c r="W15" s="77"/>
      <c r="X15" s="40"/>
      <c r="Y15" s="40"/>
      <c r="Z15" s="109" t="s">
        <v>90</v>
      </c>
      <c r="AA15" s="77"/>
      <c r="AB15" s="77"/>
      <c r="AC15" s="77"/>
      <c r="AD15" s="77"/>
      <c r="AE15" s="86"/>
      <c r="AF15" s="20"/>
      <c r="AG15" s="68"/>
      <c r="AH15" s="69"/>
      <c r="AI15" s="69"/>
      <c r="AJ15" s="69"/>
      <c r="AK15" s="70"/>
      <c r="AL15" s="8"/>
      <c r="AM15" s="68"/>
      <c r="AN15" s="70"/>
      <c r="AO15" s="21"/>
      <c r="AP15" s="21"/>
      <c r="AQ15" s="21"/>
    </row>
    <row r="16" spans="1:43" ht="32.25" customHeight="1" thickBot="1">
      <c r="A16" s="83"/>
      <c r="B16" s="84"/>
      <c r="C16" s="84"/>
      <c r="D16" s="75"/>
      <c r="E16" s="79" t="s">
        <v>91</v>
      </c>
      <c r="F16" s="80"/>
      <c r="G16" s="80"/>
      <c r="H16" s="81"/>
      <c r="I16" s="57" t="s">
        <v>92</v>
      </c>
      <c r="J16" s="57" t="s">
        <v>93</v>
      </c>
      <c r="K16" s="57" t="s">
        <v>94</v>
      </c>
      <c r="L16" s="57" t="s">
        <v>95</v>
      </c>
      <c r="M16" s="57" t="s">
        <v>96</v>
      </c>
      <c r="N16" s="57" t="s">
        <v>97</v>
      </c>
      <c r="O16" s="61" t="s">
        <v>98</v>
      </c>
      <c r="P16" s="61" t="s">
        <v>99</v>
      </c>
      <c r="Q16" s="61" t="s">
        <v>100</v>
      </c>
      <c r="R16" s="57" t="s">
        <v>101</v>
      </c>
      <c r="S16" s="59" t="s">
        <v>102</v>
      </c>
      <c r="T16" s="57" t="s">
        <v>103</v>
      </c>
      <c r="U16" s="57" t="s">
        <v>104</v>
      </c>
      <c r="V16" s="57" t="s">
        <v>105</v>
      </c>
      <c r="W16" s="57" t="s">
        <v>106</v>
      </c>
      <c r="X16" s="57" t="s">
        <v>107</v>
      </c>
      <c r="Y16" s="50"/>
      <c r="Z16" s="59" t="s">
        <v>108</v>
      </c>
      <c r="AA16" s="57" t="s">
        <v>109</v>
      </c>
      <c r="AB16" s="60" t="s">
        <v>110</v>
      </c>
      <c r="AC16" s="60" t="s">
        <v>55</v>
      </c>
      <c r="AD16" s="85" t="s">
        <v>111</v>
      </c>
      <c r="AE16" s="86"/>
      <c r="AF16" s="22"/>
      <c r="AG16" s="71"/>
      <c r="AH16" s="72"/>
      <c r="AI16" s="72"/>
      <c r="AJ16" s="72"/>
      <c r="AK16" s="73"/>
      <c r="AL16" s="21"/>
      <c r="AM16" s="71"/>
      <c r="AN16" s="73"/>
      <c r="AO16" s="21"/>
      <c r="AP16" s="8"/>
      <c r="AQ16" s="21"/>
    </row>
    <row r="17" spans="1:43" ht="102" customHeight="1">
      <c r="A17" s="83"/>
      <c r="B17" s="84"/>
      <c r="C17" s="84"/>
      <c r="D17" s="75"/>
      <c r="E17" s="39" t="s">
        <v>0</v>
      </c>
      <c r="F17" s="50" t="s">
        <v>1</v>
      </c>
      <c r="G17" s="51"/>
      <c r="H17" s="52" t="s">
        <v>112</v>
      </c>
      <c r="I17" s="58"/>
      <c r="J17" s="58"/>
      <c r="K17" s="58"/>
      <c r="L17" s="58"/>
      <c r="M17" s="58"/>
      <c r="N17" s="58"/>
      <c r="O17" s="58"/>
      <c r="P17" s="58"/>
      <c r="Q17" s="58"/>
      <c r="R17" s="58"/>
      <c r="S17" s="58"/>
      <c r="T17" s="58"/>
      <c r="U17" s="58"/>
      <c r="V17" s="58"/>
      <c r="W17" s="58"/>
      <c r="X17" s="58"/>
      <c r="Y17" s="53"/>
      <c r="Z17" s="58"/>
      <c r="AA17" s="58"/>
      <c r="AB17" s="58"/>
      <c r="AC17" s="222"/>
      <c r="AD17" s="41" t="s">
        <v>113</v>
      </c>
      <c r="AE17" s="42" t="s">
        <v>114</v>
      </c>
      <c r="AF17" s="22"/>
      <c r="AG17" s="39" t="s">
        <v>115</v>
      </c>
      <c r="AH17" s="53" t="s">
        <v>116</v>
      </c>
      <c r="AI17" s="53" t="s">
        <v>117</v>
      </c>
      <c r="AJ17" s="53" t="s">
        <v>118</v>
      </c>
      <c r="AK17" s="54" t="s">
        <v>119</v>
      </c>
      <c r="AL17" s="21"/>
      <c r="AM17" s="39" t="s">
        <v>120</v>
      </c>
      <c r="AN17" s="54" t="s">
        <v>121</v>
      </c>
      <c r="AO17" s="21"/>
      <c r="AP17" s="8"/>
      <c r="AQ17" s="21"/>
    </row>
    <row r="18" spans="1:43" ht="51" customHeight="1">
      <c r="A18" s="118">
        <v>1</v>
      </c>
      <c r="B18" s="121" t="s">
        <v>122</v>
      </c>
      <c r="C18" s="121" t="s">
        <v>123</v>
      </c>
      <c r="D18" s="123" t="s">
        <v>124</v>
      </c>
      <c r="E18" s="178" t="s">
        <v>6</v>
      </c>
      <c r="F18" s="179" t="s">
        <v>13</v>
      </c>
      <c r="G18" s="180" t="str">
        <f>+CONCATENATE(E18," - ",F18)</f>
        <v>MUY BAJA - MAYOR</v>
      </c>
      <c r="H18" s="181" t="str">
        <f>+VLOOKUP(G18,Datos!D3:E17,2,FALSE)</f>
        <v>ALTO</v>
      </c>
      <c r="I18" s="115" t="s">
        <v>125</v>
      </c>
      <c r="J18" s="115" t="s">
        <v>126</v>
      </c>
      <c r="K18" s="115" t="s">
        <v>127</v>
      </c>
      <c r="L18" s="115" t="s">
        <v>128</v>
      </c>
      <c r="M18" s="115" t="s">
        <v>129</v>
      </c>
      <c r="N18" s="114" t="s">
        <v>130</v>
      </c>
      <c r="O18" s="23" t="s">
        <v>3</v>
      </c>
      <c r="P18" s="24" t="s">
        <v>4</v>
      </c>
      <c r="Q18" s="25">
        <f>IF(P18="ASIGNADO",15,IF(P18="NO ASIGNADO",0,"0"))</f>
        <v>15</v>
      </c>
      <c r="R18" s="200">
        <f>SUM(Q18:Q24)</f>
        <v>100</v>
      </c>
      <c r="S18" s="201" t="s">
        <v>131</v>
      </c>
      <c r="T18" s="104">
        <f>IF(T21="DÉBIL",0,IF(T21="MODERADO",50,IF(T21="FUERTE",100,"")))</f>
        <v>100</v>
      </c>
      <c r="U18" s="146" t="str">
        <f>IF(AND(R21="FUERTE",S18="FUERTE (SIEMPRE SE EJECUTA)"),"NO","SÍ")</f>
        <v>NO</v>
      </c>
      <c r="V18" s="194" t="str" cm="1">
        <f t="array" ref="V18">_xlfn.IFS(AVERAGE(T18,T25,T32,T39,T46,T53)=100,"FUERTE",AVERAGE(T18,T25,T32,T39,T46,T53)&lt;50,"DÉBIL",AVERAGE(T18,T25,T32,T39,T46,T53)&gt;=50,"MODERADO")</f>
        <v>FUERTE</v>
      </c>
      <c r="W18" s="110" t="s">
        <v>62</v>
      </c>
      <c r="X18" s="194" t="str">
        <f>IF(AND(E18="MUY BAJA",W21=2),"MUY BAJA",IF(AND(E18="BAJA",W21=2),"MUY BAJA",IF(AND(E18="MEDIA",W21=2),"MUY BAJA",IF(AND(E18="ALTA",W21=2),"BAJA",IF(AND(E18="MUY ALTA",W21=2),"MEDIA",IF(AND(E18="MUY BAJA",W21=1),"MUY BAJA",IF(AND(E18="BAJA",W21=1),"MUY BAJA",IF(AND(E18="MEDIA",W21=1),"BAJA",IF(AND(E18="ALTA",W21=1),"MEDIA",IF(AND(E18="MUY ALTA",W21=1),"ALTA",E18))))))))))</f>
        <v>MUY BAJA</v>
      </c>
      <c r="Y18" s="180" t="str">
        <f>+CONCATENATE(X18," - ",F18)</f>
        <v>MUY BAJA - MAYOR</v>
      </c>
      <c r="Z18" s="181" t="str">
        <f>+VLOOKUP(Y18,Datos!$D$3:$E$17,2,FALSE)</f>
        <v>ALTO</v>
      </c>
      <c r="AA18" s="179" t="s">
        <v>45</v>
      </c>
      <c r="AB18" s="123" t="s">
        <v>132</v>
      </c>
      <c r="AC18" s="225"/>
      <c r="AD18" s="101" t="s">
        <v>133</v>
      </c>
      <c r="AE18" s="96" t="s">
        <v>134</v>
      </c>
      <c r="AF18" s="26"/>
      <c r="AG18" s="87">
        <v>46150</v>
      </c>
      <c r="AH18" s="90" t="s">
        <v>135</v>
      </c>
      <c r="AI18" s="90" t="s">
        <v>136</v>
      </c>
      <c r="AJ18" s="90" t="s">
        <v>137</v>
      </c>
      <c r="AK18" s="159" t="s">
        <v>138</v>
      </c>
      <c r="AL18" s="8"/>
      <c r="AM18" s="147" t="s">
        <v>139</v>
      </c>
      <c r="AN18" s="93" t="s">
        <v>140</v>
      </c>
      <c r="AO18" s="8"/>
      <c r="AP18" s="8"/>
      <c r="AQ18" s="8"/>
    </row>
    <row r="19" spans="1:43" ht="62.25" customHeight="1">
      <c r="A19" s="119"/>
      <c r="B19" s="105"/>
      <c r="C19" s="105"/>
      <c r="D19" s="97"/>
      <c r="E19" s="119"/>
      <c r="F19" s="105"/>
      <c r="G19" s="105"/>
      <c r="H19" s="105"/>
      <c r="I19" s="105"/>
      <c r="J19" s="105"/>
      <c r="K19" s="105"/>
      <c r="L19" s="105"/>
      <c r="M19" s="105"/>
      <c r="N19" s="116"/>
      <c r="O19" s="27" t="s">
        <v>9</v>
      </c>
      <c r="P19" s="28" t="s">
        <v>10</v>
      </c>
      <c r="Q19" s="29">
        <f>IF(P19="ADECUADO",15,IF(P19="INADECUADO",0,"0"))</f>
        <v>15</v>
      </c>
      <c r="R19" s="112"/>
      <c r="S19" s="105"/>
      <c r="T19" s="105"/>
      <c r="U19" s="105"/>
      <c r="V19" s="195"/>
      <c r="W19" s="106"/>
      <c r="X19" s="195"/>
      <c r="Y19" s="216"/>
      <c r="Z19" s="218"/>
      <c r="AA19" s="220"/>
      <c r="AB19" s="223"/>
      <c r="AC19" s="226"/>
      <c r="AD19" s="102"/>
      <c r="AE19" s="97"/>
      <c r="AF19" s="26"/>
      <c r="AG19" s="88"/>
      <c r="AH19" s="91"/>
      <c r="AI19" s="91"/>
      <c r="AJ19" s="91"/>
      <c r="AK19" s="151"/>
      <c r="AL19" s="8"/>
      <c r="AM19" s="148"/>
      <c r="AN19" s="94"/>
      <c r="AO19" s="8"/>
      <c r="AP19" s="8"/>
      <c r="AQ19" s="8"/>
    </row>
    <row r="20" spans="1:43" ht="75.75" customHeight="1">
      <c r="A20" s="119"/>
      <c r="B20" s="105"/>
      <c r="C20" s="105"/>
      <c r="D20" s="97"/>
      <c r="E20" s="119"/>
      <c r="F20" s="105"/>
      <c r="G20" s="105"/>
      <c r="H20" s="105"/>
      <c r="I20" s="105"/>
      <c r="J20" s="105"/>
      <c r="K20" s="105"/>
      <c r="L20" s="105"/>
      <c r="M20" s="105"/>
      <c r="N20" s="116"/>
      <c r="O20" s="30" t="s">
        <v>16</v>
      </c>
      <c r="P20" s="28" t="s">
        <v>17</v>
      </c>
      <c r="Q20" s="29">
        <f>IF(P20="OPORTUNA",15,IF(P20="INOPORTUNA",0,"0"))</f>
        <v>15</v>
      </c>
      <c r="R20" s="112"/>
      <c r="S20" s="105"/>
      <c r="T20" s="106"/>
      <c r="U20" s="105"/>
      <c r="V20" s="195"/>
      <c r="W20" s="31" t="s">
        <v>141</v>
      </c>
      <c r="X20" s="195"/>
      <c r="Y20" s="216"/>
      <c r="Z20" s="218"/>
      <c r="AA20" s="220"/>
      <c r="AB20" s="223"/>
      <c r="AC20" s="226"/>
      <c r="AD20" s="102"/>
      <c r="AE20" s="97"/>
      <c r="AF20" s="26"/>
      <c r="AG20" s="88"/>
      <c r="AH20" s="91"/>
      <c r="AI20" s="91"/>
      <c r="AJ20" s="91"/>
      <c r="AK20" s="151"/>
      <c r="AL20" s="8"/>
      <c r="AM20" s="148"/>
      <c r="AN20" s="94"/>
      <c r="AO20" s="8"/>
      <c r="AP20" s="8"/>
      <c r="AQ20" s="8"/>
    </row>
    <row r="21" spans="1:43" ht="90.75" customHeight="1">
      <c r="A21" s="119"/>
      <c r="B21" s="105"/>
      <c r="C21" s="105"/>
      <c r="D21" s="97"/>
      <c r="E21" s="119"/>
      <c r="F21" s="105"/>
      <c r="G21" s="105"/>
      <c r="H21" s="105"/>
      <c r="I21" s="105"/>
      <c r="J21" s="105"/>
      <c r="K21" s="105"/>
      <c r="L21" s="105"/>
      <c r="M21" s="105"/>
      <c r="N21" s="116"/>
      <c r="O21" s="27" t="s">
        <v>23</v>
      </c>
      <c r="P21" s="28" t="s">
        <v>24</v>
      </c>
      <c r="Q21" s="29">
        <f>IF(P21="PREVENIR",15,IF(P21="DETECTAR",10,IF(P21="NO ES UN CONTROL",0,"0")))</f>
        <v>15</v>
      </c>
      <c r="R21" s="111" t="str">
        <f>IF(R18&lt;86,"DÉBIL",IF(R18&lt;96,"MODERADO",IF(R18&lt;101,"FUERTE","")))</f>
        <v>FUERTE</v>
      </c>
      <c r="S21" s="105"/>
      <c r="T21" s="107" t="str">
        <f>IF(AND(R21="FUERTE",S18="FUERTE (SIEMPRE SE EJECUTA)"),"FUERTE",IF(OR(R21="DÉBIL",S18="DÉBIL (NO SE EJECUTA)"),"DÉBIL",IF(OR(R21="MODERADO",S18="MODERADO (ALGUNAS VECES)"),"MODERADO")))</f>
        <v>FUERTE</v>
      </c>
      <c r="U21" s="105"/>
      <c r="V21" s="195"/>
      <c r="W21" s="197">
        <f>IF(AND($V$18="FUERTE",$W$18="DIRECTAMENTE"),2,IF(AND($V$18="FUERTE",$W$18="DIRECTAMENTE"),2,IF(AND($V$18="FUERTE",$W$18="DIRECTAMENTE"),2,IF(AND($V$18="FUERTE",$W$18="NO DISMINUYE"),0,IF(AND($V$18="MODERADO",$W$18="DIRECTAMENTE"),1,IF(AND($V$18="MODERADO",$W$18="DIRECTAMENTE"),1,IF(AND($V$18="MODERADO",$W$18="DIRECTAMENTE"),1,IF(AND($V$18="MODERADO",$W$18="NO DISMINUYE"),0,"N/A"))))))))</f>
        <v>2</v>
      </c>
      <c r="X21" s="195"/>
      <c r="Y21" s="216"/>
      <c r="Z21" s="218"/>
      <c r="AA21" s="220"/>
      <c r="AB21" s="223"/>
      <c r="AC21" s="226"/>
      <c r="AD21" s="102"/>
      <c r="AE21" s="98" t="s">
        <v>142</v>
      </c>
      <c r="AF21" s="32"/>
      <c r="AG21" s="88"/>
      <c r="AH21" s="91"/>
      <c r="AI21" s="91"/>
      <c r="AJ21" s="91"/>
      <c r="AK21" s="151"/>
      <c r="AL21" s="8"/>
      <c r="AM21" s="148"/>
      <c r="AN21" s="94"/>
      <c r="AO21" s="8"/>
      <c r="AP21" s="8"/>
      <c r="AQ21" s="8"/>
    </row>
    <row r="22" spans="1:43" ht="111" customHeight="1">
      <c r="A22" s="119"/>
      <c r="B22" s="105"/>
      <c r="C22" s="105"/>
      <c r="D22" s="97"/>
      <c r="E22" s="119"/>
      <c r="F22" s="105"/>
      <c r="G22" s="105"/>
      <c r="H22" s="105"/>
      <c r="I22" s="105"/>
      <c r="J22" s="105"/>
      <c r="K22" s="105"/>
      <c r="L22" s="105"/>
      <c r="M22" s="105"/>
      <c r="N22" s="116"/>
      <c r="O22" s="27" t="s">
        <v>29</v>
      </c>
      <c r="P22" s="28" t="s">
        <v>30</v>
      </c>
      <c r="Q22" s="29">
        <f>IF(P22="CONFIABLE",15,IF(P22="NO CONFIABLE",0,"0"))</f>
        <v>15</v>
      </c>
      <c r="R22" s="112"/>
      <c r="S22" s="105"/>
      <c r="T22" s="105"/>
      <c r="U22" s="105"/>
      <c r="V22" s="195"/>
      <c r="W22" s="198"/>
      <c r="X22" s="195"/>
      <c r="Y22" s="216"/>
      <c r="Z22" s="218"/>
      <c r="AA22" s="220"/>
      <c r="AB22" s="223"/>
      <c r="AC22" s="226"/>
      <c r="AD22" s="102"/>
      <c r="AE22" s="99"/>
      <c r="AF22" s="32"/>
      <c r="AG22" s="88"/>
      <c r="AH22" s="91"/>
      <c r="AI22" s="91"/>
      <c r="AJ22" s="91"/>
      <c r="AK22" s="151"/>
      <c r="AL22" s="8"/>
      <c r="AM22" s="148"/>
      <c r="AN22" s="94"/>
      <c r="AO22" s="8"/>
      <c r="AP22" s="8"/>
      <c r="AQ22" s="8"/>
    </row>
    <row r="23" spans="1:43" ht="84" customHeight="1">
      <c r="A23" s="119"/>
      <c r="B23" s="105"/>
      <c r="C23" s="105"/>
      <c r="D23" s="97"/>
      <c r="E23" s="119"/>
      <c r="F23" s="105"/>
      <c r="G23" s="105"/>
      <c r="H23" s="105"/>
      <c r="I23" s="105"/>
      <c r="J23" s="105"/>
      <c r="K23" s="105"/>
      <c r="L23" s="105"/>
      <c r="M23" s="105"/>
      <c r="N23" s="116"/>
      <c r="O23" s="27" t="s">
        <v>34</v>
      </c>
      <c r="P23" s="28" t="s">
        <v>35</v>
      </c>
      <c r="Q23" s="29">
        <f>IF(P23="SE INVESTIGAN Y SE RESUELVEN OPORTUNAMENTE",15,IF(P23="NO SE INVESTIGAN Y SE RESUELVEN OPORTUNAMENTE",0,"0"))</f>
        <v>15</v>
      </c>
      <c r="R23" s="112"/>
      <c r="S23" s="105"/>
      <c r="T23" s="105"/>
      <c r="U23" s="105"/>
      <c r="V23" s="195"/>
      <c r="W23" s="198"/>
      <c r="X23" s="195"/>
      <c r="Y23" s="216"/>
      <c r="Z23" s="218"/>
      <c r="AA23" s="220"/>
      <c r="AB23" s="223"/>
      <c r="AC23" s="226"/>
      <c r="AD23" s="102"/>
      <c r="AE23" s="96" t="s">
        <v>143</v>
      </c>
      <c r="AF23" s="26"/>
      <c r="AG23" s="88"/>
      <c r="AH23" s="91"/>
      <c r="AI23" s="91"/>
      <c r="AJ23" s="91"/>
      <c r="AK23" s="151"/>
      <c r="AL23" s="8"/>
      <c r="AM23" s="148"/>
      <c r="AN23" s="94"/>
      <c r="AO23" s="8"/>
      <c r="AP23" s="8"/>
      <c r="AQ23" s="8"/>
    </row>
    <row r="24" spans="1:43" ht="80.25" customHeight="1">
      <c r="A24" s="119"/>
      <c r="B24" s="105"/>
      <c r="C24" s="105"/>
      <c r="D24" s="97"/>
      <c r="E24" s="119"/>
      <c r="F24" s="105"/>
      <c r="G24" s="105"/>
      <c r="H24" s="105"/>
      <c r="I24" s="106"/>
      <c r="J24" s="106"/>
      <c r="K24" s="106"/>
      <c r="L24" s="106"/>
      <c r="M24" s="106"/>
      <c r="N24" s="117"/>
      <c r="O24" s="33" t="s">
        <v>38</v>
      </c>
      <c r="P24" s="34" t="s">
        <v>39</v>
      </c>
      <c r="Q24" s="35">
        <f>IF(P24="COMPLETA",10,IF(P24="INCOMPLETA",5,IF(P24="NO EXISTE",0,"0")))</f>
        <v>10</v>
      </c>
      <c r="R24" s="113"/>
      <c r="S24" s="108"/>
      <c r="T24" s="108"/>
      <c r="U24" s="108"/>
      <c r="V24" s="195"/>
      <c r="W24" s="198"/>
      <c r="X24" s="195"/>
      <c r="Y24" s="216"/>
      <c r="Z24" s="218"/>
      <c r="AA24" s="220"/>
      <c r="AB24" s="223"/>
      <c r="AC24" s="226"/>
      <c r="AD24" s="103"/>
      <c r="AE24" s="100"/>
      <c r="AF24" s="26"/>
      <c r="AG24" s="89"/>
      <c r="AH24" s="92"/>
      <c r="AI24" s="92"/>
      <c r="AJ24" s="92"/>
      <c r="AK24" s="152"/>
      <c r="AL24" s="8"/>
      <c r="AM24" s="149"/>
      <c r="AN24" s="95"/>
      <c r="AO24" s="8"/>
      <c r="AP24" s="8"/>
      <c r="AQ24" s="8"/>
    </row>
    <row r="25" spans="1:43" ht="38.25" customHeight="1">
      <c r="A25" s="119"/>
      <c r="B25" s="105"/>
      <c r="C25" s="105"/>
      <c r="D25" s="97"/>
      <c r="E25" s="119"/>
      <c r="F25" s="105"/>
      <c r="G25" s="105"/>
      <c r="H25" s="105"/>
      <c r="I25" s="114" t="s">
        <v>144</v>
      </c>
      <c r="J25" s="114" t="s">
        <v>126</v>
      </c>
      <c r="K25" s="114" t="s">
        <v>145</v>
      </c>
      <c r="L25" s="114" t="s">
        <v>146</v>
      </c>
      <c r="M25" s="114" t="s">
        <v>147</v>
      </c>
      <c r="N25" s="129" t="s">
        <v>130</v>
      </c>
      <c r="O25" s="23" t="s">
        <v>3</v>
      </c>
      <c r="P25" s="24" t="s">
        <v>4</v>
      </c>
      <c r="Q25" s="25">
        <f>IF(P25="ASIGNADO",15,IF(P25="NO ASIGNADO",0,"0"))</f>
        <v>15</v>
      </c>
      <c r="R25" s="143">
        <f>SUM(Q25:Q31)</f>
        <v>100</v>
      </c>
      <c r="S25" s="145" t="s">
        <v>131</v>
      </c>
      <c r="T25" s="104">
        <f>IF(T28="DÉBIL",0,IF(T28="MODERADO",50,IF(T28="FUERTE",100,"")))</f>
        <v>100</v>
      </c>
      <c r="U25" s="146" t="str">
        <f>IF(AND(R28="FUERTE",S25="FUERTE (SIEMPRE SE EJECUTA)"),"NO","SÍ")</f>
        <v>NO</v>
      </c>
      <c r="V25" s="195"/>
      <c r="W25" s="198"/>
      <c r="X25" s="195"/>
      <c r="Y25" s="216"/>
      <c r="Z25" s="218"/>
      <c r="AA25" s="220"/>
      <c r="AB25" s="223"/>
      <c r="AC25" s="226"/>
      <c r="AD25" s="140"/>
      <c r="AE25" s="135"/>
      <c r="AF25" s="26"/>
      <c r="AG25" s="128">
        <v>46150</v>
      </c>
      <c r="AH25" s="132" t="s">
        <v>148</v>
      </c>
      <c r="AI25" s="132" t="s">
        <v>138</v>
      </c>
      <c r="AJ25" s="132" t="s">
        <v>149</v>
      </c>
      <c r="AK25" s="150" t="s">
        <v>138</v>
      </c>
      <c r="AL25" s="8"/>
      <c r="AM25" s="231" t="s">
        <v>150</v>
      </c>
      <c r="AN25" s="94" t="s">
        <v>151</v>
      </c>
      <c r="AO25" s="8"/>
      <c r="AP25" s="8"/>
      <c r="AQ25" s="8"/>
    </row>
    <row r="26" spans="1:43" ht="55.5" customHeight="1">
      <c r="A26" s="119"/>
      <c r="B26" s="105"/>
      <c r="C26" s="105"/>
      <c r="D26" s="97"/>
      <c r="E26" s="119"/>
      <c r="F26" s="105"/>
      <c r="G26" s="105"/>
      <c r="H26" s="105"/>
      <c r="I26" s="105"/>
      <c r="J26" s="105"/>
      <c r="K26" s="105"/>
      <c r="L26" s="105"/>
      <c r="M26" s="105"/>
      <c r="N26" s="130"/>
      <c r="O26" s="27" t="s">
        <v>9</v>
      </c>
      <c r="P26" s="28" t="s">
        <v>152</v>
      </c>
      <c r="Q26" s="29">
        <f>IF(P26="ADECUADO",15,IF(P26="INADECUADO",0,"0"))</f>
        <v>15</v>
      </c>
      <c r="R26" s="112"/>
      <c r="S26" s="105"/>
      <c r="T26" s="105"/>
      <c r="U26" s="105"/>
      <c r="V26" s="195"/>
      <c r="W26" s="198"/>
      <c r="X26" s="195"/>
      <c r="Y26" s="216"/>
      <c r="Z26" s="218"/>
      <c r="AA26" s="220"/>
      <c r="AB26" s="223"/>
      <c r="AC26" s="226"/>
      <c r="AD26" s="141"/>
      <c r="AE26" s="136"/>
      <c r="AF26" s="26"/>
      <c r="AG26" s="88"/>
      <c r="AH26" s="133"/>
      <c r="AI26" s="133"/>
      <c r="AJ26" s="133"/>
      <c r="AK26" s="151"/>
      <c r="AL26" s="8"/>
      <c r="AM26" s="148"/>
      <c r="AN26" s="94"/>
      <c r="AO26" s="8"/>
      <c r="AP26" s="8"/>
      <c r="AQ26" s="8"/>
    </row>
    <row r="27" spans="1:43" ht="85.5" customHeight="1">
      <c r="A27" s="119"/>
      <c r="B27" s="105"/>
      <c r="C27" s="105"/>
      <c r="D27" s="97"/>
      <c r="E27" s="119"/>
      <c r="F27" s="105"/>
      <c r="G27" s="105"/>
      <c r="H27" s="105"/>
      <c r="I27" s="105"/>
      <c r="J27" s="105"/>
      <c r="K27" s="105"/>
      <c r="L27" s="105"/>
      <c r="M27" s="105"/>
      <c r="N27" s="130"/>
      <c r="O27" s="30" t="s">
        <v>16</v>
      </c>
      <c r="P27" s="28" t="s">
        <v>17</v>
      </c>
      <c r="Q27" s="29">
        <f>IF(P27="OPORTUNA",15,IF(P27="INOPORTUNA",0,"0"))</f>
        <v>15</v>
      </c>
      <c r="R27" s="144"/>
      <c r="S27" s="105"/>
      <c r="T27" s="106"/>
      <c r="U27" s="105"/>
      <c r="V27" s="195"/>
      <c r="W27" s="198"/>
      <c r="X27" s="195"/>
      <c r="Y27" s="216"/>
      <c r="Z27" s="218"/>
      <c r="AA27" s="220"/>
      <c r="AB27" s="223"/>
      <c r="AC27" s="226"/>
      <c r="AD27" s="141"/>
      <c r="AE27" s="137"/>
      <c r="AF27" s="26"/>
      <c r="AG27" s="88"/>
      <c r="AH27" s="133"/>
      <c r="AI27" s="133"/>
      <c r="AJ27" s="133"/>
      <c r="AK27" s="151"/>
      <c r="AL27" s="8"/>
      <c r="AM27" s="148"/>
      <c r="AN27" s="94"/>
      <c r="AO27" s="8"/>
      <c r="AP27" s="8"/>
      <c r="AQ27" s="8"/>
    </row>
    <row r="28" spans="1:43" ht="96.75" customHeight="1">
      <c r="A28" s="119"/>
      <c r="B28" s="105"/>
      <c r="C28" s="105"/>
      <c r="D28" s="97"/>
      <c r="E28" s="119"/>
      <c r="F28" s="105"/>
      <c r="G28" s="105"/>
      <c r="H28" s="105"/>
      <c r="I28" s="105"/>
      <c r="J28" s="105"/>
      <c r="K28" s="105"/>
      <c r="L28" s="105"/>
      <c r="M28" s="105"/>
      <c r="N28" s="130"/>
      <c r="O28" s="27" t="s">
        <v>23</v>
      </c>
      <c r="P28" s="28" t="s">
        <v>24</v>
      </c>
      <c r="Q28" s="29">
        <f>IF(P28="PREVENIR",15,IF(P28="DETECTAR",10,IF(P28="NO ES UN CONTROL",0,"0")))</f>
        <v>15</v>
      </c>
      <c r="R28" s="111" t="str">
        <f>IF(R25&lt;86,"DÉBIL",IF(R25&lt;96,"MODERADO",IF(R25&lt;101,"FUERTE","")))</f>
        <v>FUERTE</v>
      </c>
      <c r="S28" s="105"/>
      <c r="T28" s="107" t="str">
        <f>IF(AND(R28="FUERTE",S25="FUERTE (SIEMPRE SE EJECUTA)"),"FUERTE",IF(OR(R28="DÉBIL",S25="DÉBIL (NO SE EJECUTA)"),"DÉBIL",IF(OR(R28="MODERADO",S25="MODERADO (ALGUNAS VECES)"),"MODERADO")))</f>
        <v>FUERTE</v>
      </c>
      <c r="U28" s="105"/>
      <c r="V28" s="195"/>
      <c r="W28" s="198"/>
      <c r="X28" s="195"/>
      <c r="Y28" s="216"/>
      <c r="Z28" s="218"/>
      <c r="AA28" s="220"/>
      <c r="AB28" s="223"/>
      <c r="AC28" s="226"/>
      <c r="AD28" s="141"/>
      <c r="AE28" s="138" t="s">
        <v>142</v>
      </c>
      <c r="AF28" s="32"/>
      <c r="AG28" s="88"/>
      <c r="AH28" s="133"/>
      <c r="AI28" s="133"/>
      <c r="AJ28" s="133"/>
      <c r="AK28" s="151"/>
      <c r="AL28" s="8"/>
      <c r="AM28" s="148"/>
      <c r="AN28" s="94"/>
      <c r="AO28" s="8"/>
      <c r="AP28" s="8"/>
      <c r="AQ28" s="8"/>
    </row>
    <row r="29" spans="1:43" ht="69.75" customHeight="1">
      <c r="A29" s="119"/>
      <c r="B29" s="105"/>
      <c r="C29" s="105"/>
      <c r="D29" s="97"/>
      <c r="E29" s="119"/>
      <c r="F29" s="105"/>
      <c r="G29" s="105"/>
      <c r="H29" s="105"/>
      <c r="I29" s="105"/>
      <c r="J29" s="105"/>
      <c r="K29" s="105"/>
      <c r="L29" s="105"/>
      <c r="M29" s="105"/>
      <c r="N29" s="130"/>
      <c r="O29" s="27" t="s">
        <v>29</v>
      </c>
      <c r="P29" s="28" t="s">
        <v>30</v>
      </c>
      <c r="Q29" s="29">
        <f>IF(P29="CONFIABLE",15,IF(P29="NO CONFIABLE",0,"0"))</f>
        <v>15</v>
      </c>
      <c r="R29" s="112"/>
      <c r="S29" s="105"/>
      <c r="T29" s="105"/>
      <c r="U29" s="105"/>
      <c r="V29" s="195"/>
      <c r="W29" s="198"/>
      <c r="X29" s="195"/>
      <c r="Y29" s="216"/>
      <c r="Z29" s="218"/>
      <c r="AA29" s="220"/>
      <c r="AB29" s="223"/>
      <c r="AC29" s="226"/>
      <c r="AD29" s="141"/>
      <c r="AE29" s="99"/>
      <c r="AF29" s="32"/>
      <c r="AG29" s="88"/>
      <c r="AH29" s="133"/>
      <c r="AI29" s="133"/>
      <c r="AJ29" s="133"/>
      <c r="AK29" s="151"/>
      <c r="AL29" s="8"/>
      <c r="AM29" s="148"/>
      <c r="AN29" s="94"/>
      <c r="AO29" s="8"/>
      <c r="AP29" s="8"/>
      <c r="AQ29" s="8"/>
    </row>
    <row r="30" spans="1:43" ht="86.25" customHeight="1">
      <c r="A30" s="119"/>
      <c r="B30" s="105"/>
      <c r="C30" s="105"/>
      <c r="D30" s="97"/>
      <c r="E30" s="119"/>
      <c r="F30" s="105"/>
      <c r="G30" s="105"/>
      <c r="H30" s="105"/>
      <c r="I30" s="105"/>
      <c r="J30" s="105"/>
      <c r="K30" s="105"/>
      <c r="L30" s="105"/>
      <c r="M30" s="105"/>
      <c r="N30" s="130"/>
      <c r="O30" s="27" t="s">
        <v>34</v>
      </c>
      <c r="P30" s="28" t="s">
        <v>35</v>
      </c>
      <c r="Q30" s="29">
        <f>IF(P30="SE INVESTIGAN Y SE RESUELVEN OPORTUNAMENTE",15,IF(P30="NO SE INVESTIGAN Y SE RESUELVEN OPORTUNAMENTE",0,"0"))</f>
        <v>15</v>
      </c>
      <c r="R30" s="112"/>
      <c r="S30" s="105"/>
      <c r="T30" s="105"/>
      <c r="U30" s="105"/>
      <c r="V30" s="195"/>
      <c r="W30" s="198"/>
      <c r="X30" s="195"/>
      <c r="Y30" s="216"/>
      <c r="Z30" s="218"/>
      <c r="AA30" s="220"/>
      <c r="AB30" s="223"/>
      <c r="AC30" s="226"/>
      <c r="AD30" s="141"/>
      <c r="AE30" s="139"/>
      <c r="AF30" s="26"/>
      <c r="AG30" s="88"/>
      <c r="AH30" s="133"/>
      <c r="AI30" s="133"/>
      <c r="AJ30" s="133"/>
      <c r="AK30" s="151"/>
      <c r="AL30" s="8"/>
      <c r="AM30" s="148"/>
      <c r="AN30" s="94"/>
      <c r="AO30" s="8"/>
      <c r="AP30" s="8"/>
      <c r="AQ30" s="8"/>
    </row>
    <row r="31" spans="1:43" ht="69.75" customHeight="1">
      <c r="A31" s="119"/>
      <c r="B31" s="105"/>
      <c r="C31" s="105"/>
      <c r="D31" s="97"/>
      <c r="E31" s="119"/>
      <c r="F31" s="105"/>
      <c r="G31" s="105"/>
      <c r="H31" s="105"/>
      <c r="I31" s="106"/>
      <c r="J31" s="106"/>
      <c r="K31" s="106"/>
      <c r="L31" s="106"/>
      <c r="M31" s="106"/>
      <c r="N31" s="131"/>
      <c r="O31" s="33" t="s">
        <v>38</v>
      </c>
      <c r="P31" s="34" t="s">
        <v>153</v>
      </c>
      <c r="Q31" s="35">
        <f>IF(P31="COMPLETA",10,IF(P31="INCOMPLETA",5,IF(P31="NO EXISTE",0,"0")))</f>
        <v>10</v>
      </c>
      <c r="R31" s="113"/>
      <c r="S31" s="108"/>
      <c r="T31" s="108"/>
      <c r="U31" s="108"/>
      <c r="V31" s="195"/>
      <c r="W31" s="198"/>
      <c r="X31" s="195"/>
      <c r="Y31" s="216"/>
      <c r="Z31" s="218"/>
      <c r="AA31" s="220"/>
      <c r="AB31" s="223"/>
      <c r="AC31" s="226"/>
      <c r="AD31" s="142"/>
      <c r="AE31" s="100"/>
      <c r="AF31" s="26"/>
      <c r="AG31" s="89"/>
      <c r="AH31" s="134"/>
      <c r="AI31" s="134"/>
      <c r="AJ31" s="134"/>
      <c r="AK31" s="152"/>
      <c r="AL31" s="8"/>
      <c r="AM31" s="149"/>
      <c r="AN31" s="95"/>
      <c r="AO31" s="8"/>
      <c r="AP31" s="8"/>
      <c r="AQ31" s="8"/>
    </row>
    <row r="32" spans="1:43" ht="38.25" customHeight="1">
      <c r="A32" s="119"/>
      <c r="B32" s="105"/>
      <c r="C32" s="105"/>
      <c r="D32" s="97"/>
      <c r="E32" s="119"/>
      <c r="F32" s="105"/>
      <c r="G32" s="105"/>
      <c r="H32" s="105"/>
      <c r="I32" s="115" t="s">
        <v>154</v>
      </c>
      <c r="J32" s="115" t="s">
        <v>126</v>
      </c>
      <c r="K32" s="115" t="s">
        <v>155</v>
      </c>
      <c r="L32" s="115" t="s">
        <v>156</v>
      </c>
      <c r="M32" s="115" t="s">
        <v>157</v>
      </c>
      <c r="N32" s="115" t="s">
        <v>158</v>
      </c>
      <c r="O32" s="23" t="s">
        <v>3</v>
      </c>
      <c r="P32" s="24" t="s">
        <v>4</v>
      </c>
      <c r="Q32" s="25">
        <f>IF(P32="ASIGNADO",15,IF(P32="NO ASIGNADO",0,"0"))</f>
        <v>15</v>
      </c>
      <c r="R32" s="143">
        <f>SUM(Q32:Q38)</f>
        <v>100</v>
      </c>
      <c r="S32" s="145" t="s">
        <v>131</v>
      </c>
      <c r="T32" s="104">
        <f>IF(T35="DÉBIL",0,IF(T35="MODERADO",50,IF(T35="FUERTE",100,"")))</f>
        <v>100</v>
      </c>
      <c r="U32" s="146" t="str">
        <f>IF(AND(R35="FUERTE",S32="FUERTE (SIEMPRE SE EJECUTA)"),"NO","SÍ")</f>
        <v>NO</v>
      </c>
      <c r="V32" s="195"/>
      <c r="W32" s="198"/>
      <c r="X32" s="195"/>
      <c r="Y32" s="216"/>
      <c r="Z32" s="218"/>
      <c r="AA32" s="220"/>
      <c r="AB32" s="223"/>
      <c r="AC32" s="226"/>
      <c r="AD32" s="125"/>
      <c r="AE32" s="127"/>
      <c r="AF32" s="26"/>
      <c r="AG32" s="128">
        <v>46150</v>
      </c>
      <c r="AH32" s="153" t="s">
        <v>159</v>
      </c>
      <c r="AI32" s="153" t="s">
        <v>138</v>
      </c>
      <c r="AJ32" s="153" t="s">
        <v>149</v>
      </c>
      <c r="AK32" s="156" t="s">
        <v>138</v>
      </c>
      <c r="AL32" s="8"/>
      <c r="AM32" s="231" t="s">
        <v>160</v>
      </c>
      <c r="AN32" s="94" t="s">
        <v>161</v>
      </c>
      <c r="AO32" s="8"/>
      <c r="AP32" s="8"/>
      <c r="AQ32" s="8"/>
    </row>
    <row r="33" spans="1:43" ht="38.25" customHeight="1">
      <c r="A33" s="119"/>
      <c r="B33" s="105"/>
      <c r="C33" s="105"/>
      <c r="D33" s="97"/>
      <c r="E33" s="119"/>
      <c r="F33" s="105"/>
      <c r="G33" s="105"/>
      <c r="H33" s="105"/>
      <c r="I33" s="105"/>
      <c r="J33" s="105"/>
      <c r="K33" s="105"/>
      <c r="L33" s="105"/>
      <c r="M33" s="105"/>
      <c r="N33" s="105"/>
      <c r="O33" s="27" t="s">
        <v>9</v>
      </c>
      <c r="P33" s="28" t="s">
        <v>152</v>
      </c>
      <c r="Q33" s="29">
        <f>IF(P33="ADECUADO",15,IF(P33="INADECUADO",0,"0"))</f>
        <v>15</v>
      </c>
      <c r="R33" s="112"/>
      <c r="S33" s="105"/>
      <c r="T33" s="105"/>
      <c r="U33" s="105"/>
      <c r="V33" s="195"/>
      <c r="W33" s="198"/>
      <c r="X33" s="195"/>
      <c r="Y33" s="216"/>
      <c r="Z33" s="218"/>
      <c r="AA33" s="220"/>
      <c r="AB33" s="223"/>
      <c r="AC33" s="226"/>
      <c r="AD33" s="119"/>
      <c r="AE33" s="97"/>
      <c r="AF33" s="26"/>
      <c r="AG33" s="88"/>
      <c r="AH33" s="154"/>
      <c r="AI33" s="154"/>
      <c r="AJ33" s="154"/>
      <c r="AK33" s="157"/>
      <c r="AL33" s="8"/>
      <c r="AM33" s="148"/>
      <c r="AN33" s="94"/>
      <c r="AO33" s="8"/>
      <c r="AP33" s="8"/>
      <c r="AQ33" s="8"/>
    </row>
    <row r="34" spans="1:43" ht="38.25" customHeight="1">
      <c r="A34" s="119"/>
      <c r="B34" s="105"/>
      <c r="C34" s="105"/>
      <c r="D34" s="97"/>
      <c r="E34" s="119"/>
      <c r="F34" s="105"/>
      <c r="G34" s="105"/>
      <c r="H34" s="105"/>
      <c r="I34" s="105"/>
      <c r="J34" s="105"/>
      <c r="K34" s="105"/>
      <c r="L34" s="105"/>
      <c r="M34" s="105"/>
      <c r="N34" s="105"/>
      <c r="O34" s="30" t="s">
        <v>16</v>
      </c>
      <c r="P34" s="28" t="s">
        <v>17</v>
      </c>
      <c r="Q34" s="29">
        <f>IF(P34="OPORTUNA",15,IF(P34="INOPORTUNA",0,"0"))</f>
        <v>15</v>
      </c>
      <c r="R34" s="144"/>
      <c r="S34" s="105"/>
      <c r="T34" s="106"/>
      <c r="U34" s="105"/>
      <c r="V34" s="195"/>
      <c r="W34" s="198"/>
      <c r="X34" s="195"/>
      <c r="Y34" s="216"/>
      <c r="Z34" s="218"/>
      <c r="AA34" s="220"/>
      <c r="AB34" s="223"/>
      <c r="AC34" s="226"/>
      <c r="AD34" s="119"/>
      <c r="AE34" s="99"/>
      <c r="AF34" s="26"/>
      <c r="AG34" s="88"/>
      <c r="AH34" s="154"/>
      <c r="AI34" s="154"/>
      <c r="AJ34" s="154"/>
      <c r="AK34" s="157"/>
      <c r="AL34" s="8"/>
      <c r="AM34" s="148"/>
      <c r="AN34" s="94"/>
      <c r="AO34" s="8"/>
      <c r="AP34" s="8"/>
      <c r="AQ34" s="8"/>
    </row>
    <row r="35" spans="1:43" ht="38.25" customHeight="1">
      <c r="A35" s="119"/>
      <c r="B35" s="105"/>
      <c r="C35" s="105"/>
      <c r="D35" s="97"/>
      <c r="E35" s="119"/>
      <c r="F35" s="105"/>
      <c r="G35" s="105"/>
      <c r="H35" s="105"/>
      <c r="I35" s="105"/>
      <c r="J35" s="105"/>
      <c r="K35" s="105"/>
      <c r="L35" s="105"/>
      <c r="M35" s="105"/>
      <c r="N35" s="105"/>
      <c r="O35" s="27" t="s">
        <v>23</v>
      </c>
      <c r="P35" s="28" t="s">
        <v>24</v>
      </c>
      <c r="Q35" s="29">
        <f>IF(P35="PREVENIR",15,IF(P35="DETECTAR",10,IF(P35="NO ES UN CONTROL",0,"0")))</f>
        <v>15</v>
      </c>
      <c r="R35" s="111" t="str">
        <f>IF(R32&lt;86,"DÉBIL",IF(R32&lt;96,"MODERADO",IF(R32&lt;101,"FUERTE","")))</f>
        <v>FUERTE</v>
      </c>
      <c r="S35" s="105"/>
      <c r="T35" s="107" t="str">
        <f>IF(AND(R35="FUERTE",S32="FUERTE (SIEMPRE SE EJECUTA)"),"FUERTE",IF(OR(R35="DÉBIL",S32="DÉBIL (NO SE EJECUTA)"),"DÉBIL",IF(OR(R35="MODERADO",S32="MODERADO (ALGUNAS VECES)"),"MODERADO")))</f>
        <v>FUERTE</v>
      </c>
      <c r="U35" s="105"/>
      <c r="V35" s="195"/>
      <c r="W35" s="198"/>
      <c r="X35" s="195"/>
      <c r="Y35" s="216"/>
      <c r="Z35" s="218"/>
      <c r="AA35" s="220"/>
      <c r="AB35" s="223"/>
      <c r="AC35" s="226"/>
      <c r="AD35" s="119"/>
      <c r="AE35" s="138" t="s">
        <v>142</v>
      </c>
      <c r="AF35" s="32"/>
      <c r="AG35" s="88"/>
      <c r="AH35" s="154"/>
      <c r="AI35" s="154"/>
      <c r="AJ35" s="154"/>
      <c r="AK35" s="157"/>
      <c r="AL35" s="8"/>
      <c r="AM35" s="148"/>
      <c r="AN35" s="94"/>
      <c r="AO35" s="8"/>
      <c r="AP35" s="8"/>
      <c r="AQ35" s="8"/>
    </row>
    <row r="36" spans="1:43" ht="38.25" customHeight="1">
      <c r="A36" s="119"/>
      <c r="B36" s="105"/>
      <c r="C36" s="105"/>
      <c r="D36" s="97"/>
      <c r="E36" s="119"/>
      <c r="F36" s="105"/>
      <c r="G36" s="105"/>
      <c r="H36" s="105"/>
      <c r="I36" s="105"/>
      <c r="J36" s="105"/>
      <c r="K36" s="105"/>
      <c r="L36" s="105"/>
      <c r="M36" s="105"/>
      <c r="N36" s="105"/>
      <c r="O36" s="27" t="s">
        <v>29</v>
      </c>
      <c r="P36" s="28" t="s">
        <v>30</v>
      </c>
      <c r="Q36" s="29">
        <f>IF(P36="CONFIABLE",15,IF(P36="NO CONFIABLE",0,"0"))</f>
        <v>15</v>
      </c>
      <c r="R36" s="112"/>
      <c r="S36" s="105"/>
      <c r="T36" s="105"/>
      <c r="U36" s="105"/>
      <c r="V36" s="195"/>
      <c r="W36" s="198"/>
      <c r="X36" s="195"/>
      <c r="Y36" s="216"/>
      <c r="Z36" s="218"/>
      <c r="AA36" s="220"/>
      <c r="AB36" s="223"/>
      <c r="AC36" s="226"/>
      <c r="AD36" s="119"/>
      <c r="AE36" s="99"/>
      <c r="AF36" s="32"/>
      <c r="AG36" s="88"/>
      <c r="AH36" s="154"/>
      <c r="AI36" s="154"/>
      <c r="AJ36" s="154"/>
      <c r="AK36" s="157"/>
      <c r="AL36" s="8"/>
      <c r="AM36" s="148"/>
      <c r="AN36" s="94"/>
      <c r="AO36" s="8"/>
      <c r="AP36" s="8"/>
      <c r="AQ36" s="8"/>
    </row>
    <row r="37" spans="1:43" ht="38.25" customHeight="1">
      <c r="A37" s="119"/>
      <c r="B37" s="105"/>
      <c r="C37" s="105"/>
      <c r="D37" s="97"/>
      <c r="E37" s="119"/>
      <c r="F37" s="105"/>
      <c r="G37" s="105"/>
      <c r="H37" s="105"/>
      <c r="I37" s="105"/>
      <c r="J37" s="105"/>
      <c r="K37" s="105"/>
      <c r="L37" s="105"/>
      <c r="M37" s="105"/>
      <c r="N37" s="105"/>
      <c r="O37" s="27" t="s">
        <v>34</v>
      </c>
      <c r="P37" s="28" t="s">
        <v>35</v>
      </c>
      <c r="Q37" s="29">
        <f>IF(P37="SE INVESTIGAN Y SE RESUELVEN OPORTUNAMENTE",15,IF(P37="NO SE INVESTIGAN Y SE RESUELVEN OPORTUNAMENTE",0,"0"))</f>
        <v>15</v>
      </c>
      <c r="R37" s="112"/>
      <c r="S37" s="105"/>
      <c r="T37" s="105"/>
      <c r="U37" s="105"/>
      <c r="V37" s="195"/>
      <c r="W37" s="198"/>
      <c r="X37" s="195"/>
      <c r="Y37" s="216"/>
      <c r="Z37" s="218"/>
      <c r="AA37" s="220"/>
      <c r="AB37" s="223"/>
      <c r="AC37" s="226"/>
      <c r="AD37" s="119"/>
      <c r="AE37" s="139"/>
      <c r="AF37" s="26"/>
      <c r="AG37" s="88"/>
      <c r="AH37" s="154"/>
      <c r="AI37" s="154"/>
      <c r="AJ37" s="154"/>
      <c r="AK37" s="157"/>
      <c r="AL37" s="8"/>
      <c r="AM37" s="148"/>
      <c r="AN37" s="94"/>
      <c r="AO37" s="8"/>
      <c r="AP37" s="8"/>
      <c r="AQ37" s="8"/>
    </row>
    <row r="38" spans="1:43" ht="226.5" customHeight="1" thickBot="1">
      <c r="A38" s="119"/>
      <c r="B38" s="105"/>
      <c r="C38" s="105"/>
      <c r="D38" s="97"/>
      <c r="E38" s="119"/>
      <c r="F38" s="105"/>
      <c r="G38" s="105"/>
      <c r="H38" s="105"/>
      <c r="I38" s="106"/>
      <c r="J38" s="106"/>
      <c r="K38" s="106"/>
      <c r="L38" s="106"/>
      <c r="M38" s="106"/>
      <c r="N38" s="106"/>
      <c r="O38" s="33" t="s">
        <v>38</v>
      </c>
      <c r="P38" s="34" t="s">
        <v>153</v>
      </c>
      <c r="Q38" s="35">
        <f>IF(P38="COMPLETA",10,IF(P38="INCOMPLETA",5,IF(P38="NO EXISTE",0,"0")))</f>
        <v>10</v>
      </c>
      <c r="R38" s="113"/>
      <c r="S38" s="108"/>
      <c r="T38" s="108"/>
      <c r="U38" s="108"/>
      <c r="V38" s="195"/>
      <c r="W38" s="198"/>
      <c r="X38" s="195"/>
      <c r="Y38" s="216"/>
      <c r="Z38" s="218"/>
      <c r="AA38" s="220"/>
      <c r="AB38" s="223"/>
      <c r="AC38" s="226"/>
      <c r="AD38" s="126"/>
      <c r="AE38" s="100"/>
      <c r="AF38" s="26"/>
      <c r="AG38" s="89"/>
      <c r="AH38" s="155"/>
      <c r="AI38" s="155"/>
      <c r="AJ38" s="155"/>
      <c r="AK38" s="158"/>
      <c r="AL38" s="8"/>
      <c r="AM38" s="149"/>
      <c r="AN38" s="95"/>
      <c r="AO38" s="8"/>
      <c r="AP38" s="8"/>
      <c r="AQ38" s="8"/>
    </row>
    <row r="39" spans="1:43" ht="38.25" hidden="1" customHeight="1">
      <c r="A39" s="119"/>
      <c r="B39" s="105"/>
      <c r="C39" s="105"/>
      <c r="D39" s="97"/>
      <c r="E39" s="119"/>
      <c r="F39" s="105"/>
      <c r="G39" s="105"/>
      <c r="H39" s="105"/>
      <c r="I39" s="204"/>
      <c r="J39" s="129"/>
      <c r="K39" s="129"/>
      <c r="L39" s="129"/>
      <c r="M39" s="129"/>
      <c r="N39" s="129"/>
      <c r="O39" s="23" t="s">
        <v>3</v>
      </c>
      <c r="P39" s="24" t="s">
        <v>4</v>
      </c>
      <c r="Q39" s="25">
        <f>IF(P39="ASIGNADO",15,IF(P39="NO ASIGNADO",0,"0"))</f>
        <v>15</v>
      </c>
      <c r="R39" s="143">
        <f>SUM(Q39:Q45)</f>
        <v>100</v>
      </c>
      <c r="S39" s="145" t="s">
        <v>131</v>
      </c>
      <c r="T39" s="104">
        <f>IF(T42="DÉBIL",0,IF(T42="MODERADO",50,IF(T42="FUERTE",100,"")))</f>
        <v>100</v>
      </c>
      <c r="U39" s="146" t="str">
        <f>IF(AND(R42="FUERTE",S39="FUERTE (SIEMPRE SE EJECUTA)"),"NO","SÍ")</f>
        <v>NO</v>
      </c>
      <c r="V39" s="195"/>
      <c r="W39" s="198"/>
      <c r="X39" s="195"/>
      <c r="Y39" s="216"/>
      <c r="Z39" s="218"/>
      <c r="AA39" s="220"/>
      <c r="AB39" s="223"/>
      <c r="AC39" s="226"/>
      <c r="AD39" s="125"/>
      <c r="AE39" s="127"/>
      <c r="AF39" s="26"/>
      <c r="AG39" s="128"/>
      <c r="AH39" s="228"/>
      <c r="AI39" s="228"/>
      <c r="AJ39" s="228"/>
      <c r="AK39" s="235"/>
      <c r="AL39" s="8"/>
      <c r="AM39" s="232"/>
      <c r="AN39" s="213"/>
      <c r="AO39" s="8"/>
      <c r="AP39" s="8"/>
      <c r="AQ39" s="8"/>
    </row>
    <row r="40" spans="1:43" ht="38.25" hidden="1" customHeight="1">
      <c r="A40" s="119"/>
      <c r="B40" s="105"/>
      <c r="C40" s="105"/>
      <c r="D40" s="97"/>
      <c r="E40" s="119"/>
      <c r="F40" s="105"/>
      <c r="G40" s="105"/>
      <c r="H40" s="105"/>
      <c r="I40" s="205"/>
      <c r="J40" s="202"/>
      <c r="K40" s="202"/>
      <c r="L40" s="202"/>
      <c r="M40" s="202"/>
      <c r="N40" s="202"/>
      <c r="O40" s="27" t="s">
        <v>9</v>
      </c>
      <c r="P40" s="28" t="s">
        <v>152</v>
      </c>
      <c r="Q40" s="29">
        <f>IF(P40="ADECUADO",15,IF(P40="INADECUADO",0,"0"))</f>
        <v>15</v>
      </c>
      <c r="R40" s="186"/>
      <c r="S40" s="188"/>
      <c r="T40" s="182"/>
      <c r="U40" s="190"/>
      <c r="V40" s="195"/>
      <c r="W40" s="198"/>
      <c r="X40" s="195"/>
      <c r="Y40" s="216"/>
      <c r="Z40" s="218"/>
      <c r="AA40" s="220"/>
      <c r="AB40" s="223"/>
      <c r="AC40" s="226"/>
      <c r="AD40" s="211"/>
      <c r="AE40" s="207"/>
      <c r="AF40" s="26"/>
      <c r="AG40" s="88"/>
      <c r="AH40" s="229"/>
      <c r="AI40" s="229"/>
      <c r="AJ40" s="229"/>
      <c r="AK40" s="236"/>
      <c r="AL40" s="8"/>
      <c r="AM40" s="233"/>
      <c r="AN40" s="214"/>
      <c r="AO40" s="8"/>
      <c r="AP40" s="8"/>
      <c r="AQ40" s="8"/>
    </row>
    <row r="41" spans="1:43" ht="38.25" hidden="1" customHeight="1">
      <c r="A41" s="119"/>
      <c r="B41" s="105"/>
      <c r="C41" s="105"/>
      <c r="D41" s="97"/>
      <c r="E41" s="119"/>
      <c r="F41" s="105"/>
      <c r="G41" s="105"/>
      <c r="H41" s="105"/>
      <c r="I41" s="205"/>
      <c r="J41" s="202"/>
      <c r="K41" s="202"/>
      <c r="L41" s="202"/>
      <c r="M41" s="202"/>
      <c r="N41" s="202"/>
      <c r="O41" s="30" t="s">
        <v>16</v>
      </c>
      <c r="P41" s="28" t="s">
        <v>17</v>
      </c>
      <c r="Q41" s="29">
        <f>IF(P41="OPORTUNA",15,IF(P41="INOPORTUNA",0,"0"))</f>
        <v>15</v>
      </c>
      <c r="R41" s="187"/>
      <c r="S41" s="188"/>
      <c r="T41" s="183"/>
      <c r="U41" s="190"/>
      <c r="V41" s="195"/>
      <c r="W41" s="198"/>
      <c r="X41" s="195"/>
      <c r="Y41" s="216"/>
      <c r="Z41" s="218"/>
      <c r="AA41" s="220"/>
      <c r="AB41" s="223"/>
      <c r="AC41" s="226"/>
      <c r="AD41" s="211"/>
      <c r="AE41" s="208"/>
      <c r="AF41" s="26"/>
      <c r="AG41" s="88"/>
      <c r="AH41" s="229"/>
      <c r="AI41" s="229"/>
      <c r="AJ41" s="229"/>
      <c r="AK41" s="236"/>
      <c r="AL41" s="8"/>
      <c r="AM41" s="233"/>
      <c r="AN41" s="214"/>
      <c r="AO41" s="8"/>
      <c r="AP41" s="8"/>
      <c r="AQ41" s="8"/>
    </row>
    <row r="42" spans="1:43" ht="38.25" hidden="1" customHeight="1">
      <c r="A42" s="119"/>
      <c r="B42" s="105"/>
      <c r="C42" s="105"/>
      <c r="D42" s="97"/>
      <c r="E42" s="119"/>
      <c r="F42" s="105"/>
      <c r="G42" s="105"/>
      <c r="H42" s="105"/>
      <c r="I42" s="205"/>
      <c r="J42" s="202"/>
      <c r="K42" s="202"/>
      <c r="L42" s="202"/>
      <c r="M42" s="202"/>
      <c r="N42" s="202"/>
      <c r="O42" s="27" t="s">
        <v>23</v>
      </c>
      <c r="P42" s="28" t="s">
        <v>24</v>
      </c>
      <c r="Q42" s="29">
        <f>IF(P42="PREVENIR",15,IF(P42="DETECTAR",10,IF(P42="NO ES UN CONTROL",0,"0")))</f>
        <v>15</v>
      </c>
      <c r="R42" s="111" t="str">
        <f>IF(R39&lt;86,"DÉBIL",IF(R39&lt;96,"MODERADO",IF(R39&lt;101,"FUERTE","")))</f>
        <v>FUERTE</v>
      </c>
      <c r="S42" s="188"/>
      <c r="T42" s="107" t="str">
        <f>IF(AND(R42="FUERTE",S39="FUERTE (SIEMPRE SE EJECUTA)"),"FUERTE",IF(OR(R42="DÉBIL",S39="DÉBIL (NO SE EJECUTA)"),"DÉBIL",IF(OR(R42="MODERADO",S39="MODERADO (ALGUNAS VECES)"),"MODERADO")))</f>
        <v>FUERTE</v>
      </c>
      <c r="U42" s="190"/>
      <c r="V42" s="195"/>
      <c r="W42" s="198"/>
      <c r="X42" s="195"/>
      <c r="Y42" s="216"/>
      <c r="Z42" s="218"/>
      <c r="AA42" s="220"/>
      <c r="AB42" s="223"/>
      <c r="AC42" s="226"/>
      <c r="AD42" s="211"/>
      <c r="AE42" s="138" t="s">
        <v>142</v>
      </c>
      <c r="AF42" s="32"/>
      <c r="AG42" s="88"/>
      <c r="AH42" s="229"/>
      <c r="AI42" s="229"/>
      <c r="AJ42" s="229"/>
      <c r="AK42" s="236"/>
      <c r="AL42" s="8"/>
      <c r="AM42" s="233"/>
      <c r="AN42" s="214"/>
      <c r="AO42" s="8"/>
      <c r="AP42" s="8"/>
      <c r="AQ42" s="8"/>
    </row>
    <row r="43" spans="1:43" ht="38.25" hidden="1" customHeight="1">
      <c r="A43" s="119"/>
      <c r="B43" s="105"/>
      <c r="C43" s="105"/>
      <c r="D43" s="97"/>
      <c r="E43" s="119"/>
      <c r="F43" s="105"/>
      <c r="G43" s="105"/>
      <c r="H43" s="105"/>
      <c r="I43" s="205"/>
      <c r="J43" s="202"/>
      <c r="K43" s="202"/>
      <c r="L43" s="202"/>
      <c r="M43" s="202"/>
      <c r="N43" s="202"/>
      <c r="O43" s="27" t="s">
        <v>29</v>
      </c>
      <c r="P43" s="28" t="s">
        <v>30</v>
      </c>
      <c r="Q43" s="29">
        <f>IF(P43="CONFIABLE",15,IF(P43="NO CONFIABLE",0,"0"))</f>
        <v>15</v>
      </c>
      <c r="R43" s="192"/>
      <c r="S43" s="188"/>
      <c r="T43" s="184"/>
      <c r="U43" s="190"/>
      <c r="V43" s="195"/>
      <c r="W43" s="198"/>
      <c r="X43" s="195"/>
      <c r="Y43" s="216"/>
      <c r="Z43" s="218"/>
      <c r="AA43" s="220"/>
      <c r="AB43" s="223"/>
      <c r="AC43" s="226"/>
      <c r="AD43" s="211"/>
      <c r="AE43" s="209"/>
      <c r="AF43" s="32"/>
      <c r="AG43" s="88"/>
      <c r="AH43" s="229"/>
      <c r="AI43" s="229"/>
      <c r="AJ43" s="229"/>
      <c r="AK43" s="236"/>
      <c r="AL43" s="8"/>
      <c r="AM43" s="233"/>
      <c r="AN43" s="214"/>
      <c r="AO43" s="8"/>
      <c r="AP43" s="8"/>
      <c r="AQ43" s="8"/>
    </row>
    <row r="44" spans="1:43" ht="38.25" hidden="1" customHeight="1">
      <c r="A44" s="119"/>
      <c r="B44" s="105"/>
      <c r="C44" s="105"/>
      <c r="D44" s="97"/>
      <c r="E44" s="119"/>
      <c r="F44" s="105"/>
      <c r="G44" s="105"/>
      <c r="H44" s="105"/>
      <c r="I44" s="205"/>
      <c r="J44" s="202"/>
      <c r="K44" s="202"/>
      <c r="L44" s="202"/>
      <c r="M44" s="202"/>
      <c r="N44" s="202"/>
      <c r="O44" s="27" t="s">
        <v>34</v>
      </c>
      <c r="P44" s="28" t="s">
        <v>35</v>
      </c>
      <c r="Q44" s="29">
        <f>IF(P44="SE INVESTIGAN Y SE RESUELVEN OPORTUNAMENTE",15,IF(P44="NO SE INVESTIGAN Y SE RESUELVEN OPORTUNAMENTE",0,"0"))</f>
        <v>15</v>
      </c>
      <c r="R44" s="192"/>
      <c r="S44" s="188"/>
      <c r="T44" s="184"/>
      <c r="U44" s="190"/>
      <c r="V44" s="195"/>
      <c r="W44" s="198"/>
      <c r="X44" s="195"/>
      <c r="Y44" s="216"/>
      <c r="Z44" s="218"/>
      <c r="AA44" s="220"/>
      <c r="AB44" s="223"/>
      <c r="AC44" s="226"/>
      <c r="AD44" s="211"/>
      <c r="AE44" s="139"/>
      <c r="AF44" s="26"/>
      <c r="AG44" s="88"/>
      <c r="AH44" s="229"/>
      <c r="AI44" s="229"/>
      <c r="AJ44" s="229"/>
      <c r="AK44" s="236"/>
      <c r="AL44" s="8"/>
      <c r="AM44" s="233"/>
      <c r="AN44" s="214"/>
      <c r="AO44" s="8"/>
      <c r="AP44" s="8"/>
      <c r="AQ44" s="8"/>
    </row>
    <row r="45" spans="1:43" ht="38.25" hidden="1" customHeight="1" thickBot="1">
      <c r="A45" s="119"/>
      <c r="B45" s="105"/>
      <c r="C45" s="105"/>
      <c r="D45" s="97"/>
      <c r="E45" s="119"/>
      <c r="F45" s="105"/>
      <c r="G45" s="105"/>
      <c r="H45" s="105"/>
      <c r="I45" s="206"/>
      <c r="J45" s="203"/>
      <c r="K45" s="203"/>
      <c r="L45" s="203"/>
      <c r="M45" s="203"/>
      <c r="N45" s="203"/>
      <c r="O45" s="33" t="s">
        <v>38</v>
      </c>
      <c r="P45" s="34" t="s">
        <v>153</v>
      </c>
      <c r="Q45" s="35">
        <f>IF(P45="COMPLETA",10,IF(P45="INCOMPLETA",5,IF(P45="NO EXISTE",0,"0")))</f>
        <v>10</v>
      </c>
      <c r="R45" s="193"/>
      <c r="S45" s="189"/>
      <c r="T45" s="185"/>
      <c r="U45" s="191"/>
      <c r="V45" s="195"/>
      <c r="W45" s="198"/>
      <c r="X45" s="195"/>
      <c r="Y45" s="216"/>
      <c r="Z45" s="218"/>
      <c r="AA45" s="220"/>
      <c r="AB45" s="223"/>
      <c r="AC45" s="226"/>
      <c r="AD45" s="212"/>
      <c r="AE45" s="210"/>
      <c r="AF45" s="26"/>
      <c r="AG45" s="89"/>
      <c r="AH45" s="230"/>
      <c r="AI45" s="230"/>
      <c r="AJ45" s="230"/>
      <c r="AK45" s="237"/>
      <c r="AL45" s="8"/>
      <c r="AM45" s="234"/>
      <c r="AN45" s="215"/>
      <c r="AO45" s="8"/>
      <c r="AP45" s="8"/>
      <c r="AQ45" s="8"/>
    </row>
    <row r="46" spans="1:43" ht="38.25" hidden="1" customHeight="1">
      <c r="A46" s="119"/>
      <c r="B46" s="105"/>
      <c r="C46" s="105"/>
      <c r="D46" s="97"/>
      <c r="E46" s="119"/>
      <c r="F46" s="105"/>
      <c r="G46" s="105"/>
      <c r="H46" s="105"/>
      <c r="I46" s="204"/>
      <c r="J46" s="129"/>
      <c r="K46" s="129"/>
      <c r="L46" s="44"/>
      <c r="M46" s="44"/>
      <c r="N46" s="129"/>
      <c r="O46" s="23" t="s">
        <v>3</v>
      </c>
      <c r="P46" s="24" t="s">
        <v>4</v>
      </c>
      <c r="Q46" s="25">
        <f>IF(P46="ASIGNADO",15,IF(P46="NO ASIGNADO",0,"0"))</f>
        <v>15</v>
      </c>
      <c r="R46" s="143">
        <f>SUM(Q46:Q52)</f>
        <v>100</v>
      </c>
      <c r="S46" s="145" t="s">
        <v>131</v>
      </c>
      <c r="T46" s="104">
        <f>IF(T49="DÉBIL",0,IF(T49="MODERADO",50,IF(T49="FUERTE",100,"")))</f>
        <v>100</v>
      </c>
      <c r="U46" s="146" t="str">
        <f>IF(AND(R49="FUERTE",S46="FUERTE (SIEMPRE SE EJECUTA)"),"NO","SÍ")</f>
        <v>NO</v>
      </c>
      <c r="V46" s="195"/>
      <c r="W46" s="198"/>
      <c r="X46" s="195"/>
      <c r="Y46" s="216"/>
      <c r="Z46" s="218"/>
      <c r="AA46" s="220"/>
      <c r="AB46" s="223"/>
      <c r="AC46" s="226"/>
      <c r="AD46" s="125"/>
      <c r="AE46" s="127"/>
      <c r="AF46" s="26"/>
      <c r="AG46" s="128"/>
      <c r="AH46" s="228"/>
      <c r="AI46" s="228"/>
      <c r="AJ46" s="228"/>
      <c r="AK46" s="235"/>
      <c r="AL46" s="8"/>
      <c r="AM46" s="36"/>
      <c r="AN46" s="213"/>
      <c r="AO46" s="8"/>
      <c r="AP46" s="8"/>
      <c r="AQ46" s="8"/>
    </row>
    <row r="47" spans="1:43" ht="38.25" hidden="1" customHeight="1">
      <c r="A47" s="119"/>
      <c r="B47" s="105"/>
      <c r="C47" s="105"/>
      <c r="D47" s="97"/>
      <c r="E47" s="119"/>
      <c r="F47" s="105"/>
      <c r="G47" s="105"/>
      <c r="H47" s="105"/>
      <c r="I47" s="205"/>
      <c r="J47" s="202"/>
      <c r="K47" s="202"/>
      <c r="L47" s="45"/>
      <c r="M47" s="45"/>
      <c r="N47" s="202"/>
      <c r="O47" s="27" t="s">
        <v>9</v>
      </c>
      <c r="P47" s="28" t="s">
        <v>152</v>
      </c>
      <c r="Q47" s="29">
        <f>IF(P47="ADECUADO",15,IF(P47="INADECUADO",0,"0"))</f>
        <v>15</v>
      </c>
      <c r="R47" s="186"/>
      <c r="S47" s="188"/>
      <c r="T47" s="182"/>
      <c r="U47" s="190"/>
      <c r="V47" s="195"/>
      <c r="W47" s="198"/>
      <c r="X47" s="195"/>
      <c r="Y47" s="216"/>
      <c r="Z47" s="218"/>
      <c r="AA47" s="220"/>
      <c r="AB47" s="223"/>
      <c r="AC47" s="226"/>
      <c r="AD47" s="211"/>
      <c r="AE47" s="207"/>
      <c r="AF47" s="26"/>
      <c r="AG47" s="88"/>
      <c r="AH47" s="229"/>
      <c r="AI47" s="229"/>
      <c r="AJ47" s="229"/>
      <c r="AK47" s="236"/>
      <c r="AL47" s="8"/>
      <c r="AM47" s="46"/>
      <c r="AN47" s="214"/>
      <c r="AO47" s="8"/>
      <c r="AP47" s="8"/>
      <c r="AQ47" s="8"/>
    </row>
    <row r="48" spans="1:43" ht="38.25" hidden="1" customHeight="1">
      <c r="A48" s="119"/>
      <c r="B48" s="105"/>
      <c r="C48" s="105"/>
      <c r="D48" s="97"/>
      <c r="E48" s="119"/>
      <c r="F48" s="105"/>
      <c r="G48" s="105"/>
      <c r="H48" s="105"/>
      <c r="I48" s="205"/>
      <c r="J48" s="202"/>
      <c r="K48" s="202"/>
      <c r="L48" s="45"/>
      <c r="M48" s="45"/>
      <c r="N48" s="202"/>
      <c r="O48" s="30" t="s">
        <v>16</v>
      </c>
      <c r="P48" s="28" t="s">
        <v>17</v>
      </c>
      <c r="Q48" s="29">
        <f>IF(P48="OPORTUNA",15,IF(P48="INOPORTUNA",0,"0"))</f>
        <v>15</v>
      </c>
      <c r="R48" s="187"/>
      <c r="S48" s="188"/>
      <c r="T48" s="183"/>
      <c r="U48" s="190"/>
      <c r="V48" s="195"/>
      <c r="W48" s="198"/>
      <c r="X48" s="195"/>
      <c r="Y48" s="216"/>
      <c r="Z48" s="218"/>
      <c r="AA48" s="220"/>
      <c r="AB48" s="223"/>
      <c r="AC48" s="226"/>
      <c r="AD48" s="211"/>
      <c r="AE48" s="208"/>
      <c r="AF48" s="26"/>
      <c r="AG48" s="88"/>
      <c r="AH48" s="229"/>
      <c r="AI48" s="229"/>
      <c r="AJ48" s="229"/>
      <c r="AK48" s="236"/>
      <c r="AL48" s="8"/>
      <c r="AM48" s="46"/>
      <c r="AN48" s="214"/>
      <c r="AO48" s="8"/>
      <c r="AP48" s="8"/>
      <c r="AQ48" s="8"/>
    </row>
    <row r="49" spans="1:43" ht="38.25" hidden="1" customHeight="1">
      <c r="A49" s="119"/>
      <c r="B49" s="105"/>
      <c r="C49" s="105"/>
      <c r="D49" s="97"/>
      <c r="E49" s="119"/>
      <c r="F49" s="105"/>
      <c r="G49" s="105"/>
      <c r="H49" s="105"/>
      <c r="I49" s="205"/>
      <c r="J49" s="202"/>
      <c r="K49" s="202"/>
      <c r="L49" s="45"/>
      <c r="M49" s="45"/>
      <c r="N49" s="202"/>
      <c r="O49" s="27" t="s">
        <v>23</v>
      </c>
      <c r="P49" s="28" t="s">
        <v>24</v>
      </c>
      <c r="Q49" s="29">
        <f>IF(P49="PREVENIR",15,IF(P49="DETECTAR",10,IF(P49="NO ES UN CONTROL",0,"0")))</f>
        <v>15</v>
      </c>
      <c r="R49" s="111" t="str">
        <f>IF(R46&lt;86,"DÉBIL",IF(R46&lt;96,"MODERADO",IF(R46&lt;101,"FUERTE","")))</f>
        <v>FUERTE</v>
      </c>
      <c r="S49" s="188"/>
      <c r="T49" s="107" t="str">
        <f>IF(AND(R49="FUERTE",S46="FUERTE (SIEMPRE SE EJECUTA)"),"FUERTE",IF(OR(R49="DÉBIL",S46="DÉBIL (NO SE EJECUTA)"),"DÉBIL",IF(OR(R49="MODERADO",S46="MODERADO (ALGUNAS VECES)"),"MODERADO")))</f>
        <v>FUERTE</v>
      </c>
      <c r="U49" s="190"/>
      <c r="V49" s="195"/>
      <c r="W49" s="198"/>
      <c r="X49" s="195"/>
      <c r="Y49" s="216"/>
      <c r="Z49" s="218"/>
      <c r="AA49" s="220"/>
      <c r="AB49" s="223"/>
      <c r="AC49" s="226"/>
      <c r="AD49" s="211"/>
      <c r="AE49" s="138" t="s">
        <v>142</v>
      </c>
      <c r="AF49" s="32"/>
      <c r="AG49" s="88"/>
      <c r="AH49" s="229"/>
      <c r="AI49" s="229"/>
      <c r="AJ49" s="229"/>
      <c r="AK49" s="236"/>
      <c r="AL49" s="8"/>
      <c r="AM49" s="46"/>
      <c r="AN49" s="214"/>
      <c r="AO49" s="8"/>
      <c r="AP49" s="8"/>
      <c r="AQ49" s="8"/>
    </row>
    <row r="50" spans="1:43" ht="38.25" hidden="1" customHeight="1">
      <c r="A50" s="119"/>
      <c r="B50" s="105"/>
      <c r="C50" s="105"/>
      <c r="D50" s="97"/>
      <c r="E50" s="119"/>
      <c r="F50" s="105"/>
      <c r="G50" s="105"/>
      <c r="H50" s="105"/>
      <c r="I50" s="205"/>
      <c r="J50" s="202"/>
      <c r="K50" s="202"/>
      <c r="L50" s="45"/>
      <c r="M50" s="45"/>
      <c r="N50" s="202"/>
      <c r="O50" s="27" t="s">
        <v>29</v>
      </c>
      <c r="P50" s="28" t="s">
        <v>30</v>
      </c>
      <c r="Q50" s="29">
        <f>IF(P50="CONFIABLE",15,IF(P50="NO CONFIABLE",0,"0"))</f>
        <v>15</v>
      </c>
      <c r="R50" s="192"/>
      <c r="S50" s="188"/>
      <c r="T50" s="184"/>
      <c r="U50" s="190"/>
      <c r="V50" s="195"/>
      <c r="W50" s="198"/>
      <c r="X50" s="195"/>
      <c r="Y50" s="216"/>
      <c r="Z50" s="218"/>
      <c r="AA50" s="220"/>
      <c r="AB50" s="223"/>
      <c r="AC50" s="226"/>
      <c r="AD50" s="211"/>
      <c r="AE50" s="209"/>
      <c r="AF50" s="32"/>
      <c r="AG50" s="88"/>
      <c r="AH50" s="229"/>
      <c r="AI50" s="229"/>
      <c r="AJ50" s="229"/>
      <c r="AK50" s="236"/>
      <c r="AL50" s="8"/>
      <c r="AM50" s="46"/>
      <c r="AN50" s="214"/>
      <c r="AO50" s="8"/>
      <c r="AP50" s="8"/>
      <c r="AQ50" s="8"/>
    </row>
    <row r="51" spans="1:43" ht="38.25" hidden="1" customHeight="1">
      <c r="A51" s="119"/>
      <c r="B51" s="105"/>
      <c r="C51" s="105"/>
      <c r="D51" s="97"/>
      <c r="E51" s="119"/>
      <c r="F51" s="105"/>
      <c r="G51" s="105"/>
      <c r="H51" s="105"/>
      <c r="I51" s="205"/>
      <c r="J51" s="202"/>
      <c r="K51" s="202"/>
      <c r="L51" s="45"/>
      <c r="M51" s="45"/>
      <c r="N51" s="202"/>
      <c r="O51" s="27" t="s">
        <v>34</v>
      </c>
      <c r="P51" s="28" t="s">
        <v>35</v>
      </c>
      <c r="Q51" s="29">
        <f>IF(P51="SE INVESTIGAN Y SE RESUELVEN OPORTUNAMENTE",15,IF(P51="NO SE INVESTIGAN Y SE RESUELVEN OPORTUNAMENTE",0,"0"))</f>
        <v>15</v>
      </c>
      <c r="R51" s="192"/>
      <c r="S51" s="188"/>
      <c r="T51" s="184"/>
      <c r="U51" s="190"/>
      <c r="V51" s="195"/>
      <c r="W51" s="198"/>
      <c r="X51" s="195"/>
      <c r="Y51" s="216"/>
      <c r="Z51" s="218"/>
      <c r="AA51" s="220"/>
      <c r="AB51" s="223"/>
      <c r="AC51" s="226"/>
      <c r="AD51" s="211"/>
      <c r="AE51" s="139"/>
      <c r="AF51" s="26"/>
      <c r="AG51" s="88"/>
      <c r="AH51" s="229"/>
      <c r="AI51" s="229"/>
      <c r="AJ51" s="229"/>
      <c r="AK51" s="236"/>
      <c r="AL51" s="8"/>
      <c r="AM51" s="46"/>
      <c r="AN51" s="214"/>
      <c r="AO51" s="8"/>
      <c r="AP51" s="8"/>
      <c r="AQ51" s="8"/>
    </row>
    <row r="52" spans="1:43" ht="38.25" hidden="1" customHeight="1" thickBot="1">
      <c r="A52" s="119"/>
      <c r="B52" s="105"/>
      <c r="C52" s="105"/>
      <c r="D52" s="97"/>
      <c r="E52" s="119"/>
      <c r="F52" s="105"/>
      <c r="G52" s="105"/>
      <c r="H52" s="105"/>
      <c r="I52" s="206"/>
      <c r="J52" s="203"/>
      <c r="K52" s="203"/>
      <c r="L52" s="37"/>
      <c r="M52" s="37"/>
      <c r="N52" s="203"/>
      <c r="O52" s="33" t="s">
        <v>38</v>
      </c>
      <c r="P52" s="34" t="s">
        <v>39</v>
      </c>
      <c r="Q52" s="35">
        <f>IF(P52="COMPLETA",10,IF(P52="INCOMPLETA",5,IF(P52="NO EXISTE",0,"0")))</f>
        <v>10</v>
      </c>
      <c r="R52" s="193"/>
      <c r="S52" s="189"/>
      <c r="T52" s="185"/>
      <c r="U52" s="191"/>
      <c r="V52" s="195"/>
      <c r="W52" s="198"/>
      <c r="X52" s="195"/>
      <c r="Y52" s="216"/>
      <c r="Z52" s="218"/>
      <c r="AA52" s="220"/>
      <c r="AB52" s="223"/>
      <c r="AC52" s="226"/>
      <c r="AD52" s="212"/>
      <c r="AE52" s="210"/>
      <c r="AF52" s="26"/>
      <c r="AG52" s="89"/>
      <c r="AH52" s="230"/>
      <c r="AI52" s="230"/>
      <c r="AJ52" s="230"/>
      <c r="AK52" s="237"/>
      <c r="AL52" s="8"/>
      <c r="AM52" s="38"/>
      <c r="AN52" s="215"/>
      <c r="AO52" s="8"/>
      <c r="AP52" s="8"/>
      <c r="AQ52" s="8"/>
    </row>
    <row r="53" spans="1:43" ht="15.75" hidden="1" customHeight="1">
      <c r="A53" s="119"/>
      <c r="B53" s="105"/>
      <c r="C53" s="105"/>
      <c r="D53" s="97"/>
      <c r="E53" s="119"/>
      <c r="F53" s="105"/>
      <c r="G53" s="105"/>
      <c r="H53" s="105"/>
      <c r="I53" s="204"/>
      <c r="J53" s="129"/>
      <c r="K53" s="129"/>
      <c r="L53" s="129"/>
      <c r="M53" s="129"/>
      <c r="N53" s="129"/>
      <c r="O53" s="23" t="s">
        <v>3</v>
      </c>
      <c r="P53" s="24" t="s">
        <v>4</v>
      </c>
      <c r="Q53" s="25">
        <f>IF(P53="ASIGNADO",15,IF(P53="NO ASIGNADO",0,"0"))</f>
        <v>15</v>
      </c>
      <c r="R53" s="143">
        <f>SUM(Q53:Q59)</f>
        <v>100</v>
      </c>
      <c r="S53" s="145" t="s">
        <v>131</v>
      </c>
      <c r="T53" s="104">
        <f>IF(T56="DÉBIL",0,IF(T56="MODERADO",50,IF(T56="FUERTE",100,"")))</f>
        <v>100</v>
      </c>
      <c r="U53" s="146" t="str">
        <f>IF(AND(R56="FUERTE",S53="FUERTE (SIEMPRE SE EJECUTA)"),"NO","SÍ")</f>
        <v>NO</v>
      </c>
      <c r="V53" s="195"/>
      <c r="W53" s="198"/>
      <c r="X53" s="195"/>
      <c r="Y53" s="216"/>
      <c r="Z53" s="218"/>
      <c r="AA53" s="220"/>
      <c r="AB53" s="223"/>
      <c r="AC53" s="226"/>
      <c r="AD53" s="125" t="s">
        <v>162</v>
      </c>
      <c r="AE53" s="127" t="s">
        <v>163</v>
      </c>
      <c r="AF53" s="26"/>
      <c r="AG53" s="128"/>
      <c r="AH53" s="228"/>
      <c r="AI53" s="228"/>
      <c r="AJ53" s="228"/>
      <c r="AK53" s="235"/>
      <c r="AL53" s="8"/>
      <c r="AM53" s="232"/>
      <c r="AN53" s="213"/>
    </row>
    <row r="54" spans="1:43" ht="31.2" hidden="1">
      <c r="A54" s="119"/>
      <c r="B54" s="105"/>
      <c r="C54" s="105"/>
      <c r="D54" s="97"/>
      <c r="E54" s="119"/>
      <c r="F54" s="105"/>
      <c r="G54" s="105"/>
      <c r="H54" s="105"/>
      <c r="I54" s="205"/>
      <c r="J54" s="202"/>
      <c r="K54" s="202"/>
      <c r="L54" s="202"/>
      <c r="M54" s="202"/>
      <c r="N54" s="202"/>
      <c r="O54" s="27" t="s">
        <v>9</v>
      </c>
      <c r="P54" s="28" t="s">
        <v>10</v>
      </c>
      <c r="Q54" s="29">
        <f>IF(P54="ADECUADO",15,IF(P54="INADECUADO",0,"0"))</f>
        <v>15</v>
      </c>
      <c r="R54" s="186"/>
      <c r="S54" s="188"/>
      <c r="T54" s="182"/>
      <c r="U54" s="190"/>
      <c r="V54" s="195"/>
      <c r="W54" s="198"/>
      <c r="X54" s="195"/>
      <c r="Y54" s="216"/>
      <c r="Z54" s="218"/>
      <c r="AA54" s="220"/>
      <c r="AB54" s="223"/>
      <c r="AC54" s="226"/>
      <c r="AD54" s="211"/>
      <c r="AE54" s="207"/>
      <c r="AF54" s="26"/>
      <c r="AG54" s="88"/>
      <c r="AH54" s="229"/>
      <c r="AI54" s="229"/>
      <c r="AJ54" s="229"/>
      <c r="AK54" s="236"/>
      <c r="AL54" s="8"/>
      <c r="AM54" s="233"/>
      <c r="AN54" s="214"/>
    </row>
    <row r="55" spans="1:43" ht="46.8" hidden="1">
      <c r="A55" s="119"/>
      <c r="B55" s="105"/>
      <c r="C55" s="105"/>
      <c r="D55" s="97"/>
      <c r="E55" s="119"/>
      <c r="F55" s="105"/>
      <c r="G55" s="105"/>
      <c r="H55" s="105"/>
      <c r="I55" s="205"/>
      <c r="J55" s="202"/>
      <c r="K55" s="202"/>
      <c r="L55" s="202"/>
      <c r="M55" s="202"/>
      <c r="N55" s="202"/>
      <c r="O55" s="30" t="s">
        <v>16</v>
      </c>
      <c r="P55" s="28" t="s">
        <v>17</v>
      </c>
      <c r="Q55" s="29">
        <f>IF(P55="OPORTUNA",15,IF(P55="INOPORTUNA",0,"0"))</f>
        <v>15</v>
      </c>
      <c r="R55" s="187"/>
      <c r="S55" s="188"/>
      <c r="T55" s="183"/>
      <c r="U55" s="190"/>
      <c r="V55" s="195"/>
      <c r="W55" s="198"/>
      <c r="X55" s="195"/>
      <c r="Y55" s="216"/>
      <c r="Z55" s="218"/>
      <c r="AA55" s="220"/>
      <c r="AB55" s="223"/>
      <c r="AC55" s="226"/>
      <c r="AD55" s="211"/>
      <c r="AE55" s="208"/>
      <c r="AF55" s="26"/>
      <c r="AG55" s="88"/>
      <c r="AH55" s="229"/>
      <c r="AI55" s="229"/>
      <c r="AJ55" s="229"/>
      <c r="AK55" s="236"/>
      <c r="AL55" s="8"/>
      <c r="AM55" s="233"/>
      <c r="AN55" s="214"/>
    </row>
    <row r="56" spans="1:43" ht="62.4" hidden="1">
      <c r="A56" s="119"/>
      <c r="B56" s="105"/>
      <c r="C56" s="105"/>
      <c r="D56" s="97"/>
      <c r="E56" s="119"/>
      <c r="F56" s="105"/>
      <c r="G56" s="105"/>
      <c r="H56" s="105"/>
      <c r="I56" s="205"/>
      <c r="J56" s="202"/>
      <c r="K56" s="202"/>
      <c r="L56" s="202"/>
      <c r="M56" s="202"/>
      <c r="N56" s="202"/>
      <c r="O56" s="27" t="s">
        <v>23</v>
      </c>
      <c r="P56" s="28" t="s">
        <v>24</v>
      </c>
      <c r="Q56" s="29">
        <f>IF(P56="PREVENIR",15,IF(P56="DETECTAR",10,IF(P56="NO ES UN CONTROL",0,"0")))</f>
        <v>15</v>
      </c>
      <c r="R56" s="111" t="str">
        <f>IF(R53&lt;86,"DÉBIL",IF(R53&lt;96,"MODERADO",IF(R53&lt;101,"FUERTE","")))</f>
        <v>FUERTE</v>
      </c>
      <c r="S56" s="188"/>
      <c r="T56" s="107" t="str">
        <f>IF(AND(R56="FUERTE",S53="FUERTE (SIEMPRE SE EJECUTA)"),"FUERTE",IF(OR(R56="DÉBIL",S53="DÉBIL (NO SE EJECUTA)"),"DÉBIL",IF(OR(R56="MODERADO",S53="MODERADO (ALGUNAS VECES)"),"MODERADO")))</f>
        <v>FUERTE</v>
      </c>
      <c r="U56" s="190"/>
      <c r="V56" s="195"/>
      <c r="W56" s="198"/>
      <c r="X56" s="195"/>
      <c r="Y56" s="216"/>
      <c r="Z56" s="218"/>
      <c r="AA56" s="220"/>
      <c r="AB56" s="223"/>
      <c r="AC56" s="226"/>
      <c r="AD56" s="211"/>
      <c r="AE56" s="138" t="s">
        <v>142</v>
      </c>
      <c r="AF56" s="32"/>
      <c r="AG56" s="88"/>
      <c r="AH56" s="229"/>
      <c r="AI56" s="229"/>
      <c r="AJ56" s="229"/>
      <c r="AK56" s="236"/>
      <c r="AL56" s="8"/>
      <c r="AM56" s="233"/>
      <c r="AN56" s="214"/>
    </row>
    <row r="57" spans="1:43" ht="46.8" hidden="1">
      <c r="A57" s="119"/>
      <c r="B57" s="105"/>
      <c r="C57" s="105"/>
      <c r="D57" s="97"/>
      <c r="E57" s="119"/>
      <c r="F57" s="105"/>
      <c r="G57" s="105"/>
      <c r="H57" s="105"/>
      <c r="I57" s="205"/>
      <c r="J57" s="202"/>
      <c r="K57" s="202"/>
      <c r="L57" s="202"/>
      <c r="M57" s="202"/>
      <c r="N57" s="202"/>
      <c r="O57" s="27" t="s">
        <v>29</v>
      </c>
      <c r="P57" s="28" t="s">
        <v>30</v>
      </c>
      <c r="Q57" s="29">
        <f>IF(P57="CONFIABLE",15,IF(P57="NO CONFIABLE",0,"0"))</f>
        <v>15</v>
      </c>
      <c r="R57" s="192"/>
      <c r="S57" s="188"/>
      <c r="T57" s="184"/>
      <c r="U57" s="190"/>
      <c r="V57" s="195"/>
      <c r="W57" s="198"/>
      <c r="X57" s="195"/>
      <c r="Y57" s="216"/>
      <c r="Z57" s="218"/>
      <c r="AA57" s="220"/>
      <c r="AB57" s="223"/>
      <c r="AC57" s="226"/>
      <c r="AD57" s="211"/>
      <c r="AE57" s="209"/>
      <c r="AF57" s="32"/>
      <c r="AG57" s="88"/>
      <c r="AH57" s="229"/>
      <c r="AI57" s="229"/>
      <c r="AJ57" s="229"/>
      <c r="AK57" s="236"/>
      <c r="AL57" s="8"/>
      <c r="AM57" s="233"/>
      <c r="AN57" s="214"/>
    </row>
    <row r="58" spans="1:43" ht="47.25" hidden="1" customHeight="1">
      <c r="A58" s="119"/>
      <c r="B58" s="105"/>
      <c r="C58" s="105"/>
      <c r="D58" s="97"/>
      <c r="E58" s="119"/>
      <c r="F58" s="105"/>
      <c r="G58" s="105"/>
      <c r="H58" s="105"/>
      <c r="I58" s="205"/>
      <c r="J58" s="202"/>
      <c r="K58" s="202"/>
      <c r="L58" s="202"/>
      <c r="M58" s="202"/>
      <c r="N58" s="202"/>
      <c r="O58" s="27" t="s">
        <v>34</v>
      </c>
      <c r="P58" s="28" t="s">
        <v>35</v>
      </c>
      <c r="Q58" s="29">
        <f>IF(P58="SE INVESTIGAN Y SE RESUELVEN OPORTUNAMENTE",15,IF(P58="NO SE INVESTIGAN Y SE RESUELVEN OPORTUNAMENTE",0,"0"))</f>
        <v>15</v>
      </c>
      <c r="R58" s="192"/>
      <c r="S58" s="188"/>
      <c r="T58" s="184"/>
      <c r="U58" s="190"/>
      <c r="V58" s="195"/>
      <c r="W58" s="198"/>
      <c r="X58" s="195"/>
      <c r="Y58" s="216"/>
      <c r="Z58" s="218"/>
      <c r="AA58" s="220"/>
      <c r="AB58" s="223"/>
      <c r="AC58" s="226"/>
      <c r="AD58" s="211"/>
      <c r="AE58" s="139" t="s">
        <v>164</v>
      </c>
      <c r="AF58" s="26"/>
      <c r="AG58" s="88"/>
      <c r="AH58" s="229"/>
      <c r="AI58" s="229"/>
      <c r="AJ58" s="229"/>
      <c r="AK58" s="236"/>
      <c r="AL58" s="8"/>
      <c r="AM58" s="233"/>
      <c r="AN58" s="214"/>
    </row>
    <row r="59" spans="1:43" ht="47.4" hidden="1" thickBot="1">
      <c r="A59" s="120"/>
      <c r="B59" s="122"/>
      <c r="C59" s="122"/>
      <c r="D59" s="124"/>
      <c r="E59" s="120"/>
      <c r="F59" s="122"/>
      <c r="G59" s="108"/>
      <c r="H59" s="108"/>
      <c r="I59" s="206"/>
      <c r="J59" s="203"/>
      <c r="K59" s="203"/>
      <c r="L59" s="203"/>
      <c r="M59" s="203"/>
      <c r="N59" s="203"/>
      <c r="O59" s="33" t="s">
        <v>38</v>
      </c>
      <c r="P59" s="34" t="s">
        <v>39</v>
      </c>
      <c r="Q59" s="35">
        <f>IF(P59="COMPLETA",10,IF(P59="INCOMPLETA",5,IF(P59="NO EXISTE",0,"0")))</f>
        <v>10</v>
      </c>
      <c r="R59" s="193"/>
      <c r="S59" s="189"/>
      <c r="T59" s="185"/>
      <c r="U59" s="191"/>
      <c r="V59" s="196"/>
      <c r="W59" s="199"/>
      <c r="X59" s="196"/>
      <c r="Y59" s="217"/>
      <c r="Z59" s="219"/>
      <c r="AA59" s="221"/>
      <c r="AB59" s="224"/>
      <c r="AC59" s="227"/>
      <c r="AD59" s="212"/>
      <c r="AE59" s="210"/>
      <c r="AF59" s="26"/>
      <c r="AG59" s="89"/>
      <c r="AH59" s="230"/>
      <c r="AI59" s="230"/>
      <c r="AJ59" s="230"/>
      <c r="AK59" s="237"/>
      <c r="AL59" s="8"/>
      <c r="AM59" s="234"/>
      <c r="AN59" s="215"/>
    </row>
    <row r="60" spans="1:43" ht="15.75" customHeight="1"/>
    <row r="61" spans="1:43" ht="15.75" customHeight="1"/>
    <row r="62" spans="1:43" ht="15.75" customHeight="1">
      <c r="AN62" s="43" t="s">
        <v>165</v>
      </c>
    </row>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199">
    <mergeCell ref="AM53:AM59"/>
    <mergeCell ref="AK39:AK45"/>
    <mergeCell ref="AJ39:AJ45"/>
    <mergeCell ref="AH39:AH45"/>
    <mergeCell ref="AI46:AI52"/>
    <mergeCell ref="AH46:AH52"/>
    <mergeCell ref="AK46:AK52"/>
    <mergeCell ref="AJ46:AJ52"/>
    <mergeCell ref="AK53:AK59"/>
    <mergeCell ref="AJ53:AJ59"/>
    <mergeCell ref="AI53:AI59"/>
    <mergeCell ref="AH53:AH59"/>
    <mergeCell ref="AN46:AN52"/>
    <mergeCell ref="AN53:AN59"/>
    <mergeCell ref="U46:U52"/>
    <mergeCell ref="Y18:Y59"/>
    <mergeCell ref="Z18:Z59"/>
    <mergeCell ref="AA18:AA59"/>
    <mergeCell ref="AC16:AC17"/>
    <mergeCell ref="AB18:AB59"/>
    <mergeCell ref="AC18:AC59"/>
    <mergeCell ref="AD39:AD45"/>
    <mergeCell ref="AI39:AI45"/>
    <mergeCell ref="AE39:AE41"/>
    <mergeCell ref="AE42:AE43"/>
    <mergeCell ref="AE44:AE45"/>
    <mergeCell ref="AE35:AE36"/>
    <mergeCell ref="AE37:AE38"/>
    <mergeCell ref="AH32:AH38"/>
    <mergeCell ref="AG39:AG45"/>
    <mergeCell ref="AN39:AN45"/>
    <mergeCell ref="AM25:AM31"/>
    <mergeCell ref="AM32:AM38"/>
    <mergeCell ref="AM39:AM45"/>
    <mergeCell ref="AI18:AI24"/>
    <mergeCell ref="AJ18:AJ24"/>
    <mergeCell ref="AE46:AE48"/>
    <mergeCell ref="AE49:AE50"/>
    <mergeCell ref="AE51:AE52"/>
    <mergeCell ref="I46:I52"/>
    <mergeCell ref="J46:J52"/>
    <mergeCell ref="K46:K52"/>
    <mergeCell ref="N46:N52"/>
    <mergeCell ref="R46:R48"/>
    <mergeCell ref="AG53:AG59"/>
    <mergeCell ref="R56:R59"/>
    <mergeCell ref="AD46:AD52"/>
    <mergeCell ref="AG46:AG52"/>
    <mergeCell ref="AD53:AD59"/>
    <mergeCell ref="AE58:AE59"/>
    <mergeCell ref="AE56:AE57"/>
    <mergeCell ref="AE53:AE55"/>
    <mergeCell ref="T56:T59"/>
    <mergeCell ref="U53:U59"/>
    <mergeCell ref="T53:T55"/>
    <mergeCell ref="R53:R55"/>
    <mergeCell ref="I53:I59"/>
    <mergeCell ref="J53:J59"/>
    <mergeCell ref="K53:K59"/>
    <mergeCell ref="L53:L59"/>
    <mergeCell ref="M53:M59"/>
    <mergeCell ref="N53:N59"/>
    <mergeCell ref="S53:S59"/>
    <mergeCell ref="I39:I45"/>
    <mergeCell ref="J39:J45"/>
    <mergeCell ref="K39:K45"/>
    <mergeCell ref="L39:L45"/>
    <mergeCell ref="M39:M45"/>
    <mergeCell ref="N39:N45"/>
    <mergeCell ref="T39:T41"/>
    <mergeCell ref="T42:T45"/>
    <mergeCell ref="R39:R41"/>
    <mergeCell ref="S39:S45"/>
    <mergeCell ref="U39:U45"/>
    <mergeCell ref="R42:R45"/>
    <mergeCell ref="X18:X59"/>
    <mergeCell ref="T46:T48"/>
    <mergeCell ref="S46:S52"/>
    <mergeCell ref="T49:T52"/>
    <mergeCell ref="R49:R52"/>
    <mergeCell ref="V18:V59"/>
    <mergeCell ref="W21:W59"/>
    <mergeCell ref="T32:T34"/>
    <mergeCell ref="T35:T38"/>
    <mergeCell ref="R35:R38"/>
    <mergeCell ref="R18:R20"/>
    <mergeCell ref="S18:S24"/>
    <mergeCell ref="U18:U24"/>
    <mergeCell ref="S32:S38"/>
    <mergeCell ref="U32:U38"/>
    <mergeCell ref="R28:R31"/>
    <mergeCell ref="R32:R34"/>
    <mergeCell ref="AM18:AM24"/>
    <mergeCell ref="AK25:AK31"/>
    <mergeCell ref="AJ32:AJ38"/>
    <mergeCell ref="AK32:AK38"/>
    <mergeCell ref="AI32:AI38"/>
    <mergeCell ref="AK18:AK24"/>
    <mergeCell ref="A1:B4"/>
    <mergeCell ref="C1:AJ2"/>
    <mergeCell ref="AK1:AM1"/>
    <mergeCell ref="AK2:AM2"/>
    <mergeCell ref="C3:AJ4"/>
    <mergeCell ref="AK3:AM3"/>
    <mergeCell ref="AK4:AM4"/>
    <mergeCell ref="A6:B6"/>
    <mergeCell ref="A8:B8"/>
    <mergeCell ref="C8:H8"/>
    <mergeCell ref="A10:B10"/>
    <mergeCell ref="C10:I10"/>
    <mergeCell ref="A11:B11"/>
    <mergeCell ref="C11:I11"/>
    <mergeCell ref="E18:E59"/>
    <mergeCell ref="F18:F59"/>
    <mergeCell ref="G18:G59"/>
    <mergeCell ref="H18:H59"/>
    <mergeCell ref="A18:A59"/>
    <mergeCell ref="B18:B59"/>
    <mergeCell ref="C18:C59"/>
    <mergeCell ref="D18:D59"/>
    <mergeCell ref="J32:J38"/>
    <mergeCell ref="AN32:AN38"/>
    <mergeCell ref="AD32:AD38"/>
    <mergeCell ref="AE32:AE34"/>
    <mergeCell ref="AG32:AG38"/>
    <mergeCell ref="N25:N31"/>
    <mergeCell ref="AI25:AI31"/>
    <mergeCell ref="AJ25:AJ31"/>
    <mergeCell ref="AN25:AN31"/>
    <mergeCell ref="AE25:AE27"/>
    <mergeCell ref="AE28:AE29"/>
    <mergeCell ref="AE30:AE31"/>
    <mergeCell ref="AD25:AD31"/>
    <mergeCell ref="AG25:AG31"/>
    <mergeCell ref="AH25:AH31"/>
    <mergeCell ref="T25:T27"/>
    <mergeCell ref="T28:T31"/>
    <mergeCell ref="R25:R27"/>
    <mergeCell ref="S25:S31"/>
    <mergeCell ref="U25:U31"/>
    <mergeCell ref="M25:M31"/>
    <mergeCell ref="M32:M38"/>
    <mergeCell ref="I32:I38"/>
    <mergeCell ref="J18:J24"/>
    <mergeCell ref="K18:K24"/>
    <mergeCell ref="L18:L24"/>
    <mergeCell ref="M18:M24"/>
    <mergeCell ref="N18:N24"/>
    <mergeCell ref="K32:K38"/>
    <mergeCell ref="L32:L38"/>
    <mergeCell ref="I18:I24"/>
    <mergeCell ref="I25:I31"/>
    <mergeCell ref="J25:J31"/>
    <mergeCell ref="K25:K31"/>
    <mergeCell ref="L25:L31"/>
    <mergeCell ref="N32:N38"/>
    <mergeCell ref="AM14:AN16"/>
    <mergeCell ref="A15:A17"/>
    <mergeCell ref="B15:B17"/>
    <mergeCell ref="C15:C17"/>
    <mergeCell ref="AD16:AE16"/>
    <mergeCell ref="AG18:AG24"/>
    <mergeCell ref="AH18:AH24"/>
    <mergeCell ref="AN18:AN24"/>
    <mergeCell ref="AE18:AE20"/>
    <mergeCell ref="AE21:AE22"/>
    <mergeCell ref="AE23:AE24"/>
    <mergeCell ref="AD18:AD24"/>
    <mergeCell ref="T18:T20"/>
    <mergeCell ref="T21:T24"/>
    <mergeCell ref="I15:W15"/>
    <mergeCell ref="Z15:AE15"/>
    <mergeCell ref="Q16:Q17"/>
    <mergeCell ref="R16:R17"/>
    <mergeCell ref="S16:S17"/>
    <mergeCell ref="T16:T17"/>
    <mergeCell ref="U16:U17"/>
    <mergeCell ref="W18:W19"/>
    <mergeCell ref="R21:R24"/>
    <mergeCell ref="I16:I17"/>
    <mergeCell ref="X16:X17"/>
    <mergeCell ref="Z16:Z17"/>
    <mergeCell ref="AA16:AA17"/>
    <mergeCell ref="AB16:AB17"/>
    <mergeCell ref="O16:O17"/>
    <mergeCell ref="P16:P17"/>
    <mergeCell ref="A14:D14"/>
    <mergeCell ref="E14:AE14"/>
    <mergeCell ref="AG14:AK16"/>
    <mergeCell ref="J16:J17"/>
    <mergeCell ref="V16:V17"/>
    <mergeCell ref="W16:W17"/>
    <mergeCell ref="D15:D17"/>
    <mergeCell ref="E15:H15"/>
    <mergeCell ref="E16:H16"/>
    <mergeCell ref="M16:M17"/>
    <mergeCell ref="N16:N17"/>
    <mergeCell ref="K16:K17"/>
    <mergeCell ref="L16:L17"/>
  </mergeCells>
  <conditionalFormatting sqref="H18">
    <cfRule type="containsText" dxfId="23" priority="1" operator="containsText" text="EXTREMO">
      <formula>NOT(ISERROR(SEARCH(("EXTREMO"),(H18))))</formula>
    </cfRule>
    <cfRule type="containsText" dxfId="22" priority="2" operator="containsText" text="ALTO">
      <formula>NOT(ISERROR(SEARCH(("ALTO"),(H18))))</formula>
    </cfRule>
    <cfRule type="containsText" dxfId="21" priority="3" operator="containsText" text="MODERADO">
      <formula>NOT(ISERROR(SEARCH(("MODERADO"),(H18))))</formula>
    </cfRule>
  </conditionalFormatting>
  <conditionalFormatting sqref="Z18">
    <cfRule type="containsText" dxfId="20" priority="4" operator="containsText" text="EXTREMO">
      <formula>NOT(ISERROR(SEARCH(("EXTREMO"),(Z18))))</formula>
    </cfRule>
    <cfRule type="containsText" dxfId="19" priority="5" operator="containsText" text="ALTO">
      <formula>NOT(ISERROR(SEARCH(("ALTO"),(Z18))))</formula>
    </cfRule>
    <cfRule type="containsText" dxfId="18" priority="6" operator="containsText" text="MODERADO">
      <formula>NOT(ISERROR(SEARCH(("MODERADO"),(Z18))))</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200-000000000000}">
          <x14:formula1>
            <xm:f>Datos!$J$2:$K$2</xm:f>
          </x14:formula1>
          <xm:sqref>P18 P25 P32 P39 P46 P53</xm:sqref>
        </x14:dataValidation>
        <x14:dataValidation type="list" allowBlank="1" showErrorMessage="1" xr:uid="{00000000-0002-0000-0200-000001000000}">
          <x14:formula1>
            <xm:f>Datos!$B$3:$B$5</xm:f>
          </x14:formula1>
          <xm:sqref>F18</xm:sqref>
        </x14:dataValidation>
        <x14:dataValidation type="list" allowBlank="1" showErrorMessage="1" xr:uid="{00000000-0002-0000-0200-000002000000}">
          <x14:formula1>
            <xm:f>Datos!$A$11:$A$13</xm:f>
          </x14:formula1>
          <xm:sqref>AA18</xm:sqref>
        </x14:dataValidation>
        <x14:dataValidation type="list" allowBlank="1" showErrorMessage="1" xr:uid="{00000000-0002-0000-0200-000003000000}">
          <x14:formula1>
            <xm:f>Datos!$J$4:$K$4</xm:f>
          </x14:formula1>
          <xm:sqref>P20 P27 P34 P41 P48 P55</xm:sqref>
        </x14:dataValidation>
        <x14:dataValidation type="list" allowBlank="1" showErrorMessage="1" xr:uid="{00000000-0002-0000-0200-000004000000}">
          <x14:formula1>
            <xm:f>Datos!$J$5:$L$5</xm:f>
          </x14:formula1>
          <xm:sqref>P56 P28 P35 P42 P49 P21</xm:sqref>
        </x14:dataValidation>
        <x14:dataValidation type="list" allowBlank="1" showErrorMessage="1" xr:uid="{00000000-0002-0000-0200-000005000000}">
          <x14:formula1>
            <xm:f>Datos!$A$3:$A$7</xm:f>
          </x14:formula1>
          <xm:sqref>E18</xm:sqref>
        </x14:dataValidation>
        <x14:dataValidation type="list" allowBlank="1" showErrorMessage="1" xr:uid="{00000000-0002-0000-0200-000006000000}">
          <x14:formula1>
            <xm:f>Datos!$J$3:$K$3</xm:f>
          </x14:formula1>
          <xm:sqref>P19 P26 P33 P40 P47 P54</xm:sqref>
        </x14:dataValidation>
        <x14:dataValidation type="list" allowBlank="1" showErrorMessage="1" xr:uid="{00000000-0002-0000-0200-000007000000}">
          <x14:formula1>
            <xm:f>Datos!$J$7:$K$7</xm:f>
          </x14:formula1>
          <xm:sqref>P23 P30 P37 P44 P51 P58</xm:sqref>
        </x14:dataValidation>
        <x14:dataValidation type="list" allowBlank="1" showErrorMessage="1" xr:uid="{00000000-0002-0000-0200-000008000000}">
          <x14:formula1>
            <xm:f>Datos!$A$17:$A$18</xm:f>
          </x14:formula1>
          <xm:sqref>AC18</xm:sqref>
        </x14:dataValidation>
        <x14:dataValidation type="list" allowBlank="1" showErrorMessage="1" xr:uid="{00000000-0002-0000-0200-000009000000}">
          <x14:formula1>
            <xm:f>Datos!$I$19:$I$20</xm:f>
          </x14:formula1>
          <xm:sqref>W18</xm:sqref>
        </x14:dataValidation>
        <x14:dataValidation type="list" allowBlank="1" showErrorMessage="1" xr:uid="{00000000-0002-0000-0200-00000A000000}">
          <x14:formula1>
            <xm:f>Datos!$I$14:$I$16</xm:f>
          </x14:formula1>
          <xm:sqref>S18 S25 S32 S39 S53 S46</xm:sqref>
        </x14:dataValidation>
        <x14:dataValidation type="list" allowBlank="1" showErrorMessage="1" xr:uid="{00000000-0002-0000-0200-00000B000000}">
          <x14:formula1>
            <xm:f>Datos!$J$8:$L$8</xm:f>
          </x14:formula1>
          <xm:sqref>P24 P31 P38 P45 P52 P59</xm:sqref>
        </x14:dataValidation>
        <x14:dataValidation type="list" allowBlank="1" showErrorMessage="1" xr:uid="{00000000-0002-0000-0200-00000C000000}">
          <x14:formula1>
            <xm:f>Datos!$J$6:$K$6</xm:f>
          </x14:formula1>
          <xm:sqref>P22 P57 P29 P43 P50 P36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E433E-D725-4C3D-9D02-2CC88A1EEBEE}">
  <dimension ref="A1:AQ992"/>
  <sheetViews>
    <sheetView showGridLines="0" topLeftCell="A37" zoomScale="90" zoomScaleNormal="90" workbookViewId="0">
      <selection activeCell="D60" sqref="D60:D87"/>
    </sheetView>
  </sheetViews>
  <sheetFormatPr baseColWidth="10" defaultColWidth="14.44140625" defaultRowHeight="15" customHeight="1"/>
  <cols>
    <col min="1" max="1" width="9.44140625" style="247" customWidth="1"/>
    <col min="2" max="4" width="32.5546875" style="247" customWidth="1"/>
    <col min="5" max="7" width="20.88671875" style="247" customWidth="1"/>
    <col min="8" max="8" width="25.44140625" style="247" customWidth="1"/>
    <col min="9" max="9" width="34.44140625" style="247" customWidth="1"/>
    <col min="10" max="10" width="30.44140625" style="247" customWidth="1"/>
    <col min="11" max="11" width="40.44140625" style="247" customWidth="1"/>
    <col min="12" max="12" width="41.5546875" style="247" customWidth="1"/>
    <col min="13" max="13" width="35.33203125" style="247" customWidth="1"/>
    <col min="14" max="14" width="38.44140625" style="247" customWidth="1"/>
    <col min="15" max="15" width="53.6640625" style="247" customWidth="1"/>
    <col min="16" max="16" width="24.5546875" style="247" customWidth="1"/>
    <col min="17" max="17" width="11.44140625" style="247" customWidth="1"/>
    <col min="18" max="20" width="24.5546875" style="247" customWidth="1"/>
    <col min="21" max="21" width="19.6640625" style="247" customWidth="1"/>
    <col min="22" max="26" width="25.109375" style="247" customWidth="1"/>
    <col min="27" max="27" width="16.5546875" style="247" customWidth="1"/>
    <col min="28" max="29" width="33.44140625" style="247" customWidth="1"/>
    <col min="30" max="30" width="38.5546875" style="247" customWidth="1"/>
    <col min="31" max="31" width="25.44140625" style="247" customWidth="1"/>
    <col min="32" max="32" width="1.6640625" style="247" customWidth="1"/>
    <col min="33" max="35" width="33.44140625" style="247" customWidth="1"/>
    <col min="36" max="36" width="40.33203125" style="247" customWidth="1"/>
    <col min="37" max="37" width="34.88671875" style="247" customWidth="1"/>
    <col min="38" max="38" width="3.6640625" style="247" customWidth="1"/>
    <col min="39" max="39" width="42.5546875" style="247" customWidth="1"/>
    <col min="40" max="40" width="50.33203125" style="247" customWidth="1"/>
    <col min="41" max="43" width="11.44140625" style="247" customWidth="1"/>
    <col min="44" max="16384" width="14.44140625" style="247"/>
  </cols>
  <sheetData>
    <row r="1" spans="1:43" ht="27" customHeight="1">
      <c r="A1" s="238"/>
      <c r="B1" s="239"/>
      <c r="C1" s="240" t="s">
        <v>64</v>
      </c>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39"/>
      <c r="AK1" s="242" t="s">
        <v>65</v>
      </c>
      <c r="AL1" s="243"/>
      <c r="AM1" s="244"/>
      <c r="AN1" s="245" t="s">
        <v>66</v>
      </c>
      <c r="AO1" s="246"/>
      <c r="AP1" s="246"/>
      <c r="AQ1" s="246"/>
    </row>
    <row r="2" spans="1:43" ht="27" customHeight="1" thickBot="1">
      <c r="A2" s="248"/>
      <c r="B2" s="249"/>
      <c r="C2" s="250"/>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2"/>
      <c r="AK2" s="242" t="s">
        <v>67</v>
      </c>
      <c r="AL2" s="243"/>
      <c r="AM2" s="244"/>
      <c r="AN2" s="253" t="s">
        <v>68</v>
      </c>
      <c r="AO2" s="246"/>
      <c r="AP2" s="246"/>
      <c r="AQ2" s="246"/>
    </row>
    <row r="3" spans="1:43" ht="27" customHeight="1">
      <c r="A3" s="248"/>
      <c r="B3" s="249"/>
      <c r="C3" s="240" t="s">
        <v>69</v>
      </c>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39"/>
      <c r="AK3" s="242" t="s">
        <v>70</v>
      </c>
      <c r="AL3" s="243"/>
      <c r="AM3" s="244"/>
      <c r="AN3" s="245" t="s">
        <v>166</v>
      </c>
      <c r="AO3" s="246"/>
      <c r="AP3" s="246"/>
      <c r="AQ3" s="246"/>
    </row>
    <row r="4" spans="1:43" ht="27" customHeight="1" thickBot="1">
      <c r="A4" s="250"/>
      <c r="B4" s="252"/>
      <c r="C4" s="250"/>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2"/>
      <c r="AK4" s="242" t="s">
        <v>72</v>
      </c>
      <c r="AL4" s="243"/>
      <c r="AM4" s="244"/>
      <c r="AN4" s="254">
        <v>45909</v>
      </c>
      <c r="AO4" s="246"/>
      <c r="AP4" s="246"/>
      <c r="AQ4" s="246"/>
    </row>
    <row r="5" spans="1:43" ht="27" customHeight="1" thickBot="1">
      <c r="A5" s="255"/>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7"/>
      <c r="AK5" s="258"/>
      <c r="AL5" s="246"/>
      <c r="AM5" s="246"/>
      <c r="AN5" s="246"/>
      <c r="AO5" s="246"/>
      <c r="AP5" s="246"/>
      <c r="AQ5" s="246"/>
    </row>
    <row r="6" spans="1:43" ht="36" customHeight="1" thickBot="1">
      <c r="A6" s="259" t="s">
        <v>73</v>
      </c>
      <c r="B6" s="260"/>
      <c r="C6" s="261">
        <v>45595</v>
      </c>
      <c r="D6" s="262"/>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7"/>
      <c r="AK6" s="256"/>
      <c r="AL6" s="246"/>
      <c r="AM6" s="246"/>
      <c r="AN6" s="246"/>
      <c r="AO6" s="246"/>
      <c r="AP6" s="246"/>
      <c r="AQ6" s="246"/>
    </row>
    <row r="7" spans="1:43" ht="17.25" customHeight="1" thickBot="1">
      <c r="A7" s="263"/>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7"/>
      <c r="AK7" s="256"/>
      <c r="AL7" s="246"/>
      <c r="AM7" s="246"/>
      <c r="AN7" s="246"/>
      <c r="AO7" s="246"/>
      <c r="AP7" s="246"/>
      <c r="AQ7" s="246"/>
    </row>
    <row r="8" spans="1:43" ht="59.25" customHeight="1" thickBot="1">
      <c r="A8" s="264" t="s">
        <v>74</v>
      </c>
      <c r="B8" s="260"/>
      <c r="C8" s="265" t="s">
        <v>167</v>
      </c>
      <c r="D8" s="260"/>
      <c r="E8" s="260"/>
      <c r="F8" s="260"/>
      <c r="G8" s="260"/>
      <c r="H8" s="266"/>
      <c r="I8" s="256"/>
      <c r="J8" s="256"/>
      <c r="K8" s="256"/>
      <c r="L8" s="256"/>
      <c r="T8" s="256"/>
      <c r="U8" s="256"/>
      <c r="V8" s="256"/>
      <c r="W8" s="256"/>
      <c r="X8" s="256"/>
      <c r="Y8" s="256"/>
      <c r="Z8" s="256"/>
      <c r="AA8" s="256"/>
      <c r="AB8" s="256"/>
      <c r="AC8" s="256"/>
      <c r="AD8" s="256"/>
      <c r="AE8" s="256"/>
      <c r="AF8" s="256"/>
      <c r="AG8" s="256"/>
      <c r="AH8" s="256"/>
      <c r="AI8" s="256"/>
      <c r="AJ8" s="257"/>
      <c r="AK8" s="256"/>
      <c r="AL8" s="246"/>
      <c r="AM8" s="246"/>
      <c r="AN8" s="246"/>
      <c r="AO8" s="246"/>
      <c r="AP8" s="246"/>
      <c r="AQ8" s="246"/>
    </row>
    <row r="9" spans="1:43" ht="13.5" customHeight="1" thickBot="1">
      <c r="A9" s="267"/>
      <c r="B9" s="268"/>
      <c r="C9" s="268"/>
      <c r="D9" s="268"/>
      <c r="E9" s="268"/>
      <c r="F9" s="268"/>
      <c r="G9" s="268"/>
      <c r="H9" s="268"/>
      <c r="I9" s="268"/>
      <c r="J9" s="268"/>
      <c r="K9" s="268"/>
      <c r="L9" s="268"/>
      <c r="M9" s="268"/>
      <c r="N9" s="268"/>
      <c r="O9" s="268"/>
      <c r="P9" s="268"/>
      <c r="Q9" s="268"/>
      <c r="R9" s="268"/>
      <c r="S9" s="268"/>
      <c r="T9" s="256"/>
      <c r="U9" s="256"/>
      <c r="V9" s="256"/>
      <c r="W9" s="256"/>
      <c r="X9" s="256"/>
      <c r="Y9" s="256"/>
      <c r="Z9" s="256"/>
      <c r="AA9" s="256"/>
      <c r="AB9" s="256"/>
      <c r="AC9" s="256"/>
      <c r="AD9" s="256"/>
      <c r="AE9" s="256"/>
      <c r="AF9" s="256"/>
      <c r="AG9" s="256"/>
      <c r="AH9" s="256"/>
      <c r="AI9" s="256"/>
      <c r="AJ9" s="257"/>
      <c r="AK9" s="256"/>
      <c r="AL9" s="246"/>
      <c r="AM9" s="246"/>
      <c r="AN9" s="246"/>
      <c r="AO9" s="246"/>
      <c r="AP9" s="246"/>
      <c r="AQ9" s="246"/>
    </row>
    <row r="10" spans="1:43" ht="59.25" customHeight="1" thickBot="1">
      <c r="A10" s="264" t="s">
        <v>76</v>
      </c>
      <c r="B10" s="260"/>
      <c r="C10" s="269" t="s">
        <v>168</v>
      </c>
      <c r="D10" s="260"/>
      <c r="E10" s="260"/>
      <c r="F10" s="260"/>
      <c r="G10" s="260"/>
      <c r="H10" s="260"/>
      <c r="I10" s="266"/>
      <c r="J10" s="270"/>
      <c r="K10" s="270"/>
      <c r="L10" s="270"/>
      <c r="M10" s="270"/>
      <c r="N10" s="270"/>
      <c r="O10" s="256"/>
      <c r="P10" s="256"/>
      <c r="Q10" s="256"/>
      <c r="R10" s="256"/>
      <c r="S10" s="256"/>
      <c r="T10" s="256"/>
      <c r="U10" s="256"/>
      <c r="V10" s="256"/>
      <c r="W10" s="256"/>
      <c r="X10" s="256"/>
      <c r="Y10" s="256"/>
      <c r="Z10" s="256"/>
      <c r="AA10" s="256"/>
      <c r="AB10" s="256"/>
      <c r="AC10" s="256"/>
      <c r="AD10" s="256"/>
      <c r="AE10" s="256"/>
      <c r="AF10" s="256"/>
      <c r="AG10" s="256"/>
      <c r="AH10" s="256"/>
      <c r="AI10" s="256"/>
      <c r="AJ10" s="257"/>
      <c r="AK10" s="256"/>
      <c r="AL10" s="246"/>
      <c r="AM10" s="246"/>
      <c r="AN10" s="246"/>
      <c r="AO10" s="246"/>
      <c r="AP10" s="246"/>
      <c r="AQ10" s="246"/>
    </row>
    <row r="11" spans="1:43" ht="59.25" customHeight="1" thickBot="1">
      <c r="A11" s="264" t="s">
        <v>78</v>
      </c>
      <c r="B11" s="260"/>
      <c r="C11" s="269" t="s">
        <v>169</v>
      </c>
      <c r="D11" s="260"/>
      <c r="E11" s="260"/>
      <c r="F11" s="260"/>
      <c r="G11" s="260"/>
      <c r="H11" s="260"/>
      <c r="I11" s="266"/>
      <c r="J11" s="270"/>
      <c r="K11" s="270"/>
      <c r="L11" s="270"/>
      <c r="M11" s="270"/>
      <c r="N11" s="270"/>
      <c r="O11" s="256"/>
      <c r="P11" s="256"/>
      <c r="Q11" s="256"/>
      <c r="R11" s="256"/>
      <c r="S11" s="256"/>
      <c r="T11" s="256"/>
      <c r="U11" s="256"/>
      <c r="V11" s="256"/>
      <c r="W11" s="256"/>
      <c r="X11" s="256"/>
      <c r="Y11" s="256"/>
      <c r="Z11" s="256"/>
      <c r="AA11" s="256"/>
      <c r="AB11" s="256"/>
      <c r="AC11" s="256"/>
      <c r="AD11" s="256"/>
      <c r="AE11" s="256"/>
      <c r="AF11" s="256"/>
      <c r="AG11" s="256"/>
      <c r="AH11" s="256"/>
      <c r="AI11" s="256"/>
      <c r="AJ11" s="257"/>
      <c r="AK11" s="256"/>
      <c r="AL11" s="246"/>
      <c r="AM11" s="246"/>
      <c r="AN11" s="246"/>
      <c r="AO11" s="246"/>
      <c r="AP11" s="246"/>
      <c r="AQ11" s="246"/>
    </row>
    <row r="12" spans="1:43" ht="15.75"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256"/>
      <c r="AI12" s="256"/>
      <c r="AJ12" s="257"/>
      <c r="AK12" s="256"/>
      <c r="AL12" s="246"/>
      <c r="AM12" s="246"/>
      <c r="AN12" s="246"/>
      <c r="AO12" s="246"/>
      <c r="AP12" s="246"/>
      <c r="AQ12" s="246"/>
    </row>
    <row r="13" spans="1:43" ht="15.75" customHeight="1" thickBot="1">
      <c r="A13" s="271"/>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c r="AB13" s="256"/>
      <c r="AC13" s="256"/>
      <c r="AD13" s="256"/>
      <c r="AE13" s="256"/>
      <c r="AF13" s="256"/>
      <c r="AG13" s="272"/>
      <c r="AH13" s="272"/>
      <c r="AI13" s="272"/>
      <c r="AJ13" s="273"/>
      <c r="AK13" s="274"/>
      <c r="AL13" s="246"/>
      <c r="AM13" s="246"/>
      <c r="AN13" s="246"/>
      <c r="AO13" s="246"/>
      <c r="AP13" s="246"/>
      <c r="AQ13" s="246"/>
    </row>
    <row r="14" spans="1:43" ht="14.4">
      <c r="A14" s="275" t="s">
        <v>80</v>
      </c>
      <c r="B14" s="276"/>
      <c r="C14" s="276"/>
      <c r="D14" s="277"/>
      <c r="E14" s="275" t="s">
        <v>81</v>
      </c>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7"/>
      <c r="AF14" s="278"/>
      <c r="AG14" s="279" t="s">
        <v>82</v>
      </c>
      <c r="AH14" s="241"/>
      <c r="AI14" s="241"/>
      <c r="AJ14" s="241"/>
      <c r="AK14" s="239"/>
      <c r="AL14" s="246"/>
      <c r="AM14" s="279" t="s">
        <v>83</v>
      </c>
      <c r="AN14" s="239"/>
      <c r="AO14" s="246"/>
      <c r="AP14" s="246"/>
      <c r="AQ14" s="246"/>
    </row>
    <row r="15" spans="1:43" ht="14.4">
      <c r="A15" s="280" t="s">
        <v>84</v>
      </c>
      <c r="B15" s="281" t="s">
        <v>85</v>
      </c>
      <c r="C15" s="281" t="s">
        <v>86</v>
      </c>
      <c r="D15" s="282" t="s">
        <v>87</v>
      </c>
      <c r="E15" s="283" t="s">
        <v>88</v>
      </c>
      <c r="F15" s="243"/>
      <c r="G15" s="243"/>
      <c r="H15" s="244"/>
      <c r="I15" s="284" t="s">
        <v>89</v>
      </c>
      <c r="J15" s="243"/>
      <c r="K15" s="243"/>
      <c r="L15" s="243"/>
      <c r="M15" s="243"/>
      <c r="N15" s="243"/>
      <c r="O15" s="243"/>
      <c r="P15" s="243"/>
      <c r="Q15" s="243"/>
      <c r="R15" s="243"/>
      <c r="S15" s="243"/>
      <c r="T15" s="243"/>
      <c r="U15" s="243"/>
      <c r="V15" s="243"/>
      <c r="W15" s="243"/>
      <c r="X15" s="285"/>
      <c r="Y15" s="285"/>
      <c r="Z15" s="284" t="s">
        <v>90</v>
      </c>
      <c r="AA15" s="243"/>
      <c r="AB15" s="243"/>
      <c r="AC15" s="243"/>
      <c r="AD15" s="243"/>
      <c r="AE15" s="286"/>
      <c r="AF15" s="278"/>
      <c r="AG15" s="248"/>
      <c r="AH15" s="287"/>
      <c r="AI15" s="287"/>
      <c r="AJ15" s="287"/>
      <c r="AK15" s="249"/>
      <c r="AL15" s="246"/>
      <c r="AM15" s="248"/>
      <c r="AN15" s="249"/>
      <c r="AO15" s="288"/>
      <c r="AP15" s="288"/>
      <c r="AQ15" s="288"/>
    </row>
    <row r="16" spans="1:43" ht="32.25" customHeight="1" thickBot="1">
      <c r="A16" s="289"/>
      <c r="B16" s="290"/>
      <c r="C16" s="290"/>
      <c r="D16" s="291"/>
      <c r="E16" s="292" t="s">
        <v>91</v>
      </c>
      <c r="F16" s="293"/>
      <c r="G16" s="293"/>
      <c r="H16" s="294"/>
      <c r="I16" s="281" t="s">
        <v>92</v>
      </c>
      <c r="J16" s="281" t="s">
        <v>93</v>
      </c>
      <c r="K16" s="281" t="s">
        <v>94</v>
      </c>
      <c r="L16" s="281" t="s">
        <v>95</v>
      </c>
      <c r="M16" s="281" t="s">
        <v>96</v>
      </c>
      <c r="N16" s="281" t="s">
        <v>97</v>
      </c>
      <c r="O16" s="295" t="s">
        <v>98</v>
      </c>
      <c r="P16" s="295" t="s">
        <v>99</v>
      </c>
      <c r="Q16" s="295" t="s">
        <v>100</v>
      </c>
      <c r="R16" s="281" t="s">
        <v>101</v>
      </c>
      <c r="S16" s="296" t="s">
        <v>102</v>
      </c>
      <c r="T16" s="281" t="s">
        <v>103</v>
      </c>
      <c r="U16" s="281" t="s">
        <v>104</v>
      </c>
      <c r="V16" s="281" t="s">
        <v>105</v>
      </c>
      <c r="W16" s="281" t="s">
        <v>106</v>
      </c>
      <c r="X16" s="281" t="s">
        <v>107</v>
      </c>
      <c r="Y16" s="297"/>
      <c r="Z16" s="296" t="s">
        <v>108</v>
      </c>
      <c r="AA16" s="281" t="s">
        <v>109</v>
      </c>
      <c r="AB16" s="281" t="s">
        <v>110</v>
      </c>
      <c r="AC16" s="281" t="s">
        <v>55</v>
      </c>
      <c r="AD16" s="298" t="s">
        <v>111</v>
      </c>
      <c r="AE16" s="286"/>
      <c r="AF16" s="299"/>
      <c r="AG16" s="250"/>
      <c r="AH16" s="251"/>
      <c r="AI16" s="251"/>
      <c r="AJ16" s="251"/>
      <c r="AK16" s="252"/>
      <c r="AL16" s="288"/>
      <c r="AM16" s="250"/>
      <c r="AN16" s="252"/>
      <c r="AO16" s="288"/>
      <c r="AP16" s="246"/>
      <c r="AQ16" s="288"/>
    </row>
    <row r="17" spans="1:43" ht="102" customHeight="1" thickBot="1">
      <c r="A17" s="289"/>
      <c r="B17" s="290"/>
      <c r="C17" s="290"/>
      <c r="D17" s="291"/>
      <c r="E17" s="300" t="s">
        <v>0</v>
      </c>
      <c r="F17" s="297" t="s">
        <v>1</v>
      </c>
      <c r="G17" s="301"/>
      <c r="H17" s="302" t="s">
        <v>112</v>
      </c>
      <c r="I17" s="303"/>
      <c r="J17" s="303"/>
      <c r="K17" s="303"/>
      <c r="L17" s="303"/>
      <c r="M17" s="303"/>
      <c r="N17" s="303"/>
      <c r="O17" s="303"/>
      <c r="P17" s="303"/>
      <c r="Q17" s="303"/>
      <c r="R17" s="303"/>
      <c r="S17" s="303"/>
      <c r="T17" s="303"/>
      <c r="U17" s="303"/>
      <c r="V17" s="303"/>
      <c r="W17" s="303"/>
      <c r="X17" s="303"/>
      <c r="Y17" s="304"/>
      <c r="Z17" s="303"/>
      <c r="AA17" s="303"/>
      <c r="AB17" s="303"/>
      <c r="AC17" s="303"/>
      <c r="AD17" s="305" t="s">
        <v>113</v>
      </c>
      <c r="AE17" s="306" t="s">
        <v>114</v>
      </c>
      <c r="AF17" s="299"/>
      <c r="AG17" s="300" t="s">
        <v>115</v>
      </c>
      <c r="AH17" s="304" t="s">
        <v>116</v>
      </c>
      <c r="AI17" s="304" t="s">
        <v>117</v>
      </c>
      <c r="AJ17" s="304" t="s">
        <v>118</v>
      </c>
      <c r="AK17" s="307" t="s">
        <v>119</v>
      </c>
      <c r="AL17" s="288"/>
      <c r="AM17" s="300" t="s">
        <v>120</v>
      </c>
      <c r="AN17" s="307" t="s">
        <v>121</v>
      </c>
      <c r="AO17" s="288"/>
      <c r="AP17" s="246"/>
      <c r="AQ17" s="288"/>
    </row>
    <row r="18" spans="1:43" ht="51" customHeight="1">
      <c r="A18" s="308">
        <v>1</v>
      </c>
      <c r="B18" s="309" t="s">
        <v>170</v>
      </c>
      <c r="C18" s="309" t="s">
        <v>171</v>
      </c>
      <c r="D18" s="310" t="s">
        <v>172</v>
      </c>
      <c r="E18" s="311" t="s">
        <v>6</v>
      </c>
      <c r="F18" s="312" t="s">
        <v>20</v>
      </c>
      <c r="G18" s="313" t="str">
        <f>+CONCATENATE(E18," - ",F18)</f>
        <v>MUY BAJA - CATASTRÓFICO</v>
      </c>
      <c r="H18" s="314" t="str">
        <f>+VLOOKUP(G18,[1]Datos!D3:E17,2,FALSE)</f>
        <v>EXTREMO</v>
      </c>
      <c r="I18" s="315" t="s">
        <v>173</v>
      </c>
      <c r="J18" s="315" t="s">
        <v>174</v>
      </c>
      <c r="K18" s="315" t="s">
        <v>175</v>
      </c>
      <c r="L18" s="315" t="s">
        <v>176</v>
      </c>
      <c r="M18" s="315" t="s">
        <v>177</v>
      </c>
      <c r="N18" s="316" t="s">
        <v>178</v>
      </c>
      <c r="O18" s="317" t="s">
        <v>3</v>
      </c>
      <c r="P18" s="318" t="s">
        <v>4</v>
      </c>
      <c r="Q18" s="319">
        <f>IF(P18="ASIGNADO",15,IF(P18="NO ASIGNADO",0,"0"))</f>
        <v>15</v>
      </c>
      <c r="R18" s="320">
        <f>SUM(Q18:Q24)</f>
        <v>100</v>
      </c>
      <c r="S18" s="321" t="s">
        <v>131</v>
      </c>
      <c r="T18" s="322">
        <f>IF(T21="DÉBIL",0,IF(T21="MODERADO",50,IF(T21="FUERTE",100,"")))</f>
        <v>100</v>
      </c>
      <c r="U18" s="323" t="str">
        <f>IF(AND(R21="FUERTE",S18="FUERTE (SIEMPRE SE EJECUTA)"),"NO","SÍ")</f>
        <v>NO</v>
      </c>
      <c r="V18" s="324" t="str" cm="1">
        <f t="array" ref="V18">_xlfn.IFS(AVERAGE(T18,T25,T32,T39,T46,T53)=100,"FUERTE",AVERAGE(T18,T25,T32,T39,T46,T53)&lt;50,"DÉBIL",AVERAGE(T18,T25,T32,T39,T46,T53)&gt;=50,"MODERADO")</f>
        <v>FUERTE</v>
      </c>
      <c r="W18" s="325" t="s">
        <v>62</v>
      </c>
      <c r="X18" s="324" t="str">
        <f>IF(AND(E18="MUY BAJA",W21=2),"MUY BAJA",IF(AND(E18="BAJA",W21=2),"MUY BAJA",IF(AND(E18="MEDIA",W21=2),"MUY BAJA",IF(AND(E18="ALTA",W21=2),"BAJA",IF(AND(E18="MUY ALTA",W21=2),"MEDIA",IF(AND(E18="MUY BAJA",W21=1),"MUY BAJA",IF(AND(E18="BAJA",W21=1),"MUY BAJA",IF(AND(E18="MEDIA",W21=1),"BAJA",IF(AND(E18="ALTA",W21=1),"MEDIA",IF(AND(E18="MUY ALTA",W21=1),"ALTA",E18))))))))))</f>
        <v>MUY BAJA</v>
      </c>
      <c r="Y18" s="313" t="str">
        <f>+CONCATENATE(X18," - ",F18)</f>
        <v>MUY BAJA - CATASTRÓFICO</v>
      </c>
      <c r="Z18" s="314" t="str">
        <f>+VLOOKUP(Y18,[1]Datos!$D$3:$E$17,2,FALSE)</f>
        <v>EXTREMO</v>
      </c>
      <c r="AA18" s="312" t="s">
        <v>47</v>
      </c>
      <c r="AB18" s="310" t="s">
        <v>179</v>
      </c>
      <c r="AC18" s="326"/>
      <c r="AD18" s="327" t="s">
        <v>180</v>
      </c>
      <c r="AE18" s="328" t="s">
        <v>181</v>
      </c>
      <c r="AF18" s="329"/>
      <c r="AG18" s="330">
        <v>46146</v>
      </c>
      <c r="AH18" s="331" t="s">
        <v>182</v>
      </c>
      <c r="AI18" s="331" t="s">
        <v>183</v>
      </c>
      <c r="AJ18" s="331" t="s">
        <v>184</v>
      </c>
      <c r="AK18" s="332" t="s">
        <v>185</v>
      </c>
      <c r="AL18" s="246"/>
      <c r="AM18" s="333" t="s">
        <v>186</v>
      </c>
      <c r="AN18" s="334" t="s">
        <v>187</v>
      </c>
      <c r="AO18" s="246"/>
      <c r="AP18" s="246"/>
      <c r="AQ18" s="246"/>
    </row>
    <row r="19" spans="1:43" ht="62.25" customHeight="1">
      <c r="A19" s="289"/>
      <c r="B19" s="290"/>
      <c r="C19" s="290"/>
      <c r="D19" s="291"/>
      <c r="E19" s="289"/>
      <c r="F19" s="290"/>
      <c r="G19" s="290"/>
      <c r="H19" s="290"/>
      <c r="I19" s="290"/>
      <c r="J19" s="290"/>
      <c r="K19" s="290"/>
      <c r="L19" s="290"/>
      <c r="M19" s="290"/>
      <c r="N19" s="290"/>
      <c r="O19" s="335" t="s">
        <v>9</v>
      </c>
      <c r="P19" s="336" t="s">
        <v>10</v>
      </c>
      <c r="Q19" s="337">
        <f>IF(P19="ADECUADO",15,IF(P19="INADECUADO",0,"0"))</f>
        <v>15</v>
      </c>
      <c r="R19" s="338"/>
      <c r="S19" s="290"/>
      <c r="T19" s="290"/>
      <c r="U19" s="290"/>
      <c r="V19" s="339"/>
      <c r="W19" s="303"/>
      <c r="X19" s="290"/>
      <c r="Y19" s="290"/>
      <c r="Z19" s="290"/>
      <c r="AA19" s="290"/>
      <c r="AB19" s="291"/>
      <c r="AC19" s="248"/>
      <c r="AD19" s="290"/>
      <c r="AE19" s="291"/>
      <c r="AF19" s="329"/>
      <c r="AG19" s="289"/>
      <c r="AH19" s="340"/>
      <c r="AI19" s="340"/>
      <c r="AJ19" s="340"/>
      <c r="AK19" s="291"/>
      <c r="AL19" s="246"/>
      <c r="AM19" s="289"/>
      <c r="AN19" s="341"/>
      <c r="AO19" s="246"/>
      <c r="AP19" s="246"/>
      <c r="AQ19" s="246"/>
    </row>
    <row r="20" spans="1:43" ht="75.75" customHeight="1">
      <c r="A20" s="289"/>
      <c r="B20" s="290"/>
      <c r="C20" s="290"/>
      <c r="D20" s="291"/>
      <c r="E20" s="289"/>
      <c r="F20" s="290"/>
      <c r="G20" s="290"/>
      <c r="H20" s="290"/>
      <c r="I20" s="290"/>
      <c r="J20" s="290"/>
      <c r="K20" s="290"/>
      <c r="L20" s="290"/>
      <c r="M20" s="290"/>
      <c r="N20" s="290"/>
      <c r="O20" s="342" t="s">
        <v>16</v>
      </c>
      <c r="P20" s="336" t="s">
        <v>17</v>
      </c>
      <c r="Q20" s="337">
        <f>IF(P20="OPORTUNA",15,IF(P20="INOPORTUNA",0,"0"))</f>
        <v>15</v>
      </c>
      <c r="R20" s="338"/>
      <c r="S20" s="290"/>
      <c r="T20" s="303"/>
      <c r="U20" s="290"/>
      <c r="V20" s="339"/>
      <c r="W20" s="343" t="s">
        <v>141</v>
      </c>
      <c r="X20" s="290"/>
      <c r="Y20" s="290"/>
      <c r="Z20" s="290"/>
      <c r="AA20" s="290"/>
      <c r="AB20" s="291"/>
      <c r="AC20" s="248"/>
      <c r="AD20" s="290"/>
      <c r="AE20" s="291"/>
      <c r="AF20" s="329"/>
      <c r="AG20" s="289"/>
      <c r="AH20" s="340"/>
      <c r="AI20" s="340"/>
      <c r="AJ20" s="340"/>
      <c r="AK20" s="291"/>
      <c r="AL20" s="246"/>
      <c r="AM20" s="289"/>
      <c r="AN20" s="341"/>
      <c r="AO20" s="246"/>
      <c r="AP20" s="246"/>
      <c r="AQ20" s="246"/>
    </row>
    <row r="21" spans="1:43" ht="90.75" customHeight="1">
      <c r="A21" s="289"/>
      <c r="B21" s="290"/>
      <c r="C21" s="290"/>
      <c r="D21" s="291"/>
      <c r="E21" s="289"/>
      <c r="F21" s="290"/>
      <c r="G21" s="290"/>
      <c r="H21" s="290"/>
      <c r="I21" s="290"/>
      <c r="J21" s="290"/>
      <c r="K21" s="290"/>
      <c r="L21" s="290"/>
      <c r="M21" s="290"/>
      <c r="N21" s="290"/>
      <c r="O21" s="335" t="s">
        <v>23</v>
      </c>
      <c r="P21" s="336" t="s">
        <v>24</v>
      </c>
      <c r="Q21" s="337">
        <f>IF(P21="PREVENIR",15,IF(P21="DETECTAR",10,IF(P21="NO ES UN CONTROL",0,"0")))</f>
        <v>15</v>
      </c>
      <c r="R21" s="344" t="str">
        <f>IF(R18&lt;86,"DÉBIL",IF(R18&lt;96,"MODERADO",IF(R18&lt;101,"FUERTE","")))</f>
        <v>FUERTE</v>
      </c>
      <c r="S21" s="290"/>
      <c r="T21" s="345" t="str">
        <f>IF(AND(R21="FUERTE",S18="FUERTE (SIEMPRE SE EJECUTA)"),"FUERTE",IF(OR(R21="DÉBIL",S18="DÉBIL (NO SE EJECUTA)"),"DÉBIL",IF(OR(R21="MODERADO",S18="MODERADO (ALGUNAS VECES)"),"MODERADO")))</f>
        <v>FUERTE</v>
      </c>
      <c r="U21" s="290"/>
      <c r="V21" s="339"/>
      <c r="W21" s="346">
        <f>IF(AND($V$18="FUERTE",$W$18="DIRECTAMENTE"),2,IF(AND($V$18="FUERTE",$W$18="DIRECTAMENTE"),2,IF(AND($V$18="FUERTE",$W$18="DIRECTAMENTE"),2,IF(AND($V$18="FUERTE",$W$18="NO DISMINUYE"),0,IF(AND($V$18="MODERADO",$W$18="DIRECTAMENTE"),1,IF(AND($V$18="MODERADO",$W$18="DIRECTAMENTE"),1,IF(AND($V$18="MODERADO",$W$18="DIRECTAMENTE"),1,IF(AND($V$18="MODERADO",$W$18="NO DISMINUYE"),0,"N/A"))))))))</f>
        <v>2</v>
      </c>
      <c r="X21" s="290"/>
      <c r="Y21" s="290"/>
      <c r="Z21" s="290"/>
      <c r="AA21" s="290"/>
      <c r="AB21" s="291"/>
      <c r="AC21" s="248"/>
      <c r="AD21" s="290"/>
      <c r="AE21" s="347" t="s">
        <v>142</v>
      </c>
      <c r="AF21" s="348"/>
      <c r="AG21" s="289"/>
      <c r="AH21" s="340"/>
      <c r="AI21" s="340"/>
      <c r="AJ21" s="340"/>
      <c r="AK21" s="291"/>
      <c r="AL21" s="246"/>
      <c r="AM21" s="289"/>
      <c r="AN21" s="341"/>
      <c r="AO21" s="246"/>
      <c r="AP21" s="246"/>
      <c r="AQ21" s="246"/>
    </row>
    <row r="22" spans="1:43" ht="111" customHeight="1">
      <c r="A22" s="289"/>
      <c r="B22" s="290"/>
      <c r="C22" s="290"/>
      <c r="D22" s="291"/>
      <c r="E22" s="289"/>
      <c r="F22" s="290"/>
      <c r="G22" s="290"/>
      <c r="H22" s="290"/>
      <c r="I22" s="290"/>
      <c r="J22" s="290"/>
      <c r="K22" s="290"/>
      <c r="L22" s="290"/>
      <c r="M22" s="290"/>
      <c r="N22" s="290"/>
      <c r="O22" s="335" t="s">
        <v>29</v>
      </c>
      <c r="P22" s="336" t="s">
        <v>30</v>
      </c>
      <c r="Q22" s="337">
        <f>IF(P22="CONFIABLE",15,IF(P22="NO CONFIABLE",0,"0"))</f>
        <v>15</v>
      </c>
      <c r="R22" s="338"/>
      <c r="S22" s="290"/>
      <c r="T22" s="290"/>
      <c r="U22" s="290"/>
      <c r="V22" s="339"/>
      <c r="W22" s="290"/>
      <c r="X22" s="290"/>
      <c r="Y22" s="290"/>
      <c r="Z22" s="290"/>
      <c r="AA22" s="290"/>
      <c r="AB22" s="291"/>
      <c r="AC22" s="248"/>
      <c r="AD22" s="290"/>
      <c r="AE22" s="349"/>
      <c r="AF22" s="348"/>
      <c r="AG22" s="289"/>
      <c r="AH22" s="340"/>
      <c r="AI22" s="340"/>
      <c r="AJ22" s="340"/>
      <c r="AK22" s="291"/>
      <c r="AL22" s="246"/>
      <c r="AM22" s="289"/>
      <c r="AN22" s="341"/>
      <c r="AO22" s="246"/>
      <c r="AP22" s="246"/>
      <c r="AQ22" s="246"/>
    </row>
    <row r="23" spans="1:43" ht="84" customHeight="1">
      <c r="A23" s="289"/>
      <c r="B23" s="290"/>
      <c r="C23" s="290"/>
      <c r="D23" s="291"/>
      <c r="E23" s="289"/>
      <c r="F23" s="290"/>
      <c r="G23" s="290"/>
      <c r="H23" s="290"/>
      <c r="I23" s="290"/>
      <c r="J23" s="290"/>
      <c r="K23" s="290"/>
      <c r="L23" s="290"/>
      <c r="M23" s="290"/>
      <c r="N23" s="290"/>
      <c r="O23" s="335" t="s">
        <v>34</v>
      </c>
      <c r="P23" s="336" t="s">
        <v>35</v>
      </c>
      <c r="Q23" s="337">
        <f>IF(P23="SE INVESTIGAN Y SE RESUELVEN OPORTUNAMENTE",15,IF(P23="NO SE INVESTIGAN Y SE RESUELVEN OPORTUNAMENTE",0,"0"))</f>
        <v>15</v>
      </c>
      <c r="R23" s="338"/>
      <c r="S23" s="290"/>
      <c r="T23" s="290"/>
      <c r="U23" s="290"/>
      <c r="V23" s="339"/>
      <c r="W23" s="290"/>
      <c r="X23" s="290"/>
      <c r="Y23" s="290"/>
      <c r="Z23" s="290"/>
      <c r="AA23" s="290"/>
      <c r="AB23" s="291"/>
      <c r="AC23" s="248"/>
      <c r="AD23" s="290"/>
      <c r="AE23" s="328" t="s">
        <v>188</v>
      </c>
      <c r="AF23" s="329"/>
      <c r="AG23" s="289"/>
      <c r="AH23" s="340"/>
      <c r="AI23" s="340"/>
      <c r="AJ23" s="340"/>
      <c r="AK23" s="291"/>
      <c r="AL23" s="246"/>
      <c r="AM23" s="289"/>
      <c r="AN23" s="341"/>
      <c r="AO23" s="246"/>
      <c r="AP23" s="246"/>
      <c r="AQ23" s="246"/>
    </row>
    <row r="24" spans="1:43" ht="80.25" customHeight="1" thickBot="1">
      <c r="A24" s="289"/>
      <c r="B24" s="290"/>
      <c r="C24" s="290"/>
      <c r="D24" s="291"/>
      <c r="E24" s="289"/>
      <c r="F24" s="290"/>
      <c r="G24" s="290"/>
      <c r="H24" s="290"/>
      <c r="I24" s="303"/>
      <c r="J24" s="303"/>
      <c r="K24" s="303"/>
      <c r="L24" s="303"/>
      <c r="M24" s="303"/>
      <c r="N24" s="303"/>
      <c r="O24" s="350" t="s">
        <v>38</v>
      </c>
      <c r="P24" s="351" t="s">
        <v>39</v>
      </c>
      <c r="Q24" s="352">
        <f>IF(P24="COMPLETA",10,IF(P24="INCOMPLETA",5,IF(P24="NO EXISTE",0,"0")))</f>
        <v>10</v>
      </c>
      <c r="R24" s="353"/>
      <c r="S24" s="354"/>
      <c r="T24" s="354"/>
      <c r="U24" s="354"/>
      <c r="V24" s="339"/>
      <c r="W24" s="290"/>
      <c r="X24" s="290"/>
      <c r="Y24" s="290"/>
      <c r="Z24" s="290"/>
      <c r="AA24" s="290"/>
      <c r="AB24" s="291"/>
      <c r="AC24" s="248"/>
      <c r="AD24" s="354"/>
      <c r="AE24" s="355"/>
      <c r="AF24" s="329"/>
      <c r="AG24" s="356"/>
      <c r="AH24" s="357"/>
      <c r="AI24" s="357"/>
      <c r="AJ24" s="357"/>
      <c r="AK24" s="355"/>
      <c r="AL24" s="246"/>
      <c r="AM24" s="356"/>
      <c r="AN24" s="358"/>
      <c r="AO24" s="246"/>
      <c r="AP24" s="246"/>
      <c r="AQ24" s="246"/>
    </row>
    <row r="25" spans="1:43" ht="38.25" customHeight="1">
      <c r="A25" s="289"/>
      <c r="B25" s="290"/>
      <c r="C25" s="290"/>
      <c r="D25" s="291"/>
      <c r="E25" s="289"/>
      <c r="F25" s="290"/>
      <c r="G25" s="290"/>
      <c r="H25" s="290"/>
      <c r="I25" s="309" t="s">
        <v>189</v>
      </c>
      <c r="J25" s="309" t="s">
        <v>190</v>
      </c>
      <c r="K25" s="309" t="s">
        <v>191</v>
      </c>
      <c r="L25" s="309" t="s">
        <v>192</v>
      </c>
      <c r="M25" s="309" t="s">
        <v>193</v>
      </c>
      <c r="N25" s="316" t="s">
        <v>194</v>
      </c>
      <c r="O25" s="317" t="s">
        <v>3</v>
      </c>
      <c r="P25" s="318" t="s">
        <v>4</v>
      </c>
      <c r="Q25" s="319">
        <f>IF(P25="ASIGNADO",15,IF(P25="NO ASIGNADO",0,"0"))</f>
        <v>15</v>
      </c>
      <c r="R25" s="359">
        <f>SUM(Q25:Q31)</f>
        <v>100</v>
      </c>
      <c r="S25" s="360" t="s">
        <v>131</v>
      </c>
      <c r="T25" s="322">
        <f>IF(T28="DÉBIL",0,IF(T28="MODERADO",50,IF(T28="FUERTE",100,"")))</f>
        <v>100</v>
      </c>
      <c r="U25" s="323" t="str">
        <f>IF(AND(R28="FUERTE",S25="FUERTE (SIEMPRE SE EJECUTA)"),"NO","SÍ")</f>
        <v>NO</v>
      </c>
      <c r="V25" s="339"/>
      <c r="W25" s="290"/>
      <c r="X25" s="290"/>
      <c r="Y25" s="290"/>
      <c r="Z25" s="290"/>
      <c r="AA25" s="290"/>
      <c r="AB25" s="291"/>
      <c r="AC25" s="248"/>
      <c r="AD25" s="361"/>
      <c r="AE25" s="362"/>
      <c r="AF25" s="329"/>
      <c r="AG25" s="330">
        <v>46146</v>
      </c>
      <c r="AH25" s="363" t="s">
        <v>195</v>
      </c>
      <c r="AI25" s="363" t="s">
        <v>196</v>
      </c>
      <c r="AJ25" s="363" t="s">
        <v>184</v>
      </c>
      <c r="AK25" s="364"/>
      <c r="AL25" s="246"/>
      <c r="AM25" s="365" t="s">
        <v>197</v>
      </c>
      <c r="AN25" s="366" t="s">
        <v>198</v>
      </c>
      <c r="AO25" s="246"/>
      <c r="AP25" s="246"/>
      <c r="AQ25" s="246"/>
    </row>
    <row r="26" spans="1:43" ht="55.5" customHeight="1">
      <c r="A26" s="289"/>
      <c r="B26" s="290"/>
      <c r="C26" s="290"/>
      <c r="D26" s="291"/>
      <c r="E26" s="289"/>
      <c r="F26" s="290"/>
      <c r="G26" s="290"/>
      <c r="H26" s="290"/>
      <c r="I26" s="367"/>
      <c r="J26" s="367"/>
      <c r="K26" s="367"/>
      <c r="L26" s="367"/>
      <c r="M26" s="367"/>
      <c r="N26" s="290"/>
      <c r="O26" s="335" t="s">
        <v>9</v>
      </c>
      <c r="P26" s="336" t="s">
        <v>152</v>
      </c>
      <c r="Q26" s="337">
        <f>IF(P26="ADECUADO",15,IF(P26="INADECUADO",0,"0"))</f>
        <v>15</v>
      </c>
      <c r="R26" s="338"/>
      <c r="S26" s="290"/>
      <c r="T26" s="290"/>
      <c r="U26" s="290"/>
      <c r="V26" s="339"/>
      <c r="W26" s="290"/>
      <c r="X26" s="290"/>
      <c r="Y26" s="290"/>
      <c r="Z26" s="290"/>
      <c r="AA26" s="290"/>
      <c r="AB26" s="291"/>
      <c r="AC26" s="248"/>
      <c r="AD26" s="289"/>
      <c r="AE26" s="291"/>
      <c r="AF26" s="329"/>
      <c r="AG26" s="289"/>
      <c r="AH26" s="340"/>
      <c r="AI26" s="340"/>
      <c r="AJ26" s="340"/>
      <c r="AK26" s="291"/>
      <c r="AL26" s="246"/>
      <c r="AM26" s="289"/>
      <c r="AN26" s="341"/>
      <c r="AO26" s="246"/>
      <c r="AP26" s="246"/>
      <c r="AQ26" s="246"/>
    </row>
    <row r="27" spans="1:43" ht="85.5" customHeight="1">
      <c r="A27" s="289"/>
      <c r="B27" s="290"/>
      <c r="C27" s="290"/>
      <c r="D27" s="291"/>
      <c r="E27" s="289"/>
      <c r="F27" s="290"/>
      <c r="G27" s="290"/>
      <c r="H27" s="290"/>
      <c r="I27" s="367"/>
      <c r="J27" s="367"/>
      <c r="K27" s="367"/>
      <c r="L27" s="367"/>
      <c r="M27" s="367"/>
      <c r="N27" s="290"/>
      <c r="O27" s="342" t="s">
        <v>16</v>
      </c>
      <c r="P27" s="336" t="s">
        <v>17</v>
      </c>
      <c r="Q27" s="337">
        <f>IF(P27="OPORTUNA",15,IF(P27="INOPORTUNA",0,"0"))</f>
        <v>15</v>
      </c>
      <c r="R27" s="368"/>
      <c r="S27" s="290"/>
      <c r="T27" s="303"/>
      <c r="U27" s="290"/>
      <c r="V27" s="339"/>
      <c r="W27" s="290"/>
      <c r="X27" s="290"/>
      <c r="Y27" s="290"/>
      <c r="Z27" s="290"/>
      <c r="AA27" s="290"/>
      <c r="AB27" s="291"/>
      <c r="AC27" s="248"/>
      <c r="AD27" s="289"/>
      <c r="AE27" s="349"/>
      <c r="AF27" s="329"/>
      <c r="AG27" s="289"/>
      <c r="AH27" s="340"/>
      <c r="AI27" s="340"/>
      <c r="AJ27" s="340"/>
      <c r="AK27" s="291"/>
      <c r="AL27" s="246"/>
      <c r="AM27" s="289"/>
      <c r="AN27" s="341"/>
      <c r="AO27" s="246"/>
      <c r="AP27" s="246"/>
      <c r="AQ27" s="246"/>
    </row>
    <row r="28" spans="1:43" ht="96.75" customHeight="1">
      <c r="A28" s="289"/>
      <c r="B28" s="290"/>
      <c r="C28" s="290"/>
      <c r="D28" s="291"/>
      <c r="E28" s="289"/>
      <c r="F28" s="290"/>
      <c r="G28" s="290"/>
      <c r="H28" s="290"/>
      <c r="I28" s="367"/>
      <c r="J28" s="367"/>
      <c r="K28" s="367"/>
      <c r="L28" s="367"/>
      <c r="M28" s="367"/>
      <c r="N28" s="290"/>
      <c r="O28" s="335" t="s">
        <v>23</v>
      </c>
      <c r="P28" s="336" t="s">
        <v>24</v>
      </c>
      <c r="Q28" s="337">
        <f>IF(P28="PREVENIR",15,IF(P28="DETECTAR",10,IF(P28="NO ES UN CONTROL",0,"0")))</f>
        <v>15</v>
      </c>
      <c r="R28" s="344" t="str">
        <f>IF(R25&lt;86,"DÉBIL",IF(R25&lt;96,"MODERADO",IF(R25&lt;101,"FUERTE","")))</f>
        <v>FUERTE</v>
      </c>
      <c r="S28" s="290"/>
      <c r="T28" s="345" t="str">
        <f>IF(AND(R28="FUERTE",S25="FUERTE (SIEMPRE SE EJECUTA)"),"FUERTE",IF(OR(R28="DÉBIL",S25="DÉBIL (NO SE EJECUTA)"),"DÉBIL",IF(OR(R28="MODERADO",S25="MODERADO (ALGUNAS VECES)"),"MODERADO")))</f>
        <v>FUERTE</v>
      </c>
      <c r="U28" s="290"/>
      <c r="V28" s="339"/>
      <c r="W28" s="290"/>
      <c r="X28" s="290"/>
      <c r="Y28" s="290"/>
      <c r="Z28" s="290"/>
      <c r="AA28" s="290"/>
      <c r="AB28" s="291"/>
      <c r="AC28" s="248"/>
      <c r="AD28" s="289"/>
      <c r="AE28" s="347" t="s">
        <v>142</v>
      </c>
      <c r="AF28" s="348"/>
      <c r="AG28" s="289"/>
      <c r="AH28" s="340"/>
      <c r="AI28" s="340"/>
      <c r="AJ28" s="340"/>
      <c r="AK28" s="291"/>
      <c r="AL28" s="246"/>
      <c r="AM28" s="289"/>
      <c r="AN28" s="341"/>
      <c r="AO28" s="246"/>
      <c r="AP28" s="246"/>
      <c r="AQ28" s="246"/>
    </row>
    <row r="29" spans="1:43" ht="69.75" customHeight="1">
      <c r="A29" s="289"/>
      <c r="B29" s="290"/>
      <c r="C29" s="290"/>
      <c r="D29" s="291"/>
      <c r="E29" s="289"/>
      <c r="F29" s="290"/>
      <c r="G29" s="290"/>
      <c r="H29" s="290"/>
      <c r="I29" s="367"/>
      <c r="J29" s="367"/>
      <c r="K29" s="367"/>
      <c r="L29" s="367"/>
      <c r="M29" s="367"/>
      <c r="N29" s="290"/>
      <c r="O29" s="335" t="s">
        <v>29</v>
      </c>
      <c r="P29" s="336" t="s">
        <v>30</v>
      </c>
      <c r="Q29" s="337">
        <f>IF(P29="CONFIABLE",15,IF(P29="NO CONFIABLE",0,"0"))</f>
        <v>15</v>
      </c>
      <c r="R29" s="338"/>
      <c r="S29" s="290"/>
      <c r="T29" s="290"/>
      <c r="U29" s="290"/>
      <c r="V29" s="339"/>
      <c r="W29" s="290"/>
      <c r="X29" s="290"/>
      <c r="Y29" s="290"/>
      <c r="Z29" s="290"/>
      <c r="AA29" s="290"/>
      <c r="AB29" s="291"/>
      <c r="AC29" s="248"/>
      <c r="AD29" s="289"/>
      <c r="AE29" s="349"/>
      <c r="AF29" s="348"/>
      <c r="AG29" s="289"/>
      <c r="AH29" s="340"/>
      <c r="AI29" s="340"/>
      <c r="AJ29" s="340"/>
      <c r="AK29" s="291"/>
      <c r="AL29" s="246"/>
      <c r="AM29" s="289"/>
      <c r="AN29" s="341"/>
      <c r="AO29" s="246"/>
      <c r="AP29" s="246"/>
      <c r="AQ29" s="246"/>
    </row>
    <row r="30" spans="1:43" ht="86.25" customHeight="1">
      <c r="A30" s="289"/>
      <c r="B30" s="290"/>
      <c r="C30" s="290"/>
      <c r="D30" s="291"/>
      <c r="E30" s="289"/>
      <c r="F30" s="290"/>
      <c r="G30" s="290"/>
      <c r="H30" s="290"/>
      <c r="I30" s="367"/>
      <c r="J30" s="367"/>
      <c r="K30" s="367"/>
      <c r="L30" s="367"/>
      <c r="M30" s="367"/>
      <c r="N30" s="290"/>
      <c r="O30" s="335" t="s">
        <v>34</v>
      </c>
      <c r="P30" s="336" t="s">
        <v>35</v>
      </c>
      <c r="Q30" s="337">
        <f>IF(P30="SE INVESTIGAN Y SE RESUELVEN OPORTUNAMENTE",15,IF(P30="NO SE INVESTIGAN Y SE RESUELVEN OPORTUNAMENTE",0,"0"))</f>
        <v>15</v>
      </c>
      <c r="R30" s="338"/>
      <c r="S30" s="290"/>
      <c r="T30" s="290"/>
      <c r="U30" s="290"/>
      <c r="V30" s="339"/>
      <c r="W30" s="290"/>
      <c r="X30" s="290"/>
      <c r="Y30" s="290"/>
      <c r="Z30" s="290"/>
      <c r="AA30" s="290"/>
      <c r="AB30" s="291"/>
      <c r="AC30" s="248"/>
      <c r="AD30" s="289"/>
      <c r="AE30" s="328"/>
      <c r="AF30" s="329"/>
      <c r="AG30" s="289"/>
      <c r="AH30" s="340"/>
      <c r="AI30" s="340"/>
      <c r="AJ30" s="340"/>
      <c r="AK30" s="291"/>
      <c r="AL30" s="246"/>
      <c r="AM30" s="289"/>
      <c r="AN30" s="341"/>
      <c r="AO30" s="246"/>
      <c r="AP30" s="246"/>
      <c r="AQ30" s="246"/>
    </row>
    <row r="31" spans="1:43" ht="69.75" customHeight="1" thickBot="1">
      <c r="A31" s="289"/>
      <c r="B31" s="290"/>
      <c r="C31" s="290"/>
      <c r="D31" s="291"/>
      <c r="E31" s="289"/>
      <c r="F31" s="290"/>
      <c r="G31" s="290"/>
      <c r="H31" s="290"/>
      <c r="I31" s="369"/>
      <c r="J31" s="369"/>
      <c r="K31" s="369"/>
      <c r="L31" s="369"/>
      <c r="M31" s="369"/>
      <c r="N31" s="303"/>
      <c r="O31" s="350" t="s">
        <v>38</v>
      </c>
      <c r="P31" s="351" t="s">
        <v>153</v>
      </c>
      <c r="Q31" s="352">
        <f>IF(P31="COMPLETA",10,IF(P31="INCOMPLETA",5,IF(P31="NO EXISTE",0,"0")))</f>
        <v>10</v>
      </c>
      <c r="R31" s="353"/>
      <c r="S31" s="354"/>
      <c r="T31" s="354"/>
      <c r="U31" s="354"/>
      <c r="V31" s="339"/>
      <c r="W31" s="290"/>
      <c r="X31" s="290"/>
      <c r="Y31" s="290"/>
      <c r="Z31" s="290"/>
      <c r="AA31" s="290"/>
      <c r="AB31" s="291"/>
      <c r="AC31" s="248"/>
      <c r="AD31" s="356"/>
      <c r="AE31" s="355"/>
      <c r="AF31" s="329"/>
      <c r="AG31" s="356"/>
      <c r="AH31" s="357"/>
      <c r="AI31" s="357"/>
      <c r="AJ31" s="357"/>
      <c r="AK31" s="355"/>
      <c r="AL31" s="246"/>
      <c r="AM31" s="356"/>
      <c r="AN31" s="358"/>
      <c r="AO31" s="246"/>
      <c r="AP31" s="246"/>
      <c r="AQ31" s="246"/>
    </row>
    <row r="32" spans="1:43" ht="63.75" customHeight="1">
      <c r="A32" s="289"/>
      <c r="B32" s="290"/>
      <c r="C32" s="290"/>
      <c r="D32" s="291"/>
      <c r="E32" s="289"/>
      <c r="F32" s="290"/>
      <c r="G32" s="290"/>
      <c r="H32" s="290"/>
      <c r="I32" s="315" t="s">
        <v>199</v>
      </c>
      <c r="J32" s="315" t="s">
        <v>200</v>
      </c>
      <c r="K32" s="315" t="s">
        <v>201</v>
      </c>
      <c r="L32" s="315" t="s">
        <v>202</v>
      </c>
      <c r="M32" s="316" t="s">
        <v>203</v>
      </c>
      <c r="N32" s="316" t="s">
        <v>204</v>
      </c>
      <c r="O32" s="317" t="s">
        <v>3</v>
      </c>
      <c r="P32" s="318" t="s">
        <v>4</v>
      </c>
      <c r="Q32" s="319">
        <f>IF(P32="ASIGNADO",15,IF(P32="NO ASIGNADO",0,"0"))</f>
        <v>15</v>
      </c>
      <c r="R32" s="359">
        <f>SUM(Q32:Q38)</f>
        <v>100</v>
      </c>
      <c r="S32" s="360" t="s">
        <v>131</v>
      </c>
      <c r="T32" s="322">
        <f>IF(T35="DÉBIL",0,IF(T35="MODERADO",50,IF(T35="FUERTE",100,"")))</f>
        <v>100</v>
      </c>
      <c r="U32" s="323" t="str">
        <f>IF(AND(R35="FUERTE",S32="FUERTE (SIEMPRE SE EJECUTA)"),"NO","SÍ")</f>
        <v>NO</v>
      </c>
      <c r="V32" s="339"/>
      <c r="W32" s="290"/>
      <c r="X32" s="290"/>
      <c r="Y32" s="290"/>
      <c r="Z32" s="290"/>
      <c r="AA32" s="290"/>
      <c r="AB32" s="291"/>
      <c r="AC32" s="248"/>
      <c r="AD32" s="361"/>
      <c r="AE32" s="362"/>
      <c r="AF32" s="329"/>
      <c r="AG32" s="330">
        <v>46146</v>
      </c>
      <c r="AH32" s="363" t="s">
        <v>205</v>
      </c>
      <c r="AI32" s="363" t="s">
        <v>196</v>
      </c>
      <c r="AJ32" s="363" t="s">
        <v>184</v>
      </c>
      <c r="AK32" s="364"/>
      <c r="AL32" s="246"/>
      <c r="AM32" s="365" t="s">
        <v>206</v>
      </c>
      <c r="AN32" s="366" t="s">
        <v>207</v>
      </c>
      <c r="AO32" s="246"/>
      <c r="AP32" s="246"/>
      <c r="AQ32" s="246"/>
    </row>
    <row r="33" spans="1:43" ht="63.75" customHeight="1">
      <c r="A33" s="289"/>
      <c r="B33" s="290"/>
      <c r="C33" s="290"/>
      <c r="D33" s="291"/>
      <c r="E33" s="289"/>
      <c r="F33" s="290"/>
      <c r="G33" s="290"/>
      <c r="H33" s="290"/>
      <c r="I33" s="290"/>
      <c r="J33" s="290"/>
      <c r="K33" s="290"/>
      <c r="L33" s="290"/>
      <c r="M33" s="290"/>
      <c r="N33" s="290"/>
      <c r="O33" s="335" t="s">
        <v>9</v>
      </c>
      <c r="P33" s="336" t="s">
        <v>152</v>
      </c>
      <c r="Q33" s="337">
        <f>IF(P33="ADECUADO",15,IF(P33="INADECUADO",0,"0"))</f>
        <v>15</v>
      </c>
      <c r="R33" s="338"/>
      <c r="S33" s="290"/>
      <c r="T33" s="290"/>
      <c r="U33" s="290"/>
      <c r="V33" s="339"/>
      <c r="W33" s="290"/>
      <c r="X33" s="290"/>
      <c r="Y33" s="290"/>
      <c r="Z33" s="290"/>
      <c r="AA33" s="290"/>
      <c r="AB33" s="291"/>
      <c r="AC33" s="248"/>
      <c r="AD33" s="289"/>
      <c r="AE33" s="291"/>
      <c r="AF33" s="329"/>
      <c r="AG33" s="289"/>
      <c r="AH33" s="340"/>
      <c r="AI33" s="340"/>
      <c r="AJ33" s="340"/>
      <c r="AK33" s="291"/>
      <c r="AL33" s="246"/>
      <c r="AM33" s="289"/>
      <c r="AN33" s="341"/>
      <c r="AO33" s="246"/>
      <c r="AP33" s="246"/>
      <c r="AQ33" s="246"/>
    </row>
    <row r="34" spans="1:43" ht="63.75" customHeight="1">
      <c r="A34" s="289"/>
      <c r="B34" s="290"/>
      <c r="C34" s="290"/>
      <c r="D34" s="291"/>
      <c r="E34" s="289"/>
      <c r="F34" s="290"/>
      <c r="G34" s="290"/>
      <c r="H34" s="290"/>
      <c r="I34" s="290"/>
      <c r="J34" s="290"/>
      <c r="K34" s="290"/>
      <c r="L34" s="290"/>
      <c r="M34" s="290"/>
      <c r="N34" s="290"/>
      <c r="O34" s="342" t="s">
        <v>16</v>
      </c>
      <c r="P34" s="336" t="s">
        <v>17</v>
      </c>
      <c r="Q34" s="337">
        <f>IF(P34="OPORTUNA",15,IF(P34="INOPORTUNA",0,"0"))</f>
        <v>15</v>
      </c>
      <c r="R34" s="368"/>
      <c r="S34" s="290"/>
      <c r="T34" s="303"/>
      <c r="U34" s="290"/>
      <c r="V34" s="339"/>
      <c r="W34" s="290"/>
      <c r="X34" s="290"/>
      <c r="Y34" s="290"/>
      <c r="Z34" s="290"/>
      <c r="AA34" s="290"/>
      <c r="AB34" s="291"/>
      <c r="AC34" s="248"/>
      <c r="AD34" s="289"/>
      <c r="AE34" s="349"/>
      <c r="AF34" s="329"/>
      <c r="AG34" s="289"/>
      <c r="AH34" s="340"/>
      <c r="AI34" s="340"/>
      <c r="AJ34" s="340"/>
      <c r="AK34" s="291"/>
      <c r="AL34" s="246"/>
      <c r="AM34" s="289"/>
      <c r="AN34" s="341"/>
      <c r="AO34" s="246"/>
      <c r="AP34" s="246"/>
      <c r="AQ34" s="246"/>
    </row>
    <row r="35" spans="1:43" ht="63.75" customHeight="1">
      <c r="A35" s="289"/>
      <c r="B35" s="290"/>
      <c r="C35" s="290"/>
      <c r="D35" s="291"/>
      <c r="E35" s="289"/>
      <c r="F35" s="290"/>
      <c r="G35" s="290"/>
      <c r="H35" s="290"/>
      <c r="I35" s="290"/>
      <c r="J35" s="290"/>
      <c r="K35" s="290"/>
      <c r="L35" s="290"/>
      <c r="M35" s="290"/>
      <c r="N35" s="290"/>
      <c r="O35" s="335" t="s">
        <v>23</v>
      </c>
      <c r="P35" s="336" t="s">
        <v>24</v>
      </c>
      <c r="Q35" s="337">
        <f>IF(P35="PREVENIR",15,IF(P35="DETECTAR",10,IF(P35="NO ES UN CONTROL",0,"0")))</f>
        <v>15</v>
      </c>
      <c r="R35" s="344" t="str">
        <f>IF(R32&lt;86,"DÉBIL",IF(R32&lt;96,"MODERADO",IF(R32&lt;101,"FUERTE","")))</f>
        <v>FUERTE</v>
      </c>
      <c r="S35" s="290"/>
      <c r="T35" s="345" t="str">
        <f>IF(AND(R35="FUERTE",S32="FUERTE (SIEMPRE SE EJECUTA)"),"FUERTE",IF(OR(R35="DÉBIL",S32="DÉBIL (NO SE EJECUTA)"),"DÉBIL",IF(OR(R35="MODERADO",S32="MODERADO (ALGUNAS VECES)"),"MODERADO")))</f>
        <v>FUERTE</v>
      </c>
      <c r="U35" s="290"/>
      <c r="V35" s="339"/>
      <c r="W35" s="290"/>
      <c r="X35" s="290"/>
      <c r="Y35" s="290"/>
      <c r="Z35" s="290"/>
      <c r="AA35" s="290"/>
      <c r="AB35" s="291"/>
      <c r="AC35" s="248"/>
      <c r="AD35" s="289"/>
      <c r="AE35" s="347" t="s">
        <v>142</v>
      </c>
      <c r="AF35" s="348"/>
      <c r="AG35" s="289"/>
      <c r="AH35" s="340"/>
      <c r="AI35" s="340"/>
      <c r="AJ35" s="340"/>
      <c r="AK35" s="291"/>
      <c r="AL35" s="246"/>
      <c r="AM35" s="289"/>
      <c r="AN35" s="341"/>
      <c r="AO35" s="246"/>
      <c r="AP35" s="246"/>
      <c r="AQ35" s="246"/>
    </row>
    <row r="36" spans="1:43" ht="63.75" customHeight="1">
      <c r="A36" s="289"/>
      <c r="B36" s="290"/>
      <c r="C36" s="290"/>
      <c r="D36" s="291"/>
      <c r="E36" s="289"/>
      <c r="F36" s="290"/>
      <c r="G36" s="290"/>
      <c r="H36" s="290"/>
      <c r="I36" s="290"/>
      <c r="J36" s="290"/>
      <c r="K36" s="290"/>
      <c r="L36" s="290"/>
      <c r="M36" s="290"/>
      <c r="N36" s="290"/>
      <c r="O36" s="335" t="s">
        <v>29</v>
      </c>
      <c r="P36" s="336" t="s">
        <v>30</v>
      </c>
      <c r="Q36" s="337">
        <f>IF(P36="CONFIABLE",15,IF(P36="NO CONFIABLE",0,"0"))</f>
        <v>15</v>
      </c>
      <c r="R36" s="338"/>
      <c r="S36" s="290"/>
      <c r="T36" s="290"/>
      <c r="U36" s="290"/>
      <c r="V36" s="339"/>
      <c r="W36" s="290"/>
      <c r="X36" s="290"/>
      <c r="Y36" s="290"/>
      <c r="Z36" s="290"/>
      <c r="AA36" s="290"/>
      <c r="AB36" s="291"/>
      <c r="AC36" s="248"/>
      <c r="AD36" s="289"/>
      <c r="AE36" s="349"/>
      <c r="AF36" s="348"/>
      <c r="AG36" s="289"/>
      <c r="AH36" s="340"/>
      <c r="AI36" s="340"/>
      <c r="AJ36" s="340"/>
      <c r="AK36" s="291"/>
      <c r="AL36" s="246"/>
      <c r="AM36" s="289"/>
      <c r="AN36" s="341"/>
      <c r="AO36" s="246"/>
      <c r="AP36" s="246"/>
      <c r="AQ36" s="246"/>
    </row>
    <row r="37" spans="1:43" ht="63.75" customHeight="1">
      <c r="A37" s="289"/>
      <c r="B37" s="290"/>
      <c r="C37" s="290"/>
      <c r="D37" s="291"/>
      <c r="E37" s="289"/>
      <c r="F37" s="290"/>
      <c r="G37" s="290"/>
      <c r="H37" s="290"/>
      <c r="I37" s="290"/>
      <c r="J37" s="290"/>
      <c r="K37" s="290"/>
      <c r="L37" s="290"/>
      <c r="M37" s="290"/>
      <c r="N37" s="290"/>
      <c r="O37" s="335" t="s">
        <v>34</v>
      </c>
      <c r="P37" s="336" t="s">
        <v>35</v>
      </c>
      <c r="Q37" s="337">
        <f>IF(P37="SE INVESTIGAN Y SE RESUELVEN OPORTUNAMENTE",15,IF(P37="NO SE INVESTIGAN Y SE RESUELVEN OPORTUNAMENTE",0,"0"))</f>
        <v>15</v>
      </c>
      <c r="R37" s="338"/>
      <c r="S37" s="290"/>
      <c r="T37" s="290"/>
      <c r="U37" s="290"/>
      <c r="V37" s="339"/>
      <c r="W37" s="290"/>
      <c r="X37" s="290"/>
      <c r="Y37" s="290"/>
      <c r="Z37" s="290"/>
      <c r="AA37" s="290"/>
      <c r="AB37" s="291"/>
      <c r="AC37" s="248"/>
      <c r="AD37" s="289"/>
      <c r="AE37" s="328"/>
      <c r="AF37" s="329"/>
      <c r="AG37" s="289"/>
      <c r="AH37" s="340"/>
      <c r="AI37" s="340"/>
      <c r="AJ37" s="340"/>
      <c r="AK37" s="291"/>
      <c r="AL37" s="246"/>
      <c r="AM37" s="289"/>
      <c r="AN37" s="341"/>
      <c r="AO37" s="246"/>
      <c r="AP37" s="246"/>
      <c r="AQ37" s="246"/>
    </row>
    <row r="38" spans="1:43" ht="63.75" customHeight="1" thickBot="1">
      <c r="A38" s="289"/>
      <c r="B38" s="290"/>
      <c r="C38" s="290"/>
      <c r="D38" s="291"/>
      <c r="E38" s="289"/>
      <c r="F38" s="290"/>
      <c r="G38" s="290"/>
      <c r="H38" s="290"/>
      <c r="I38" s="303"/>
      <c r="J38" s="303"/>
      <c r="K38" s="303"/>
      <c r="L38" s="303"/>
      <c r="M38" s="303"/>
      <c r="N38" s="303"/>
      <c r="O38" s="350" t="s">
        <v>38</v>
      </c>
      <c r="P38" s="351" t="s">
        <v>153</v>
      </c>
      <c r="Q38" s="352">
        <f>IF(P38="COMPLETA",10,IF(P38="INCOMPLETA",5,IF(P38="NO EXISTE",0,"0")))</f>
        <v>10</v>
      </c>
      <c r="R38" s="353"/>
      <c r="S38" s="354"/>
      <c r="T38" s="354"/>
      <c r="U38" s="354"/>
      <c r="V38" s="339"/>
      <c r="W38" s="290"/>
      <c r="X38" s="290"/>
      <c r="Y38" s="290"/>
      <c r="Z38" s="290"/>
      <c r="AA38" s="290"/>
      <c r="AB38" s="291"/>
      <c r="AC38" s="248"/>
      <c r="AD38" s="356"/>
      <c r="AE38" s="355"/>
      <c r="AF38" s="329"/>
      <c r="AG38" s="356"/>
      <c r="AH38" s="357"/>
      <c r="AI38" s="357"/>
      <c r="AJ38" s="357"/>
      <c r="AK38" s="355"/>
      <c r="AL38" s="246"/>
      <c r="AM38" s="356"/>
      <c r="AN38" s="358"/>
      <c r="AO38" s="246"/>
      <c r="AP38" s="246"/>
      <c r="AQ38" s="246"/>
    </row>
    <row r="39" spans="1:43" ht="63.75" hidden="1" customHeight="1">
      <c r="A39" s="289"/>
      <c r="B39" s="290"/>
      <c r="C39" s="290"/>
      <c r="D39" s="291"/>
      <c r="E39" s="289"/>
      <c r="F39" s="290"/>
      <c r="G39" s="290"/>
      <c r="H39" s="290"/>
      <c r="I39" s="315"/>
      <c r="J39" s="316"/>
      <c r="K39" s="316"/>
      <c r="L39" s="316"/>
      <c r="M39" s="316"/>
      <c r="N39" s="316"/>
      <c r="O39" s="317" t="s">
        <v>3</v>
      </c>
      <c r="P39" s="318" t="s">
        <v>4</v>
      </c>
      <c r="Q39" s="319">
        <f>IF(P39="ASIGNADO",15,IF(P39="NO ASIGNADO",0,"0"))</f>
        <v>15</v>
      </c>
      <c r="R39" s="359">
        <f>SUM(Q39:Q45)</f>
        <v>100</v>
      </c>
      <c r="S39" s="360" t="s">
        <v>131</v>
      </c>
      <c r="T39" s="322">
        <f>IF(T42="DÉBIL",0,IF(T42="MODERADO",50,IF(T42="FUERTE",100,"")))</f>
        <v>100</v>
      </c>
      <c r="U39" s="323" t="str">
        <f>IF(AND(R42="FUERTE",S39="FUERTE (SIEMPRE SE EJECUTA)"),"NO","SÍ")</f>
        <v>NO</v>
      </c>
      <c r="V39" s="339"/>
      <c r="W39" s="290"/>
      <c r="X39" s="290"/>
      <c r="Y39" s="290"/>
      <c r="Z39" s="290"/>
      <c r="AA39" s="290"/>
      <c r="AB39" s="291"/>
      <c r="AC39" s="248"/>
      <c r="AD39" s="361"/>
      <c r="AE39" s="362"/>
      <c r="AF39" s="329"/>
      <c r="AG39" s="370"/>
      <c r="AH39" s="363"/>
      <c r="AI39" s="363"/>
      <c r="AJ39" s="363"/>
      <c r="AK39" s="364"/>
      <c r="AL39" s="246"/>
      <c r="AM39" s="365"/>
      <c r="AN39" s="371"/>
      <c r="AO39" s="246"/>
      <c r="AP39" s="246"/>
      <c r="AQ39" s="246"/>
    </row>
    <row r="40" spans="1:43" ht="63.75" hidden="1" customHeight="1">
      <c r="A40" s="289"/>
      <c r="B40" s="290"/>
      <c r="C40" s="290"/>
      <c r="D40" s="291"/>
      <c r="E40" s="289"/>
      <c r="F40" s="290"/>
      <c r="G40" s="290"/>
      <c r="H40" s="290"/>
      <c r="I40" s="290"/>
      <c r="J40" s="290"/>
      <c r="K40" s="290"/>
      <c r="L40" s="290"/>
      <c r="M40" s="290"/>
      <c r="N40" s="290"/>
      <c r="O40" s="335" t="s">
        <v>9</v>
      </c>
      <c r="P40" s="336" t="s">
        <v>152</v>
      </c>
      <c r="Q40" s="337">
        <f>IF(P40="ADECUADO",15,IF(P40="INADECUADO",0,"0"))</f>
        <v>15</v>
      </c>
      <c r="R40" s="338"/>
      <c r="S40" s="290"/>
      <c r="T40" s="290"/>
      <c r="U40" s="290"/>
      <c r="V40" s="339"/>
      <c r="W40" s="290"/>
      <c r="X40" s="290"/>
      <c r="Y40" s="290"/>
      <c r="Z40" s="290"/>
      <c r="AA40" s="290"/>
      <c r="AB40" s="291"/>
      <c r="AC40" s="248"/>
      <c r="AD40" s="289"/>
      <c r="AE40" s="291"/>
      <c r="AF40" s="329"/>
      <c r="AG40" s="289"/>
      <c r="AH40" s="290"/>
      <c r="AI40" s="290"/>
      <c r="AJ40" s="290"/>
      <c r="AK40" s="291"/>
      <c r="AL40" s="246"/>
      <c r="AM40" s="289"/>
      <c r="AN40" s="291"/>
      <c r="AO40" s="246"/>
      <c r="AP40" s="246"/>
      <c r="AQ40" s="246"/>
    </row>
    <row r="41" spans="1:43" ht="63.75" hidden="1" customHeight="1">
      <c r="A41" s="289"/>
      <c r="B41" s="290"/>
      <c r="C41" s="290"/>
      <c r="D41" s="291"/>
      <c r="E41" s="289"/>
      <c r="F41" s="290"/>
      <c r="G41" s="290"/>
      <c r="H41" s="290"/>
      <c r="I41" s="290"/>
      <c r="J41" s="290"/>
      <c r="K41" s="290"/>
      <c r="L41" s="290"/>
      <c r="M41" s="290"/>
      <c r="N41" s="290"/>
      <c r="O41" s="342" t="s">
        <v>16</v>
      </c>
      <c r="P41" s="336" t="s">
        <v>17</v>
      </c>
      <c r="Q41" s="337">
        <f>IF(P41="OPORTUNA",15,IF(P41="INOPORTUNA",0,"0"))</f>
        <v>15</v>
      </c>
      <c r="R41" s="368"/>
      <c r="S41" s="290"/>
      <c r="T41" s="303"/>
      <c r="U41" s="290"/>
      <c r="V41" s="339"/>
      <c r="W41" s="290"/>
      <c r="X41" s="290"/>
      <c r="Y41" s="290"/>
      <c r="Z41" s="290"/>
      <c r="AA41" s="290"/>
      <c r="AB41" s="291"/>
      <c r="AC41" s="248"/>
      <c r="AD41" s="289"/>
      <c r="AE41" s="349"/>
      <c r="AF41" s="329"/>
      <c r="AG41" s="289"/>
      <c r="AH41" s="290"/>
      <c r="AI41" s="290"/>
      <c r="AJ41" s="290"/>
      <c r="AK41" s="291"/>
      <c r="AL41" s="246"/>
      <c r="AM41" s="289"/>
      <c r="AN41" s="291"/>
      <c r="AO41" s="246"/>
      <c r="AP41" s="246"/>
      <c r="AQ41" s="246"/>
    </row>
    <row r="42" spans="1:43" ht="63.75" hidden="1" customHeight="1">
      <c r="A42" s="289"/>
      <c r="B42" s="290"/>
      <c r="C42" s="290"/>
      <c r="D42" s="291"/>
      <c r="E42" s="289"/>
      <c r="F42" s="290"/>
      <c r="G42" s="290"/>
      <c r="H42" s="290"/>
      <c r="I42" s="290"/>
      <c r="J42" s="290"/>
      <c r="K42" s="290"/>
      <c r="L42" s="290"/>
      <c r="M42" s="290"/>
      <c r="N42" s="290"/>
      <c r="O42" s="335" t="s">
        <v>23</v>
      </c>
      <c r="P42" s="336" t="s">
        <v>24</v>
      </c>
      <c r="Q42" s="337">
        <f>IF(P42="PREVENIR",15,IF(P42="DETECTAR",10,IF(P42="NO ES UN CONTROL",0,"0")))</f>
        <v>15</v>
      </c>
      <c r="R42" s="344" t="str">
        <f>IF(R39&lt;86,"DÉBIL",IF(R39&lt;96,"MODERADO",IF(R39&lt;101,"FUERTE","")))</f>
        <v>FUERTE</v>
      </c>
      <c r="S42" s="290"/>
      <c r="T42" s="345" t="str">
        <f>IF(AND(R42="FUERTE",S39="FUERTE (SIEMPRE SE EJECUTA)"),"FUERTE",IF(OR(R42="DÉBIL",S39="DÉBIL (NO SE EJECUTA)"),"DÉBIL",IF(OR(R42="MODERADO",S39="MODERADO (ALGUNAS VECES)"),"MODERADO")))</f>
        <v>FUERTE</v>
      </c>
      <c r="U42" s="290"/>
      <c r="V42" s="339"/>
      <c r="W42" s="290"/>
      <c r="X42" s="290"/>
      <c r="Y42" s="290"/>
      <c r="Z42" s="290"/>
      <c r="AA42" s="290"/>
      <c r="AB42" s="291"/>
      <c r="AC42" s="248"/>
      <c r="AD42" s="289"/>
      <c r="AE42" s="347" t="s">
        <v>142</v>
      </c>
      <c r="AF42" s="348"/>
      <c r="AG42" s="289"/>
      <c r="AH42" s="290"/>
      <c r="AI42" s="290"/>
      <c r="AJ42" s="290"/>
      <c r="AK42" s="291"/>
      <c r="AL42" s="246"/>
      <c r="AM42" s="289"/>
      <c r="AN42" s="291"/>
      <c r="AO42" s="246"/>
      <c r="AP42" s="246"/>
      <c r="AQ42" s="246"/>
    </row>
    <row r="43" spans="1:43" ht="63.75" hidden="1" customHeight="1">
      <c r="A43" s="289"/>
      <c r="B43" s="290"/>
      <c r="C43" s="290"/>
      <c r="D43" s="291"/>
      <c r="E43" s="289"/>
      <c r="F43" s="290"/>
      <c r="G43" s="290"/>
      <c r="H43" s="290"/>
      <c r="I43" s="290"/>
      <c r="J43" s="290"/>
      <c r="K43" s="290"/>
      <c r="L43" s="290"/>
      <c r="M43" s="290"/>
      <c r="N43" s="290"/>
      <c r="O43" s="335" t="s">
        <v>29</v>
      </c>
      <c r="P43" s="336" t="s">
        <v>30</v>
      </c>
      <c r="Q43" s="337">
        <f>IF(P43="CONFIABLE",15,IF(P43="NO CONFIABLE",0,"0"))</f>
        <v>15</v>
      </c>
      <c r="R43" s="338"/>
      <c r="S43" s="290"/>
      <c r="T43" s="290"/>
      <c r="U43" s="290"/>
      <c r="V43" s="339"/>
      <c r="W43" s="290"/>
      <c r="X43" s="290"/>
      <c r="Y43" s="290"/>
      <c r="Z43" s="290"/>
      <c r="AA43" s="290"/>
      <c r="AB43" s="291"/>
      <c r="AC43" s="248"/>
      <c r="AD43" s="289"/>
      <c r="AE43" s="349"/>
      <c r="AF43" s="348"/>
      <c r="AG43" s="289"/>
      <c r="AH43" s="290"/>
      <c r="AI43" s="290"/>
      <c r="AJ43" s="290"/>
      <c r="AK43" s="291"/>
      <c r="AL43" s="246"/>
      <c r="AM43" s="289"/>
      <c r="AN43" s="291"/>
      <c r="AO43" s="246"/>
      <c r="AP43" s="246"/>
      <c r="AQ43" s="246"/>
    </row>
    <row r="44" spans="1:43" ht="63.75" hidden="1" customHeight="1">
      <c r="A44" s="289"/>
      <c r="B44" s="290"/>
      <c r="C44" s="290"/>
      <c r="D44" s="291"/>
      <c r="E44" s="289"/>
      <c r="F44" s="290"/>
      <c r="G44" s="290"/>
      <c r="H44" s="290"/>
      <c r="I44" s="290"/>
      <c r="J44" s="290"/>
      <c r="K44" s="290"/>
      <c r="L44" s="290"/>
      <c r="M44" s="290"/>
      <c r="N44" s="290"/>
      <c r="O44" s="335" t="s">
        <v>34</v>
      </c>
      <c r="P44" s="336" t="s">
        <v>35</v>
      </c>
      <c r="Q44" s="337">
        <f>IF(P44="SE INVESTIGAN Y SE RESUELVEN OPORTUNAMENTE",15,IF(P44="NO SE INVESTIGAN Y SE RESUELVEN OPORTUNAMENTE",0,"0"))</f>
        <v>15</v>
      </c>
      <c r="R44" s="338"/>
      <c r="S44" s="290"/>
      <c r="T44" s="290"/>
      <c r="U44" s="290"/>
      <c r="V44" s="339"/>
      <c r="W44" s="290"/>
      <c r="X44" s="290"/>
      <c r="Y44" s="290"/>
      <c r="Z44" s="290"/>
      <c r="AA44" s="290"/>
      <c r="AB44" s="291"/>
      <c r="AC44" s="248"/>
      <c r="AD44" s="289"/>
      <c r="AE44" s="328"/>
      <c r="AF44" s="329"/>
      <c r="AG44" s="289"/>
      <c r="AH44" s="290"/>
      <c r="AI44" s="290"/>
      <c r="AJ44" s="290"/>
      <c r="AK44" s="291"/>
      <c r="AL44" s="246"/>
      <c r="AM44" s="289"/>
      <c r="AN44" s="291"/>
      <c r="AO44" s="246"/>
      <c r="AP44" s="246"/>
      <c r="AQ44" s="246"/>
    </row>
    <row r="45" spans="1:43" ht="63.75" hidden="1" customHeight="1">
      <c r="A45" s="289"/>
      <c r="B45" s="290"/>
      <c r="C45" s="290"/>
      <c r="D45" s="291"/>
      <c r="E45" s="289"/>
      <c r="F45" s="290"/>
      <c r="G45" s="290"/>
      <c r="H45" s="290"/>
      <c r="I45" s="303"/>
      <c r="J45" s="303"/>
      <c r="K45" s="303"/>
      <c r="L45" s="303"/>
      <c r="M45" s="303"/>
      <c r="N45" s="303"/>
      <c r="O45" s="350" t="s">
        <v>38</v>
      </c>
      <c r="P45" s="351" t="s">
        <v>153</v>
      </c>
      <c r="Q45" s="352">
        <f>IF(P45="COMPLETA",10,IF(P45="INCOMPLETA",5,IF(P45="NO EXISTE",0,"0")))</f>
        <v>10</v>
      </c>
      <c r="R45" s="353"/>
      <c r="S45" s="354"/>
      <c r="T45" s="354"/>
      <c r="U45" s="354"/>
      <c r="V45" s="339"/>
      <c r="W45" s="290"/>
      <c r="X45" s="290"/>
      <c r="Y45" s="290"/>
      <c r="Z45" s="290"/>
      <c r="AA45" s="290"/>
      <c r="AB45" s="291"/>
      <c r="AC45" s="248"/>
      <c r="AD45" s="356"/>
      <c r="AE45" s="355"/>
      <c r="AF45" s="329"/>
      <c r="AG45" s="356"/>
      <c r="AH45" s="354"/>
      <c r="AI45" s="354"/>
      <c r="AJ45" s="354"/>
      <c r="AK45" s="355"/>
      <c r="AL45" s="246"/>
      <c r="AM45" s="356"/>
      <c r="AN45" s="349"/>
      <c r="AO45" s="246"/>
      <c r="AP45" s="246"/>
      <c r="AQ45" s="246"/>
    </row>
    <row r="46" spans="1:43" ht="63.75" hidden="1" customHeight="1">
      <c r="A46" s="289"/>
      <c r="B46" s="290"/>
      <c r="C46" s="290"/>
      <c r="D46" s="291"/>
      <c r="E46" s="289"/>
      <c r="F46" s="290"/>
      <c r="G46" s="290"/>
      <c r="H46" s="290"/>
      <c r="I46" s="315"/>
      <c r="J46" s="316"/>
      <c r="K46" s="316"/>
      <c r="L46" s="372"/>
      <c r="M46" s="372"/>
      <c r="N46" s="316"/>
      <c r="O46" s="317" t="s">
        <v>3</v>
      </c>
      <c r="P46" s="318" t="s">
        <v>4</v>
      </c>
      <c r="Q46" s="319">
        <f>IF(P46="ASIGNADO",15,IF(P46="NO ASIGNADO",0,"0"))</f>
        <v>15</v>
      </c>
      <c r="R46" s="359">
        <f>SUM(Q46:Q52)</f>
        <v>100</v>
      </c>
      <c r="S46" s="360" t="s">
        <v>131</v>
      </c>
      <c r="T46" s="322">
        <f>IF(T49="DÉBIL",0,IF(T49="MODERADO",50,IF(T49="FUERTE",100,"")))</f>
        <v>100</v>
      </c>
      <c r="U46" s="323" t="str">
        <f>IF(AND(R49="FUERTE",S46="FUERTE (SIEMPRE SE EJECUTA)"),"NO","SÍ")</f>
        <v>NO</v>
      </c>
      <c r="V46" s="339"/>
      <c r="W46" s="290"/>
      <c r="X46" s="290"/>
      <c r="Y46" s="290"/>
      <c r="Z46" s="290"/>
      <c r="AA46" s="290"/>
      <c r="AB46" s="291"/>
      <c r="AC46" s="248"/>
      <c r="AD46" s="361"/>
      <c r="AE46" s="362"/>
      <c r="AF46" s="329"/>
      <c r="AG46" s="370"/>
      <c r="AH46" s="363"/>
      <c r="AI46" s="363"/>
      <c r="AJ46" s="363"/>
      <c r="AK46" s="364"/>
      <c r="AL46" s="246"/>
      <c r="AM46" s="373"/>
      <c r="AN46" s="371"/>
      <c r="AO46" s="246"/>
      <c r="AP46" s="246"/>
      <c r="AQ46" s="246"/>
    </row>
    <row r="47" spans="1:43" ht="63.75" hidden="1" customHeight="1">
      <c r="A47" s="289"/>
      <c r="B47" s="290"/>
      <c r="C47" s="290"/>
      <c r="D47" s="291"/>
      <c r="E47" s="289"/>
      <c r="F47" s="290"/>
      <c r="G47" s="290"/>
      <c r="H47" s="290"/>
      <c r="I47" s="290"/>
      <c r="J47" s="290"/>
      <c r="K47" s="290"/>
      <c r="L47" s="374"/>
      <c r="M47" s="374"/>
      <c r="N47" s="290"/>
      <c r="O47" s="335" t="s">
        <v>9</v>
      </c>
      <c r="P47" s="336" t="s">
        <v>152</v>
      </c>
      <c r="Q47" s="337">
        <f>IF(P47="ADECUADO",15,IF(P47="INADECUADO",0,"0"))</f>
        <v>15</v>
      </c>
      <c r="R47" s="338"/>
      <c r="S47" s="290"/>
      <c r="T47" s="290"/>
      <c r="U47" s="290"/>
      <c r="V47" s="339"/>
      <c r="W47" s="290"/>
      <c r="X47" s="290"/>
      <c r="Y47" s="290"/>
      <c r="Z47" s="290"/>
      <c r="AA47" s="290"/>
      <c r="AB47" s="291"/>
      <c r="AC47" s="248"/>
      <c r="AD47" s="289"/>
      <c r="AE47" s="291"/>
      <c r="AF47" s="329"/>
      <c r="AG47" s="289"/>
      <c r="AH47" s="290"/>
      <c r="AI47" s="290"/>
      <c r="AJ47" s="290"/>
      <c r="AK47" s="291"/>
      <c r="AL47" s="246"/>
      <c r="AM47" s="375"/>
      <c r="AN47" s="291"/>
      <c r="AO47" s="246"/>
      <c r="AP47" s="246"/>
      <c r="AQ47" s="246"/>
    </row>
    <row r="48" spans="1:43" ht="63.75" hidden="1" customHeight="1">
      <c r="A48" s="289"/>
      <c r="B48" s="290"/>
      <c r="C48" s="290"/>
      <c r="D48" s="291"/>
      <c r="E48" s="289"/>
      <c r="F48" s="290"/>
      <c r="G48" s="290"/>
      <c r="H48" s="290"/>
      <c r="I48" s="290"/>
      <c r="J48" s="290"/>
      <c r="K48" s="290"/>
      <c r="L48" s="374"/>
      <c r="M48" s="374"/>
      <c r="N48" s="290"/>
      <c r="O48" s="342" t="s">
        <v>16</v>
      </c>
      <c r="P48" s="336" t="s">
        <v>17</v>
      </c>
      <c r="Q48" s="337">
        <f>IF(P48="OPORTUNA",15,IF(P48="INOPORTUNA",0,"0"))</f>
        <v>15</v>
      </c>
      <c r="R48" s="368"/>
      <c r="S48" s="290"/>
      <c r="T48" s="303"/>
      <c r="U48" s="290"/>
      <c r="V48" s="339"/>
      <c r="W48" s="290"/>
      <c r="X48" s="290"/>
      <c r="Y48" s="290"/>
      <c r="Z48" s="290"/>
      <c r="AA48" s="290"/>
      <c r="AB48" s="291"/>
      <c r="AC48" s="248"/>
      <c r="AD48" s="289"/>
      <c r="AE48" s="349"/>
      <c r="AF48" s="329"/>
      <c r="AG48" s="289"/>
      <c r="AH48" s="290"/>
      <c r="AI48" s="290"/>
      <c r="AJ48" s="290"/>
      <c r="AK48" s="291"/>
      <c r="AL48" s="246"/>
      <c r="AM48" s="375"/>
      <c r="AN48" s="291"/>
      <c r="AO48" s="246"/>
      <c r="AP48" s="246"/>
      <c r="AQ48" s="246"/>
    </row>
    <row r="49" spans="1:43" ht="63.75" hidden="1" customHeight="1">
      <c r="A49" s="289"/>
      <c r="B49" s="290"/>
      <c r="C49" s="290"/>
      <c r="D49" s="291"/>
      <c r="E49" s="289"/>
      <c r="F49" s="290"/>
      <c r="G49" s="290"/>
      <c r="H49" s="290"/>
      <c r="I49" s="290"/>
      <c r="J49" s="290"/>
      <c r="K49" s="290"/>
      <c r="L49" s="374"/>
      <c r="M49" s="374"/>
      <c r="N49" s="290"/>
      <c r="O49" s="335" t="s">
        <v>23</v>
      </c>
      <c r="P49" s="336" t="s">
        <v>24</v>
      </c>
      <c r="Q49" s="337">
        <f>IF(P49="PREVENIR",15,IF(P49="DETECTAR",10,IF(P49="NO ES UN CONTROL",0,"0")))</f>
        <v>15</v>
      </c>
      <c r="R49" s="344" t="str">
        <f>IF(R46&lt;86,"DÉBIL",IF(R46&lt;96,"MODERADO",IF(R46&lt;101,"FUERTE","")))</f>
        <v>FUERTE</v>
      </c>
      <c r="S49" s="290"/>
      <c r="T49" s="345" t="str">
        <f>IF(AND(R49="FUERTE",S46="FUERTE (SIEMPRE SE EJECUTA)"),"FUERTE",IF(OR(R49="DÉBIL",S46="DÉBIL (NO SE EJECUTA)"),"DÉBIL",IF(OR(R49="MODERADO",S46="MODERADO (ALGUNAS VECES)"),"MODERADO")))</f>
        <v>FUERTE</v>
      </c>
      <c r="U49" s="290"/>
      <c r="V49" s="339"/>
      <c r="W49" s="290"/>
      <c r="X49" s="290"/>
      <c r="Y49" s="290"/>
      <c r="Z49" s="290"/>
      <c r="AA49" s="290"/>
      <c r="AB49" s="291"/>
      <c r="AC49" s="248"/>
      <c r="AD49" s="289"/>
      <c r="AE49" s="347" t="s">
        <v>142</v>
      </c>
      <c r="AF49" s="348"/>
      <c r="AG49" s="289"/>
      <c r="AH49" s="290"/>
      <c r="AI49" s="290"/>
      <c r="AJ49" s="290"/>
      <c r="AK49" s="291"/>
      <c r="AL49" s="246"/>
      <c r="AM49" s="375"/>
      <c r="AN49" s="291"/>
      <c r="AO49" s="246"/>
      <c r="AP49" s="246"/>
      <c r="AQ49" s="246"/>
    </row>
    <row r="50" spans="1:43" ht="63.75" hidden="1" customHeight="1">
      <c r="A50" s="289"/>
      <c r="B50" s="290"/>
      <c r="C50" s="290"/>
      <c r="D50" s="291"/>
      <c r="E50" s="289"/>
      <c r="F50" s="290"/>
      <c r="G50" s="290"/>
      <c r="H50" s="290"/>
      <c r="I50" s="290"/>
      <c r="J50" s="290"/>
      <c r="K50" s="290"/>
      <c r="L50" s="374"/>
      <c r="M50" s="374"/>
      <c r="N50" s="290"/>
      <c r="O50" s="335" t="s">
        <v>29</v>
      </c>
      <c r="P50" s="336" t="s">
        <v>30</v>
      </c>
      <c r="Q50" s="337">
        <f>IF(P50="CONFIABLE",15,IF(P50="NO CONFIABLE",0,"0"))</f>
        <v>15</v>
      </c>
      <c r="R50" s="338"/>
      <c r="S50" s="290"/>
      <c r="T50" s="290"/>
      <c r="U50" s="290"/>
      <c r="V50" s="339"/>
      <c r="W50" s="290"/>
      <c r="X50" s="290"/>
      <c r="Y50" s="290"/>
      <c r="Z50" s="290"/>
      <c r="AA50" s="290"/>
      <c r="AB50" s="291"/>
      <c r="AC50" s="248"/>
      <c r="AD50" s="289"/>
      <c r="AE50" s="349"/>
      <c r="AF50" s="348"/>
      <c r="AG50" s="289"/>
      <c r="AH50" s="290"/>
      <c r="AI50" s="290"/>
      <c r="AJ50" s="290"/>
      <c r="AK50" s="291"/>
      <c r="AL50" s="246"/>
      <c r="AM50" s="375"/>
      <c r="AN50" s="291"/>
      <c r="AO50" s="246"/>
      <c r="AP50" s="246"/>
      <c r="AQ50" s="246"/>
    </row>
    <row r="51" spans="1:43" ht="63.75" hidden="1" customHeight="1">
      <c r="A51" s="289"/>
      <c r="B51" s="290"/>
      <c r="C51" s="290"/>
      <c r="D51" s="291"/>
      <c r="E51" s="289"/>
      <c r="F51" s="290"/>
      <c r="G51" s="290"/>
      <c r="H51" s="290"/>
      <c r="I51" s="290"/>
      <c r="J51" s="290"/>
      <c r="K51" s="290"/>
      <c r="L51" s="374"/>
      <c r="M51" s="374"/>
      <c r="N51" s="290"/>
      <c r="O51" s="335" t="s">
        <v>34</v>
      </c>
      <c r="P51" s="336" t="s">
        <v>35</v>
      </c>
      <c r="Q51" s="337">
        <f>IF(P51="SE INVESTIGAN Y SE RESUELVEN OPORTUNAMENTE",15,IF(P51="NO SE INVESTIGAN Y SE RESUELVEN OPORTUNAMENTE",0,"0"))</f>
        <v>15</v>
      </c>
      <c r="R51" s="338"/>
      <c r="S51" s="290"/>
      <c r="T51" s="290"/>
      <c r="U51" s="290"/>
      <c r="V51" s="339"/>
      <c r="W51" s="290"/>
      <c r="X51" s="290"/>
      <c r="Y51" s="290"/>
      <c r="Z51" s="290"/>
      <c r="AA51" s="290"/>
      <c r="AB51" s="291"/>
      <c r="AC51" s="248"/>
      <c r="AD51" s="289"/>
      <c r="AE51" s="328"/>
      <c r="AF51" s="329"/>
      <c r="AG51" s="289"/>
      <c r="AH51" s="290"/>
      <c r="AI51" s="290"/>
      <c r="AJ51" s="290"/>
      <c r="AK51" s="291"/>
      <c r="AL51" s="246"/>
      <c r="AM51" s="375"/>
      <c r="AN51" s="291"/>
      <c r="AO51" s="246"/>
      <c r="AP51" s="246"/>
      <c r="AQ51" s="246"/>
    </row>
    <row r="52" spans="1:43" ht="63.75" hidden="1" customHeight="1">
      <c r="A52" s="289"/>
      <c r="B52" s="290"/>
      <c r="C52" s="290"/>
      <c r="D52" s="291"/>
      <c r="E52" s="289"/>
      <c r="F52" s="290"/>
      <c r="G52" s="290"/>
      <c r="H52" s="290"/>
      <c r="I52" s="303"/>
      <c r="J52" s="303"/>
      <c r="K52" s="303"/>
      <c r="L52" s="376"/>
      <c r="M52" s="376"/>
      <c r="N52" s="303"/>
      <c r="O52" s="350" t="s">
        <v>38</v>
      </c>
      <c r="P52" s="351" t="s">
        <v>39</v>
      </c>
      <c r="Q52" s="352">
        <f>IF(P52="COMPLETA",10,IF(P52="INCOMPLETA",5,IF(P52="NO EXISTE",0,"0")))</f>
        <v>10</v>
      </c>
      <c r="R52" s="353"/>
      <c r="S52" s="354"/>
      <c r="T52" s="354"/>
      <c r="U52" s="354"/>
      <c r="V52" s="339"/>
      <c r="W52" s="290"/>
      <c r="X52" s="290"/>
      <c r="Y52" s="290"/>
      <c r="Z52" s="290"/>
      <c r="AA52" s="290"/>
      <c r="AB52" s="291"/>
      <c r="AC52" s="248"/>
      <c r="AD52" s="356"/>
      <c r="AE52" s="355"/>
      <c r="AF52" s="329"/>
      <c r="AG52" s="356"/>
      <c r="AH52" s="354"/>
      <c r="AI52" s="354"/>
      <c r="AJ52" s="354"/>
      <c r="AK52" s="355"/>
      <c r="AL52" s="246"/>
      <c r="AM52" s="377"/>
      <c r="AN52" s="349"/>
      <c r="AO52" s="246"/>
      <c r="AP52" s="246"/>
      <c r="AQ52" s="246"/>
    </row>
    <row r="53" spans="1:43" ht="63.75" hidden="1" customHeight="1">
      <c r="A53" s="289"/>
      <c r="B53" s="290"/>
      <c r="C53" s="290"/>
      <c r="D53" s="291"/>
      <c r="E53" s="289"/>
      <c r="F53" s="290"/>
      <c r="G53" s="290"/>
      <c r="H53" s="290"/>
      <c r="I53" s="315"/>
      <c r="J53" s="316"/>
      <c r="K53" s="316"/>
      <c r="L53" s="316"/>
      <c r="M53" s="316"/>
      <c r="N53" s="316"/>
      <c r="O53" s="317" t="s">
        <v>3</v>
      </c>
      <c r="P53" s="318" t="s">
        <v>4</v>
      </c>
      <c r="Q53" s="319">
        <f>IF(P53="ASIGNADO",15,IF(P53="NO ASIGNADO",0,"0"))</f>
        <v>15</v>
      </c>
      <c r="R53" s="359">
        <f>SUM(Q53:Q59)</f>
        <v>100</v>
      </c>
      <c r="S53" s="360" t="s">
        <v>131</v>
      </c>
      <c r="T53" s="322">
        <f>IF(T56="DÉBIL",0,IF(T56="MODERADO",50,IF(T56="FUERTE",100,"")))</f>
        <v>100</v>
      </c>
      <c r="U53" s="323" t="str">
        <f>IF(AND(R56="FUERTE",S53="FUERTE (SIEMPRE SE EJECUTA)"),"NO","SÍ")</f>
        <v>NO</v>
      </c>
      <c r="V53" s="339"/>
      <c r="W53" s="290"/>
      <c r="X53" s="290"/>
      <c r="Y53" s="290"/>
      <c r="Z53" s="290"/>
      <c r="AA53" s="290"/>
      <c r="AB53" s="291"/>
      <c r="AC53" s="248"/>
      <c r="AD53" s="361"/>
      <c r="AE53" s="362"/>
      <c r="AF53" s="329"/>
      <c r="AG53" s="370"/>
      <c r="AH53" s="363"/>
      <c r="AI53" s="363"/>
      <c r="AJ53" s="363"/>
      <c r="AK53" s="364"/>
      <c r="AL53" s="246"/>
      <c r="AM53" s="365"/>
      <c r="AN53" s="371"/>
    </row>
    <row r="54" spans="1:43" ht="63.75" hidden="1" customHeight="1">
      <c r="A54" s="289"/>
      <c r="B54" s="290"/>
      <c r="C54" s="290"/>
      <c r="D54" s="291"/>
      <c r="E54" s="289"/>
      <c r="F54" s="290"/>
      <c r="G54" s="290"/>
      <c r="H54" s="290"/>
      <c r="I54" s="290"/>
      <c r="J54" s="290"/>
      <c r="K54" s="290"/>
      <c r="L54" s="290"/>
      <c r="M54" s="290"/>
      <c r="N54" s="290"/>
      <c r="O54" s="335" t="s">
        <v>9</v>
      </c>
      <c r="P54" s="336" t="s">
        <v>10</v>
      </c>
      <c r="Q54" s="337">
        <f>IF(P54="ADECUADO",15,IF(P54="INADECUADO",0,"0"))</f>
        <v>15</v>
      </c>
      <c r="R54" s="338"/>
      <c r="S54" s="290"/>
      <c r="T54" s="290"/>
      <c r="U54" s="290"/>
      <c r="V54" s="339"/>
      <c r="W54" s="290"/>
      <c r="X54" s="290"/>
      <c r="Y54" s="290"/>
      <c r="Z54" s="290"/>
      <c r="AA54" s="290"/>
      <c r="AB54" s="291"/>
      <c r="AC54" s="248"/>
      <c r="AD54" s="289"/>
      <c r="AE54" s="291"/>
      <c r="AF54" s="329"/>
      <c r="AG54" s="289"/>
      <c r="AH54" s="290"/>
      <c r="AI54" s="290"/>
      <c r="AJ54" s="290"/>
      <c r="AK54" s="291"/>
      <c r="AL54" s="246"/>
      <c r="AM54" s="289"/>
      <c r="AN54" s="291"/>
    </row>
    <row r="55" spans="1:43" ht="63.75" hidden="1" customHeight="1">
      <c r="A55" s="289"/>
      <c r="B55" s="290"/>
      <c r="C55" s="290"/>
      <c r="D55" s="291"/>
      <c r="E55" s="289"/>
      <c r="F55" s="290"/>
      <c r="G55" s="290"/>
      <c r="H55" s="290"/>
      <c r="I55" s="290"/>
      <c r="J55" s="290"/>
      <c r="K55" s="290"/>
      <c r="L55" s="290"/>
      <c r="M55" s="290"/>
      <c r="N55" s="290"/>
      <c r="O55" s="342" t="s">
        <v>16</v>
      </c>
      <c r="P55" s="336" t="s">
        <v>17</v>
      </c>
      <c r="Q55" s="337">
        <f>IF(P55="OPORTUNA",15,IF(P55="INOPORTUNA",0,"0"))</f>
        <v>15</v>
      </c>
      <c r="R55" s="368"/>
      <c r="S55" s="290"/>
      <c r="T55" s="303"/>
      <c r="U55" s="290"/>
      <c r="V55" s="339"/>
      <c r="W55" s="290"/>
      <c r="X55" s="290"/>
      <c r="Y55" s="290"/>
      <c r="Z55" s="290"/>
      <c r="AA55" s="290"/>
      <c r="AB55" s="291"/>
      <c r="AC55" s="248"/>
      <c r="AD55" s="289"/>
      <c r="AE55" s="349"/>
      <c r="AF55" s="329"/>
      <c r="AG55" s="289"/>
      <c r="AH55" s="290"/>
      <c r="AI55" s="290"/>
      <c r="AJ55" s="290"/>
      <c r="AK55" s="291"/>
      <c r="AL55" s="246"/>
      <c r="AM55" s="289"/>
      <c r="AN55" s="291"/>
    </row>
    <row r="56" spans="1:43" ht="63.75" hidden="1" customHeight="1">
      <c r="A56" s="289"/>
      <c r="B56" s="290"/>
      <c r="C56" s="290"/>
      <c r="D56" s="291"/>
      <c r="E56" s="289"/>
      <c r="F56" s="290"/>
      <c r="G56" s="290"/>
      <c r="H56" s="290"/>
      <c r="I56" s="290"/>
      <c r="J56" s="290"/>
      <c r="K56" s="290"/>
      <c r="L56" s="290"/>
      <c r="M56" s="290"/>
      <c r="N56" s="290"/>
      <c r="O56" s="335" t="s">
        <v>23</v>
      </c>
      <c r="P56" s="336" t="s">
        <v>24</v>
      </c>
      <c r="Q56" s="337">
        <f>IF(P56="PREVENIR",15,IF(P56="DETECTAR",10,IF(P56="NO ES UN CONTROL",0,"0")))</f>
        <v>15</v>
      </c>
      <c r="R56" s="344" t="str">
        <f>IF(R53&lt;86,"DÉBIL",IF(R53&lt;96,"MODERADO",IF(R53&lt;101,"FUERTE","")))</f>
        <v>FUERTE</v>
      </c>
      <c r="S56" s="290"/>
      <c r="T56" s="345" t="str">
        <f>IF(AND(R56="FUERTE",S53="FUERTE (SIEMPRE SE EJECUTA)"),"FUERTE",IF(OR(R56="DÉBIL",S53="DÉBIL (NO SE EJECUTA)"),"DÉBIL",IF(OR(R56="MODERADO",S53="MODERADO (ALGUNAS VECES)"),"MODERADO")))</f>
        <v>FUERTE</v>
      </c>
      <c r="U56" s="290"/>
      <c r="V56" s="339"/>
      <c r="W56" s="290"/>
      <c r="X56" s="290"/>
      <c r="Y56" s="290"/>
      <c r="Z56" s="290"/>
      <c r="AA56" s="290"/>
      <c r="AB56" s="291"/>
      <c r="AC56" s="248"/>
      <c r="AD56" s="289"/>
      <c r="AE56" s="347" t="s">
        <v>142</v>
      </c>
      <c r="AF56" s="348"/>
      <c r="AG56" s="289"/>
      <c r="AH56" s="290"/>
      <c r="AI56" s="290"/>
      <c r="AJ56" s="290"/>
      <c r="AK56" s="291"/>
      <c r="AL56" s="246"/>
      <c r="AM56" s="289"/>
      <c r="AN56" s="291"/>
    </row>
    <row r="57" spans="1:43" ht="63.75" hidden="1" customHeight="1">
      <c r="A57" s="289"/>
      <c r="B57" s="290"/>
      <c r="C57" s="290"/>
      <c r="D57" s="291"/>
      <c r="E57" s="289"/>
      <c r="F57" s="290"/>
      <c r="G57" s="290"/>
      <c r="H57" s="290"/>
      <c r="I57" s="290"/>
      <c r="J57" s="290"/>
      <c r="K57" s="290"/>
      <c r="L57" s="290"/>
      <c r="M57" s="290"/>
      <c r="N57" s="290"/>
      <c r="O57" s="335" t="s">
        <v>29</v>
      </c>
      <c r="P57" s="336" t="s">
        <v>30</v>
      </c>
      <c r="Q57" s="337">
        <f>IF(P57="CONFIABLE",15,IF(P57="NO CONFIABLE",0,"0"))</f>
        <v>15</v>
      </c>
      <c r="R57" s="338"/>
      <c r="S57" s="290"/>
      <c r="T57" s="290"/>
      <c r="U57" s="290"/>
      <c r="V57" s="339"/>
      <c r="W57" s="290"/>
      <c r="X57" s="290"/>
      <c r="Y57" s="290"/>
      <c r="Z57" s="290"/>
      <c r="AA57" s="290"/>
      <c r="AB57" s="291"/>
      <c r="AC57" s="248"/>
      <c r="AD57" s="289"/>
      <c r="AE57" s="349"/>
      <c r="AF57" s="348"/>
      <c r="AG57" s="289"/>
      <c r="AH57" s="290"/>
      <c r="AI57" s="290"/>
      <c r="AJ57" s="290"/>
      <c r="AK57" s="291"/>
      <c r="AL57" s="246"/>
      <c r="AM57" s="289"/>
      <c r="AN57" s="291"/>
    </row>
    <row r="58" spans="1:43" ht="63.75" hidden="1" customHeight="1">
      <c r="A58" s="289"/>
      <c r="B58" s="290"/>
      <c r="C58" s="290"/>
      <c r="D58" s="291"/>
      <c r="E58" s="289"/>
      <c r="F58" s="290"/>
      <c r="G58" s="290"/>
      <c r="H58" s="290"/>
      <c r="I58" s="290"/>
      <c r="J58" s="290"/>
      <c r="K58" s="290"/>
      <c r="L58" s="290"/>
      <c r="M58" s="290"/>
      <c r="N58" s="290"/>
      <c r="O58" s="335" t="s">
        <v>34</v>
      </c>
      <c r="P58" s="336" t="s">
        <v>35</v>
      </c>
      <c r="Q58" s="337">
        <f>IF(P58="SE INVESTIGAN Y SE RESUELVEN OPORTUNAMENTE",15,IF(P58="NO SE INVESTIGAN Y SE RESUELVEN OPORTUNAMENTE",0,"0"))</f>
        <v>15</v>
      </c>
      <c r="R58" s="338"/>
      <c r="S58" s="290"/>
      <c r="T58" s="290"/>
      <c r="U58" s="290"/>
      <c r="V58" s="339"/>
      <c r="W58" s="290"/>
      <c r="X58" s="290"/>
      <c r="Y58" s="290"/>
      <c r="Z58" s="290"/>
      <c r="AA58" s="290"/>
      <c r="AB58" s="291"/>
      <c r="AC58" s="248"/>
      <c r="AD58" s="289"/>
      <c r="AE58" s="328"/>
      <c r="AF58" s="329"/>
      <c r="AG58" s="289"/>
      <c r="AH58" s="290"/>
      <c r="AI58" s="290"/>
      <c r="AJ58" s="290"/>
      <c r="AK58" s="291"/>
      <c r="AL58" s="246"/>
      <c r="AM58" s="289"/>
      <c r="AN58" s="291"/>
    </row>
    <row r="59" spans="1:43" ht="63.75" hidden="1" customHeight="1">
      <c r="A59" s="356"/>
      <c r="B59" s="354"/>
      <c r="C59" s="354"/>
      <c r="D59" s="355"/>
      <c r="E59" s="356"/>
      <c r="F59" s="354"/>
      <c r="G59" s="354"/>
      <c r="H59" s="354"/>
      <c r="I59" s="303"/>
      <c r="J59" s="303"/>
      <c r="K59" s="303"/>
      <c r="L59" s="303"/>
      <c r="M59" s="303"/>
      <c r="N59" s="303"/>
      <c r="O59" s="350" t="s">
        <v>38</v>
      </c>
      <c r="P59" s="351" t="s">
        <v>39</v>
      </c>
      <c r="Q59" s="352">
        <f>IF(P59="COMPLETA",10,IF(P59="INCOMPLETA",5,IF(P59="NO EXISTE",0,"0")))</f>
        <v>10</v>
      </c>
      <c r="R59" s="353"/>
      <c r="S59" s="354"/>
      <c r="T59" s="354"/>
      <c r="U59" s="354"/>
      <c r="V59" s="378"/>
      <c r="W59" s="354"/>
      <c r="X59" s="354"/>
      <c r="Y59" s="354"/>
      <c r="Z59" s="354"/>
      <c r="AA59" s="354"/>
      <c r="AB59" s="355"/>
      <c r="AC59" s="250"/>
      <c r="AD59" s="356"/>
      <c r="AE59" s="355"/>
      <c r="AF59" s="329"/>
      <c r="AG59" s="356"/>
      <c r="AH59" s="354"/>
      <c r="AI59" s="354"/>
      <c r="AJ59" s="354"/>
      <c r="AK59" s="355"/>
      <c r="AL59" s="246"/>
      <c r="AM59" s="356"/>
      <c r="AN59" s="349"/>
    </row>
    <row r="60" spans="1:43" ht="15.75" customHeight="1">
      <c r="A60" s="308">
        <v>2</v>
      </c>
      <c r="B60" s="309" t="s">
        <v>208</v>
      </c>
      <c r="C60" s="309" t="s">
        <v>209</v>
      </c>
      <c r="D60" s="310" t="s">
        <v>210</v>
      </c>
      <c r="E60" s="311" t="s">
        <v>6</v>
      </c>
      <c r="F60" s="312" t="s">
        <v>13</v>
      </c>
      <c r="G60" s="313" t="str">
        <f>+CONCATENATE(E60," - ",F60)</f>
        <v>MUY BAJA - MAYOR</v>
      </c>
      <c r="H60" s="314" t="s">
        <v>15</v>
      </c>
      <c r="I60" s="315" t="s">
        <v>189</v>
      </c>
      <c r="J60" s="315" t="s">
        <v>211</v>
      </c>
      <c r="K60" s="315" t="s">
        <v>212</v>
      </c>
      <c r="L60" s="315" t="s">
        <v>213</v>
      </c>
      <c r="M60" s="315" t="s">
        <v>214</v>
      </c>
      <c r="N60" s="316" t="s">
        <v>215</v>
      </c>
      <c r="O60" s="317" t="s">
        <v>3</v>
      </c>
      <c r="P60" s="318" t="s">
        <v>4</v>
      </c>
      <c r="Q60" s="319">
        <f>IF(P60="ASIGNADO",15,IF(P60="NO ASIGNADO",0,"0"))</f>
        <v>15</v>
      </c>
      <c r="R60" s="320">
        <f>SUM(Q60:Q66)</f>
        <v>100</v>
      </c>
      <c r="S60" s="321" t="s">
        <v>131</v>
      </c>
      <c r="T60" s="322">
        <f>IF(T63="DÉBIL",0,IF(T63="MODERADO",50,IF(T63="FUERTE",100,"")))</f>
        <v>100</v>
      </c>
      <c r="U60" s="323" t="str">
        <f>IF(AND(R63="FUERTE",S60="FUERTE (SIEMPRE SE EJECUTA)"),"NO","SÍ")</f>
        <v>NO</v>
      </c>
      <c r="V60" s="324" t="s">
        <v>216</v>
      </c>
      <c r="W60" s="325" t="s">
        <v>62</v>
      </c>
      <c r="X60" s="324" t="str">
        <f>IF(AND(E60="MUY BAJA",W63=2),"MUY BAJA",IF(AND(E60="BAJA",W63=2),"MUY BAJA",IF(AND(E60="MEDIA",W63=2),"MUY BAJA",IF(AND(E60="ALTA",W63=2),"BAJA",IF(AND(E60="MUY ALTA",W63=2),"MEDIA",IF(AND(E60="MUY BAJA",W63=1),"MUY BAJA",IF(AND(E60="BAJA",W63=1),"MUY BAJA",IF(AND(E60="MEDIA",W63=1),"BAJA",IF(AND(E60="ALTA",W63=1),"MEDIA",IF(AND(E60="MUY ALTA",W63=1),"ALTA",E60))))))))))</f>
        <v>MUY BAJA</v>
      </c>
      <c r="Y60" s="313" t="str">
        <f>+CONCATENATE(X60," - ",F60)</f>
        <v>MUY BAJA - MAYOR</v>
      </c>
      <c r="Z60" s="314" t="str">
        <f>+VLOOKUP(Y60,[1]Datos!$D$3:$E$17,2,FALSE)</f>
        <v>ALTO</v>
      </c>
      <c r="AA60" s="312" t="s">
        <v>47</v>
      </c>
      <c r="AB60" s="310" t="s">
        <v>217</v>
      </c>
      <c r="AC60" s="326"/>
      <c r="AD60" s="327" t="s">
        <v>218</v>
      </c>
      <c r="AE60" s="328" t="s">
        <v>181</v>
      </c>
      <c r="AF60" s="329"/>
      <c r="AG60" s="330">
        <v>46146</v>
      </c>
      <c r="AH60" s="331" t="s">
        <v>219</v>
      </c>
      <c r="AI60" s="331" t="s">
        <v>220</v>
      </c>
      <c r="AJ60" s="331" t="s">
        <v>184</v>
      </c>
      <c r="AK60" s="332"/>
      <c r="AL60" s="246"/>
      <c r="AM60" s="379" t="s">
        <v>221</v>
      </c>
      <c r="AN60" s="366" t="s">
        <v>222</v>
      </c>
    </row>
    <row r="61" spans="1:43" ht="15.75" customHeight="1">
      <c r="A61" s="380"/>
      <c r="B61" s="381"/>
      <c r="C61" s="381"/>
      <c r="D61" s="382"/>
      <c r="E61" s="383"/>
      <c r="F61" s="384"/>
      <c r="G61" s="385"/>
      <c r="H61" s="386"/>
      <c r="I61" s="290"/>
      <c r="J61" s="290"/>
      <c r="K61" s="290"/>
      <c r="L61" s="290"/>
      <c r="M61" s="290"/>
      <c r="N61" s="290"/>
      <c r="O61" s="335" t="s">
        <v>9</v>
      </c>
      <c r="P61" s="336" t="s">
        <v>10</v>
      </c>
      <c r="Q61" s="337">
        <f>IF(P61="ADECUADO",15,IF(P61="INADECUADO",0,"0"))</f>
        <v>15</v>
      </c>
      <c r="R61" s="338"/>
      <c r="S61" s="290"/>
      <c r="T61" s="290"/>
      <c r="U61" s="290"/>
      <c r="V61" s="339"/>
      <c r="W61" s="303"/>
      <c r="X61" s="339"/>
      <c r="Y61" s="385"/>
      <c r="Z61" s="386"/>
      <c r="AA61" s="384"/>
      <c r="AB61" s="382"/>
      <c r="AC61" s="387"/>
      <c r="AD61" s="290"/>
      <c r="AE61" s="291"/>
      <c r="AF61" s="329"/>
      <c r="AG61" s="289"/>
      <c r="AH61" s="340"/>
      <c r="AI61" s="340"/>
      <c r="AJ61" s="340"/>
      <c r="AK61" s="291"/>
      <c r="AL61" s="246"/>
      <c r="AM61" s="388"/>
      <c r="AN61" s="341"/>
    </row>
    <row r="62" spans="1:43" ht="15.75" customHeight="1">
      <c r="A62" s="380"/>
      <c r="B62" s="381"/>
      <c r="C62" s="381"/>
      <c r="D62" s="382"/>
      <c r="E62" s="383"/>
      <c r="F62" s="384"/>
      <c r="G62" s="385"/>
      <c r="H62" s="386"/>
      <c r="I62" s="290"/>
      <c r="J62" s="290"/>
      <c r="K62" s="290"/>
      <c r="L62" s="290"/>
      <c r="M62" s="290"/>
      <c r="N62" s="290"/>
      <c r="O62" s="342" t="s">
        <v>16</v>
      </c>
      <c r="P62" s="336" t="s">
        <v>17</v>
      </c>
      <c r="Q62" s="337">
        <f>IF(P62="OPORTUNA",15,IF(P62="INOPORTUNA",0,"0"))</f>
        <v>15</v>
      </c>
      <c r="R62" s="338"/>
      <c r="S62" s="290"/>
      <c r="T62" s="303"/>
      <c r="U62" s="290"/>
      <c r="V62" s="339"/>
      <c r="W62" s="343" t="s">
        <v>141</v>
      </c>
      <c r="X62" s="339"/>
      <c r="Y62" s="385"/>
      <c r="Z62" s="386"/>
      <c r="AA62" s="384"/>
      <c r="AB62" s="382"/>
      <c r="AC62" s="387"/>
      <c r="AD62" s="290"/>
      <c r="AE62" s="291"/>
      <c r="AF62" s="329"/>
      <c r="AG62" s="289"/>
      <c r="AH62" s="340"/>
      <c r="AI62" s="340"/>
      <c r="AJ62" s="340"/>
      <c r="AK62" s="291"/>
      <c r="AL62" s="246"/>
      <c r="AM62" s="388"/>
      <c r="AN62" s="341"/>
    </row>
    <row r="63" spans="1:43" ht="15.75" customHeight="1">
      <c r="A63" s="380"/>
      <c r="B63" s="381"/>
      <c r="C63" s="381"/>
      <c r="D63" s="382"/>
      <c r="E63" s="383"/>
      <c r="F63" s="384"/>
      <c r="G63" s="385"/>
      <c r="H63" s="386"/>
      <c r="I63" s="290"/>
      <c r="J63" s="290"/>
      <c r="K63" s="290"/>
      <c r="L63" s="290"/>
      <c r="M63" s="290"/>
      <c r="N63" s="290"/>
      <c r="O63" s="335" t="s">
        <v>23</v>
      </c>
      <c r="P63" s="336" t="s">
        <v>24</v>
      </c>
      <c r="Q63" s="337">
        <f>IF(P63="PREVENIR",15,IF(P63="DETECTAR",10,IF(P63="NO ES UN CONTROL",0,"0")))</f>
        <v>15</v>
      </c>
      <c r="R63" s="344" t="str">
        <f>IF(R60&lt;86,"DÉBIL",IF(R60&lt;96,"MODERADO",IF(R60&lt;101,"FUERTE","")))</f>
        <v>FUERTE</v>
      </c>
      <c r="S63" s="290"/>
      <c r="T63" s="345" t="str">
        <f>IF(AND(R63="FUERTE",S60="FUERTE (SIEMPRE SE EJECUTA)"),"FUERTE",IF(OR(R63="DÉBIL",S60="DÉBIL (NO SE EJECUTA)"),"DÉBIL",IF(OR(R63="MODERADO",S60="MODERADO (ALGUNAS VECES)"),"MODERADO")))</f>
        <v>FUERTE</v>
      </c>
      <c r="U63" s="290"/>
      <c r="V63" s="339"/>
      <c r="W63" s="346">
        <f>IF(AND($V$18="FUERTE",$W$18="DIRECTAMENTE"),2,IF(AND($V$18="FUERTE",$W$18="DIRECTAMENTE"),2,IF(AND($V$18="FUERTE",$W$18="DIRECTAMENTE"),2,IF(AND($V$18="FUERTE",$W$18="NO DISMINUYE"),0,IF(AND($V$18="MODERADO",$W$18="DIRECTAMENTE"),1,IF(AND($V$18="MODERADO",$W$18="DIRECTAMENTE"),1,IF(AND($V$18="MODERADO",$W$18="DIRECTAMENTE"),1,IF(AND($V$18="MODERADO",$W$18="NO DISMINUYE"),0,"N/A"))))))))</f>
        <v>2</v>
      </c>
      <c r="X63" s="339"/>
      <c r="Y63" s="385"/>
      <c r="Z63" s="386"/>
      <c r="AA63" s="384"/>
      <c r="AB63" s="382"/>
      <c r="AC63" s="387"/>
      <c r="AD63" s="290"/>
      <c r="AE63" s="347" t="s">
        <v>142</v>
      </c>
      <c r="AF63" s="348"/>
      <c r="AG63" s="289"/>
      <c r="AH63" s="340"/>
      <c r="AI63" s="340"/>
      <c r="AJ63" s="340"/>
      <c r="AK63" s="291"/>
      <c r="AL63" s="246"/>
      <c r="AM63" s="388"/>
      <c r="AN63" s="341"/>
    </row>
    <row r="64" spans="1:43" ht="15.75" customHeight="1">
      <c r="A64" s="380"/>
      <c r="B64" s="381"/>
      <c r="C64" s="381"/>
      <c r="D64" s="382"/>
      <c r="E64" s="383"/>
      <c r="F64" s="384"/>
      <c r="G64" s="385"/>
      <c r="H64" s="386"/>
      <c r="I64" s="290"/>
      <c r="J64" s="290"/>
      <c r="K64" s="290"/>
      <c r="L64" s="290"/>
      <c r="M64" s="290"/>
      <c r="N64" s="290"/>
      <c r="O64" s="335" t="s">
        <v>29</v>
      </c>
      <c r="P64" s="336" t="s">
        <v>30</v>
      </c>
      <c r="Q64" s="337">
        <f>IF(P64="CONFIABLE",15,IF(P64="NO CONFIABLE",0,"0"))</f>
        <v>15</v>
      </c>
      <c r="R64" s="338"/>
      <c r="S64" s="290"/>
      <c r="T64" s="290"/>
      <c r="U64" s="290"/>
      <c r="V64" s="339"/>
      <c r="W64" s="389"/>
      <c r="X64" s="339"/>
      <c r="Y64" s="385"/>
      <c r="Z64" s="386"/>
      <c r="AA64" s="384"/>
      <c r="AB64" s="382"/>
      <c r="AC64" s="387"/>
      <c r="AD64" s="290"/>
      <c r="AE64" s="349"/>
      <c r="AF64" s="348"/>
      <c r="AG64" s="289"/>
      <c r="AH64" s="340"/>
      <c r="AI64" s="340"/>
      <c r="AJ64" s="340"/>
      <c r="AK64" s="291"/>
      <c r="AL64" s="246"/>
      <c r="AM64" s="388"/>
      <c r="AN64" s="341"/>
    </row>
    <row r="65" spans="1:40" ht="15.75" customHeight="1">
      <c r="A65" s="380"/>
      <c r="B65" s="381"/>
      <c r="C65" s="381"/>
      <c r="D65" s="382"/>
      <c r="E65" s="383"/>
      <c r="F65" s="384"/>
      <c r="G65" s="385"/>
      <c r="H65" s="386"/>
      <c r="I65" s="290"/>
      <c r="J65" s="290"/>
      <c r="K65" s="290"/>
      <c r="L65" s="290"/>
      <c r="M65" s="290"/>
      <c r="N65" s="290"/>
      <c r="O65" s="335" t="s">
        <v>34</v>
      </c>
      <c r="P65" s="336" t="s">
        <v>35</v>
      </c>
      <c r="Q65" s="337">
        <f>IF(P65="SE INVESTIGAN Y SE RESUELVEN OPORTUNAMENTE",15,IF(P65="NO SE INVESTIGAN Y SE RESUELVEN OPORTUNAMENTE",0,"0"))</f>
        <v>15</v>
      </c>
      <c r="R65" s="338"/>
      <c r="S65" s="290"/>
      <c r="T65" s="290"/>
      <c r="U65" s="290"/>
      <c r="V65" s="339"/>
      <c r="W65" s="389"/>
      <c r="X65" s="339"/>
      <c r="Y65" s="385"/>
      <c r="Z65" s="386"/>
      <c r="AA65" s="384"/>
      <c r="AB65" s="382"/>
      <c r="AC65" s="387"/>
      <c r="AD65" s="290"/>
      <c r="AE65" s="328" t="s">
        <v>188</v>
      </c>
      <c r="AF65" s="329"/>
      <c r="AG65" s="289"/>
      <c r="AH65" s="340"/>
      <c r="AI65" s="340"/>
      <c r="AJ65" s="340"/>
      <c r="AK65" s="291"/>
      <c r="AL65" s="246"/>
      <c r="AM65" s="388"/>
      <c r="AN65" s="341"/>
    </row>
    <row r="66" spans="1:40" ht="15.75" customHeight="1" thickBot="1">
      <c r="A66" s="380"/>
      <c r="B66" s="381"/>
      <c r="C66" s="381"/>
      <c r="D66" s="382"/>
      <c r="E66" s="383"/>
      <c r="F66" s="384"/>
      <c r="G66" s="385"/>
      <c r="H66" s="386"/>
      <c r="I66" s="303"/>
      <c r="J66" s="303"/>
      <c r="K66" s="303"/>
      <c r="L66" s="303"/>
      <c r="M66" s="303"/>
      <c r="N66" s="303"/>
      <c r="O66" s="350" t="s">
        <v>38</v>
      </c>
      <c r="P66" s="351" t="s">
        <v>39</v>
      </c>
      <c r="Q66" s="352">
        <f>IF(P66="COMPLETA",10,IF(P66="INCOMPLETA",5,IF(P66="NO EXISTE",0,"0")))</f>
        <v>10</v>
      </c>
      <c r="R66" s="353"/>
      <c r="S66" s="354"/>
      <c r="T66" s="354"/>
      <c r="U66" s="354"/>
      <c r="V66" s="339"/>
      <c r="W66" s="389"/>
      <c r="X66" s="339"/>
      <c r="Y66" s="385"/>
      <c r="Z66" s="386"/>
      <c r="AA66" s="384"/>
      <c r="AB66" s="382"/>
      <c r="AC66" s="387"/>
      <c r="AD66" s="354"/>
      <c r="AE66" s="355"/>
      <c r="AF66" s="329"/>
      <c r="AG66" s="356"/>
      <c r="AH66" s="357"/>
      <c r="AI66" s="357"/>
      <c r="AJ66" s="357"/>
      <c r="AK66" s="355"/>
      <c r="AL66" s="246"/>
      <c r="AM66" s="388"/>
      <c r="AN66" s="358"/>
    </row>
    <row r="67" spans="1:40" ht="15.75" customHeight="1">
      <c r="A67" s="380"/>
      <c r="B67" s="381"/>
      <c r="C67" s="381"/>
      <c r="D67" s="382"/>
      <c r="E67" s="383"/>
      <c r="F67" s="384"/>
      <c r="G67" s="385"/>
      <c r="H67" s="386"/>
      <c r="I67" s="315" t="s">
        <v>223</v>
      </c>
      <c r="J67" s="315" t="s">
        <v>224</v>
      </c>
      <c r="K67" s="315" t="s">
        <v>225</v>
      </c>
      <c r="L67" s="315" t="s">
        <v>226</v>
      </c>
      <c r="M67" s="315" t="s">
        <v>227</v>
      </c>
      <c r="N67" s="315" t="s">
        <v>228</v>
      </c>
      <c r="O67" s="317" t="s">
        <v>3</v>
      </c>
      <c r="P67" s="318" t="s">
        <v>4</v>
      </c>
      <c r="Q67" s="319">
        <f>IF(P67="ASIGNADO",15,IF(P67="NO ASIGNADO",0,"0"))</f>
        <v>15</v>
      </c>
      <c r="R67" s="359">
        <f>SUM(Q67:Q73)</f>
        <v>100</v>
      </c>
      <c r="S67" s="360" t="s">
        <v>131</v>
      </c>
      <c r="T67" s="322">
        <f>IF(T70="DÉBIL",0,IF(T70="MODERADO",50,IF(T70="FUERTE",100,"")))</f>
        <v>100</v>
      </c>
      <c r="U67" s="323" t="str">
        <f>IF(AND(R70="FUERTE",S67="FUERTE (SIEMPRE SE EJECUTA)"),"NO","SÍ")</f>
        <v>NO</v>
      </c>
      <c r="V67" s="339"/>
      <c r="W67" s="389"/>
      <c r="X67" s="339"/>
      <c r="Y67" s="385"/>
      <c r="Z67" s="386"/>
      <c r="AA67" s="384"/>
      <c r="AB67" s="382"/>
      <c r="AC67" s="387"/>
      <c r="AD67" s="361"/>
      <c r="AE67" s="362"/>
      <c r="AF67" s="329"/>
      <c r="AG67" s="390" t="s">
        <v>184</v>
      </c>
      <c r="AH67" s="363" t="s">
        <v>229</v>
      </c>
      <c r="AI67" s="363" t="s">
        <v>196</v>
      </c>
      <c r="AJ67" s="331" t="s">
        <v>184</v>
      </c>
      <c r="AK67" s="364"/>
      <c r="AL67" s="246"/>
      <c r="AM67" s="379" t="s">
        <v>230</v>
      </c>
      <c r="AN67" s="391" t="s">
        <v>231</v>
      </c>
    </row>
    <row r="68" spans="1:40" ht="15.75" customHeight="1">
      <c r="A68" s="380"/>
      <c r="B68" s="381"/>
      <c r="C68" s="381"/>
      <c r="D68" s="382"/>
      <c r="E68" s="383"/>
      <c r="F68" s="384"/>
      <c r="G68" s="385"/>
      <c r="H68" s="386"/>
      <c r="I68" s="290"/>
      <c r="J68" s="290"/>
      <c r="K68" s="290"/>
      <c r="L68" s="290"/>
      <c r="M68" s="290"/>
      <c r="N68" s="290"/>
      <c r="O68" s="335" t="s">
        <v>9</v>
      </c>
      <c r="P68" s="336" t="s">
        <v>152</v>
      </c>
      <c r="Q68" s="337">
        <f>IF(P68="ADECUADO",15,IF(P68="INADECUADO",0,"0"))</f>
        <v>15</v>
      </c>
      <c r="R68" s="338"/>
      <c r="S68" s="290"/>
      <c r="T68" s="290"/>
      <c r="U68" s="290"/>
      <c r="V68" s="339"/>
      <c r="W68" s="389"/>
      <c r="X68" s="339"/>
      <c r="Y68" s="385"/>
      <c r="Z68" s="386"/>
      <c r="AA68" s="384"/>
      <c r="AB68" s="382"/>
      <c r="AC68" s="387"/>
      <c r="AD68" s="289"/>
      <c r="AE68" s="291"/>
      <c r="AF68" s="329"/>
      <c r="AG68" s="392"/>
      <c r="AH68" s="340"/>
      <c r="AI68" s="340"/>
      <c r="AJ68" s="340"/>
      <c r="AK68" s="291"/>
      <c r="AL68" s="246"/>
      <c r="AM68" s="388"/>
      <c r="AN68" s="341"/>
    </row>
    <row r="69" spans="1:40" ht="15.75" customHeight="1">
      <c r="A69" s="380"/>
      <c r="B69" s="381"/>
      <c r="C69" s="381"/>
      <c r="D69" s="382"/>
      <c r="E69" s="383"/>
      <c r="F69" s="384"/>
      <c r="G69" s="385"/>
      <c r="H69" s="386"/>
      <c r="I69" s="290"/>
      <c r="J69" s="290"/>
      <c r="K69" s="290"/>
      <c r="L69" s="290"/>
      <c r="M69" s="290"/>
      <c r="N69" s="290"/>
      <c r="O69" s="342" t="s">
        <v>16</v>
      </c>
      <c r="P69" s="336" t="s">
        <v>17</v>
      </c>
      <c r="Q69" s="337">
        <f>IF(P69="OPORTUNA",15,IF(P69="INOPORTUNA",0,"0"))</f>
        <v>15</v>
      </c>
      <c r="R69" s="368"/>
      <c r="S69" s="290"/>
      <c r="T69" s="303"/>
      <c r="U69" s="290"/>
      <c r="V69" s="339"/>
      <c r="W69" s="389"/>
      <c r="X69" s="339"/>
      <c r="Y69" s="385"/>
      <c r="Z69" s="386"/>
      <c r="AA69" s="384"/>
      <c r="AB69" s="382"/>
      <c r="AC69" s="387"/>
      <c r="AD69" s="289"/>
      <c r="AE69" s="349"/>
      <c r="AF69" s="329"/>
      <c r="AG69" s="392"/>
      <c r="AH69" s="340"/>
      <c r="AI69" s="340"/>
      <c r="AJ69" s="340"/>
      <c r="AK69" s="291"/>
      <c r="AL69" s="246"/>
      <c r="AM69" s="388"/>
      <c r="AN69" s="341"/>
    </row>
    <row r="70" spans="1:40" ht="15.75" customHeight="1">
      <c r="A70" s="380"/>
      <c r="B70" s="381"/>
      <c r="C70" s="381"/>
      <c r="D70" s="382"/>
      <c r="E70" s="383"/>
      <c r="F70" s="384"/>
      <c r="G70" s="385"/>
      <c r="H70" s="386"/>
      <c r="I70" s="290"/>
      <c r="J70" s="290"/>
      <c r="K70" s="290"/>
      <c r="L70" s="290"/>
      <c r="M70" s="290"/>
      <c r="N70" s="290"/>
      <c r="O70" s="335" t="s">
        <v>23</v>
      </c>
      <c r="P70" s="336" t="s">
        <v>24</v>
      </c>
      <c r="Q70" s="337">
        <f>IF(P70="PREVENIR",15,IF(P70="DETECTAR",10,IF(P70="NO ES UN CONTROL",0,"0")))</f>
        <v>15</v>
      </c>
      <c r="R70" s="344" t="str">
        <f>IF(R67&lt;86,"DÉBIL",IF(R67&lt;96,"MODERADO",IF(R67&lt;101,"FUERTE","")))</f>
        <v>FUERTE</v>
      </c>
      <c r="S70" s="290"/>
      <c r="T70" s="345" t="str">
        <f>IF(AND(R70="FUERTE",S67="FUERTE (SIEMPRE SE EJECUTA)"),"FUERTE",IF(OR(R70="DÉBIL",S67="DÉBIL (NO SE EJECUTA)"),"DÉBIL",IF(OR(R70="MODERADO",S67="MODERADO (ALGUNAS VECES)"),"MODERADO")))</f>
        <v>FUERTE</v>
      </c>
      <c r="U70" s="290"/>
      <c r="V70" s="339"/>
      <c r="W70" s="389"/>
      <c r="X70" s="339"/>
      <c r="Y70" s="385"/>
      <c r="Z70" s="386"/>
      <c r="AA70" s="384"/>
      <c r="AB70" s="382"/>
      <c r="AC70" s="387"/>
      <c r="AD70" s="289"/>
      <c r="AE70" s="347" t="s">
        <v>142</v>
      </c>
      <c r="AF70" s="348"/>
      <c r="AG70" s="392"/>
      <c r="AH70" s="340"/>
      <c r="AI70" s="340"/>
      <c r="AJ70" s="340"/>
      <c r="AK70" s="291"/>
      <c r="AL70" s="246"/>
      <c r="AM70" s="388"/>
      <c r="AN70" s="341"/>
    </row>
    <row r="71" spans="1:40" ht="15.75" customHeight="1">
      <c r="A71" s="380"/>
      <c r="B71" s="381"/>
      <c r="C71" s="381"/>
      <c r="D71" s="382"/>
      <c r="E71" s="383"/>
      <c r="F71" s="384"/>
      <c r="G71" s="385"/>
      <c r="H71" s="386"/>
      <c r="I71" s="290"/>
      <c r="J71" s="290"/>
      <c r="K71" s="290"/>
      <c r="L71" s="290"/>
      <c r="M71" s="290"/>
      <c r="N71" s="290"/>
      <c r="O71" s="335" t="s">
        <v>29</v>
      </c>
      <c r="P71" s="336" t="s">
        <v>30</v>
      </c>
      <c r="Q71" s="337">
        <f>IF(P71="CONFIABLE",15,IF(P71="NO CONFIABLE",0,"0"))</f>
        <v>15</v>
      </c>
      <c r="R71" s="338"/>
      <c r="S71" s="290"/>
      <c r="T71" s="290"/>
      <c r="U71" s="290"/>
      <c r="V71" s="339"/>
      <c r="W71" s="389"/>
      <c r="X71" s="339"/>
      <c r="Y71" s="385"/>
      <c r="Z71" s="386"/>
      <c r="AA71" s="384"/>
      <c r="AB71" s="382"/>
      <c r="AC71" s="387"/>
      <c r="AD71" s="289"/>
      <c r="AE71" s="349"/>
      <c r="AF71" s="348"/>
      <c r="AG71" s="392"/>
      <c r="AH71" s="340"/>
      <c r="AI71" s="340"/>
      <c r="AJ71" s="340"/>
      <c r="AK71" s="291"/>
      <c r="AL71" s="246"/>
      <c r="AM71" s="388"/>
      <c r="AN71" s="341"/>
    </row>
    <row r="72" spans="1:40" ht="15.75" customHeight="1">
      <c r="A72" s="380"/>
      <c r="B72" s="381"/>
      <c r="C72" s="381"/>
      <c r="D72" s="382"/>
      <c r="E72" s="383"/>
      <c r="F72" s="384"/>
      <c r="G72" s="385"/>
      <c r="H72" s="386"/>
      <c r="I72" s="290"/>
      <c r="J72" s="290"/>
      <c r="K72" s="290"/>
      <c r="L72" s="290"/>
      <c r="M72" s="290"/>
      <c r="N72" s="290"/>
      <c r="O72" s="335" t="s">
        <v>34</v>
      </c>
      <c r="P72" s="336" t="s">
        <v>35</v>
      </c>
      <c r="Q72" s="337">
        <f>IF(P72="SE INVESTIGAN Y SE RESUELVEN OPORTUNAMENTE",15,IF(P72="NO SE INVESTIGAN Y SE RESUELVEN OPORTUNAMENTE",0,"0"))</f>
        <v>15</v>
      </c>
      <c r="R72" s="338"/>
      <c r="S72" s="290"/>
      <c r="T72" s="290"/>
      <c r="U72" s="290"/>
      <c r="V72" s="339"/>
      <c r="W72" s="389"/>
      <c r="X72" s="339"/>
      <c r="Y72" s="385"/>
      <c r="Z72" s="386"/>
      <c r="AA72" s="384"/>
      <c r="AB72" s="382"/>
      <c r="AC72" s="387"/>
      <c r="AD72" s="289"/>
      <c r="AE72" s="328"/>
      <c r="AF72" s="329"/>
      <c r="AG72" s="392"/>
      <c r="AH72" s="340"/>
      <c r="AI72" s="340"/>
      <c r="AJ72" s="340"/>
      <c r="AK72" s="291"/>
      <c r="AL72" s="246"/>
      <c r="AM72" s="388"/>
      <c r="AN72" s="341"/>
    </row>
    <row r="73" spans="1:40" ht="15.75" customHeight="1" thickBot="1">
      <c r="A73" s="380"/>
      <c r="B73" s="381"/>
      <c r="C73" s="381"/>
      <c r="D73" s="382"/>
      <c r="E73" s="383"/>
      <c r="F73" s="384"/>
      <c r="G73" s="385"/>
      <c r="H73" s="386"/>
      <c r="I73" s="303"/>
      <c r="J73" s="303"/>
      <c r="K73" s="303"/>
      <c r="L73" s="303"/>
      <c r="M73" s="303"/>
      <c r="N73" s="303"/>
      <c r="O73" s="350" t="s">
        <v>38</v>
      </c>
      <c r="P73" s="351" t="s">
        <v>153</v>
      </c>
      <c r="Q73" s="352">
        <f>IF(P73="COMPLETA",10,IF(P73="INCOMPLETA",5,IF(P73="NO EXISTE",0,"0")))</f>
        <v>10</v>
      </c>
      <c r="R73" s="353"/>
      <c r="S73" s="354"/>
      <c r="T73" s="354"/>
      <c r="U73" s="354"/>
      <c r="V73" s="339"/>
      <c r="W73" s="389"/>
      <c r="X73" s="339"/>
      <c r="Y73" s="385"/>
      <c r="Z73" s="386"/>
      <c r="AA73" s="384"/>
      <c r="AB73" s="382"/>
      <c r="AC73" s="387"/>
      <c r="AD73" s="356"/>
      <c r="AE73" s="355"/>
      <c r="AF73" s="329"/>
      <c r="AG73" s="393"/>
      <c r="AH73" s="357"/>
      <c r="AI73" s="357"/>
      <c r="AJ73" s="357"/>
      <c r="AK73" s="355"/>
      <c r="AL73" s="246"/>
      <c r="AM73" s="388"/>
      <c r="AN73" s="358"/>
    </row>
    <row r="74" spans="1:40" ht="15.75" customHeight="1">
      <c r="A74" s="380"/>
      <c r="B74" s="381"/>
      <c r="C74" s="381"/>
      <c r="D74" s="382"/>
      <c r="E74" s="383"/>
      <c r="F74" s="384"/>
      <c r="G74" s="385"/>
      <c r="H74" s="386"/>
      <c r="I74" s="315" t="s">
        <v>232</v>
      </c>
      <c r="J74" s="316" t="s">
        <v>233</v>
      </c>
      <c r="K74" s="316" t="s">
        <v>234</v>
      </c>
      <c r="L74" s="316" t="s">
        <v>235</v>
      </c>
      <c r="M74" s="316" t="s">
        <v>236</v>
      </c>
      <c r="N74" s="316" t="s">
        <v>237</v>
      </c>
      <c r="O74" s="317" t="s">
        <v>3</v>
      </c>
      <c r="P74" s="318" t="s">
        <v>4</v>
      </c>
      <c r="Q74" s="319">
        <f>IF(P74="ASIGNADO",15,IF(P74="NO ASIGNADO",0,"0"))</f>
        <v>15</v>
      </c>
      <c r="R74" s="359">
        <f>SUM(Q74:Q80)</f>
        <v>100</v>
      </c>
      <c r="S74" s="360" t="s">
        <v>131</v>
      </c>
      <c r="T74" s="322">
        <f>IF(T77="DÉBIL",0,IF(T77="MODERADO",50,IF(T77="FUERTE",100,"")))</f>
        <v>100</v>
      </c>
      <c r="U74" s="323" t="str">
        <f>IF(AND(R77="FUERTE",S74="FUERTE (SIEMPRE SE EJECUTA)"),"NO","SÍ")</f>
        <v>NO</v>
      </c>
      <c r="V74" s="339"/>
      <c r="W74" s="389"/>
      <c r="X74" s="339"/>
      <c r="Y74" s="385"/>
      <c r="Z74" s="386"/>
      <c r="AA74" s="384"/>
      <c r="AB74" s="382"/>
      <c r="AC74" s="387"/>
      <c r="AD74" s="361"/>
      <c r="AE74" s="362"/>
      <c r="AF74" s="329"/>
      <c r="AG74" s="330">
        <v>46146</v>
      </c>
      <c r="AH74" s="363" t="s">
        <v>238</v>
      </c>
      <c r="AI74" s="363" t="s">
        <v>196</v>
      </c>
      <c r="AJ74" s="331" t="s">
        <v>184</v>
      </c>
      <c r="AK74" s="364"/>
      <c r="AL74" s="246"/>
      <c r="AM74" s="379" t="s">
        <v>239</v>
      </c>
      <c r="AN74" s="366" t="s">
        <v>240</v>
      </c>
    </row>
    <row r="75" spans="1:40" ht="15.75" customHeight="1">
      <c r="A75" s="380"/>
      <c r="B75" s="381"/>
      <c r="C75" s="381"/>
      <c r="D75" s="382"/>
      <c r="E75" s="383"/>
      <c r="F75" s="384"/>
      <c r="G75" s="385"/>
      <c r="H75" s="386"/>
      <c r="I75" s="290"/>
      <c r="J75" s="290"/>
      <c r="K75" s="290"/>
      <c r="L75" s="290"/>
      <c r="M75" s="290"/>
      <c r="N75" s="290"/>
      <c r="O75" s="335" t="s">
        <v>9</v>
      </c>
      <c r="P75" s="336" t="s">
        <v>152</v>
      </c>
      <c r="Q75" s="337">
        <f>IF(P75="ADECUADO",15,IF(P75="INADECUADO",0,"0"))</f>
        <v>15</v>
      </c>
      <c r="R75" s="338"/>
      <c r="S75" s="290"/>
      <c r="T75" s="290"/>
      <c r="U75" s="290"/>
      <c r="V75" s="339"/>
      <c r="W75" s="389"/>
      <c r="X75" s="339"/>
      <c r="Y75" s="385"/>
      <c r="Z75" s="386"/>
      <c r="AA75" s="384"/>
      <c r="AB75" s="382"/>
      <c r="AC75" s="387"/>
      <c r="AD75" s="289"/>
      <c r="AE75" s="291"/>
      <c r="AF75" s="329"/>
      <c r="AG75" s="289"/>
      <c r="AH75" s="340"/>
      <c r="AI75" s="340"/>
      <c r="AJ75" s="340"/>
      <c r="AK75" s="291"/>
      <c r="AL75" s="246"/>
      <c r="AM75" s="388"/>
      <c r="AN75" s="341"/>
    </row>
    <row r="76" spans="1:40" ht="15.75" customHeight="1">
      <c r="A76" s="380"/>
      <c r="B76" s="381"/>
      <c r="C76" s="381"/>
      <c r="D76" s="382"/>
      <c r="E76" s="383"/>
      <c r="F76" s="384"/>
      <c r="G76" s="385"/>
      <c r="H76" s="386"/>
      <c r="I76" s="290"/>
      <c r="J76" s="290"/>
      <c r="K76" s="290"/>
      <c r="L76" s="290"/>
      <c r="M76" s="290"/>
      <c r="N76" s="290"/>
      <c r="O76" s="342" t="s">
        <v>16</v>
      </c>
      <c r="P76" s="336" t="s">
        <v>17</v>
      </c>
      <c r="Q76" s="337">
        <f>IF(P76="OPORTUNA",15,IF(P76="INOPORTUNA",0,"0"))</f>
        <v>15</v>
      </c>
      <c r="R76" s="368"/>
      <c r="S76" s="290"/>
      <c r="T76" s="303"/>
      <c r="U76" s="290"/>
      <c r="V76" s="339"/>
      <c r="W76" s="389"/>
      <c r="X76" s="339"/>
      <c r="Y76" s="385"/>
      <c r="Z76" s="386"/>
      <c r="AA76" s="384"/>
      <c r="AB76" s="382"/>
      <c r="AC76" s="387"/>
      <c r="AD76" s="289"/>
      <c r="AE76" s="349"/>
      <c r="AF76" s="329"/>
      <c r="AG76" s="289"/>
      <c r="AH76" s="340"/>
      <c r="AI76" s="340"/>
      <c r="AJ76" s="340"/>
      <c r="AK76" s="291"/>
      <c r="AL76" s="246"/>
      <c r="AM76" s="388"/>
      <c r="AN76" s="341"/>
    </row>
    <row r="77" spans="1:40" ht="15.75" customHeight="1">
      <c r="A77" s="380"/>
      <c r="B77" s="381"/>
      <c r="C77" s="381"/>
      <c r="D77" s="382"/>
      <c r="E77" s="383"/>
      <c r="F77" s="384"/>
      <c r="G77" s="385"/>
      <c r="H77" s="386"/>
      <c r="I77" s="290"/>
      <c r="J77" s="290"/>
      <c r="K77" s="290"/>
      <c r="L77" s="290"/>
      <c r="M77" s="290"/>
      <c r="N77" s="290"/>
      <c r="O77" s="335" t="s">
        <v>23</v>
      </c>
      <c r="P77" s="336" t="s">
        <v>24</v>
      </c>
      <c r="Q77" s="337">
        <f>IF(P77="PREVENIR",15,IF(P77="DETECTAR",10,IF(P77="NO ES UN CONTROL",0,"0")))</f>
        <v>15</v>
      </c>
      <c r="R77" s="344" t="str">
        <f>IF(R74&lt;86,"DÉBIL",IF(R74&lt;96,"MODERADO",IF(R74&lt;101,"FUERTE","")))</f>
        <v>FUERTE</v>
      </c>
      <c r="S77" s="290"/>
      <c r="T77" s="345" t="str">
        <f>IF(AND(R77="FUERTE",S74="FUERTE (SIEMPRE SE EJECUTA)"),"FUERTE",IF(OR(R77="DÉBIL",S74="DÉBIL (NO SE EJECUTA)"),"DÉBIL",IF(OR(R77="MODERADO",S74="MODERADO (ALGUNAS VECES)"),"MODERADO")))</f>
        <v>FUERTE</v>
      </c>
      <c r="U77" s="290"/>
      <c r="V77" s="339"/>
      <c r="W77" s="389"/>
      <c r="X77" s="339"/>
      <c r="Y77" s="385"/>
      <c r="Z77" s="386"/>
      <c r="AA77" s="384"/>
      <c r="AB77" s="382"/>
      <c r="AC77" s="387"/>
      <c r="AD77" s="289"/>
      <c r="AE77" s="347" t="s">
        <v>142</v>
      </c>
      <c r="AF77" s="348"/>
      <c r="AG77" s="289"/>
      <c r="AH77" s="340"/>
      <c r="AI77" s="340"/>
      <c r="AJ77" s="340"/>
      <c r="AK77" s="291"/>
      <c r="AL77" s="246"/>
      <c r="AM77" s="388"/>
      <c r="AN77" s="341"/>
    </row>
    <row r="78" spans="1:40" ht="15.75" customHeight="1">
      <c r="A78" s="380"/>
      <c r="B78" s="381"/>
      <c r="C78" s="381"/>
      <c r="D78" s="382"/>
      <c r="E78" s="383"/>
      <c r="F78" s="384"/>
      <c r="G78" s="385"/>
      <c r="H78" s="386"/>
      <c r="I78" s="290"/>
      <c r="J78" s="290"/>
      <c r="K78" s="290"/>
      <c r="L78" s="290"/>
      <c r="M78" s="290"/>
      <c r="N78" s="290"/>
      <c r="O78" s="335" t="s">
        <v>29</v>
      </c>
      <c r="P78" s="336" t="s">
        <v>30</v>
      </c>
      <c r="Q78" s="337">
        <f>IF(P78="CONFIABLE",15,IF(P78="NO CONFIABLE",0,"0"))</f>
        <v>15</v>
      </c>
      <c r="R78" s="338"/>
      <c r="S78" s="290"/>
      <c r="T78" s="290"/>
      <c r="U78" s="290"/>
      <c r="V78" s="339"/>
      <c r="W78" s="389"/>
      <c r="X78" s="339"/>
      <c r="Y78" s="385"/>
      <c r="Z78" s="386"/>
      <c r="AA78" s="384"/>
      <c r="AB78" s="382"/>
      <c r="AC78" s="387"/>
      <c r="AD78" s="289"/>
      <c r="AE78" s="349"/>
      <c r="AF78" s="348"/>
      <c r="AG78" s="289"/>
      <c r="AH78" s="340"/>
      <c r="AI78" s="340"/>
      <c r="AJ78" s="340"/>
      <c r="AK78" s="291"/>
      <c r="AL78" s="246"/>
      <c r="AM78" s="388"/>
      <c r="AN78" s="341"/>
    </row>
    <row r="79" spans="1:40" ht="15.75" customHeight="1">
      <c r="A79" s="380"/>
      <c r="B79" s="381"/>
      <c r="C79" s="381"/>
      <c r="D79" s="382"/>
      <c r="E79" s="383"/>
      <c r="F79" s="384"/>
      <c r="G79" s="385"/>
      <c r="H79" s="386"/>
      <c r="I79" s="290"/>
      <c r="J79" s="290"/>
      <c r="K79" s="290"/>
      <c r="L79" s="290"/>
      <c r="M79" s="290"/>
      <c r="N79" s="290"/>
      <c r="O79" s="335" t="s">
        <v>34</v>
      </c>
      <c r="P79" s="336" t="s">
        <v>35</v>
      </c>
      <c r="Q79" s="337">
        <f>IF(P79="SE INVESTIGAN Y SE RESUELVEN OPORTUNAMENTE",15,IF(P79="NO SE INVESTIGAN Y SE RESUELVEN OPORTUNAMENTE",0,"0"))</f>
        <v>15</v>
      </c>
      <c r="R79" s="338"/>
      <c r="S79" s="290"/>
      <c r="T79" s="290"/>
      <c r="U79" s="290"/>
      <c r="V79" s="339"/>
      <c r="W79" s="389"/>
      <c r="X79" s="339"/>
      <c r="Y79" s="385"/>
      <c r="Z79" s="386"/>
      <c r="AA79" s="384"/>
      <c r="AB79" s="382"/>
      <c r="AC79" s="387"/>
      <c r="AD79" s="289"/>
      <c r="AE79" s="328"/>
      <c r="AF79" s="329"/>
      <c r="AG79" s="289"/>
      <c r="AH79" s="340"/>
      <c r="AI79" s="340"/>
      <c r="AJ79" s="340"/>
      <c r="AK79" s="291"/>
      <c r="AL79" s="246"/>
      <c r="AM79" s="388"/>
      <c r="AN79" s="341"/>
    </row>
    <row r="80" spans="1:40" ht="15.75" customHeight="1" thickBot="1">
      <c r="A80" s="380"/>
      <c r="B80" s="381"/>
      <c r="C80" s="381"/>
      <c r="D80" s="382"/>
      <c r="E80" s="383"/>
      <c r="F80" s="384"/>
      <c r="G80" s="385"/>
      <c r="H80" s="386"/>
      <c r="I80" s="303"/>
      <c r="J80" s="303"/>
      <c r="K80" s="303"/>
      <c r="L80" s="303"/>
      <c r="M80" s="303"/>
      <c r="N80" s="303"/>
      <c r="O80" s="350" t="s">
        <v>38</v>
      </c>
      <c r="P80" s="351" t="s">
        <v>153</v>
      </c>
      <c r="Q80" s="352">
        <f>IF(P80="COMPLETA",10,IF(P80="INCOMPLETA",5,IF(P80="NO EXISTE",0,"0")))</f>
        <v>10</v>
      </c>
      <c r="R80" s="353"/>
      <c r="S80" s="354"/>
      <c r="T80" s="354"/>
      <c r="U80" s="354"/>
      <c r="V80" s="339"/>
      <c r="W80" s="389"/>
      <c r="X80" s="339"/>
      <c r="Y80" s="385"/>
      <c r="Z80" s="386"/>
      <c r="AA80" s="384"/>
      <c r="AB80" s="382"/>
      <c r="AC80" s="387"/>
      <c r="AD80" s="356"/>
      <c r="AE80" s="355"/>
      <c r="AF80" s="329"/>
      <c r="AG80" s="356"/>
      <c r="AH80" s="357"/>
      <c r="AI80" s="357"/>
      <c r="AJ80" s="357"/>
      <c r="AK80" s="355"/>
      <c r="AL80" s="246"/>
      <c r="AM80" s="388"/>
      <c r="AN80" s="358"/>
    </row>
    <row r="81" spans="1:40" ht="15.75" customHeight="1">
      <c r="A81" s="380"/>
      <c r="B81" s="381"/>
      <c r="C81" s="381"/>
      <c r="D81" s="382"/>
      <c r="E81" s="383"/>
      <c r="F81" s="384"/>
      <c r="G81" s="385"/>
      <c r="H81" s="386"/>
      <c r="I81" s="315" t="s">
        <v>241</v>
      </c>
      <c r="J81" s="315" t="s">
        <v>242</v>
      </c>
      <c r="K81" s="315" t="s">
        <v>243</v>
      </c>
      <c r="L81" s="315" t="s">
        <v>244</v>
      </c>
      <c r="M81" s="315" t="s">
        <v>245</v>
      </c>
      <c r="N81" s="316" t="s">
        <v>246</v>
      </c>
      <c r="O81" s="317" t="s">
        <v>3</v>
      </c>
      <c r="P81" s="318" t="s">
        <v>4</v>
      </c>
      <c r="Q81" s="319">
        <f>IF(P81="ASIGNADO",15,IF(P81="NO ASIGNADO",0,"0"))</f>
        <v>15</v>
      </c>
      <c r="R81" s="359">
        <f>SUM(Q81:Q87)</f>
        <v>100</v>
      </c>
      <c r="S81" s="360" t="s">
        <v>131</v>
      </c>
      <c r="T81" s="322">
        <f>IF(T84="DÉBIL",0,IF(T84="MODERADO",50,IF(T84="FUERTE",100,"")))</f>
        <v>100</v>
      </c>
      <c r="U81" s="323" t="str">
        <f>IF(AND(R84="FUERTE",S81="FUERTE (SIEMPRE SE EJECUTA)"),"NO","SÍ")</f>
        <v>NO</v>
      </c>
      <c r="V81" s="339"/>
      <c r="W81" s="389"/>
      <c r="X81" s="339"/>
      <c r="Y81" s="385"/>
      <c r="Z81" s="386"/>
      <c r="AA81" s="384"/>
      <c r="AB81" s="382"/>
      <c r="AC81" s="387"/>
      <c r="AD81" s="361"/>
      <c r="AE81" s="362"/>
      <c r="AF81" s="329"/>
      <c r="AG81" s="330">
        <v>46146</v>
      </c>
      <c r="AH81" s="363" t="s">
        <v>247</v>
      </c>
      <c r="AI81" s="363" t="s">
        <v>196</v>
      </c>
      <c r="AJ81" s="331" t="s">
        <v>184</v>
      </c>
      <c r="AK81" s="364"/>
      <c r="AL81" s="246"/>
      <c r="AM81" s="379" t="s">
        <v>248</v>
      </c>
      <c r="AN81" s="366" t="s">
        <v>249</v>
      </c>
    </row>
    <row r="82" spans="1:40" ht="15.75" customHeight="1">
      <c r="A82" s="380"/>
      <c r="B82" s="381"/>
      <c r="C82" s="381"/>
      <c r="D82" s="382"/>
      <c r="E82" s="383"/>
      <c r="F82" s="384"/>
      <c r="G82" s="385"/>
      <c r="H82" s="386"/>
      <c r="I82" s="290"/>
      <c r="J82" s="290"/>
      <c r="K82" s="290"/>
      <c r="L82" s="290"/>
      <c r="M82" s="290"/>
      <c r="N82" s="290"/>
      <c r="O82" s="335" t="s">
        <v>9</v>
      </c>
      <c r="P82" s="336" t="s">
        <v>152</v>
      </c>
      <c r="Q82" s="337">
        <f>IF(P82="ADECUADO",15,IF(P82="INADECUADO",0,"0"))</f>
        <v>15</v>
      </c>
      <c r="R82" s="338"/>
      <c r="S82" s="290"/>
      <c r="T82" s="290"/>
      <c r="U82" s="290"/>
      <c r="V82" s="339"/>
      <c r="W82" s="389"/>
      <c r="X82" s="339"/>
      <c r="Y82" s="385"/>
      <c r="Z82" s="386"/>
      <c r="AA82" s="384"/>
      <c r="AB82" s="382"/>
      <c r="AC82" s="387"/>
      <c r="AD82" s="289"/>
      <c r="AE82" s="291"/>
      <c r="AF82" s="329"/>
      <c r="AG82" s="289"/>
      <c r="AH82" s="340"/>
      <c r="AI82" s="340"/>
      <c r="AJ82" s="340"/>
      <c r="AK82" s="291"/>
      <c r="AL82" s="246"/>
      <c r="AM82" s="388"/>
      <c r="AN82" s="341"/>
    </row>
    <row r="83" spans="1:40" ht="15.75" customHeight="1">
      <c r="A83" s="380"/>
      <c r="B83" s="381"/>
      <c r="C83" s="381"/>
      <c r="D83" s="382"/>
      <c r="E83" s="383"/>
      <c r="F83" s="384"/>
      <c r="G83" s="385"/>
      <c r="H83" s="386"/>
      <c r="I83" s="290"/>
      <c r="J83" s="290"/>
      <c r="K83" s="290"/>
      <c r="L83" s="290"/>
      <c r="M83" s="290"/>
      <c r="N83" s="290"/>
      <c r="O83" s="342" t="s">
        <v>16</v>
      </c>
      <c r="P83" s="336" t="s">
        <v>17</v>
      </c>
      <c r="Q83" s="337">
        <f>IF(P83="OPORTUNA",15,IF(P83="INOPORTUNA",0,"0"))</f>
        <v>15</v>
      </c>
      <c r="R83" s="368"/>
      <c r="S83" s="290"/>
      <c r="T83" s="303"/>
      <c r="U83" s="290"/>
      <c r="V83" s="339"/>
      <c r="W83" s="389"/>
      <c r="X83" s="339"/>
      <c r="Y83" s="385"/>
      <c r="Z83" s="386"/>
      <c r="AA83" s="384"/>
      <c r="AB83" s="382"/>
      <c r="AC83" s="387"/>
      <c r="AD83" s="289"/>
      <c r="AE83" s="349"/>
      <c r="AF83" s="329"/>
      <c r="AG83" s="289"/>
      <c r="AH83" s="340"/>
      <c r="AI83" s="340"/>
      <c r="AJ83" s="340"/>
      <c r="AK83" s="291"/>
      <c r="AL83" s="246"/>
      <c r="AM83" s="388"/>
      <c r="AN83" s="341"/>
    </row>
    <row r="84" spans="1:40" ht="15.75" customHeight="1">
      <c r="A84" s="380"/>
      <c r="B84" s="381"/>
      <c r="C84" s="381"/>
      <c r="D84" s="382"/>
      <c r="E84" s="383"/>
      <c r="F84" s="384"/>
      <c r="G84" s="385"/>
      <c r="H84" s="386"/>
      <c r="I84" s="290"/>
      <c r="J84" s="290"/>
      <c r="K84" s="290"/>
      <c r="L84" s="290"/>
      <c r="M84" s="290"/>
      <c r="N84" s="290"/>
      <c r="O84" s="335" t="s">
        <v>23</v>
      </c>
      <c r="P84" s="336" t="s">
        <v>24</v>
      </c>
      <c r="Q84" s="337">
        <f>IF(P84="PREVENIR",15,IF(P84="DETECTAR",10,IF(P84="NO ES UN CONTROL",0,"0")))</f>
        <v>15</v>
      </c>
      <c r="R84" s="344" t="str">
        <f>IF(R81&lt;86,"DÉBIL",IF(R81&lt;96,"MODERADO",IF(R81&lt;101,"FUERTE","")))</f>
        <v>FUERTE</v>
      </c>
      <c r="S84" s="290"/>
      <c r="T84" s="345" t="str">
        <f>IF(AND(R84="FUERTE",S81="FUERTE (SIEMPRE SE EJECUTA)"),"FUERTE",IF(OR(R84="DÉBIL",S81="DÉBIL (NO SE EJECUTA)"),"DÉBIL",IF(OR(R84="MODERADO",S81="MODERADO (ALGUNAS VECES)"),"MODERADO")))</f>
        <v>FUERTE</v>
      </c>
      <c r="U84" s="290"/>
      <c r="V84" s="339"/>
      <c r="W84" s="389"/>
      <c r="X84" s="339"/>
      <c r="Y84" s="385"/>
      <c r="Z84" s="386"/>
      <c r="AA84" s="384"/>
      <c r="AB84" s="382"/>
      <c r="AC84" s="387"/>
      <c r="AD84" s="289"/>
      <c r="AE84" s="347" t="s">
        <v>142</v>
      </c>
      <c r="AF84" s="348"/>
      <c r="AG84" s="289"/>
      <c r="AH84" s="340"/>
      <c r="AI84" s="340"/>
      <c r="AJ84" s="340"/>
      <c r="AK84" s="291"/>
      <c r="AL84" s="246"/>
      <c r="AM84" s="388"/>
      <c r="AN84" s="341"/>
    </row>
    <row r="85" spans="1:40" ht="15.75" customHeight="1">
      <c r="A85" s="380"/>
      <c r="B85" s="381"/>
      <c r="C85" s="381"/>
      <c r="D85" s="382"/>
      <c r="E85" s="383"/>
      <c r="F85" s="384"/>
      <c r="G85" s="385"/>
      <c r="H85" s="386"/>
      <c r="I85" s="290"/>
      <c r="J85" s="290"/>
      <c r="K85" s="290"/>
      <c r="L85" s="290"/>
      <c r="M85" s="290"/>
      <c r="N85" s="290"/>
      <c r="O85" s="335" t="s">
        <v>29</v>
      </c>
      <c r="P85" s="336" t="s">
        <v>30</v>
      </c>
      <c r="Q85" s="337">
        <f>IF(P85="CONFIABLE",15,IF(P85="NO CONFIABLE",0,"0"))</f>
        <v>15</v>
      </c>
      <c r="R85" s="338"/>
      <c r="S85" s="290"/>
      <c r="T85" s="290"/>
      <c r="U85" s="290"/>
      <c r="V85" s="339"/>
      <c r="W85" s="389"/>
      <c r="X85" s="339"/>
      <c r="Y85" s="385"/>
      <c r="Z85" s="386"/>
      <c r="AA85" s="384"/>
      <c r="AB85" s="382"/>
      <c r="AC85" s="387"/>
      <c r="AD85" s="289"/>
      <c r="AE85" s="349"/>
      <c r="AF85" s="348"/>
      <c r="AG85" s="289"/>
      <c r="AH85" s="340"/>
      <c r="AI85" s="340"/>
      <c r="AJ85" s="340"/>
      <c r="AK85" s="291"/>
      <c r="AL85" s="246"/>
      <c r="AM85" s="388"/>
      <c r="AN85" s="341"/>
    </row>
    <row r="86" spans="1:40" ht="15.75" customHeight="1">
      <c r="A86" s="380"/>
      <c r="B86" s="381"/>
      <c r="C86" s="381"/>
      <c r="D86" s="382"/>
      <c r="E86" s="383"/>
      <c r="F86" s="384"/>
      <c r="G86" s="385"/>
      <c r="H86" s="386"/>
      <c r="I86" s="290"/>
      <c r="J86" s="290"/>
      <c r="K86" s="290"/>
      <c r="L86" s="290"/>
      <c r="M86" s="290"/>
      <c r="N86" s="290"/>
      <c r="O86" s="335" t="s">
        <v>34</v>
      </c>
      <c r="P86" s="336" t="s">
        <v>35</v>
      </c>
      <c r="Q86" s="337">
        <f>IF(P86="SE INVESTIGAN Y SE RESUELVEN OPORTUNAMENTE",15,IF(P86="NO SE INVESTIGAN Y SE RESUELVEN OPORTUNAMENTE",0,"0"))</f>
        <v>15</v>
      </c>
      <c r="R86" s="338"/>
      <c r="S86" s="290"/>
      <c r="T86" s="290"/>
      <c r="U86" s="290"/>
      <c r="V86" s="339"/>
      <c r="W86" s="389"/>
      <c r="X86" s="339"/>
      <c r="Y86" s="385"/>
      <c r="Z86" s="386"/>
      <c r="AA86" s="384"/>
      <c r="AB86" s="382"/>
      <c r="AC86" s="387"/>
      <c r="AD86" s="289"/>
      <c r="AE86" s="328"/>
      <c r="AF86" s="329"/>
      <c r="AG86" s="289"/>
      <c r="AH86" s="340"/>
      <c r="AI86" s="340"/>
      <c r="AJ86" s="340"/>
      <c r="AK86" s="291"/>
      <c r="AL86" s="246"/>
      <c r="AM86" s="388"/>
      <c r="AN86" s="341"/>
    </row>
    <row r="87" spans="1:40" ht="15.75" customHeight="1">
      <c r="A87" s="394"/>
      <c r="B87" s="395"/>
      <c r="C87" s="395"/>
      <c r="D87" s="396"/>
      <c r="E87" s="397"/>
      <c r="F87" s="398"/>
      <c r="G87" s="399"/>
      <c r="H87" s="400"/>
      <c r="I87" s="401"/>
      <c r="J87" s="401"/>
      <c r="K87" s="401"/>
      <c r="L87" s="401"/>
      <c r="M87" s="401"/>
      <c r="N87" s="401"/>
      <c r="O87" s="402" t="s">
        <v>38</v>
      </c>
      <c r="P87" s="403" t="s">
        <v>153</v>
      </c>
      <c r="Q87" s="404">
        <f>IF(P87="COMPLETA",10,IF(P87="INCOMPLETA",5,IF(P87="NO EXISTE",0,"0")))</f>
        <v>10</v>
      </c>
      <c r="R87" s="405"/>
      <c r="S87" s="401"/>
      <c r="T87" s="401"/>
      <c r="U87" s="401"/>
      <c r="V87" s="406"/>
      <c r="W87" s="407"/>
      <c r="X87" s="406"/>
      <c r="Y87" s="399"/>
      <c r="Z87" s="400"/>
      <c r="AA87" s="398"/>
      <c r="AB87" s="396"/>
      <c r="AC87" s="408"/>
      <c r="AD87" s="409"/>
      <c r="AE87" s="410"/>
      <c r="AF87" s="411"/>
      <c r="AG87" s="409"/>
      <c r="AH87" s="412"/>
      <c r="AI87" s="412"/>
      <c r="AJ87" s="412"/>
      <c r="AK87" s="410"/>
      <c r="AL87" s="413"/>
      <c r="AM87" s="414"/>
      <c r="AN87" s="415"/>
    </row>
    <row r="88" spans="1:40" ht="15.75" customHeight="1"/>
    <row r="89" spans="1:40" ht="15.75" customHeight="1"/>
    <row r="90" spans="1:40" ht="15.75" customHeight="1"/>
    <row r="91" spans="1:40" ht="15.75" customHeight="1"/>
    <row r="92" spans="1:40" ht="15.75" customHeight="1"/>
    <row r="93" spans="1:40" ht="15.75" customHeight="1"/>
    <row r="94" spans="1:40" ht="15.75" customHeight="1"/>
    <row r="95" spans="1:40" ht="15.75" customHeight="1"/>
    <row r="96" spans="1:4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308">
    <mergeCell ref="AM81:AM87"/>
    <mergeCell ref="AN81:AN87"/>
    <mergeCell ref="R84:R87"/>
    <mergeCell ref="T84:T87"/>
    <mergeCell ref="AE84:AE85"/>
    <mergeCell ref="AE86:AE87"/>
    <mergeCell ref="AE81:AE83"/>
    <mergeCell ref="AG81:AG87"/>
    <mergeCell ref="AH81:AH87"/>
    <mergeCell ref="AI81:AI87"/>
    <mergeCell ref="AJ81:AJ87"/>
    <mergeCell ref="AK81:AK87"/>
    <mergeCell ref="N81:N87"/>
    <mergeCell ref="R81:R83"/>
    <mergeCell ref="S81:S87"/>
    <mergeCell ref="T81:T83"/>
    <mergeCell ref="U81:U87"/>
    <mergeCell ref="AD81:AD87"/>
    <mergeCell ref="AN74:AN80"/>
    <mergeCell ref="R77:R80"/>
    <mergeCell ref="T77:T80"/>
    <mergeCell ref="AE77:AE78"/>
    <mergeCell ref="AE79:AE80"/>
    <mergeCell ref="I81:I87"/>
    <mergeCell ref="J81:J87"/>
    <mergeCell ref="K81:K87"/>
    <mergeCell ref="L81:L87"/>
    <mergeCell ref="M81:M87"/>
    <mergeCell ref="AG74:AG80"/>
    <mergeCell ref="AH74:AH80"/>
    <mergeCell ref="AI74:AI80"/>
    <mergeCell ref="AJ74:AJ80"/>
    <mergeCell ref="AK74:AK80"/>
    <mergeCell ref="AM74:AM80"/>
    <mergeCell ref="R74:R76"/>
    <mergeCell ref="S74:S80"/>
    <mergeCell ref="T74:T76"/>
    <mergeCell ref="U74:U80"/>
    <mergeCell ref="AD74:AD80"/>
    <mergeCell ref="AE74:AE76"/>
    <mergeCell ref="I74:I80"/>
    <mergeCell ref="J74:J80"/>
    <mergeCell ref="K74:K80"/>
    <mergeCell ref="L74:L80"/>
    <mergeCell ref="M74:M80"/>
    <mergeCell ref="N74:N80"/>
    <mergeCell ref="AI67:AI73"/>
    <mergeCell ref="AJ67:AJ73"/>
    <mergeCell ref="AK67:AK73"/>
    <mergeCell ref="AM67:AM73"/>
    <mergeCell ref="AN67:AN73"/>
    <mergeCell ref="R70:R73"/>
    <mergeCell ref="T70:T73"/>
    <mergeCell ref="AE70:AE71"/>
    <mergeCell ref="AE72:AE73"/>
    <mergeCell ref="M67:M73"/>
    <mergeCell ref="N67:N73"/>
    <mergeCell ref="R67:R69"/>
    <mergeCell ref="S67:S73"/>
    <mergeCell ref="T67:T69"/>
    <mergeCell ref="U67:U73"/>
    <mergeCell ref="AI60:AI66"/>
    <mergeCell ref="AJ60:AJ66"/>
    <mergeCell ref="AK60:AK66"/>
    <mergeCell ref="AM60:AM66"/>
    <mergeCell ref="AN60:AN66"/>
    <mergeCell ref="R63:R66"/>
    <mergeCell ref="T63:T66"/>
    <mergeCell ref="W63:W87"/>
    <mergeCell ref="AE63:AE64"/>
    <mergeCell ref="AE65:AE66"/>
    <mergeCell ref="AB60:AB87"/>
    <mergeCell ref="AC60:AC87"/>
    <mergeCell ref="AD60:AD66"/>
    <mergeCell ref="AE60:AE62"/>
    <mergeCell ref="AG60:AG66"/>
    <mergeCell ref="AH60:AH66"/>
    <mergeCell ref="AD67:AD73"/>
    <mergeCell ref="AE67:AE69"/>
    <mergeCell ref="AG67:AG73"/>
    <mergeCell ref="AH67:AH73"/>
    <mergeCell ref="V60:V87"/>
    <mergeCell ref="W60:W61"/>
    <mergeCell ref="X60:X87"/>
    <mergeCell ref="Y60:Y87"/>
    <mergeCell ref="Z60:Z87"/>
    <mergeCell ref="AA60:AA87"/>
    <mergeCell ref="M60:M66"/>
    <mergeCell ref="N60:N66"/>
    <mergeCell ref="R60:R62"/>
    <mergeCell ref="S60:S66"/>
    <mergeCell ref="T60:T62"/>
    <mergeCell ref="U60:U66"/>
    <mergeCell ref="G60:G87"/>
    <mergeCell ref="H60:H87"/>
    <mergeCell ref="I60:I66"/>
    <mergeCell ref="J60:J66"/>
    <mergeCell ref="K60:K66"/>
    <mergeCell ref="L60:L66"/>
    <mergeCell ref="I67:I73"/>
    <mergeCell ref="J67:J73"/>
    <mergeCell ref="K67:K73"/>
    <mergeCell ref="L67:L73"/>
    <mergeCell ref="A60:A87"/>
    <mergeCell ref="B60:B87"/>
    <mergeCell ref="C60:C87"/>
    <mergeCell ref="D60:D87"/>
    <mergeCell ref="E60:E87"/>
    <mergeCell ref="F60:F87"/>
    <mergeCell ref="AM53:AM59"/>
    <mergeCell ref="AN53:AN59"/>
    <mergeCell ref="R56:R59"/>
    <mergeCell ref="T56:T59"/>
    <mergeCell ref="AE56:AE57"/>
    <mergeCell ref="AE58:AE59"/>
    <mergeCell ref="AE53:AE55"/>
    <mergeCell ref="AG53:AG59"/>
    <mergeCell ref="AH53:AH59"/>
    <mergeCell ref="AI53:AI59"/>
    <mergeCell ref="AJ53:AJ59"/>
    <mergeCell ref="AK53:AK59"/>
    <mergeCell ref="N53:N59"/>
    <mergeCell ref="R53:R55"/>
    <mergeCell ref="S53:S59"/>
    <mergeCell ref="T53:T55"/>
    <mergeCell ref="U53:U59"/>
    <mergeCell ref="AD53:AD59"/>
    <mergeCell ref="AN46:AN52"/>
    <mergeCell ref="R49:R52"/>
    <mergeCell ref="T49:T52"/>
    <mergeCell ref="AE49:AE50"/>
    <mergeCell ref="AE51:AE52"/>
    <mergeCell ref="I53:I59"/>
    <mergeCell ref="J53:J59"/>
    <mergeCell ref="K53:K59"/>
    <mergeCell ref="L53:L59"/>
    <mergeCell ref="M53:M59"/>
    <mergeCell ref="AE46:AE48"/>
    <mergeCell ref="AG46:AG52"/>
    <mergeCell ref="AH46:AH52"/>
    <mergeCell ref="AI46:AI52"/>
    <mergeCell ref="AJ46:AJ52"/>
    <mergeCell ref="AK46:AK52"/>
    <mergeCell ref="I46:I52"/>
    <mergeCell ref="J46:J52"/>
    <mergeCell ref="K46:K52"/>
    <mergeCell ref="N46:N52"/>
    <mergeCell ref="R46:R48"/>
    <mergeCell ref="S46:S52"/>
    <mergeCell ref="AM39:AM45"/>
    <mergeCell ref="AN39:AN45"/>
    <mergeCell ref="R42:R45"/>
    <mergeCell ref="T42:T45"/>
    <mergeCell ref="AE42:AE43"/>
    <mergeCell ref="AE44:AE45"/>
    <mergeCell ref="AE39:AE41"/>
    <mergeCell ref="AG39:AG45"/>
    <mergeCell ref="AH39:AH45"/>
    <mergeCell ref="AI39:AI45"/>
    <mergeCell ref="AJ39:AJ45"/>
    <mergeCell ref="AK39:AK45"/>
    <mergeCell ref="N39:N45"/>
    <mergeCell ref="R39:R41"/>
    <mergeCell ref="S39:S45"/>
    <mergeCell ref="T39:T41"/>
    <mergeCell ref="U39:U45"/>
    <mergeCell ref="AD39:AD45"/>
    <mergeCell ref="AN32:AN38"/>
    <mergeCell ref="R35:R38"/>
    <mergeCell ref="T35:T38"/>
    <mergeCell ref="AE35:AE36"/>
    <mergeCell ref="AE37:AE38"/>
    <mergeCell ref="I39:I45"/>
    <mergeCell ref="J39:J45"/>
    <mergeCell ref="K39:K45"/>
    <mergeCell ref="L39:L45"/>
    <mergeCell ref="M39:M45"/>
    <mergeCell ref="AG32:AG38"/>
    <mergeCell ref="AH32:AH38"/>
    <mergeCell ref="AI32:AI38"/>
    <mergeCell ref="AJ32:AJ38"/>
    <mergeCell ref="AK32:AK38"/>
    <mergeCell ref="AM32:AM38"/>
    <mergeCell ref="R32:R34"/>
    <mergeCell ref="S32:S38"/>
    <mergeCell ref="T32:T34"/>
    <mergeCell ref="U32:U38"/>
    <mergeCell ref="AD32:AD38"/>
    <mergeCell ref="AE32:AE34"/>
    <mergeCell ref="I32:I38"/>
    <mergeCell ref="J32:J38"/>
    <mergeCell ref="K32:K38"/>
    <mergeCell ref="L32:L38"/>
    <mergeCell ref="M32:M38"/>
    <mergeCell ref="N32:N38"/>
    <mergeCell ref="AM25:AM31"/>
    <mergeCell ref="AN25:AN31"/>
    <mergeCell ref="R28:R31"/>
    <mergeCell ref="T28:T31"/>
    <mergeCell ref="AE28:AE29"/>
    <mergeCell ref="AE30:AE31"/>
    <mergeCell ref="AE25:AE27"/>
    <mergeCell ref="AG25:AG31"/>
    <mergeCell ref="AH25:AH31"/>
    <mergeCell ref="AI25:AI31"/>
    <mergeCell ref="AJ25:AJ31"/>
    <mergeCell ref="AK25:AK31"/>
    <mergeCell ref="I25:I31"/>
    <mergeCell ref="J25:J31"/>
    <mergeCell ref="K25:K31"/>
    <mergeCell ref="L25:L31"/>
    <mergeCell ref="M25:M31"/>
    <mergeCell ref="N25:N31"/>
    <mergeCell ref="AM18:AM24"/>
    <mergeCell ref="AN18:AN24"/>
    <mergeCell ref="R21:R24"/>
    <mergeCell ref="T21:T24"/>
    <mergeCell ref="W21:W59"/>
    <mergeCell ref="AE21:AE22"/>
    <mergeCell ref="AE23:AE24"/>
    <mergeCell ref="R25:R27"/>
    <mergeCell ref="S25:S31"/>
    <mergeCell ref="T25:T27"/>
    <mergeCell ref="AE18:AE20"/>
    <mergeCell ref="AG18:AG24"/>
    <mergeCell ref="AH18:AH24"/>
    <mergeCell ref="AI18:AI24"/>
    <mergeCell ref="AJ18:AJ24"/>
    <mergeCell ref="AK18:AK24"/>
    <mergeCell ref="Y18:Y59"/>
    <mergeCell ref="Z18:Z59"/>
    <mergeCell ref="AA18:AA59"/>
    <mergeCell ref="AB18:AB59"/>
    <mergeCell ref="AC18:AC59"/>
    <mergeCell ref="AD18:AD24"/>
    <mergeCell ref="AD25:AD31"/>
    <mergeCell ref="AD46:AD52"/>
    <mergeCell ref="S18:S24"/>
    <mergeCell ref="T18:T20"/>
    <mergeCell ref="U18:U24"/>
    <mergeCell ref="V18:V59"/>
    <mergeCell ref="W18:W19"/>
    <mergeCell ref="X18:X59"/>
    <mergeCell ref="U25:U31"/>
    <mergeCell ref="T46:T48"/>
    <mergeCell ref="U46:U52"/>
    <mergeCell ref="J18:J24"/>
    <mergeCell ref="K18:K24"/>
    <mergeCell ref="L18:L24"/>
    <mergeCell ref="M18:M24"/>
    <mergeCell ref="N18:N24"/>
    <mergeCell ref="R18:R20"/>
    <mergeCell ref="AD16:AE16"/>
    <mergeCell ref="A18:A59"/>
    <mergeCell ref="B18:B59"/>
    <mergeCell ref="C18:C59"/>
    <mergeCell ref="D18:D59"/>
    <mergeCell ref="E18:E59"/>
    <mergeCell ref="F18:F59"/>
    <mergeCell ref="G18:G59"/>
    <mergeCell ref="H18:H59"/>
    <mergeCell ref="I18:I24"/>
    <mergeCell ref="W16:W17"/>
    <mergeCell ref="X16:X17"/>
    <mergeCell ref="Z16:Z17"/>
    <mergeCell ref="AA16:AA17"/>
    <mergeCell ref="AB16:AB17"/>
    <mergeCell ref="AC16:AC17"/>
    <mergeCell ref="Q16:Q17"/>
    <mergeCell ref="R16:R17"/>
    <mergeCell ref="S16:S17"/>
    <mergeCell ref="T16:T17"/>
    <mergeCell ref="U16:U17"/>
    <mergeCell ref="V16:V17"/>
    <mergeCell ref="Z15:AE15"/>
    <mergeCell ref="E16:H16"/>
    <mergeCell ref="I16:I17"/>
    <mergeCell ref="J16:J17"/>
    <mergeCell ref="K16:K17"/>
    <mergeCell ref="L16:L17"/>
    <mergeCell ref="M16:M17"/>
    <mergeCell ref="N16:N17"/>
    <mergeCell ref="O16:O17"/>
    <mergeCell ref="P16:P17"/>
    <mergeCell ref="A14:D14"/>
    <mergeCell ref="E14:AE14"/>
    <mergeCell ref="AG14:AK16"/>
    <mergeCell ref="AM14:AN16"/>
    <mergeCell ref="A15:A17"/>
    <mergeCell ref="B15:B17"/>
    <mergeCell ref="C15:C17"/>
    <mergeCell ref="D15:D17"/>
    <mergeCell ref="E15:H15"/>
    <mergeCell ref="I15:W15"/>
    <mergeCell ref="A6:B6"/>
    <mergeCell ref="A8:B8"/>
    <mergeCell ref="C8:H8"/>
    <mergeCell ref="A10:B10"/>
    <mergeCell ref="C10:I10"/>
    <mergeCell ref="A11:B11"/>
    <mergeCell ref="C11:I11"/>
    <mergeCell ref="A1:B4"/>
    <mergeCell ref="C1:AJ2"/>
    <mergeCell ref="AK1:AM1"/>
    <mergeCell ref="AK2:AM2"/>
    <mergeCell ref="C3:AJ4"/>
    <mergeCell ref="AK3:AM3"/>
    <mergeCell ref="AK4:AM4"/>
  </mergeCells>
  <conditionalFormatting sqref="H18">
    <cfRule type="containsText" dxfId="17" priority="7" operator="containsText" text="EXTREMO">
      <formula>NOT(ISERROR(SEARCH(("EXTREMO"),(H18))))</formula>
    </cfRule>
    <cfRule type="containsText" dxfId="16" priority="8" operator="containsText" text="ALTO">
      <formula>NOT(ISERROR(SEARCH(("ALTO"),(H18))))</formula>
    </cfRule>
    <cfRule type="containsText" dxfId="15" priority="9" operator="containsText" text="MODERADO">
      <formula>NOT(ISERROR(SEARCH(("MODERADO"),(H18))))</formula>
    </cfRule>
  </conditionalFormatting>
  <conditionalFormatting sqref="Z18">
    <cfRule type="containsText" dxfId="14" priority="10" operator="containsText" text="EXTREMO">
      <formula>NOT(ISERROR(SEARCH(("EXTREMO"),(Z18))))</formula>
    </cfRule>
    <cfRule type="containsText" dxfId="13" priority="11" operator="containsText" text="ALTO">
      <formula>NOT(ISERROR(SEARCH(("ALTO"),(Z18))))</formula>
    </cfRule>
    <cfRule type="containsText" dxfId="12" priority="12" operator="containsText" text="MODERADO">
      <formula>NOT(ISERROR(SEARCH(("MODERADO"),(Z18))))</formula>
    </cfRule>
  </conditionalFormatting>
  <conditionalFormatting sqref="H60">
    <cfRule type="containsText" dxfId="11" priority="1" operator="containsText" text="EXTREMO">
      <formula>NOT(ISERROR(SEARCH(("EXTREMO"),(H60))))</formula>
    </cfRule>
    <cfRule type="containsText" dxfId="10" priority="2" operator="containsText" text="ALTO">
      <formula>NOT(ISERROR(SEARCH(("ALTO"),(H60))))</formula>
    </cfRule>
    <cfRule type="containsText" dxfId="9" priority="3" operator="containsText" text="MODERADO">
      <formula>NOT(ISERROR(SEARCH(("MODERADO"),(H60))))</formula>
    </cfRule>
  </conditionalFormatting>
  <conditionalFormatting sqref="Z60">
    <cfRule type="containsText" dxfId="8" priority="4" operator="containsText" text="EXTREMO">
      <formula>NOT(ISERROR(SEARCH(("EXTREMO"),(Z60))))</formula>
    </cfRule>
    <cfRule type="containsText" dxfId="7" priority="5" operator="containsText" text="ALTO">
      <formula>NOT(ISERROR(SEARCH(("ALTO"),(Z60))))</formula>
    </cfRule>
    <cfRule type="containsText" dxfId="6" priority="6" operator="containsText" text="MODERADO">
      <formula>NOT(ISERROR(SEARCH(("MODERADO"),(Z60))))</formula>
    </cfRule>
  </conditionalFormatting>
  <pageMargins left="0.70866141732283472" right="0.70866141732283472" top="0.74803149606299213" bottom="0.74803149606299213" header="0" footer="0"/>
  <pageSetup scale="1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171C-A15D-428D-85FF-F5BC713EC4A4}">
  <dimension ref="A1:AQ995"/>
  <sheetViews>
    <sheetView showGridLines="0" tabSelected="1" topLeftCell="AK27" workbookViewId="0">
      <selection activeCell="AP29" sqref="AP29"/>
    </sheetView>
  </sheetViews>
  <sheetFormatPr baseColWidth="10" defaultColWidth="14.44140625" defaultRowHeight="15" customHeight="1"/>
  <cols>
    <col min="1" max="1" width="9.44140625" style="247" customWidth="1"/>
    <col min="2" max="4" width="32.5546875" style="247" customWidth="1"/>
    <col min="5" max="6" width="20.88671875" style="247" customWidth="1"/>
    <col min="7" max="7" width="20.88671875" style="247" hidden="1" customWidth="1"/>
    <col min="8" max="8" width="25.44140625" style="247" customWidth="1"/>
    <col min="9" max="9" width="48.44140625" style="247" customWidth="1"/>
    <col min="10" max="14" width="41.33203125" style="247" customWidth="1"/>
    <col min="15" max="15" width="53.6640625" style="247" customWidth="1"/>
    <col min="16" max="16" width="24.5546875" style="247" customWidth="1"/>
    <col min="17" max="17" width="11.44140625" style="247" customWidth="1"/>
    <col min="18" max="20" width="24.5546875" style="247" customWidth="1"/>
    <col min="21" max="21" width="19.6640625" style="247" customWidth="1"/>
    <col min="22" max="24" width="25.109375" style="247" customWidth="1"/>
    <col min="25" max="25" width="25.109375" style="247" hidden="1" customWidth="1"/>
    <col min="26" max="26" width="25.109375" style="247" customWidth="1"/>
    <col min="27" max="27" width="16.5546875" style="247" customWidth="1"/>
    <col min="28" max="29" width="33.44140625" style="247" customWidth="1"/>
    <col min="30" max="30" width="38.5546875" style="247" customWidth="1"/>
    <col min="31" max="31" width="25.44140625" style="247" customWidth="1"/>
    <col min="32" max="32" width="1.6640625" style="247" customWidth="1"/>
    <col min="33" max="33" width="33.44140625" style="247" customWidth="1"/>
    <col min="34" max="34" width="77.88671875" style="247" customWidth="1"/>
    <col min="35" max="35" width="33.44140625" style="247" customWidth="1"/>
    <col min="36" max="36" width="40.33203125" style="247" customWidth="1"/>
    <col min="37" max="37" width="34.88671875" style="247" customWidth="1"/>
    <col min="38" max="38" width="3.6640625" style="247" customWidth="1"/>
    <col min="39" max="39" width="42.5546875" style="247" customWidth="1"/>
    <col min="40" max="40" width="50.33203125" style="247" customWidth="1"/>
    <col min="41" max="43" width="11.44140625" style="247" customWidth="1"/>
    <col min="44" max="16384" width="14.44140625" style="247"/>
  </cols>
  <sheetData>
    <row r="1" spans="1:43" ht="27" customHeight="1">
      <c r="A1" s="238"/>
      <c r="B1" s="239"/>
      <c r="C1" s="240" t="s">
        <v>64</v>
      </c>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39"/>
      <c r="AK1" s="242" t="s">
        <v>65</v>
      </c>
      <c r="AL1" s="243"/>
      <c r="AM1" s="244"/>
      <c r="AN1" s="245" t="s">
        <v>66</v>
      </c>
      <c r="AO1" s="246"/>
      <c r="AP1" s="246"/>
      <c r="AQ1" s="246"/>
    </row>
    <row r="2" spans="1:43" ht="27" customHeight="1" thickBot="1">
      <c r="A2" s="248"/>
      <c r="B2" s="249"/>
      <c r="C2" s="250"/>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2"/>
      <c r="AK2" s="242" t="s">
        <v>67</v>
      </c>
      <c r="AL2" s="243"/>
      <c r="AM2" s="244"/>
      <c r="AN2" s="253" t="s">
        <v>68</v>
      </c>
      <c r="AO2" s="246"/>
      <c r="AP2" s="246"/>
      <c r="AQ2" s="246"/>
    </row>
    <row r="3" spans="1:43" ht="27" customHeight="1">
      <c r="A3" s="248"/>
      <c r="B3" s="249"/>
      <c r="C3" s="240" t="s">
        <v>69</v>
      </c>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39"/>
      <c r="AK3" s="242" t="s">
        <v>70</v>
      </c>
      <c r="AL3" s="243"/>
      <c r="AM3" s="244"/>
      <c r="AN3" s="245" t="s">
        <v>71</v>
      </c>
      <c r="AO3" s="246"/>
      <c r="AP3" s="246"/>
      <c r="AQ3" s="246"/>
    </row>
    <row r="4" spans="1:43" ht="27" customHeight="1" thickBot="1">
      <c r="A4" s="250"/>
      <c r="B4" s="252"/>
      <c r="C4" s="250"/>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2"/>
      <c r="AK4" s="242" t="s">
        <v>72</v>
      </c>
      <c r="AL4" s="243"/>
      <c r="AM4" s="244"/>
      <c r="AN4" s="254">
        <v>45909</v>
      </c>
      <c r="AO4" s="246"/>
      <c r="AP4" s="246"/>
      <c r="AQ4" s="246"/>
    </row>
    <row r="5" spans="1:43" ht="27" customHeight="1" thickBot="1">
      <c r="A5" s="255"/>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7"/>
      <c r="AK5" s="258"/>
      <c r="AL5" s="246"/>
      <c r="AM5" s="246"/>
      <c r="AN5" s="246"/>
      <c r="AO5" s="246"/>
      <c r="AP5" s="246"/>
      <c r="AQ5" s="246"/>
    </row>
    <row r="6" spans="1:43" ht="36" customHeight="1" thickBot="1">
      <c r="A6" s="259" t="s">
        <v>73</v>
      </c>
      <c r="B6" s="260"/>
      <c r="C6" s="416">
        <v>46055</v>
      </c>
      <c r="D6" s="262"/>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7"/>
      <c r="AK6" s="256"/>
      <c r="AL6" s="246"/>
      <c r="AM6" s="246"/>
      <c r="AN6" s="246"/>
      <c r="AO6" s="246"/>
      <c r="AP6" s="246"/>
      <c r="AQ6" s="246"/>
    </row>
    <row r="7" spans="1:43" ht="17.25" customHeight="1" thickBot="1">
      <c r="A7" s="263"/>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7"/>
      <c r="AK7" s="256"/>
      <c r="AL7" s="246"/>
      <c r="AM7" s="246"/>
      <c r="AN7" s="246"/>
      <c r="AO7" s="246"/>
      <c r="AP7" s="246"/>
      <c r="AQ7" s="246"/>
    </row>
    <row r="8" spans="1:43" ht="59.25" customHeight="1" thickBot="1">
      <c r="A8" s="264" t="s">
        <v>74</v>
      </c>
      <c r="B8" s="260"/>
      <c r="C8" s="265" t="s">
        <v>250</v>
      </c>
      <c r="D8" s="260"/>
      <c r="E8" s="260"/>
      <c r="F8" s="260"/>
      <c r="G8" s="260"/>
      <c r="H8" s="266"/>
      <c r="I8" s="256"/>
      <c r="J8" s="256"/>
      <c r="K8" s="256"/>
      <c r="L8" s="256"/>
      <c r="T8" s="256"/>
      <c r="U8" s="256"/>
      <c r="V8" s="256"/>
      <c r="W8" s="256"/>
      <c r="X8" s="256"/>
      <c r="Y8" s="256"/>
      <c r="Z8" s="256"/>
      <c r="AA8" s="256"/>
      <c r="AB8" s="256"/>
      <c r="AC8" s="256"/>
      <c r="AD8" s="256"/>
      <c r="AE8" s="256"/>
      <c r="AF8" s="256"/>
      <c r="AG8" s="256"/>
      <c r="AH8" s="256"/>
      <c r="AI8" s="256"/>
      <c r="AJ8" s="257"/>
      <c r="AK8" s="256"/>
      <c r="AL8" s="246"/>
      <c r="AM8" s="246"/>
      <c r="AN8" s="246"/>
      <c r="AO8" s="246"/>
      <c r="AP8" s="246"/>
      <c r="AQ8" s="246"/>
    </row>
    <row r="9" spans="1:43" ht="13.5" customHeight="1" thickBot="1">
      <c r="A9" s="267"/>
      <c r="B9" s="268"/>
      <c r="C9" s="268"/>
      <c r="D9" s="268"/>
      <c r="E9" s="268"/>
      <c r="F9" s="268"/>
      <c r="G9" s="268"/>
      <c r="H9" s="268"/>
      <c r="I9" s="268"/>
      <c r="J9" s="268"/>
      <c r="K9" s="268"/>
      <c r="L9" s="268"/>
      <c r="M9" s="268"/>
      <c r="N9" s="268"/>
      <c r="O9" s="268"/>
      <c r="P9" s="268"/>
      <c r="Q9" s="268"/>
      <c r="R9" s="268"/>
      <c r="S9" s="268"/>
      <c r="T9" s="256"/>
      <c r="U9" s="256"/>
      <c r="V9" s="256"/>
      <c r="W9" s="256"/>
      <c r="X9" s="256"/>
      <c r="Y9" s="256"/>
      <c r="Z9" s="256"/>
      <c r="AA9" s="256"/>
      <c r="AB9" s="256"/>
      <c r="AC9" s="256"/>
      <c r="AD9" s="256"/>
      <c r="AE9" s="256"/>
      <c r="AF9" s="256"/>
      <c r="AG9" s="256"/>
      <c r="AH9" s="256"/>
      <c r="AI9" s="256"/>
      <c r="AJ9" s="257"/>
      <c r="AK9" s="256"/>
      <c r="AL9" s="246"/>
      <c r="AM9" s="246"/>
      <c r="AN9" s="246"/>
      <c r="AO9" s="246"/>
      <c r="AP9" s="246"/>
      <c r="AQ9" s="246"/>
    </row>
    <row r="10" spans="1:43" ht="59.25" customHeight="1" thickBot="1">
      <c r="A10" s="264" t="s">
        <v>76</v>
      </c>
      <c r="B10" s="260"/>
      <c r="C10" s="417" t="s">
        <v>251</v>
      </c>
      <c r="D10" s="260"/>
      <c r="E10" s="260"/>
      <c r="F10" s="260"/>
      <c r="G10" s="260"/>
      <c r="H10" s="260"/>
      <c r="I10" s="260"/>
      <c r="J10" s="266"/>
      <c r="K10" s="270"/>
      <c r="L10" s="270"/>
      <c r="M10" s="270"/>
      <c r="N10" s="270"/>
      <c r="O10" s="256"/>
      <c r="P10" s="256"/>
      <c r="Q10" s="256"/>
      <c r="R10" s="256"/>
      <c r="S10" s="256"/>
      <c r="T10" s="256"/>
      <c r="U10" s="256"/>
      <c r="V10" s="256"/>
      <c r="W10" s="256"/>
      <c r="X10" s="256"/>
      <c r="Y10" s="256"/>
      <c r="Z10" s="256"/>
      <c r="AA10" s="256"/>
      <c r="AB10" s="256"/>
      <c r="AC10" s="256"/>
      <c r="AD10" s="256"/>
      <c r="AE10" s="256"/>
      <c r="AF10" s="256"/>
      <c r="AG10" s="256"/>
      <c r="AH10" s="256"/>
      <c r="AI10" s="256"/>
      <c r="AJ10" s="257"/>
      <c r="AK10" s="256"/>
      <c r="AL10" s="246"/>
      <c r="AM10" s="246"/>
      <c r="AN10" s="246"/>
      <c r="AO10" s="246"/>
      <c r="AP10" s="246"/>
      <c r="AQ10" s="246"/>
    </row>
    <row r="11" spans="1:43" ht="68.25" customHeight="1" thickBot="1">
      <c r="A11" s="264" t="s">
        <v>78</v>
      </c>
      <c r="B11" s="260"/>
      <c r="C11" s="417" t="s">
        <v>252</v>
      </c>
      <c r="D11" s="260"/>
      <c r="E11" s="260"/>
      <c r="F11" s="260"/>
      <c r="G11" s="260"/>
      <c r="H11" s="260"/>
      <c r="I11" s="260"/>
      <c r="J11" s="266"/>
      <c r="K11" s="270"/>
      <c r="L11" s="270"/>
      <c r="M11" s="270"/>
      <c r="N11" s="270"/>
      <c r="O11" s="256"/>
      <c r="P11" s="256"/>
      <c r="Q11" s="256"/>
      <c r="R11" s="256"/>
      <c r="S11" s="256"/>
      <c r="T11" s="256"/>
      <c r="U11" s="256"/>
      <c r="V11" s="256"/>
      <c r="W11" s="256"/>
      <c r="X11" s="256"/>
      <c r="Y11" s="256"/>
      <c r="Z11" s="256"/>
      <c r="AA11" s="256"/>
      <c r="AB11" s="256"/>
      <c r="AC11" s="256"/>
      <c r="AD11" s="256"/>
      <c r="AE11" s="256"/>
      <c r="AF11" s="256"/>
      <c r="AG11" s="256"/>
      <c r="AH11" s="256"/>
      <c r="AI11" s="256"/>
      <c r="AJ11" s="257"/>
      <c r="AK11" s="256"/>
      <c r="AL11" s="246"/>
      <c r="AM11" s="246"/>
      <c r="AN11" s="246"/>
      <c r="AO11" s="246"/>
      <c r="AP11" s="246"/>
      <c r="AQ11" s="246"/>
    </row>
    <row r="12" spans="1:43" ht="15.75"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256"/>
      <c r="AI12" s="256"/>
      <c r="AJ12" s="257"/>
      <c r="AK12" s="256"/>
      <c r="AL12" s="246"/>
      <c r="AM12" s="246"/>
      <c r="AN12" s="246"/>
      <c r="AO12" s="246"/>
      <c r="AP12" s="246"/>
      <c r="AQ12" s="246"/>
    </row>
    <row r="13" spans="1:43" ht="15.75" customHeight="1" thickBot="1">
      <c r="A13" s="271"/>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c r="AB13" s="256"/>
      <c r="AC13" s="256"/>
      <c r="AD13" s="256"/>
      <c r="AE13" s="256"/>
      <c r="AF13" s="256"/>
      <c r="AG13" s="272"/>
      <c r="AH13" s="272"/>
      <c r="AI13" s="272"/>
      <c r="AJ13" s="273"/>
      <c r="AK13" s="274"/>
      <c r="AL13" s="246"/>
      <c r="AM13" s="246"/>
      <c r="AN13" s="246"/>
      <c r="AO13" s="246"/>
      <c r="AP13" s="246"/>
      <c r="AQ13" s="246"/>
    </row>
    <row r="14" spans="1:43" ht="14.4">
      <c r="A14" s="275" t="s">
        <v>80</v>
      </c>
      <c r="B14" s="276"/>
      <c r="C14" s="276"/>
      <c r="D14" s="277"/>
      <c r="E14" s="275" t="s">
        <v>81</v>
      </c>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7"/>
      <c r="AF14" s="418"/>
      <c r="AG14" s="279" t="s">
        <v>82</v>
      </c>
      <c r="AH14" s="241"/>
      <c r="AI14" s="241"/>
      <c r="AJ14" s="241"/>
      <c r="AK14" s="239"/>
      <c r="AL14" s="246"/>
      <c r="AM14" s="279" t="s">
        <v>83</v>
      </c>
      <c r="AN14" s="239"/>
      <c r="AO14" s="246"/>
      <c r="AP14" s="246"/>
      <c r="AQ14" s="246"/>
    </row>
    <row r="15" spans="1:43" ht="14.4">
      <c r="A15" s="280" t="s">
        <v>84</v>
      </c>
      <c r="B15" s="281" t="s">
        <v>85</v>
      </c>
      <c r="C15" s="281" t="s">
        <v>86</v>
      </c>
      <c r="D15" s="282" t="s">
        <v>87</v>
      </c>
      <c r="E15" s="283" t="s">
        <v>88</v>
      </c>
      <c r="F15" s="243"/>
      <c r="G15" s="243"/>
      <c r="H15" s="244"/>
      <c r="I15" s="284" t="s">
        <v>89</v>
      </c>
      <c r="J15" s="243"/>
      <c r="K15" s="243"/>
      <c r="L15" s="243"/>
      <c r="M15" s="243"/>
      <c r="N15" s="243"/>
      <c r="O15" s="243"/>
      <c r="P15" s="243"/>
      <c r="Q15" s="243"/>
      <c r="R15" s="243"/>
      <c r="S15" s="243"/>
      <c r="T15" s="243"/>
      <c r="U15" s="243"/>
      <c r="V15" s="243"/>
      <c r="W15" s="243"/>
      <c r="X15" s="285"/>
      <c r="Y15" s="285"/>
      <c r="Z15" s="284" t="s">
        <v>90</v>
      </c>
      <c r="AA15" s="243"/>
      <c r="AB15" s="243"/>
      <c r="AC15" s="243"/>
      <c r="AD15" s="243"/>
      <c r="AE15" s="286"/>
      <c r="AF15" s="418"/>
      <c r="AG15" s="248"/>
      <c r="AH15" s="287"/>
      <c r="AI15" s="287"/>
      <c r="AJ15" s="287"/>
      <c r="AK15" s="249"/>
      <c r="AL15" s="246"/>
      <c r="AM15" s="248"/>
      <c r="AN15" s="249"/>
      <c r="AO15" s="288"/>
      <c r="AP15" s="288"/>
      <c r="AQ15" s="288"/>
    </row>
    <row r="16" spans="1:43" ht="32.25" customHeight="1" thickBot="1">
      <c r="A16" s="289"/>
      <c r="B16" s="290"/>
      <c r="C16" s="290"/>
      <c r="D16" s="291"/>
      <c r="E16" s="292" t="s">
        <v>91</v>
      </c>
      <c r="F16" s="293"/>
      <c r="G16" s="293"/>
      <c r="H16" s="294"/>
      <c r="I16" s="281" t="s">
        <v>92</v>
      </c>
      <c r="J16" s="281" t="s">
        <v>93</v>
      </c>
      <c r="K16" s="281" t="s">
        <v>94</v>
      </c>
      <c r="L16" s="281" t="s">
        <v>95</v>
      </c>
      <c r="M16" s="281" t="s">
        <v>96</v>
      </c>
      <c r="N16" s="281" t="s">
        <v>97</v>
      </c>
      <c r="O16" s="295" t="s">
        <v>98</v>
      </c>
      <c r="P16" s="295" t="s">
        <v>99</v>
      </c>
      <c r="Q16" s="295" t="s">
        <v>100</v>
      </c>
      <c r="R16" s="281" t="s">
        <v>101</v>
      </c>
      <c r="S16" s="296" t="s">
        <v>102</v>
      </c>
      <c r="T16" s="281" t="s">
        <v>103</v>
      </c>
      <c r="U16" s="281" t="s">
        <v>104</v>
      </c>
      <c r="V16" s="281" t="s">
        <v>105</v>
      </c>
      <c r="W16" s="281" t="s">
        <v>106</v>
      </c>
      <c r="X16" s="281" t="s">
        <v>107</v>
      </c>
      <c r="Y16" s="297"/>
      <c r="Z16" s="296" t="s">
        <v>108</v>
      </c>
      <c r="AA16" s="281" t="s">
        <v>109</v>
      </c>
      <c r="AB16" s="281" t="s">
        <v>110</v>
      </c>
      <c r="AC16" s="281" t="s">
        <v>55</v>
      </c>
      <c r="AD16" s="298" t="s">
        <v>111</v>
      </c>
      <c r="AE16" s="286"/>
      <c r="AF16" s="419"/>
      <c r="AG16" s="250"/>
      <c r="AH16" s="251"/>
      <c r="AI16" s="251"/>
      <c r="AJ16" s="251"/>
      <c r="AK16" s="252"/>
      <c r="AL16" s="288"/>
      <c r="AM16" s="250"/>
      <c r="AN16" s="252"/>
      <c r="AO16" s="288"/>
      <c r="AP16" s="246"/>
      <c r="AQ16" s="288"/>
    </row>
    <row r="17" spans="1:43" ht="102" customHeight="1" thickBot="1">
      <c r="A17" s="289"/>
      <c r="B17" s="290"/>
      <c r="C17" s="290"/>
      <c r="D17" s="291"/>
      <c r="E17" s="300" t="s">
        <v>0</v>
      </c>
      <c r="F17" s="297" t="s">
        <v>1</v>
      </c>
      <c r="G17" s="301"/>
      <c r="H17" s="302" t="s">
        <v>112</v>
      </c>
      <c r="I17" s="303"/>
      <c r="J17" s="303"/>
      <c r="K17" s="303"/>
      <c r="L17" s="303"/>
      <c r="M17" s="303"/>
      <c r="N17" s="303"/>
      <c r="O17" s="303"/>
      <c r="P17" s="303"/>
      <c r="Q17" s="303"/>
      <c r="R17" s="303"/>
      <c r="S17" s="303"/>
      <c r="T17" s="303"/>
      <c r="U17" s="303"/>
      <c r="V17" s="303"/>
      <c r="W17" s="303"/>
      <c r="X17" s="303"/>
      <c r="Y17" s="304"/>
      <c r="Z17" s="303"/>
      <c r="AA17" s="303"/>
      <c r="AB17" s="303"/>
      <c r="AC17" s="303"/>
      <c r="AD17" s="305" t="s">
        <v>113</v>
      </c>
      <c r="AE17" s="306" t="s">
        <v>114</v>
      </c>
      <c r="AF17" s="419"/>
      <c r="AG17" s="300" t="s">
        <v>115</v>
      </c>
      <c r="AH17" s="304" t="s">
        <v>116</v>
      </c>
      <c r="AI17" s="304" t="s">
        <v>117</v>
      </c>
      <c r="AJ17" s="304" t="s">
        <v>118</v>
      </c>
      <c r="AK17" s="307" t="s">
        <v>119</v>
      </c>
      <c r="AL17" s="288"/>
      <c r="AM17" s="300" t="s">
        <v>120</v>
      </c>
      <c r="AN17" s="307" t="s">
        <v>121</v>
      </c>
      <c r="AO17" s="288"/>
      <c r="AP17" s="246"/>
      <c r="AQ17" s="288"/>
    </row>
    <row r="18" spans="1:43" ht="51" customHeight="1">
      <c r="A18" s="308">
        <v>1</v>
      </c>
      <c r="B18" s="420" t="s">
        <v>253</v>
      </c>
      <c r="C18" s="420" t="s">
        <v>254</v>
      </c>
      <c r="D18" s="421" t="s">
        <v>255</v>
      </c>
      <c r="E18" s="311" t="s">
        <v>6</v>
      </c>
      <c r="F18" s="312" t="s">
        <v>13</v>
      </c>
      <c r="G18" s="313" t="str">
        <f>+CONCATENATE(E18," - ",F18)</f>
        <v>MUY BAJA - MAYOR</v>
      </c>
      <c r="H18" s="314" t="str">
        <f>+VLOOKUP(G18,[2]Datos!D3:E17,2,FALSE)</f>
        <v>ALTO</v>
      </c>
      <c r="I18" s="315" t="s">
        <v>256</v>
      </c>
      <c r="J18" s="315" t="s">
        <v>257</v>
      </c>
      <c r="K18" s="315" t="s">
        <v>258</v>
      </c>
      <c r="L18" s="315" t="s">
        <v>259</v>
      </c>
      <c r="M18" s="315" t="s">
        <v>260</v>
      </c>
      <c r="N18" s="315" t="s">
        <v>261</v>
      </c>
      <c r="O18" s="317" t="s">
        <v>3</v>
      </c>
      <c r="P18" s="318" t="s">
        <v>4</v>
      </c>
      <c r="Q18" s="319">
        <f>IF(P18="ASIGNADO",15,IF(P18="NO ASIGNADO",0,"0"))</f>
        <v>15</v>
      </c>
      <c r="R18" s="320">
        <f>SUM(Q18:Q24)</f>
        <v>100</v>
      </c>
      <c r="S18" s="321" t="s">
        <v>131</v>
      </c>
      <c r="T18" s="322">
        <f>IF(T21="DÉBIL",0,IF(T21="MODERADO",50,IF(T21="FUERTE",100,"")))</f>
        <v>100</v>
      </c>
      <c r="U18" s="323" t="str">
        <f>IF(AND(R21="FUERTE",S18="FUERTE (SIEMPRE SE EJECUTA)"),"NO","SÍ")</f>
        <v>NO</v>
      </c>
      <c r="V18" s="422" t="str" cm="1">
        <f t="array" ref="V18">_xlfn.IFS(AVERAGE(T18,T25,T32,T39,T46,T53)=100,"FUERTE",AVERAGE(T18,T25,T32,T39,T46,T53)&lt;50,"DÉBIL",AVERAGE(T18,T25,T32,T39,T46,T53)&gt;=50,"MODERADO")</f>
        <v>FUERTE</v>
      </c>
      <c r="W18" s="325" t="s">
        <v>62</v>
      </c>
      <c r="X18" s="324" t="str">
        <f>IF(AND(E18="MUY BAJA",W21=2),"MUY BAJA",IF(AND(E18="BAJA",W21=2),"MUY BAJA",IF(AND(E18="MEDIA",W21=2),"MUY BAJA",IF(AND(E18="ALTA",W21=2),"BAJA",IF(AND(E18="MUY ALTA",W21=2),"MEDIA",IF(AND(E18="MUY BAJA",W21=1),"MUY BAJA",IF(AND(E18="BAJA",W21=1),"MUY BAJA",IF(AND(E18="MEDIA",W21=1),"BAJA",IF(AND(E18="ALTA",W21=1),"MEDIA",IF(AND(E18="MUY ALTA",W21=1),"ALTA",E18))))))))))</f>
        <v>MUY BAJA</v>
      </c>
      <c r="Y18" s="313" t="str">
        <f>+CONCATENATE(X18," - ",F18)</f>
        <v>MUY BAJA - MAYOR</v>
      </c>
      <c r="Z18" s="314" t="str">
        <f>+VLOOKUP(Y18,[2]Datos!$D$3:$E$17,2,FALSE)</f>
        <v>ALTO</v>
      </c>
      <c r="AA18" s="312" t="s">
        <v>45</v>
      </c>
      <c r="AB18" s="310" t="s">
        <v>262</v>
      </c>
      <c r="AC18" s="326"/>
      <c r="AD18" s="327" t="s">
        <v>138</v>
      </c>
      <c r="AE18" s="328" t="s">
        <v>138</v>
      </c>
      <c r="AF18" s="329"/>
      <c r="AG18" s="330">
        <v>46149</v>
      </c>
      <c r="AH18" s="331" t="s">
        <v>263</v>
      </c>
      <c r="AI18" s="331" t="s">
        <v>264</v>
      </c>
      <c r="AJ18" s="331" t="s">
        <v>265</v>
      </c>
      <c r="AK18" s="332" t="s">
        <v>266</v>
      </c>
      <c r="AL18" s="246"/>
      <c r="AM18" s="423" t="s">
        <v>267</v>
      </c>
      <c r="AN18" s="371" t="s">
        <v>268</v>
      </c>
      <c r="AO18" s="246"/>
      <c r="AP18" s="246"/>
      <c r="AQ18" s="246"/>
    </row>
    <row r="19" spans="1:43" ht="62.25" customHeight="1">
      <c r="A19" s="289"/>
      <c r="B19" s="424"/>
      <c r="C19" s="424"/>
      <c r="D19" s="425"/>
      <c r="E19" s="289"/>
      <c r="F19" s="290"/>
      <c r="G19" s="290"/>
      <c r="H19" s="290"/>
      <c r="I19" s="290"/>
      <c r="J19" s="290"/>
      <c r="K19" s="290"/>
      <c r="L19" s="290"/>
      <c r="M19" s="290"/>
      <c r="N19" s="290"/>
      <c r="O19" s="335" t="s">
        <v>9</v>
      </c>
      <c r="P19" s="336" t="s">
        <v>10</v>
      </c>
      <c r="Q19" s="337">
        <f>IF(P19="ADECUADO",15,IF(P19="INADECUADO",0,"0"))</f>
        <v>15</v>
      </c>
      <c r="R19" s="338"/>
      <c r="S19" s="290"/>
      <c r="T19" s="290"/>
      <c r="U19" s="290"/>
      <c r="V19" s="290"/>
      <c r="W19" s="303"/>
      <c r="X19" s="290"/>
      <c r="Y19" s="290"/>
      <c r="Z19" s="290"/>
      <c r="AA19" s="290"/>
      <c r="AB19" s="426"/>
      <c r="AC19" s="248"/>
      <c r="AD19" s="290"/>
      <c r="AE19" s="291"/>
      <c r="AF19" s="329"/>
      <c r="AG19" s="289"/>
      <c r="AH19" s="290"/>
      <c r="AI19" s="290"/>
      <c r="AJ19" s="290"/>
      <c r="AK19" s="291"/>
      <c r="AL19" s="246"/>
      <c r="AM19" s="289"/>
      <c r="AN19" s="291"/>
      <c r="AO19" s="246"/>
      <c r="AP19" s="246"/>
      <c r="AQ19" s="246"/>
    </row>
    <row r="20" spans="1:43" ht="75.75" customHeight="1">
      <c r="A20" s="289"/>
      <c r="B20" s="424"/>
      <c r="C20" s="424"/>
      <c r="D20" s="425"/>
      <c r="E20" s="289"/>
      <c r="F20" s="290"/>
      <c r="G20" s="290"/>
      <c r="H20" s="290"/>
      <c r="I20" s="290"/>
      <c r="J20" s="290"/>
      <c r="K20" s="290"/>
      <c r="L20" s="290"/>
      <c r="M20" s="290"/>
      <c r="N20" s="290"/>
      <c r="O20" s="342" t="s">
        <v>16</v>
      </c>
      <c r="P20" s="336" t="s">
        <v>17</v>
      </c>
      <c r="Q20" s="337">
        <f>IF(P20="OPORTUNA",15,IF(P20="INOPORTUNA",0,"0"))</f>
        <v>15</v>
      </c>
      <c r="R20" s="338"/>
      <c r="S20" s="290"/>
      <c r="T20" s="303"/>
      <c r="U20" s="290"/>
      <c r="V20" s="290"/>
      <c r="W20" s="343" t="s">
        <v>141</v>
      </c>
      <c r="X20" s="290"/>
      <c r="Y20" s="290"/>
      <c r="Z20" s="290"/>
      <c r="AA20" s="290"/>
      <c r="AB20" s="426"/>
      <c r="AC20" s="248"/>
      <c r="AD20" s="290"/>
      <c r="AE20" s="291"/>
      <c r="AF20" s="329"/>
      <c r="AG20" s="289"/>
      <c r="AH20" s="290"/>
      <c r="AI20" s="290"/>
      <c r="AJ20" s="290"/>
      <c r="AK20" s="291"/>
      <c r="AL20" s="246"/>
      <c r="AM20" s="289"/>
      <c r="AN20" s="291"/>
      <c r="AO20" s="246"/>
      <c r="AP20" s="246"/>
      <c r="AQ20" s="246"/>
    </row>
    <row r="21" spans="1:43" ht="90.75" customHeight="1">
      <c r="A21" s="289"/>
      <c r="B21" s="424"/>
      <c r="C21" s="424"/>
      <c r="D21" s="425"/>
      <c r="E21" s="289"/>
      <c r="F21" s="290"/>
      <c r="G21" s="290"/>
      <c r="H21" s="290"/>
      <c r="I21" s="290"/>
      <c r="J21" s="290"/>
      <c r="K21" s="290"/>
      <c r="L21" s="290"/>
      <c r="M21" s="290"/>
      <c r="N21" s="290"/>
      <c r="O21" s="335" t="s">
        <v>23</v>
      </c>
      <c r="P21" s="336" t="s">
        <v>24</v>
      </c>
      <c r="Q21" s="337">
        <f>IF(P21="PREVENIR",15,IF(P21="DETECTAR",10,IF(P21="NO ES UN CONTROL",0,"0")))</f>
        <v>15</v>
      </c>
      <c r="R21" s="344" t="str">
        <f>IF(R18&lt;86,"DÉBIL",IF(R18&lt;96,"MODERADO",IF(R18&lt;101,"FUERTE","")))</f>
        <v>FUERTE</v>
      </c>
      <c r="S21" s="290"/>
      <c r="T21" s="345" t="str">
        <f>IF(AND(R21="FUERTE",S18="FUERTE (SIEMPRE SE EJECUTA)"),"FUERTE",IF(OR(R21="DÉBIL",S18="DÉBIL (NO SE EJECUTA)"),"DÉBIL",IF(OR(R21="MODERADO",S18="MODERADO (ALGUNAS VECES)"),"MODERADO")))</f>
        <v>FUERTE</v>
      </c>
      <c r="U21" s="290"/>
      <c r="V21" s="290"/>
      <c r="W21" s="346">
        <f>IF(AND($V$18="FUERTE",$W$18="DIRECTAMENTE"),2,IF(AND($V$18="FUERTE",$W$18="DIRECTAMENTE"),2,IF(AND($V$18="FUERTE",$W$18="DIRECTAMENTE"),2,IF(AND($V$18="FUERTE",$W$18="NO DISMINUYE"),0,IF(AND($V$18="MODERADO",$W$18="DIRECTAMENTE"),1,IF(AND($V$18="MODERADO",$W$18="DIRECTAMENTE"),1,IF(AND($V$18="MODERADO",$W$18="DIRECTAMENTE"),1,IF(AND($V$18="MODERADO",$W$18="NO DISMINUYE"),0,"N/A"))))))))</f>
        <v>2</v>
      </c>
      <c r="X21" s="290"/>
      <c r="Y21" s="290"/>
      <c r="Z21" s="290"/>
      <c r="AA21" s="290"/>
      <c r="AB21" s="426"/>
      <c r="AC21" s="248"/>
      <c r="AD21" s="290"/>
      <c r="AE21" s="347" t="s">
        <v>142</v>
      </c>
      <c r="AF21" s="348"/>
      <c r="AG21" s="289"/>
      <c r="AH21" s="290"/>
      <c r="AI21" s="290"/>
      <c r="AJ21" s="290"/>
      <c r="AK21" s="291"/>
      <c r="AL21" s="246"/>
      <c r="AM21" s="289"/>
      <c r="AN21" s="291"/>
      <c r="AO21" s="246"/>
      <c r="AP21" s="246"/>
      <c r="AQ21" s="246"/>
    </row>
    <row r="22" spans="1:43" ht="111" customHeight="1">
      <c r="A22" s="289"/>
      <c r="B22" s="424"/>
      <c r="C22" s="424"/>
      <c r="D22" s="425"/>
      <c r="E22" s="289"/>
      <c r="F22" s="290"/>
      <c r="G22" s="290"/>
      <c r="H22" s="290"/>
      <c r="I22" s="290"/>
      <c r="J22" s="290"/>
      <c r="K22" s="290"/>
      <c r="L22" s="290"/>
      <c r="M22" s="290"/>
      <c r="N22" s="290"/>
      <c r="O22" s="335" t="s">
        <v>29</v>
      </c>
      <c r="P22" s="336" t="s">
        <v>30</v>
      </c>
      <c r="Q22" s="337">
        <f>IF(P22="CONFIABLE",15,IF(P22="NO CONFIABLE",0,"0"))</f>
        <v>15</v>
      </c>
      <c r="R22" s="338"/>
      <c r="S22" s="290"/>
      <c r="T22" s="290"/>
      <c r="U22" s="290"/>
      <c r="V22" s="290"/>
      <c r="W22" s="290"/>
      <c r="X22" s="290"/>
      <c r="Y22" s="290"/>
      <c r="Z22" s="290"/>
      <c r="AA22" s="290"/>
      <c r="AB22" s="426"/>
      <c r="AC22" s="248"/>
      <c r="AD22" s="290"/>
      <c r="AE22" s="349"/>
      <c r="AF22" s="348"/>
      <c r="AG22" s="289"/>
      <c r="AH22" s="290"/>
      <c r="AI22" s="290"/>
      <c r="AJ22" s="290"/>
      <c r="AK22" s="291"/>
      <c r="AL22" s="246"/>
      <c r="AM22" s="289"/>
      <c r="AN22" s="291"/>
      <c r="AO22" s="246"/>
      <c r="AP22" s="246"/>
      <c r="AQ22" s="246"/>
    </row>
    <row r="23" spans="1:43" ht="84" customHeight="1">
      <c r="A23" s="289"/>
      <c r="B23" s="424"/>
      <c r="C23" s="424"/>
      <c r="D23" s="425"/>
      <c r="E23" s="289"/>
      <c r="F23" s="290"/>
      <c r="G23" s="290"/>
      <c r="H23" s="290"/>
      <c r="I23" s="290"/>
      <c r="J23" s="290"/>
      <c r="K23" s="290"/>
      <c r="L23" s="290"/>
      <c r="M23" s="290"/>
      <c r="N23" s="290"/>
      <c r="O23" s="335" t="s">
        <v>34</v>
      </c>
      <c r="P23" s="336" t="s">
        <v>35</v>
      </c>
      <c r="Q23" s="337">
        <f>IF(P23="SE INVESTIGAN Y SE RESUELVEN OPORTUNAMENTE",15,IF(P23="NO SE INVESTIGAN Y SE RESUELVEN OPORTUNAMENTE",0,"0"))</f>
        <v>15</v>
      </c>
      <c r="R23" s="338"/>
      <c r="S23" s="290"/>
      <c r="T23" s="290"/>
      <c r="U23" s="290"/>
      <c r="V23" s="290"/>
      <c r="W23" s="290"/>
      <c r="X23" s="290"/>
      <c r="Y23" s="290"/>
      <c r="Z23" s="290"/>
      <c r="AA23" s="290"/>
      <c r="AB23" s="426"/>
      <c r="AC23" s="248"/>
      <c r="AD23" s="290"/>
      <c r="AE23" s="328" t="s">
        <v>138</v>
      </c>
      <c r="AF23" s="329"/>
      <c r="AG23" s="289"/>
      <c r="AH23" s="290"/>
      <c r="AI23" s="290"/>
      <c r="AJ23" s="290"/>
      <c r="AK23" s="291"/>
      <c r="AL23" s="246"/>
      <c r="AM23" s="289"/>
      <c r="AN23" s="291"/>
      <c r="AO23" s="246"/>
      <c r="AP23" s="246"/>
      <c r="AQ23" s="246"/>
    </row>
    <row r="24" spans="1:43" ht="80.25" customHeight="1" thickBot="1">
      <c r="A24" s="289"/>
      <c r="B24" s="424"/>
      <c r="C24" s="424"/>
      <c r="D24" s="425"/>
      <c r="E24" s="289"/>
      <c r="F24" s="290"/>
      <c r="G24" s="290"/>
      <c r="H24" s="290"/>
      <c r="I24" s="303"/>
      <c r="J24" s="303"/>
      <c r="K24" s="303"/>
      <c r="L24" s="303"/>
      <c r="M24" s="303"/>
      <c r="N24" s="303"/>
      <c r="O24" s="350" t="s">
        <v>38</v>
      </c>
      <c r="P24" s="351" t="s">
        <v>39</v>
      </c>
      <c r="Q24" s="352">
        <f>IF(P24="COMPLETA",10,IF(P24="INCOMPLETA",5,IF(P24="NO EXISTE",0,"0")))</f>
        <v>10</v>
      </c>
      <c r="R24" s="353"/>
      <c r="S24" s="354"/>
      <c r="T24" s="354"/>
      <c r="U24" s="354"/>
      <c r="V24" s="290"/>
      <c r="W24" s="290"/>
      <c r="X24" s="290"/>
      <c r="Y24" s="290"/>
      <c r="Z24" s="290"/>
      <c r="AA24" s="290"/>
      <c r="AB24" s="426"/>
      <c r="AC24" s="248"/>
      <c r="AD24" s="354"/>
      <c r="AE24" s="355"/>
      <c r="AF24" s="329"/>
      <c r="AG24" s="356"/>
      <c r="AH24" s="354"/>
      <c r="AI24" s="354"/>
      <c r="AJ24" s="354"/>
      <c r="AK24" s="355"/>
      <c r="AL24" s="246"/>
      <c r="AM24" s="356"/>
      <c r="AN24" s="349"/>
      <c r="AO24" s="246"/>
      <c r="AP24" s="246"/>
      <c r="AQ24" s="246"/>
    </row>
    <row r="25" spans="1:43" ht="38.25" customHeight="1">
      <c r="A25" s="289"/>
      <c r="B25" s="424"/>
      <c r="C25" s="424"/>
      <c r="D25" s="425"/>
      <c r="E25" s="289"/>
      <c r="F25" s="290"/>
      <c r="G25" s="290"/>
      <c r="H25" s="290"/>
      <c r="I25" s="315" t="s">
        <v>256</v>
      </c>
      <c r="J25" s="316" t="s">
        <v>200</v>
      </c>
      <c r="K25" s="316" t="s">
        <v>269</v>
      </c>
      <c r="L25" s="316" t="s">
        <v>270</v>
      </c>
      <c r="M25" s="316" t="s">
        <v>271</v>
      </c>
      <c r="N25" s="316" t="s">
        <v>272</v>
      </c>
      <c r="O25" s="317" t="s">
        <v>3</v>
      </c>
      <c r="P25" s="318" t="s">
        <v>4</v>
      </c>
      <c r="Q25" s="319">
        <f>IF(P25="ASIGNADO",15,IF(P25="NO ASIGNADO",0,"0"))</f>
        <v>15</v>
      </c>
      <c r="R25" s="359">
        <f>SUM(Q25:Q31)</f>
        <v>100</v>
      </c>
      <c r="S25" s="360" t="s">
        <v>131</v>
      </c>
      <c r="T25" s="322">
        <f>IF(T28="DÉBIL",0,IF(T28="MODERADO",50,IF(T28="FUERTE",100,"")))</f>
        <v>100</v>
      </c>
      <c r="U25" s="323" t="str">
        <f>IF(AND(R28="FUERTE",S25="FUERTE (SIEMPRE SE EJECUTA)"),"NO","SÍ")</f>
        <v>NO</v>
      </c>
      <c r="V25" s="290"/>
      <c r="W25" s="290"/>
      <c r="X25" s="290"/>
      <c r="Y25" s="290"/>
      <c r="Z25" s="290"/>
      <c r="AA25" s="290"/>
      <c r="AB25" s="426"/>
      <c r="AC25" s="248"/>
      <c r="AD25" s="427"/>
      <c r="AE25" s="428"/>
      <c r="AF25" s="329"/>
      <c r="AG25" s="370">
        <v>46149</v>
      </c>
      <c r="AH25" s="429" t="s">
        <v>273</v>
      </c>
      <c r="AI25" s="363" t="s">
        <v>274</v>
      </c>
      <c r="AJ25" s="331" t="s">
        <v>265</v>
      </c>
      <c r="AK25" s="332" t="s">
        <v>266</v>
      </c>
      <c r="AL25" s="246"/>
      <c r="AM25" s="423" t="s">
        <v>275</v>
      </c>
      <c r="AN25" s="371" t="s">
        <v>276</v>
      </c>
      <c r="AO25" s="246"/>
      <c r="AP25" s="246"/>
      <c r="AQ25" s="246"/>
    </row>
    <row r="26" spans="1:43" ht="55.5" customHeight="1">
      <c r="A26" s="289"/>
      <c r="B26" s="424"/>
      <c r="C26" s="424"/>
      <c r="D26" s="425"/>
      <c r="E26" s="289"/>
      <c r="F26" s="290"/>
      <c r="G26" s="290"/>
      <c r="H26" s="290"/>
      <c r="I26" s="290"/>
      <c r="J26" s="290"/>
      <c r="K26" s="290"/>
      <c r="L26" s="290"/>
      <c r="M26" s="290"/>
      <c r="N26" s="290"/>
      <c r="O26" s="335" t="s">
        <v>9</v>
      </c>
      <c r="P26" s="336" t="s">
        <v>152</v>
      </c>
      <c r="Q26" s="337">
        <f>IF(P26="ADECUADO",15,IF(P26="INADECUADO",0,"0"))</f>
        <v>15</v>
      </c>
      <c r="R26" s="338"/>
      <c r="S26" s="290"/>
      <c r="T26" s="290"/>
      <c r="U26" s="290"/>
      <c r="V26" s="290"/>
      <c r="W26" s="290"/>
      <c r="X26" s="290"/>
      <c r="Y26" s="290"/>
      <c r="Z26" s="290"/>
      <c r="AA26" s="290"/>
      <c r="AB26" s="426"/>
      <c r="AC26" s="248"/>
      <c r="AD26" s="289"/>
      <c r="AE26" s="291"/>
      <c r="AF26" s="329"/>
      <c r="AG26" s="289"/>
      <c r="AH26" s="430"/>
      <c r="AI26" s="290"/>
      <c r="AJ26" s="290"/>
      <c r="AK26" s="291"/>
      <c r="AL26" s="246"/>
      <c r="AM26" s="289"/>
      <c r="AN26" s="291"/>
      <c r="AO26" s="246"/>
      <c r="AP26" s="246"/>
      <c r="AQ26" s="246"/>
    </row>
    <row r="27" spans="1:43" ht="85.5" customHeight="1">
      <c r="A27" s="289"/>
      <c r="B27" s="424"/>
      <c r="C27" s="424"/>
      <c r="D27" s="425"/>
      <c r="E27" s="289"/>
      <c r="F27" s="290"/>
      <c r="G27" s="290"/>
      <c r="H27" s="290"/>
      <c r="I27" s="290"/>
      <c r="J27" s="290"/>
      <c r="K27" s="290"/>
      <c r="L27" s="290"/>
      <c r="M27" s="290"/>
      <c r="N27" s="290"/>
      <c r="O27" s="342" t="s">
        <v>16</v>
      </c>
      <c r="P27" s="336" t="s">
        <v>17</v>
      </c>
      <c r="Q27" s="337">
        <f>IF(P27="OPORTUNA",15,IF(P27="INOPORTUNA",0,"0"))</f>
        <v>15</v>
      </c>
      <c r="R27" s="368"/>
      <c r="S27" s="290"/>
      <c r="T27" s="303"/>
      <c r="U27" s="290"/>
      <c r="V27" s="290"/>
      <c r="W27" s="290"/>
      <c r="X27" s="290"/>
      <c r="Y27" s="290"/>
      <c r="Z27" s="290"/>
      <c r="AA27" s="290"/>
      <c r="AB27" s="426"/>
      <c r="AC27" s="248"/>
      <c r="AD27" s="289"/>
      <c r="AE27" s="349"/>
      <c r="AF27" s="329"/>
      <c r="AG27" s="289"/>
      <c r="AH27" s="430"/>
      <c r="AI27" s="290"/>
      <c r="AJ27" s="290"/>
      <c r="AK27" s="291"/>
      <c r="AL27" s="246"/>
      <c r="AM27" s="289"/>
      <c r="AN27" s="291"/>
      <c r="AO27" s="246"/>
      <c r="AP27" s="246"/>
      <c r="AQ27" s="246"/>
    </row>
    <row r="28" spans="1:43" ht="96.75" customHeight="1">
      <c r="A28" s="289"/>
      <c r="B28" s="424"/>
      <c r="C28" s="424"/>
      <c r="D28" s="425"/>
      <c r="E28" s="289"/>
      <c r="F28" s="290"/>
      <c r="G28" s="290"/>
      <c r="H28" s="290"/>
      <c r="I28" s="290"/>
      <c r="J28" s="290"/>
      <c r="K28" s="290"/>
      <c r="L28" s="290"/>
      <c r="M28" s="290"/>
      <c r="N28" s="290"/>
      <c r="O28" s="335" t="s">
        <v>23</v>
      </c>
      <c r="P28" s="336" t="s">
        <v>24</v>
      </c>
      <c r="Q28" s="337">
        <f>IF(P28="PREVENIR",15,IF(P28="DETECTAR",10,IF(P28="NO ES UN CONTROL",0,"0")))</f>
        <v>15</v>
      </c>
      <c r="R28" s="344" t="str">
        <f>IF(R25&lt;86,"DÉBIL",IF(R25&lt;96,"MODERADO",IF(R25&lt;101,"FUERTE","")))</f>
        <v>FUERTE</v>
      </c>
      <c r="S28" s="290"/>
      <c r="T28" s="345" t="str">
        <f>IF(AND(R28="FUERTE",S25="FUERTE (SIEMPRE SE EJECUTA)"),"FUERTE",IF(OR(R28="DÉBIL",S25="DÉBIL (NO SE EJECUTA)"),"DÉBIL",IF(OR(R28="MODERADO",S25="MODERADO (ALGUNAS VECES)"),"MODERADO")))</f>
        <v>FUERTE</v>
      </c>
      <c r="U28" s="290"/>
      <c r="V28" s="290"/>
      <c r="W28" s="290"/>
      <c r="X28" s="290"/>
      <c r="Y28" s="290"/>
      <c r="Z28" s="290"/>
      <c r="AA28" s="290"/>
      <c r="AB28" s="426"/>
      <c r="AC28" s="248"/>
      <c r="AD28" s="289"/>
      <c r="AE28" s="347" t="s">
        <v>142</v>
      </c>
      <c r="AF28" s="348"/>
      <c r="AG28" s="289"/>
      <c r="AH28" s="430"/>
      <c r="AI28" s="290"/>
      <c r="AJ28" s="290"/>
      <c r="AK28" s="291"/>
      <c r="AL28" s="246"/>
      <c r="AM28" s="289"/>
      <c r="AN28" s="291"/>
      <c r="AO28" s="246"/>
      <c r="AP28" s="246"/>
      <c r="AQ28" s="246"/>
    </row>
    <row r="29" spans="1:43" ht="69.75" customHeight="1">
      <c r="A29" s="289"/>
      <c r="B29" s="424"/>
      <c r="C29" s="424"/>
      <c r="D29" s="425"/>
      <c r="E29" s="289"/>
      <c r="F29" s="290"/>
      <c r="G29" s="290"/>
      <c r="H29" s="290"/>
      <c r="I29" s="290"/>
      <c r="J29" s="290"/>
      <c r="K29" s="290"/>
      <c r="L29" s="290"/>
      <c r="M29" s="290"/>
      <c r="N29" s="290"/>
      <c r="O29" s="335" t="s">
        <v>29</v>
      </c>
      <c r="P29" s="336" t="s">
        <v>30</v>
      </c>
      <c r="Q29" s="337">
        <f>IF(P29="CONFIABLE",15,IF(P29="NO CONFIABLE",0,"0"))</f>
        <v>15</v>
      </c>
      <c r="R29" s="338"/>
      <c r="S29" s="290"/>
      <c r="T29" s="290"/>
      <c r="U29" s="290"/>
      <c r="V29" s="290"/>
      <c r="W29" s="290"/>
      <c r="X29" s="290"/>
      <c r="Y29" s="290"/>
      <c r="Z29" s="290"/>
      <c r="AA29" s="290"/>
      <c r="AB29" s="426"/>
      <c r="AC29" s="248"/>
      <c r="AD29" s="289"/>
      <c r="AE29" s="349"/>
      <c r="AF29" s="348"/>
      <c r="AG29" s="289"/>
      <c r="AH29" s="430"/>
      <c r="AI29" s="290"/>
      <c r="AJ29" s="290"/>
      <c r="AK29" s="291"/>
      <c r="AL29" s="246"/>
      <c r="AM29" s="289"/>
      <c r="AN29" s="291"/>
      <c r="AO29" s="246"/>
      <c r="AP29" s="246"/>
      <c r="AQ29" s="246"/>
    </row>
    <row r="30" spans="1:43" ht="59.25" customHeight="1">
      <c r="A30" s="289"/>
      <c r="B30" s="424"/>
      <c r="C30" s="424"/>
      <c r="D30" s="425"/>
      <c r="E30" s="289"/>
      <c r="F30" s="290"/>
      <c r="G30" s="290"/>
      <c r="H30" s="290"/>
      <c r="I30" s="290"/>
      <c r="J30" s="290"/>
      <c r="K30" s="290"/>
      <c r="L30" s="290"/>
      <c r="M30" s="290"/>
      <c r="N30" s="290"/>
      <c r="O30" s="335" t="s">
        <v>34</v>
      </c>
      <c r="P30" s="336" t="s">
        <v>35</v>
      </c>
      <c r="Q30" s="337">
        <f>IF(P30="SE INVESTIGAN Y SE RESUELVEN OPORTUNAMENTE",15,IF(P30="NO SE INVESTIGAN Y SE RESUELVEN OPORTUNAMENTE",0,"0"))</f>
        <v>15</v>
      </c>
      <c r="R30" s="338"/>
      <c r="S30" s="290"/>
      <c r="T30" s="290"/>
      <c r="U30" s="290"/>
      <c r="V30" s="290"/>
      <c r="W30" s="290"/>
      <c r="X30" s="290"/>
      <c r="Y30" s="290"/>
      <c r="Z30" s="290"/>
      <c r="AA30" s="290"/>
      <c r="AB30" s="426"/>
      <c r="AC30" s="248"/>
      <c r="AD30" s="289"/>
      <c r="AE30" s="328"/>
      <c r="AF30" s="329"/>
      <c r="AG30" s="289"/>
      <c r="AH30" s="430"/>
      <c r="AI30" s="290"/>
      <c r="AJ30" s="290"/>
      <c r="AK30" s="291"/>
      <c r="AL30" s="246"/>
      <c r="AM30" s="289"/>
      <c r="AN30" s="291"/>
      <c r="AO30" s="246"/>
      <c r="AP30" s="246"/>
      <c r="AQ30" s="246"/>
    </row>
    <row r="31" spans="1:43" ht="69.75" hidden="1" customHeight="1">
      <c r="A31" s="289"/>
      <c r="B31" s="431"/>
      <c r="C31" s="431"/>
      <c r="D31" s="432"/>
      <c r="E31" s="289"/>
      <c r="F31" s="290"/>
      <c r="G31" s="290"/>
      <c r="H31" s="290"/>
      <c r="I31" s="303"/>
      <c r="J31" s="303"/>
      <c r="K31" s="303"/>
      <c r="L31" s="303"/>
      <c r="M31" s="303"/>
      <c r="N31" s="303"/>
      <c r="O31" s="350" t="s">
        <v>38</v>
      </c>
      <c r="P31" s="351" t="s">
        <v>153</v>
      </c>
      <c r="Q31" s="352">
        <f>IF(P31="COMPLETA",10,IF(P31="INCOMPLETA",5,IF(P31="NO EXISTE",0,"0")))</f>
        <v>10</v>
      </c>
      <c r="R31" s="353"/>
      <c r="S31" s="354"/>
      <c r="T31" s="354"/>
      <c r="U31" s="354"/>
      <c r="V31" s="290"/>
      <c r="W31" s="290"/>
      <c r="X31" s="290"/>
      <c r="Y31" s="290"/>
      <c r="Z31" s="290"/>
      <c r="AA31" s="290"/>
      <c r="AB31" s="426"/>
      <c r="AC31" s="248"/>
      <c r="AD31" s="356"/>
      <c r="AE31" s="355"/>
      <c r="AF31" s="329"/>
      <c r="AG31" s="356"/>
      <c r="AH31" s="433"/>
      <c r="AI31" s="354"/>
      <c r="AJ31" s="354"/>
      <c r="AK31" s="355"/>
      <c r="AL31" s="246"/>
      <c r="AM31" s="356"/>
      <c r="AN31" s="349"/>
      <c r="AO31" s="246"/>
      <c r="AP31" s="246"/>
      <c r="AQ31" s="246"/>
    </row>
    <row r="32" spans="1:43" ht="63.75" hidden="1" customHeight="1">
      <c r="A32" s="289"/>
      <c r="B32" s="316"/>
      <c r="C32" s="315"/>
      <c r="D32" s="434"/>
      <c r="E32" s="289"/>
      <c r="F32" s="290"/>
      <c r="G32" s="290"/>
      <c r="H32" s="290"/>
      <c r="I32" s="435"/>
      <c r="J32" s="435"/>
      <c r="K32" s="435"/>
      <c r="L32" s="435"/>
      <c r="M32" s="316"/>
      <c r="N32" s="316"/>
      <c r="O32" s="317" t="s">
        <v>3</v>
      </c>
      <c r="P32" s="318" t="s">
        <v>4</v>
      </c>
      <c r="Q32" s="319">
        <f>IF(P32="ASIGNADO",15,IF(P32="NO ASIGNADO",0,"0"))</f>
        <v>15</v>
      </c>
      <c r="R32" s="359">
        <f>SUM(Q32:Q38)</f>
        <v>100</v>
      </c>
      <c r="S32" s="360" t="s">
        <v>131</v>
      </c>
      <c r="T32" s="322">
        <f>IF(T35="DÉBIL",0,IF(T35="MODERADO",50,IF(T35="FUERTE",100,"")))</f>
        <v>100</v>
      </c>
      <c r="U32" s="323" t="str">
        <f>IF(AND(R35="FUERTE",S32="FUERTE (SIEMPRE SE EJECUTA)"),"NO","SÍ")</f>
        <v>NO</v>
      </c>
      <c r="V32" s="290"/>
      <c r="W32" s="290"/>
      <c r="X32" s="290"/>
      <c r="Y32" s="290"/>
      <c r="Z32" s="290"/>
      <c r="AA32" s="290"/>
      <c r="AB32" s="426"/>
      <c r="AC32" s="248"/>
      <c r="AD32" s="361"/>
      <c r="AE32" s="362"/>
      <c r="AF32" s="329"/>
      <c r="AG32" s="370"/>
      <c r="AH32" s="363"/>
      <c r="AI32" s="363"/>
      <c r="AJ32" s="363"/>
      <c r="AK32" s="364"/>
      <c r="AL32" s="246"/>
      <c r="AM32" s="365"/>
      <c r="AN32" s="371"/>
      <c r="AO32" s="246"/>
      <c r="AP32" s="246"/>
      <c r="AQ32" s="246"/>
    </row>
    <row r="33" spans="1:43" ht="63.75" hidden="1" customHeight="1">
      <c r="A33" s="289"/>
      <c r="B33" s="290"/>
      <c r="C33" s="290"/>
      <c r="D33" s="291"/>
      <c r="E33" s="289"/>
      <c r="F33" s="290"/>
      <c r="G33" s="290"/>
      <c r="H33" s="290"/>
      <c r="I33" s="290"/>
      <c r="J33" s="290"/>
      <c r="K33" s="290"/>
      <c r="L33" s="290"/>
      <c r="M33" s="290"/>
      <c r="N33" s="290"/>
      <c r="O33" s="335" t="s">
        <v>9</v>
      </c>
      <c r="P33" s="336" t="s">
        <v>152</v>
      </c>
      <c r="Q33" s="337">
        <f>IF(P33="ADECUADO",15,IF(P33="INADECUADO",0,"0"))</f>
        <v>15</v>
      </c>
      <c r="R33" s="338"/>
      <c r="S33" s="290"/>
      <c r="T33" s="290"/>
      <c r="U33" s="290"/>
      <c r="V33" s="290"/>
      <c r="W33" s="290"/>
      <c r="X33" s="290"/>
      <c r="Y33" s="290"/>
      <c r="Z33" s="290"/>
      <c r="AA33" s="290"/>
      <c r="AB33" s="426"/>
      <c r="AC33" s="248"/>
      <c r="AD33" s="289"/>
      <c r="AE33" s="291"/>
      <c r="AF33" s="329"/>
      <c r="AG33" s="289"/>
      <c r="AH33" s="290"/>
      <c r="AI33" s="290"/>
      <c r="AJ33" s="290"/>
      <c r="AK33" s="291"/>
      <c r="AL33" s="246"/>
      <c r="AM33" s="289"/>
      <c r="AN33" s="291"/>
      <c r="AO33" s="246"/>
      <c r="AP33" s="246"/>
      <c r="AQ33" s="246"/>
    </row>
    <row r="34" spans="1:43" ht="63.75" hidden="1" customHeight="1">
      <c r="A34" s="289"/>
      <c r="B34" s="290"/>
      <c r="C34" s="290"/>
      <c r="D34" s="291"/>
      <c r="E34" s="289"/>
      <c r="F34" s="290"/>
      <c r="G34" s="290"/>
      <c r="H34" s="290"/>
      <c r="I34" s="290"/>
      <c r="J34" s="290"/>
      <c r="K34" s="290"/>
      <c r="L34" s="290"/>
      <c r="M34" s="290"/>
      <c r="N34" s="290"/>
      <c r="O34" s="342" t="s">
        <v>16</v>
      </c>
      <c r="P34" s="336" t="s">
        <v>17</v>
      </c>
      <c r="Q34" s="337">
        <f>IF(P34="OPORTUNA",15,IF(P34="INOPORTUNA",0,"0"))</f>
        <v>15</v>
      </c>
      <c r="R34" s="368"/>
      <c r="S34" s="290"/>
      <c r="T34" s="303"/>
      <c r="U34" s="290"/>
      <c r="V34" s="290"/>
      <c r="W34" s="290"/>
      <c r="X34" s="290"/>
      <c r="Y34" s="290"/>
      <c r="Z34" s="290"/>
      <c r="AA34" s="290"/>
      <c r="AB34" s="426"/>
      <c r="AC34" s="248"/>
      <c r="AD34" s="289"/>
      <c r="AE34" s="349"/>
      <c r="AF34" s="329"/>
      <c r="AG34" s="289"/>
      <c r="AH34" s="290"/>
      <c r="AI34" s="290"/>
      <c r="AJ34" s="290"/>
      <c r="AK34" s="291"/>
      <c r="AL34" s="246"/>
      <c r="AM34" s="289"/>
      <c r="AN34" s="291"/>
      <c r="AO34" s="246"/>
      <c r="AP34" s="246"/>
      <c r="AQ34" s="246"/>
    </row>
    <row r="35" spans="1:43" ht="63.75" hidden="1" customHeight="1">
      <c r="A35" s="289"/>
      <c r="B35" s="290"/>
      <c r="C35" s="290"/>
      <c r="D35" s="291"/>
      <c r="E35" s="289"/>
      <c r="F35" s="290"/>
      <c r="G35" s="290"/>
      <c r="H35" s="290"/>
      <c r="I35" s="290"/>
      <c r="J35" s="290"/>
      <c r="K35" s="290"/>
      <c r="L35" s="290"/>
      <c r="M35" s="290"/>
      <c r="N35" s="290"/>
      <c r="O35" s="335" t="s">
        <v>23</v>
      </c>
      <c r="P35" s="336" t="s">
        <v>24</v>
      </c>
      <c r="Q35" s="337">
        <f>IF(P35="PREVENIR",15,IF(P35="DETECTAR",10,IF(P35="NO ES UN CONTROL",0,"0")))</f>
        <v>15</v>
      </c>
      <c r="R35" s="344" t="str">
        <f>IF(R32&lt;86,"DÉBIL",IF(R32&lt;96,"MODERADO",IF(R32&lt;101,"FUERTE","")))</f>
        <v>FUERTE</v>
      </c>
      <c r="S35" s="290"/>
      <c r="T35" s="345" t="str">
        <f>IF(AND(R35="FUERTE",S32="FUERTE (SIEMPRE SE EJECUTA)"),"FUERTE",IF(OR(R35="DÉBIL",S32="DÉBIL (NO SE EJECUTA)"),"DÉBIL",IF(OR(R35="MODERADO",S32="MODERADO (ALGUNAS VECES)"),"MODERADO")))</f>
        <v>FUERTE</v>
      </c>
      <c r="U35" s="290"/>
      <c r="V35" s="290"/>
      <c r="W35" s="290"/>
      <c r="X35" s="290"/>
      <c r="Y35" s="290"/>
      <c r="Z35" s="290"/>
      <c r="AA35" s="290"/>
      <c r="AB35" s="426"/>
      <c r="AC35" s="248"/>
      <c r="AD35" s="289"/>
      <c r="AE35" s="347" t="s">
        <v>142</v>
      </c>
      <c r="AF35" s="348"/>
      <c r="AG35" s="289"/>
      <c r="AH35" s="290"/>
      <c r="AI35" s="290"/>
      <c r="AJ35" s="290"/>
      <c r="AK35" s="291"/>
      <c r="AL35" s="246"/>
      <c r="AM35" s="289"/>
      <c r="AN35" s="291"/>
      <c r="AO35" s="246"/>
      <c r="AP35" s="246"/>
      <c r="AQ35" s="246"/>
    </row>
    <row r="36" spans="1:43" ht="63.75" hidden="1" customHeight="1">
      <c r="A36" s="289"/>
      <c r="B36" s="290"/>
      <c r="C36" s="290"/>
      <c r="D36" s="291"/>
      <c r="E36" s="289"/>
      <c r="F36" s="290"/>
      <c r="G36" s="290"/>
      <c r="H36" s="290"/>
      <c r="I36" s="290"/>
      <c r="J36" s="290"/>
      <c r="K36" s="290"/>
      <c r="L36" s="290"/>
      <c r="M36" s="290"/>
      <c r="N36" s="290"/>
      <c r="O36" s="335" t="s">
        <v>29</v>
      </c>
      <c r="P36" s="336" t="s">
        <v>30</v>
      </c>
      <c r="Q36" s="337">
        <f>IF(P36="CONFIABLE",15,IF(P36="NO CONFIABLE",0,"0"))</f>
        <v>15</v>
      </c>
      <c r="R36" s="338"/>
      <c r="S36" s="290"/>
      <c r="T36" s="290"/>
      <c r="U36" s="290"/>
      <c r="V36" s="290"/>
      <c r="W36" s="290"/>
      <c r="X36" s="290"/>
      <c r="Y36" s="290"/>
      <c r="Z36" s="290"/>
      <c r="AA36" s="290"/>
      <c r="AB36" s="426"/>
      <c r="AC36" s="248"/>
      <c r="AD36" s="289"/>
      <c r="AE36" s="349"/>
      <c r="AF36" s="348"/>
      <c r="AG36" s="289"/>
      <c r="AH36" s="290"/>
      <c r="AI36" s="290"/>
      <c r="AJ36" s="290"/>
      <c r="AK36" s="291"/>
      <c r="AL36" s="246"/>
      <c r="AM36" s="289"/>
      <c r="AN36" s="291"/>
      <c r="AO36" s="246"/>
      <c r="AP36" s="246"/>
      <c r="AQ36" s="246"/>
    </row>
    <row r="37" spans="1:43" ht="63.75" hidden="1" customHeight="1">
      <c r="A37" s="289"/>
      <c r="B37" s="290"/>
      <c r="C37" s="290"/>
      <c r="D37" s="291"/>
      <c r="E37" s="289"/>
      <c r="F37" s="290"/>
      <c r="G37" s="290"/>
      <c r="H37" s="290"/>
      <c r="I37" s="290"/>
      <c r="J37" s="290"/>
      <c r="K37" s="290"/>
      <c r="L37" s="290"/>
      <c r="M37" s="290"/>
      <c r="N37" s="290"/>
      <c r="O37" s="335" t="s">
        <v>34</v>
      </c>
      <c r="P37" s="336" t="s">
        <v>35</v>
      </c>
      <c r="Q37" s="337">
        <f>IF(P37="SE INVESTIGAN Y SE RESUELVEN OPORTUNAMENTE",15,IF(P37="NO SE INVESTIGAN Y SE RESUELVEN OPORTUNAMENTE",0,"0"))</f>
        <v>15</v>
      </c>
      <c r="R37" s="338"/>
      <c r="S37" s="290"/>
      <c r="T37" s="290"/>
      <c r="U37" s="290"/>
      <c r="V37" s="290"/>
      <c r="W37" s="290"/>
      <c r="X37" s="290"/>
      <c r="Y37" s="290"/>
      <c r="Z37" s="290"/>
      <c r="AA37" s="290"/>
      <c r="AB37" s="426"/>
      <c r="AC37" s="248"/>
      <c r="AD37" s="289"/>
      <c r="AE37" s="328"/>
      <c r="AF37" s="329"/>
      <c r="AG37" s="289"/>
      <c r="AH37" s="290"/>
      <c r="AI37" s="290"/>
      <c r="AJ37" s="290"/>
      <c r="AK37" s="291"/>
      <c r="AL37" s="246"/>
      <c r="AM37" s="289"/>
      <c r="AN37" s="291"/>
      <c r="AO37" s="246"/>
      <c r="AP37" s="246"/>
      <c r="AQ37" s="246"/>
    </row>
    <row r="38" spans="1:43" ht="63.75" hidden="1" customHeight="1">
      <c r="A38" s="289"/>
      <c r="B38" s="354"/>
      <c r="C38" s="354"/>
      <c r="D38" s="355"/>
      <c r="E38" s="289"/>
      <c r="F38" s="290"/>
      <c r="G38" s="290"/>
      <c r="H38" s="290"/>
      <c r="I38" s="303"/>
      <c r="J38" s="303"/>
      <c r="K38" s="303"/>
      <c r="L38" s="303"/>
      <c r="M38" s="303"/>
      <c r="N38" s="303"/>
      <c r="O38" s="350" t="s">
        <v>38</v>
      </c>
      <c r="P38" s="351" t="s">
        <v>153</v>
      </c>
      <c r="Q38" s="352">
        <f>IF(P38="COMPLETA",10,IF(P38="INCOMPLETA",5,IF(P38="NO EXISTE",0,"0")))</f>
        <v>10</v>
      </c>
      <c r="R38" s="353"/>
      <c r="S38" s="354"/>
      <c r="T38" s="354"/>
      <c r="U38" s="354"/>
      <c r="V38" s="290"/>
      <c r="W38" s="290"/>
      <c r="X38" s="290"/>
      <c r="Y38" s="290"/>
      <c r="Z38" s="290"/>
      <c r="AA38" s="290"/>
      <c r="AB38" s="426"/>
      <c r="AC38" s="248"/>
      <c r="AD38" s="356"/>
      <c r="AE38" s="355"/>
      <c r="AF38" s="329"/>
      <c r="AG38" s="356"/>
      <c r="AH38" s="354"/>
      <c r="AI38" s="354"/>
      <c r="AJ38" s="354"/>
      <c r="AK38" s="355"/>
      <c r="AL38" s="246"/>
      <c r="AM38" s="356"/>
      <c r="AN38" s="349"/>
      <c r="AO38" s="246"/>
      <c r="AP38" s="246"/>
      <c r="AQ38" s="246"/>
    </row>
    <row r="39" spans="1:43" ht="63.75" hidden="1" customHeight="1">
      <c r="A39" s="289"/>
      <c r="B39" s="316"/>
      <c r="C39" s="315"/>
      <c r="D39" s="434"/>
      <c r="E39" s="289"/>
      <c r="F39" s="290"/>
      <c r="G39" s="290"/>
      <c r="H39" s="290"/>
      <c r="I39" s="315"/>
      <c r="J39" s="316"/>
      <c r="K39" s="316"/>
      <c r="L39" s="316"/>
      <c r="M39" s="316"/>
      <c r="N39" s="316"/>
      <c r="O39" s="317" t="s">
        <v>3</v>
      </c>
      <c r="P39" s="318" t="s">
        <v>4</v>
      </c>
      <c r="Q39" s="319">
        <f>IF(P39="ASIGNADO",15,IF(P39="NO ASIGNADO",0,"0"))</f>
        <v>15</v>
      </c>
      <c r="R39" s="359">
        <f>SUM(Q39:Q45)</f>
        <v>100</v>
      </c>
      <c r="S39" s="360" t="s">
        <v>131</v>
      </c>
      <c r="T39" s="322">
        <f>IF(T42="DÉBIL",0,IF(T42="MODERADO",50,IF(T42="FUERTE",100,"")))</f>
        <v>100</v>
      </c>
      <c r="U39" s="323" t="str">
        <f>IF(AND(R42="FUERTE",S39="FUERTE (SIEMPRE SE EJECUTA)"),"NO","SÍ")</f>
        <v>NO</v>
      </c>
      <c r="V39" s="290"/>
      <c r="W39" s="290"/>
      <c r="X39" s="290"/>
      <c r="Y39" s="290"/>
      <c r="Z39" s="290"/>
      <c r="AA39" s="290"/>
      <c r="AB39" s="426"/>
      <c r="AC39" s="248"/>
      <c r="AD39" s="361"/>
      <c r="AE39" s="362"/>
      <c r="AF39" s="329"/>
      <c r="AG39" s="370"/>
      <c r="AH39" s="363"/>
      <c r="AI39" s="363"/>
      <c r="AJ39" s="363"/>
      <c r="AK39" s="364"/>
      <c r="AL39" s="246"/>
      <c r="AM39" s="365"/>
      <c r="AN39" s="371"/>
      <c r="AO39" s="246"/>
      <c r="AP39" s="246"/>
      <c r="AQ39" s="246"/>
    </row>
    <row r="40" spans="1:43" ht="63.75" hidden="1" customHeight="1">
      <c r="A40" s="289"/>
      <c r="B40" s="290"/>
      <c r="C40" s="290"/>
      <c r="D40" s="291"/>
      <c r="E40" s="289"/>
      <c r="F40" s="290"/>
      <c r="G40" s="290"/>
      <c r="H40" s="290"/>
      <c r="I40" s="290"/>
      <c r="J40" s="290"/>
      <c r="K40" s="290"/>
      <c r="L40" s="290"/>
      <c r="M40" s="290"/>
      <c r="N40" s="290"/>
      <c r="O40" s="335" t="s">
        <v>9</v>
      </c>
      <c r="P40" s="336" t="s">
        <v>152</v>
      </c>
      <c r="Q40" s="337">
        <f>IF(P40="ADECUADO",15,IF(P40="INADECUADO",0,"0"))</f>
        <v>15</v>
      </c>
      <c r="R40" s="338"/>
      <c r="S40" s="290"/>
      <c r="T40" s="290"/>
      <c r="U40" s="290"/>
      <c r="V40" s="290"/>
      <c r="W40" s="290"/>
      <c r="X40" s="290"/>
      <c r="Y40" s="290"/>
      <c r="Z40" s="290"/>
      <c r="AA40" s="290"/>
      <c r="AB40" s="426"/>
      <c r="AC40" s="248"/>
      <c r="AD40" s="289"/>
      <c r="AE40" s="291"/>
      <c r="AF40" s="329"/>
      <c r="AG40" s="289"/>
      <c r="AH40" s="290"/>
      <c r="AI40" s="290"/>
      <c r="AJ40" s="290"/>
      <c r="AK40" s="291"/>
      <c r="AL40" s="246"/>
      <c r="AM40" s="289"/>
      <c r="AN40" s="291"/>
      <c r="AO40" s="246"/>
      <c r="AP40" s="246"/>
      <c r="AQ40" s="246"/>
    </row>
    <row r="41" spans="1:43" ht="63.75" hidden="1" customHeight="1">
      <c r="A41" s="289"/>
      <c r="B41" s="290"/>
      <c r="C41" s="290"/>
      <c r="D41" s="291"/>
      <c r="E41" s="289"/>
      <c r="F41" s="290"/>
      <c r="G41" s="290"/>
      <c r="H41" s="290"/>
      <c r="I41" s="290"/>
      <c r="J41" s="290"/>
      <c r="K41" s="290"/>
      <c r="L41" s="290"/>
      <c r="M41" s="290"/>
      <c r="N41" s="290"/>
      <c r="O41" s="342" t="s">
        <v>16</v>
      </c>
      <c r="P41" s="336" t="s">
        <v>17</v>
      </c>
      <c r="Q41" s="337">
        <f>IF(P41="OPORTUNA",15,IF(P41="INOPORTUNA",0,"0"))</f>
        <v>15</v>
      </c>
      <c r="R41" s="368"/>
      <c r="S41" s="290"/>
      <c r="T41" s="303"/>
      <c r="U41" s="290"/>
      <c r="V41" s="290"/>
      <c r="W41" s="290"/>
      <c r="X41" s="290"/>
      <c r="Y41" s="290"/>
      <c r="Z41" s="290"/>
      <c r="AA41" s="290"/>
      <c r="AB41" s="426"/>
      <c r="AC41" s="248"/>
      <c r="AD41" s="289"/>
      <c r="AE41" s="349"/>
      <c r="AF41" s="329"/>
      <c r="AG41" s="289"/>
      <c r="AH41" s="290"/>
      <c r="AI41" s="290"/>
      <c r="AJ41" s="290"/>
      <c r="AK41" s="291"/>
      <c r="AL41" s="246"/>
      <c r="AM41" s="289"/>
      <c r="AN41" s="291"/>
      <c r="AO41" s="246"/>
      <c r="AP41" s="246"/>
      <c r="AQ41" s="246"/>
    </row>
    <row r="42" spans="1:43" ht="63.75" hidden="1" customHeight="1">
      <c r="A42" s="289"/>
      <c r="B42" s="290"/>
      <c r="C42" s="290"/>
      <c r="D42" s="291"/>
      <c r="E42" s="289"/>
      <c r="F42" s="290"/>
      <c r="G42" s="290"/>
      <c r="H42" s="290"/>
      <c r="I42" s="290"/>
      <c r="J42" s="290"/>
      <c r="K42" s="290"/>
      <c r="L42" s="290"/>
      <c r="M42" s="290"/>
      <c r="N42" s="290"/>
      <c r="O42" s="335" t="s">
        <v>23</v>
      </c>
      <c r="P42" s="336" t="s">
        <v>24</v>
      </c>
      <c r="Q42" s="337">
        <f>IF(P42="PREVENIR",15,IF(P42="DETECTAR",10,IF(P42="NO ES UN CONTROL",0,"0")))</f>
        <v>15</v>
      </c>
      <c r="R42" s="344" t="str">
        <f>IF(R39&lt;86,"DÉBIL",IF(R39&lt;96,"MODERADO",IF(R39&lt;101,"FUERTE","")))</f>
        <v>FUERTE</v>
      </c>
      <c r="S42" s="290"/>
      <c r="T42" s="345" t="str">
        <f>IF(AND(R42="FUERTE",S39="FUERTE (SIEMPRE SE EJECUTA)"),"FUERTE",IF(OR(R42="DÉBIL",S39="DÉBIL (NO SE EJECUTA)"),"DÉBIL",IF(OR(R42="MODERADO",S39="MODERADO (ALGUNAS VECES)"),"MODERADO")))</f>
        <v>FUERTE</v>
      </c>
      <c r="U42" s="290"/>
      <c r="V42" s="290"/>
      <c r="W42" s="290"/>
      <c r="X42" s="290"/>
      <c r="Y42" s="290"/>
      <c r="Z42" s="290"/>
      <c r="AA42" s="290"/>
      <c r="AB42" s="426"/>
      <c r="AC42" s="248"/>
      <c r="AD42" s="289"/>
      <c r="AE42" s="347" t="s">
        <v>142</v>
      </c>
      <c r="AF42" s="348"/>
      <c r="AG42" s="289"/>
      <c r="AH42" s="290"/>
      <c r="AI42" s="290"/>
      <c r="AJ42" s="290"/>
      <c r="AK42" s="291"/>
      <c r="AL42" s="246"/>
      <c r="AM42" s="289"/>
      <c r="AN42" s="291"/>
      <c r="AO42" s="246"/>
      <c r="AP42" s="246"/>
      <c r="AQ42" s="246"/>
    </row>
    <row r="43" spans="1:43" ht="63.75" hidden="1" customHeight="1">
      <c r="A43" s="289"/>
      <c r="B43" s="290"/>
      <c r="C43" s="290"/>
      <c r="D43" s="291"/>
      <c r="E43" s="289"/>
      <c r="F43" s="290"/>
      <c r="G43" s="290"/>
      <c r="H43" s="290"/>
      <c r="I43" s="290"/>
      <c r="J43" s="290"/>
      <c r="K43" s="290"/>
      <c r="L43" s="290"/>
      <c r="M43" s="290"/>
      <c r="N43" s="290"/>
      <c r="O43" s="335" t="s">
        <v>29</v>
      </c>
      <c r="P43" s="336" t="s">
        <v>30</v>
      </c>
      <c r="Q43" s="337">
        <f>IF(P43="CONFIABLE",15,IF(P43="NO CONFIABLE",0,"0"))</f>
        <v>15</v>
      </c>
      <c r="R43" s="338"/>
      <c r="S43" s="290"/>
      <c r="T43" s="290"/>
      <c r="U43" s="290"/>
      <c r="V43" s="290"/>
      <c r="W43" s="290"/>
      <c r="X43" s="290"/>
      <c r="Y43" s="290"/>
      <c r="Z43" s="290"/>
      <c r="AA43" s="290"/>
      <c r="AB43" s="426"/>
      <c r="AC43" s="248"/>
      <c r="AD43" s="289"/>
      <c r="AE43" s="349"/>
      <c r="AF43" s="348"/>
      <c r="AG43" s="289"/>
      <c r="AH43" s="290"/>
      <c r="AI43" s="290"/>
      <c r="AJ43" s="290"/>
      <c r="AK43" s="291"/>
      <c r="AL43" s="246"/>
      <c r="AM43" s="289"/>
      <c r="AN43" s="291"/>
      <c r="AO43" s="246"/>
      <c r="AP43" s="246"/>
      <c r="AQ43" s="246"/>
    </row>
    <row r="44" spans="1:43" ht="63.75" hidden="1" customHeight="1">
      <c r="A44" s="289"/>
      <c r="B44" s="290"/>
      <c r="C44" s="290"/>
      <c r="D44" s="291"/>
      <c r="E44" s="289"/>
      <c r="F44" s="290"/>
      <c r="G44" s="290"/>
      <c r="H44" s="290"/>
      <c r="I44" s="290"/>
      <c r="J44" s="290"/>
      <c r="K44" s="290"/>
      <c r="L44" s="290"/>
      <c r="M44" s="290"/>
      <c r="N44" s="290"/>
      <c r="O44" s="335" t="s">
        <v>34</v>
      </c>
      <c r="P44" s="336" t="s">
        <v>35</v>
      </c>
      <c r="Q44" s="337">
        <f>IF(P44="SE INVESTIGAN Y SE RESUELVEN OPORTUNAMENTE",15,IF(P44="NO SE INVESTIGAN Y SE RESUELVEN OPORTUNAMENTE",0,"0"))</f>
        <v>15</v>
      </c>
      <c r="R44" s="338"/>
      <c r="S44" s="290"/>
      <c r="T44" s="290"/>
      <c r="U44" s="290"/>
      <c r="V44" s="290"/>
      <c r="W44" s="290"/>
      <c r="X44" s="290"/>
      <c r="Y44" s="290"/>
      <c r="Z44" s="290"/>
      <c r="AA44" s="290"/>
      <c r="AB44" s="426"/>
      <c r="AC44" s="248"/>
      <c r="AD44" s="289"/>
      <c r="AE44" s="328"/>
      <c r="AF44" s="329"/>
      <c r="AG44" s="289"/>
      <c r="AH44" s="290"/>
      <c r="AI44" s="290"/>
      <c r="AJ44" s="290"/>
      <c r="AK44" s="291"/>
      <c r="AL44" s="246"/>
      <c r="AM44" s="289"/>
      <c r="AN44" s="291"/>
      <c r="AO44" s="246"/>
      <c r="AP44" s="246"/>
      <c r="AQ44" s="246"/>
    </row>
    <row r="45" spans="1:43" ht="63.75" hidden="1" customHeight="1">
      <c r="A45" s="289"/>
      <c r="B45" s="354"/>
      <c r="C45" s="354"/>
      <c r="D45" s="355"/>
      <c r="E45" s="289"/>
      <c r="F45" s="290"/>
      <c r="G45" s="290"/>
      <c r="H45" s="290"/>
      <c r="I45" s="303"/>
      <c r="J45" s="303"/>
      <c r="K45" s="303"/>
      <c r="L45" s="303"/>
      <c r="M45" s="303"/>
      <c r="N45" s="303"/>
      <c r="O45" s="350" t="s">
        <v>38</v>
      </c>
      <c r="P45" s="351" t="s">
        <v>153</v>
      </c>
      <c r="Q45" s="352">
        <f>IF(P45="COMPLETA",10,IF(P45="INCOMPLETA",5,IF(P45="NO EXISTE",0,"0")))</f>
        <v>10</v>
      </c>
      <c r="R45" s="353"/>
      <c r="S45" s="354"/>
      <c r="T45" s="354"/>
      <c r="U45" s="354"/>
      <c r="V45" s="290"/>
      <c r="W45" s="290"/>
      <c r="X45" s="290"/>
      <c r="Y45" s="290"/>
      <c r="Z45" s="290"/>
      <c r="AA45" s="290"/>
      <c r="AB45" s="426"/>
      <c r="AC45" s="248"/>
      <c r="AD45" s="356"/>
      <c r="AE45" s="355"/>
      <c r="AF45" s="329"/>
      <c r="AG45" s="356"/>
      <c r="AH45" s="354"/>
      <c r="AI45" s="354"/>
      <c r="AJ45" s="354"/>
      <c r="AK45" s="355"/>
      <c r="AL45" s="246"/>
      <c r="AM45" s="356"/>
      <c r="AN45" s="349"/>
      <c r="AO45" s="246"/>
      <c r="AP45" s="246"/>
      <c r="AQ45" s="246"/>
    </row>
    <row r="46" spans="1:43" ht="63.75" hidden="1" customHeight="1">
      <c r="A46" s="289"/>
      <c r="B46" s="316"/>
      <c r="C46" s="315"/>
      <c r="D46" s="434"/>
      <c r="E46" s="289"/>
      <c r="F46" s="290"/>
      <c r="G46" s="290"/>
      <c r="H46" s="290"/>
      <c r="I46" s="315"/>
      <c r="J46" s="316"/>
      <c r="K46" s="316"/>
      <c r="L46" s="372"/>
      <c r="M46" s="372"/>
      <c r="N46" s="316"/>
      <c r="O46" s="317" t="s">
        <v>3</v>
      </c>
      <c r="P46" s="318" t="s">
        <v>4</v>
      </c>
      <c r="Q46" s="319">
        <f>IF(P46="ASIGNADO",15,IF(P46="NO ASIGNADO",0,"0"))</f>
        <v>15</v>
      </c>
      <c r="R46" s="359">
        <f>SUM(Q46:Q52)</f>
        <v>100</v>
      </c>
      <c r="S46" s="360" t="s">
        <v>131</v>
      </c>
      <c r="T46" s="322">
        <f>IF(T49="DÉBIL",0,IF(T49="MODERADO",50,IF(T49="FUERTE",100,"")))</f>
        <v>100</v>
      </c>
      <c r="U46" s="323" t="str">
        <f>IF(AND(R49="FUERTE",S46="FUERTE (SIEMPRE SE EJECUTA)"),"NO","SÍ")</f>
        <v>NO</v>
      </c>
      <c r="V46" s="290"/>
      <c r="W46" s="290"/>
      <c r="X46" s="290"/>
      <c r="Y46" s="290"/>
      <c r="Z46" s="290"/>
      <c r="AA46" s="290"/>
      <c r="AB46" s="426"/>
      <c r="AC46" s="248"/>
      <c r="AD46" s="361"/>
      <c r="AE46" s="362"/>
      <c r="AF46" s="329"/>
      <c r="AG46" s="370"/>
      <c r="AH46" s="363"/>
      <c r="AI46" s="363"/>
      <c r="AJ46" s="363"/>
      <c r="AK46" s="364"/>
      <c r="AL46" s="246"/>
      <c r="AM46" s="373"/>
      <c r="AN46" s="371"/>
      <c r="AO46" s="246"/>
      <c r="AP46" s="246"/>
      <c r="AQ46" s="246"/>
    </row>
    <row r="47" spans="1:43" ht="63.75" hidden="1" customHeight="1">
      <c r="A47" s="289"/>
      <c r="B47" s="290"/>
      <c r="C47" s="290"/>
      <c r="D47" s="291"/>
      <c r="E47" s="289"/>
      <c r="F47" s="290"/>
      <c r="G47" s="290"/>
      <c r="H47" s="290"/>
      <c r="I47" s="290"/>
      <c r="J47" s="290"/>
      <c r="K47" s="290"/>
      <c r="L47" s="374"/>
      <c r="M47" s="374"/>
      <c r="N47" s="290"/>
      <c r="O47" s="335" t="s">
        <v>9</v>
      </c>
      <c r="P47" s="336" t="s">
        <v>152</v>
      </c>
      <c r="Q47" s="337">
        <f>IF(P47="ADECUADO",15,IF(P47="INADECUADO",0,"0"))</f>
        <v>15</v>
      </c>
      <c r="R47" s="338"/>
      <c r="S47" s="290"/>
      <c r="T47" s="290"/>
      <c r="U47" s="290"/>
      <c r="V47" s="290"/>
      <c r="W47" s="290"/>
      <c r="X47" s="290"/>
      <c r="Y47" s="290"/>
      <c r="Z47" s="290"/>
      <c r="AA47" s="290"/>
      <c r="AB47" s="426"/>
      <c r="AC47" s="248"/>
      <c r="AD47" s="289"/>
      <c r="AE47" s="291"/>
      <c r="AF47" s="329"/>
      <c r="AG47" s="289"/>
      <c r="AH47" s="290"/>
      <c r="AI47" s="290"/>
      <c r="AJ47" s="290"/>
      <c r="AK47" s="291"/>
      <c r="AL47" s="246"/>
      <c r="AM47" s="375"/>
      <c r="AN47" s="291"/>
      <c r="AO47" s="246"/>
      <c r="AP47" s="246"/>
      <c r="AQ47" s="246"/>
    </row>
    <row r="48" spans="1:43" ht="63.75" hidden="1" customHeight="1">
      <c r="A48" s="289"/>
      <c r="B48" s="290"/>
      <c r="C48" s="290"/>
      <c r="D48" s="291"/>
      <c r="E48" s="289"/>
      <c r="F48" s="290"/>
      <c r="G48" s="290"/>
      <c r="H48" s="290"/>
      <c r="I48" s="290"/>
      <c r="J48" s="290"/>
      <c r="K48" s="290"/>
      <c r="L48" s="374"/>
      <c r="M48" s="374"/>
      <c r="N48" s="290"/>
      <c r="O48" s="342" t="s">
        <v>16</v>
      </c>
      <c r="P48" s="336" t="s">
        <v>17</v>
      </c>
      <c r="Q48" s="337">
        <f>IF(P48="OPORTUNA",15,IF(P48="INOPORTUNA",0,"0"))</f>
        <v>15</v>
      </c>
      <c r="R48" s="368"/>
      <c r="S48" s="290"/>
      <c r="T48" s="303"/>
      <c r="U48" s="290"/>
      <c r="V48" s="290"/>
      <c r="W48" s="290"/>
      <c r="X48" s="290"/>
      <c r="Y48" s="290"/>
      <c r="Z48" s="290"/>
      <c r="AA48" s="290"/>
      <c r="AB48" s="426"/>
      <c r="AC48" s="248"/>
      <c r="AD48" s="289"/>
      <c r="AE48" s="349"/>
      <c r="AF48" s="329"/>
      <c r="AG48" s="289"/>
      <c r="AH48" s="290"/>
      <c r="AI48" s="290"/>
      <c r="AJ48" s="290"/>
      <c r="AK48" s="291"/>
      <c r="AL48" s="246"/>
      <c r="AM48" s="375"/>
      <c r="AN48" s="291"/>
      <c r="AO48" s="246"/>
      <c r="AP48" s="246"/>
      <c r="AQ48" s="246"/>
    </row>
    <row r="49" spans="1:43" ht="63.75" hidden="1" customHeight="1">
      <c r="A49" s="289"/>
      <c r="B49" s="290"/>
      <c r="C49" s="290"/>
      <c r="D49" s="291"/>
      <c r="E49" s="289"/>
      <c r="F49" s="290"/>
      <c r="G49" s="290"/>
      <c r="H49" s="290"/>
      <c r="I49" s="290"/>
      <c r="J49" s="290"/>
      <c r="K49" s="290"/>
      <c r="L49" s="374"/>
      <c r="M49" s="374"/>
      <c r="N49" s="290"/>
      <c r="O49" s="335" t="s">
        <v>23</v>
      </c>
      <c r="P49" s="336" t="s">
        <v>24</v>
      </c>
      <c r="Q49" s="337">
        <f>IF(P49="PREVENIR",15,IF(P49="DETECTAR",10,IF(P49="NO ES UN CONTROL",0,"0")))</f>
        <v>15</v>
      </c>
      <c r="R49" s="344" t="str">
        <f>IF(R46&lt;86,"DÉBIL",IF(R46&lt;96,"MODERADO",IF(R46&lt;101,"FUERTE","")))</f>
        <v>FUERTE</v>
      </c>
      <c r="S49" s="290"/>
      <c r="T49" s="345" t="str">
        <f>IF(AND(R49="FUERTE",S46="FUERTE (SIEMPRE SE EJECUTA)"),"FUERTE",IF(OR(R49="DÉBIL",S46="DÉBIL (NO SE EJECUTA)"),"DÉBIL",IF(OR(R49="MODERADO",S46="MODERADO (ALGUNAS VECES)"),"MODERADO")))</f>
        <v>FUERTE</v>
      </c>
      <c r="U49" s="290"/>
      <c r="V49" s="290"/>
      <c r="W49" s="290"/>
      <c r="X49" s="290"/>
      <c r="Y49" s="290"/>
      <c r="Z49" s="290"/>
      <c r="AA49" s="290"/>
      <c r="AB49" s="426"/>
      <c r="AC49" s="248"/>
      <c r="AD49" s="289"/>
      <c r="AE49" s="347" t="s">
        <v>142</v>
      </c>
      <c r="AF49" s="348"/>
      <c r="AG49" s="289"/>
      <c r="AH49" s="290"/>
      <c r="AI49" s="290"/>
      <c r="AJ49" s="290"/>
      <c r="AK49" s="291"/>
      <c r="AL49" s="246"/>
      <c r="AM49" s="375"/>
      <c r="AN49" s="291"/>
      <c r="AO49" s="246"/>
      <c r="AP49" s="246"/>
      <c r="AQ49" s="246"/>
    </row>
    <row r="50" spans="1:43" ht="63.75" hidden="1" customHeight="1">
      <c r="A50" s="289"/>
      <c r="B50" s="290"/>
      <c r="C50" s="290"/>
      <c r="D50" s="291"/>
      <c r="E50" s="289"/>
      <c r="F50" s="290"/>
      <c r="G50" s="290"/>
      <c r="H50" s="290"/>
      <c r="I50" s="290"/>
      <c r="J50" s="290"/>
      <c r="K50" s="290"/>
      <c r="L50" s="374"/>
      <c r="M50" s="374"/>
      <c r="N50" s="290"/>
      <c r="O50" s="335" t="s">
        <v>29</v>
      </c>
      <c r="P50" s="336" t="s">
        <v>30</v>
      </c>
      <c r="Q50" s="337">
        <f>IF(P50="CONFIABLE",15,IF(P50="NO CONFIABLE",0,"0"))</f>
        <v>15</v>
      </c>
      <c r="R50" s="338"/>
      <c r="S50" s="290"/>
      <c r="T50" s="290"/>
      <c r="U50" s="290"/>
      <c r="V50" s="290"/>
      <c r="W50" s="290"/>
      <c r="X50" s="290"/>
      <c r="Y50" s="290"/>
      <c r="Z50" s="290"/>
      <c r="AA50" s="290"/>
      <c r="AB50" s="426"/>
      <c r="AC50" s="248"/>
      <c r="AD50" s="289"/>
      <c r="AE50" s="349"/>
      <c r="AF50" s="348"/>
      <c r="AG50" s="289"/>
      <c r="AH50" s="290"/>
      <c r="AI50" s="290"/>
      <c r="AJ50" s="290"/>
      <c r="AK50" s="291"/>
      <c r="AL50" s="246"/>
      <c r="AM50" s="375"/>
      <c r="AN50" s="291"/>
      <c r="AO50" s="246"/>
      <c r="AP50" s="246"/>
      <c r="AQ50" s="246"/>
    </row>
    <row r="51" spans="1:43" ht="63.75" hidden="1" customHeight="1">
      <c r="A51" s="289"/>
      <c r="B51" s="290"/>
      <c r="C51" s="290"/>
      <c r="D51" s="291"/>
      <c r="E51" s="289"/>
      <c r="F51" s="290"/>
      <c r="G51" s="290"/>
      <c r="H51" s="290"/>
      <c r="I51" s="290"/>
      <c r="J51" s="290"/>
      <c r="K51" s="290"/>
      <c r="L51" s="374"/>
      <c r="M51" s="374"/>
      <c r="N51" s="290"/>
      <c r="O51" s="335" t="s">
        <v>34</v>
      </c>
      <c r="P51" s="336" t="s">
        <v>35</v>
      </c>
      <c r="Q51" s="337">
        <f>IF(P51="SE INVESTIGAN Y SE RESUELVEN OPORTUNAMENTE",15,IF(P51="NO SE INVESTIGAN Y SE RESUELVEN OPORTUNAMENTE",0,"0"))</f>
        <v>15</v>
      </c>
      <c r="R51" s="338"/>
      <c r="S51" s="290"/>
      <c r="T51" s="290"/>
      <c r="U51" s="290"/>
      <c r="V51" s="290"/>
      <c r="W51" s="290"/>
      <c r="X51" s="290"/>
      <c r="Y51" s="290"/>
      <c r="Z51" s="290"/>
      <c r="AA51" s="290"/>
      <c r="AB51" s="426"/>
      <c r="AC51" s="248"/>
      <c r="AD51" s="289"/>
      <c r="AE51" s="328"/>
      <c r="AF51" s="329"/>
      <c r="AG51" s="289"/>
      <c r="AH51" s="290"/>
      <c r="AI51" s="290"/>
      <c r="AJ51" s="290"/>
      <c r="AK51" s="291"/>
      <c r="AL51" s="246"/>
      <c r="AM51" s="375"/>
      <c r="AN51" s="291"/>
      <c r="AO51" s="246"/>
      <c r="AP51" s="246"/>
      <c r="AQ51" s="246"/>
    </row>
    <row r="52" spans="1:43" ht="63.75" hidden="1" customHeight="1">
      <c r="A52" s="289"/>
      <c r="B52" s="354"/>
      <c r="C52" s="354"/>
      <c r="D52" s="355"/>
      <c r="E52" s="289"/>
      <c r="F52" s="290"/>
      <c r="G52" s="290"/>
      <c r="H52" s="290"/>
      <c r="I52" s="303"/>
      <c r="J52" s="303"/>
      <c r="K52" s="303"/>
      <c r="L52" s="376"/>
      <c r="M52" s="376"/>
      <c r="N52" s="303"/>
      <c r="O52" s="350" t="s">
        <v>38</v>
      </c>
      <c r="P52" s="351" t="s">
        <v>39</v>
      </c>
      <c r="Q52" s="352">
        <f>IF(P52="COMPLETA",10,IF(P52="INCOMPLETA",5,IF(P52="NO EXISTE",0,"0")))</f>
        <v>10</v>
      </c>
      <c r="R52" s="353"/>
      <c r="S52" s="354"/>
      <c r="T52" s="354"/>
      <c r="U52" s="354"/>
      <c r="V52" s="290"/>
      <c r="W52" s="290"/>
      <c r="X52" s="290"/>
      <c r="Y52" s="290"/>
      <c r="Z52" s="290"/>
      <c r="AA52" s="290"/>
      <c r="AB52" s="426"/>
      <c r="AC52" s="248"/>
      <c r="AD52" s="356"/>
      <c r="AE52" s="355"/>
      <c r="AF52" s="329"/>
      <c r="AG52" s="356"/>
      <c r="AH52" s="354"/>
      <c r="AI52" s="354"/>
      <c r="AJ52" s="354"/>
      <c r="AK52" s="355"/>
      <c r="AL52" s="246"/>
      <c r="AM52" s="377"/>
      <c r="AN52" s="349"/>
      <c r="AO52" s="246"/>
      <c r="AP52" s="246"/>
      <c r="AQ52" s="246"/>
    </row>
    <row r="53" spans="1:43" ht="63.75" hidden="1" customHeight="1">
      <c r="A53" s="289"/>
      <c r="B53" s="316"/>
      <c r="C53" s="315"/>
      <c r="D53" s="434"/>
      <c r="E53" s="289"/>
      <c r="F53" s="290"/>
      <c r="G53" s="290"/>
      <c r="H53" s="290"/>
      <c r="I53" s="315"/>
      <c r="J53" s="316"/>
      <c r="K53" s="316"/>
      <c r="L53" s="316"/>
      <c r="M53" s="316"/>
      <c r="N53" s="316"/>
      <c r="O53" s="317" t="s">
        <v>3</v>
      </c>
      <c r="P53" s="318" t="s">
        <v>4</v>
      </c>
      <c r="Q53" s="319">
        <f>IF(P53="ASIGNADO",15,IF(P53="NO ASIGNADO",0,"0"))</f>
        <v>15</v>
      </c>
      <c r="R53" s="359">
        <f>SUM(Q53:Q59)</f>
        <v>100</v>
      </c>
      <c r="S53" s="360" t="s">
        <v>131</v>
      </c>
      <c r="T53" s="322">
        <f>IF(T56="DÉBIL",0,IF(T56="MODERADO",50,IF(T56="FUERTE",100,"")))</f>
        <v>100</v>
      </c>
      <c r="U53" s="323" t="str">
        <f>IF(AND(R56="FUERTE",S53="FUERTE (SIEMPRE SE EJECUTA)"),"NO","SÍ")</f>
        <v>NO</v>
      </c>
      <c r="V53" s="290"/>
      <c r="W53" s="290"/>
      <c r="X53" s="290"/>
      <c r="Y53" s="290"/>
      <c r="Z53" s="290"/>
      <c r="AA53" s="290"/>
      <c r="AB53" s="426"/>
      <c r="AC53" s="248"/>
      <c r="AD53" s="361"/>
      <c r="AE53" s="362"/>
      <c r="AF53" s="329"/>
      <c r="AG53" s="370"/>
      <c r="AH53" s="363"/>
      <c r="AI53" s="363"/>
      <c r="AJ53" s="363"/>
      <c r="AK53" s="364"/>
      <c r="AL53" s="246"/>
      <c r="AM53" s="365"/>
      <c r="AN53" s="371"/>
    </row>
    <row r="54" spans="1:43" ht="63.75" hidden="1" customHeight="1">
      <c r="A54" s="289"/>
      <c r="B54" s="290"/>
      <c r="C54" s="290"/>
      <c r="D54" s="291"/>
      <c r="E54" s="289"/>
      <c r="F54" s="290"/>
      <c r="G54" s="290"/>
      <c r="H54" s="290"/>
      <c r="I54" s="290"/>
      <c r="J54" s="290"/>
      <c r="K54" s="290"/>
      <c r="L54" s="290"/>
      <c r="M54" s="290"/>
      <c r="N54" s="290"/>
      <c r="O54" s="335" t="s">
        <v>9</v>
      </c>
      <c r="P54" s="336" t="s">
        <v>10</v>
      </c>
      <c r="Q54" s="337">
        <f>IF(P54="ADECUADO",15,IF(P54="INADECUADO",0,"0"))</f>
        <v>15</v>
      </c>
      <c r="R54" s="338"/>
      <c r="S54" s="290"/>
      <c r="T54" s="290"/>
      <c r="U54" s="290"/>
      <c r="V54" s="290"/>
      <c r="W54" s="290"/>
      <c r="X54" s="290"/>
      <c r="Y54" s="290"/>
      <c r="Z54" s="290"/>
      <c r="AA54" s="290"/>
      <c r="AB54" s="426"/>
      <c r="AC54" s="248"/>
      <c r="AD54" s="289"/>
      <c r="AE54" s="291"/>
      <c r="AF54" s="329"/>
      <c r="AG54" s="289"/>
      <c r="AH54" s="290"/>
      <c r="AI54" s="290"/>
      <c r="AJ54" s="290"/>
      <c r="AK54" s="291"/>
      <c r="AL54" s="246"/>
      <c r="AM54" s="289"/>
      <c r="AN54" s="291"/>
    </row>
    <row r="55" spans="1:43" ht="63.75" hidden="1" customHeight="1">
      <c r="A55" s="289"/>
      <c r="B55" s="290"/>
      <c r="C55" s="290"/>
      <c r="D55" s="291"/>
      <c r="E55" s="289"/>
      <c r="F55" s="290"/>
      <c r="G55" s="290"/>
      <c r="H55" s="290"/>
      <c r="I55" s="290"/>
      <c r="J55" s="290"/>
      <c r="K55" s="290"/>
      <c r="L55" s="290"/>
      <c r="M55" s="290"/>
      <c r="N55" s="290"/>
      <c r="O55" s="342" t="s">
        <v>16</v>
      </c>
      <c r="P55" s="336" t="s">
        <v>17</v>
      </c>
      <c r="Q55" s="337">
        <f>IF(P55="OPORTUNA",15,IF(P55="INOPORTUNA",0,"0"))</f>
        <v>15</v>
      </c>
      <c r="R55" s="368"/>
      <c r="S55" s="290"/>
      <c r="T55" s="303"/>
      <c r="U55" s="290"/>
      <c r="V55" s="290"/>
      <c r="W55" s="290"/>
      <c r="X55" s="290"/>
      <c r="Y55" s="290"/>
      <c r="Z55" s="290"/>
      <c r="AA55" s="290"/>
      <c r="AB55" s="426"/>
      <c r="AC55" s="248"/>
      <c r="AD55" s="289"/>
      <c r="AE55" s="349"/>
      <c r="AF55" s="329"/>
      <c r="AG55" s="289"/>
      <c r="AH55" s="290"/>
      <c r="AI55" s="290"/>
      <c r="AJ55" s="290"/>
      <c r="AK55" s="291"/>
      <c r="AL55" s="246"/>
      <c r="AM55" s="289"/>
      <c r="AN55" s="291"/>
    </row>
    <row r="56" spans="1:43" ht="63.75" hidden="1" customHeight="1">
      <c r="A56" s="289"/>
      <c r="B56" s="290"/>
      <c r="C56" s="290"/>
      <c r="D56" s="291"/>
      <c r="E56" s="289"/>
      <c r="F56" s="290"/>
      <c r="G56" s="290"/>
      <c r="H56" s="290"/>
      <c r="I56" s="290"/>
      <c r="J56" s="290"/>
      <c r="K56" s="290"/>
      <c r="L56" s="290"/>
      <c r="M56" s="290"/>
      <c r="N56" s="290"/>
      <c r="O56" s="335" t="s">
        <v>23</v>
      </c>
      <c r="P56" s="336" t="s">
        <v>24</v>
      </c>
      <c r="Q56" s="337">
        <f>IF(P56="PREVENIR",15,IF(P56="DETECTAR",10,IF(P56="NO ES UN CONTROL",0,"0")))</f>
        <v>15</v>
      </c>
      <c r="R56" s="344" t="str">
        <f>IF(R53&lt;86,"DÉBIL",IF(R53&lt;96,"MODERADO",IF(R53&lt;101,"FUERTE","")))</f>
        <v>FUERTE</v>
      </c>
      <c r="S56" s="290"/>
      <c r="T56" s="345" t="str">
        <f>IF(AND(R56="FUERTE",S53="FUERTE (SIEMPRE SE EJECUTA)"),"FUERTE",IF(OR(R56="DÉBIL",S53="DÉBIL (NO SE EJECUTA)"),"DÉBIL",IF(OR(R56="MODERADO",S53="MODERADO (ALGUNAS VECES)"),"MODERADO")))</f>
        <v>FUERTE</v>
      </c>
      <c r="U56" s="290"/>
      <c r="V56" s="290"/>
      <c r="W56" s="290"/>
      <c r="X56" s="290"/>
      <c r="Y56" s="290"/>
      <c r="Z56" s="290"/>
      <c r="AA56" s="290"/>
      <c r="AB56" s="426"/>
      <c r="AC56" s="248"/>
      <c r="AD56" s="289"/>
      <c r="AE56" s="347" t="s">
        <v>142</v>
      </c>
      <c r="AF56" s="348"/>
      <c r="AG56" s="289"/>
      <c r="AH56" s="290"/>
      <c r="AI56" s="290"/>
      <c r="AJ56" s="290"/>
      <c r="AK56" s="291"/>
      <c r="AL56" s="246"/>
      <c r="AM56" s="289"/>
      <c r="AN56" s="291"/>
    </row>
    <row r="57" spans="1:43" ht="63.75" hidden="1" customHeight="1">
      <c r="A57" s="289"/>
      <c r="B57" s="290"/>
      <c r="C57" s="290"/>
      <c r="D57" s="291"/>
      <c r="E57" s="289"/>
      <c r="F57" s="290"/>
      <c r="G57" s="290"/>
      <c r="H57" s="290"/>
      <c r="I57" s="290"/>
      <c r="J57" s="290"/>
      <c r="K57" s="290"/>
      <c r="L57" s="290"/>
      <c r="M57" s="290"/>
      <c r="N57" s="290"/>
      <c r="O57" s="335" t="s">
        <v>29</v>
      </c>
      <c r="P57" s="336" t="s">
        <v>30</v>
      </c>
      <c r="Q57" s="337">
        <f>IF(P57="CONFIABLE",15,IF(P57="NO CONFIABLE",0,"0"))</f>
        <v>15</v>
      </c>
      <c r="R57" s="338"/>
      <c r="S57" s="290"/>
      <c r="T57" s="290"/>
      <c r="U57" s="290"/>
      <c r="V57" s="290"/>
      <c r="W57" s="290"/>
      <c r="X57" s="290"/>
      <c r="Y57" s="290"/>
      <c r="Z57" s="290"/>
      <c r="AA57" s="290"/>
      <c r="AB57" s="426"/>
      <c r="AC57" s="248"/>
      <c r="AD57" s="289"/>
      <c r="AE57" s="349"/>
      <c r="AF57" s="348"/>
      <c r="AG57" s="289"/>
      <c r="AH57" s="290"/>
      <c r="AI57" s="290"/>
      <c r="AJ57" s="290"/>
      <c r="AK57" s="291"/>
      <c r="AL57" s="246"/>
      <c r="AM57" s="289"/>
      <c r="AN57" s="291"/>
    </row>
    <row r="58" spans="1:43" ht="63.75" hidden="1" customHeight="1">
      <c r="A58" s="289"/>
      <c r="B58" s="290"/>
      <c r="C58" s="290"/>
      <c r="D58" s="291"/>
      <c r="E58" s="289"/>
      <c r="F58" s="290"/>
      <c r="G58" s="290"/>
      <c r="H58" s="290"/>
      <c r="I58" s="290"/>
      <c r="J58" s="290"/>
      <c r="K58" s="290"/>
      <c r="L58" s="290"/>
      <c r="M58" s="290"/>
      <c r="N58" s="290"/>
      <c r="O58" s="335" t="s">
        <v>34</v>
      </c>
      <c r="P58" s="336" t="s">
        <v>35</v>
      </c>
      <c r="Q58" s="337">
        <f>IF(P58="SE INVESTIGAN Y SE RESUELVEN OPORTUNAMENTE",15,IF(P58="NO SE INVESTIGAN Y SE RESUELVEN OPORTUNAMENTE",0,"0"))</f>
        <v>15</v>
      </c>
      <c r="R58" s="338"/>
      <c r="S58" s="290"/>
      <c r="T58" s="290"/>
      <c r="U58" s="290"/>
      <c r="V58" s="290"/>
      <c r="W58" s="290"/>
      <c r="X58" s="290"/>
      <c r="Y58" s="290"/>
      <c r="Z58" s="290"/>
      <c r="AA58" s="290"/>
      <c r="AB58" s="426"/>
      <c r="AC58" s="248"/>
      <c r="AD58" s="289"/>
      <c r="AE58" s="328"/>
      <c r="AF58" s="329"/>
      <c r="AG58" s="289"/>
      <c r="AH58" s="290"/>
      <c r="AI58" s="290"/>
      <c r="AJ58" s="290"/>
      <c r="AK58" s="291"/>
      <c r="AL58" s="246"/>
      <c r="AM58" s="289"/>
      <c r="AN58" s="291"/>
    </row>
    <row r="59" spans="1:43" ht="63.75" hidden="1" customHeight="1">
      <c r="A59" s="356"/>
      <c r="B59" s="354"/>
      <c r="C59" s="354"/>
      <c r="D59" s="355"/>
      <c r="E59" s="356"/>
      <c r="F59" s="354"/>
      <c r="G59" s="354"/>
      <c r="H59" s="354"/>
      <c r="I59" s="303"/>
      <c r="J59" s="303"/>
      <c r="K59" s="303"/>
      <c r="L59" s="303"/>
      <c r="M59" s="303"/>
      <c r="N59" s="303"/>
      <c r="O59" s="350" t="s">
        <v>38</v>
      </c>
      <c r="P59" s="351" t="s">
        <v>39</v>
      </c>
      <c r="Q59" s="352">
        <f>IF(P59="COMPLETA",10,IF(P59="INCOMPLETA",5,IF(P59="NO EXISTE",0,"0")))</f>
        <v>10</v>
      </c>
      <c r="R59" s="353"/>
      <c r="S59" s="354"/>
      <c r="T59" s="354"/>
      <c r="U59" s="354"/>
      <c r="V59" s="354"/>
      <c r="W59" s="354"/>
      <c r="X59" s="354"/>
      <c r="Y59" s="354"/>
      <c r="Z59" s="354"/>
      <c r="AA59" s="354"/>
      <c r="AB59" s="436"/>
      <c r="AC59" s="250"/>
      <c r="AD59" s="356"/>
      <c r="AE59" s="355"/>
      <c r="AF59" s="329"/>
      <c r="AG59" s="356"/>
      <c r="AH59" s="354"/>
      <c r="AI59" s="354"/>
      <c r="AJ59" s="354"/>
      <c r="AK59" s="355"/>
      <c r="AL59" s="246"/>
      <c r="AM59" s="356"/>
      <c r="AN59" s="349"/>
    </row>
    <row r="60" spans="1:43" ht="15.75" customHeight="1"/>
    <row r="61" spans="1:43" ht="15.75" customHeight="1"/>
    <row r="62" spans="1:43" ht="15.75" customHeight="1">
      <c r="AN62" s="437" t="s">
        <v>165</v>
      </c>
    </row>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11">
    <mergeCell ref="AJ53:AJ59"/>
    <mergeCell ref="AK53:AK59"/>
    <mergeCell ref="AM53:AM59"/>
    <mergeCell ref="AN53:AN59"/>
    <mergeCell ref="R56:R59"/>
    <mergeCell ref="T56:T59"/>
    <mergeCell ref="AE56:AE57"/>
    <mergeCell ref="AE58:AE59"/>
    <mergeCell ref="U53:U59"/>
    <mergeCell ref="AD53:AD59"/>
    <mergeCell ref="AE53:AE55"/>
    <mergeCell ref="AG53:AG59"/>
    <mergeCell ref="AH53:AH59"/>
    <mergeCell ref="AI53:AI59"/>
    <mergeCell ref="K53:K59"/>
    <mergeCell ref="L53:L59"/>
    <mergeCell ref="M53:M59"/>
    <mergeCell ref="N53:N59"/>
    <mergeCell ref="R53:R55"/>
    <mergeCell ref="S53:S59"/>
    <mergeCell ref="AN46:AN52"/>
    <mergeCell ref="R49:R52"/>
    <mergeCell ref="T49:T52"/>
    <mergeCell ref="AE49:AE50"/>
    <mergeCell ref="AE51:AE52"/>
    <mergeCell ref="B53:B59"/>
    <mergeCell ref="C53:C59"/>
    <mergeCell ref="D53:D59"/>
    <mergeCell ref="I53:I59"/>
    <mergeCell ref="J53:J59"/>
    <mergeCell ref="AE46:AE48"/>
    <mergeCell ref="AG46:AG52"/>
    <mergeCell ref="AH46:AH52"/>
    <mergeCell ref="AI46:AI52"/>
    <mergeCell ref="AJ46:AJ52"/>
    <mergeCell ref="AK46:AK52"/>
    <mergeCell ref="N46:N52"/>
    <mergeCell ref="R46:R48"/>
    <mergeCell ref="S46:S52"/>
    <mergeCell ref="T46:T48"/>
    <mergeCell ref="U46:U52"/>
    <mergeCell ref="AD46:AD52"/>
    <mergeCell ref="B46:B52"/>
    <mergeCell ref="C46:C52"/>
    <mergeCell ref="D46:D52"/>
    <mergeCell ref="I46:I52"/>
    <mergeCell ref="J46:J52"/>
    <mergeCell ref="K46:K52"/>
    <mergeCell ref="AM39:AM45"/>
    <mergeCell ref="AN39:AN45"/>
    <mergeCell ref="R42:R45"/>
    <mergeCell ref="T42:T45"/>
    <mergeCell ref="AE42:AE43"/>
    <mergeCell ref="AE44:AE45"/>
    <mergeCell ref="AE39:AE41"/>
    <mergeCell ref="AG39:AG45"/>
    <mergeCell ref="AH39:AH45"/>
    <mergeCell ref="AI39:AI45"/>
    <mergeCell ref="AJ39:AJ45"/>
    <mergeCell ref="AK39:AK45"/>
    <mergeCell ref="L39:L45"/>
    <mergeCell ref="M39:M45"/>
    <mergeCell ref="N39:N45"/>
    <mergeCell ref="R39:R41"/>
    <mergeCell ref="S39:S45"/>
    <mergeCell ref="T39:T41"/>
    <mergeCell ref="B39:B45"/>
    <mergeCell ref="C39:C45"/>
    <mergeCell ref="D39:D45"/>
    <mergeCell ref="I39:I45"/>
    <mergeCell ref="J39:J45"/>
    <mergeCell ref="K39:K45"/>
    <mergeCell ref="AM32:AM38"/>
    <mergeCell ref="AN32:AN38"/>
    <mergeCell ref="R35:R38"/>
    <mergeCell ref="T35:T38"/>
    <mergeCell ref="AE35:AE36"/>
    <mergeCell ref="AE37:AE38"/>
    <mergeCell ref="AE32:AE34"/>
    <mergeCell ref="AG32:AG38"/>
    <mergeCell ref="AH32:AH38"/>
    <mergeCell ref="AI32:AI38"/>
    <mergeCell ref="AJ32:AJ38"/>
    <mergeCell ref="AK32:AK38"/>
    <mergeCell ref="L32:L38"/>
    <mergeCell ref="M32:M38"/>
    <mergeCell ref="N32:N38"/>
    <mergeCell ref="R32:R34"/>
    <mergeCell ref="S32:S38"/>
    <mergeCell ref="T32:T34"/>
    <mergeCell ref="B32:B38"/>
    <mergeCell ref="C32:C38"/>
    <mergeCell ref="D32:D38"/>
    <mergeCell ref="I32:I38"/>
    <mergeCell ref="J32:J38"/>
    <mergeCell ref="K32:K38"/>
    <mergeCell ref="AM25:AM31"/>
    <mergeCell ref="AN25:AN31"/>
    <mergeCell ref="R28:R31"/>
    <mergeCell ref="T28:T31"/>
    <mergeCell ref="AE28:AE29"/>
    <mergeCell ref="AE30:AE31"/>
    <mergeCell ref="AE25:AE27"/>
    <mergeCell ref="AG25:AG31"/>
    <mergeCell ref="AH25:AH30"/>
    <mergeCell ref="AI25:AI31"/>
    <mergeCell ref="AJ25:AJ31"/>
    <mergeCell ref="AK25:AK31"/>
    <mergeCell ref="I25:I31"/>
    <mergeCell ref="J25:J31"/>
    <mergeCell ref="K25:K31"/>
    <mergeCell ref="L25:L31"/>
    <mergeCell ref="M25:M31"/>
    <mergeCell ref="N25:N31"/>
    <mergeCell ref="AM18:AM24"/>
    <mergeCell ref="AN18:AN24"/>
    <mergeCell ref="R21:R24"/>
    <mergeCell ref="T21:T24"/>
    <mergeCell ref="W21:W59"/>
    <mergeCell ref="AE21:AE22"/>
    <mergeCell ref="AE23:AE24"/>
    <mergeCell ref="R25:R27"/>
    <mergeCell ref="S25:S31"/>
    <mergeCell ref="T25:T27"/>
    <mergeCell ref="AE18:AE20"/>
    <mergeCell ref="AG18:AG24"/>
    <mergeCell ref="AH18:AH24"/>
    <mergeCell ref="AI18:AI24"/>
    <mergeCell ref="AJ18:AJ24"/>
    <mergeCell ref="AK18:AK24"/>
    <mergeCell ref="Y18:Y59"/>
    <mergeCell ref="Z18:Z59"/>
    <mergeCell ref="AA18:AA59"/>
    <mergeCell ref="AB18:AB59"/>
    <mergeCell ref="AC18:AC59"/>
    <mergeCell ref="AD18:AD24"/>
    <mergeCell ref="AD25:AD31"/>
    <mergeCell ref="AD32:AD38"/>
    <mergeCell ref="AD39:AD45"/>
    <mergeCell ref="S18:S24"/>
    <mergeCell ref="T18:T20"/>
    <mergeCell ref="U18:U24"/>
    <mergeCell ref="V18:V59"/>
    <mergeCell ref="W18:W19"/>
    <mergeCell ref="X18:X59"/>
    <mergeCell ref="U25:U31"/>
    <mergeCell ref="U32:U38"/>
    <mergeCell ref="U39:U45"/>
    <mergeCell ref="T53:T55"/>
    <mergeCell ref="J18:J24"/>
    <mergeCell ref="K18:K24"/>
    <mergeCell ref="L18:L24"/>
    <mergeCell ref="M18:M24"/>
    <mergeCell ref="N18:N24"/>
    <mergeCell ref="R18:R20"/>
    <mergeCell ref="AD16:AE16"/>
    <mergeCell ref="A18:A59"/>
    <mergeCell ref="B18:B31"/>
    <mergeCell ref="C18:C31"/>
    <mergeCell ref="D18:D31"/>
    <mergeCell ref="E18:E59"/>
    <mergeCell ref="F18:F59"/>
    <mergeCell ref="G18:G59"/>
    <mergeCell ref="H18:H59"/>
    <mergeCell ref="I18:I24"/>
    <mergeCell ref="W16:W17"/>
    <mergeCell ref="X16:X17"/>
    <mergeCell ref="Z16:Z17"/>
    <mergeCell ref="AA16:AA17"/>
    <mergeCell ref="AB16:AB17"/>
    <mergeCell ref="AC16:AC17"/>
    <mergeCell ref="Q16:Q17"/>
    <mergeCell ref="R16:R17"/>
    <mergeCell ref="S16:S17"/>
    <mergeCell ref="T16:T17"/>
    <mergeCell ref="U16:U17"/>
    <mergeCell ref="V16:V17"/>
    <mergeCell ref="Z15:AE15"/>
    <mergeCell ref="E16:H16"/>
    <mergeCell ref="I16:I17"/>
    <mergeCell ref="J16:J17"/>
    <mergeCell ref="K16:K17"/>
    <mergeCell ref="L16:L17"/>
    <mergeCell ref="M16:M17"/>
    <mergeCell ref="N16:N17"/>
    <mergeCell ref="O16:O17"/>
    <mergeCell ref="P16:P17"/>
    <mergeCell ref="A14:D14"/>
    <mergeCell ref="E14:AE14"/>
    <mergeCell ref="AG14:AK16"/>
    <mergeCell ref="AM14:AN16"/>
    <mergeCell ref="A15:A17"/>
    <mergeCell ref="B15:B17"/>
    <mergeCell ref="C15:C17"/>
    <mergeCell ref="D15:D17"/>
    <mergeCell ref="E15:H15"/>
    <mergeCell ref="I15:W15"/>
    <mergeCell ref="A6:B6"/>
    <mergeCell ref="A8:B8"/>
    <mergeCell ref="C8:H8"/>
    <mergeCell ref="A10:B10"/>
    <mergeCell ref="C10:J10"/>
    <mergeCell ref="A11:B11"/>
    <mergeCell ref="C11:J11"/>
    <mergeCell ref="A1:B4"/>
    <mergeCell ref="C1:AJ2"/>
    <mergeCell ref="AK1:AM1"/>
    <mergeCell ref="AK2:AM2"/>
    <mergeCell ref="C3:AJ4"/>
    <mergeCell ref="AK3:AM3"/>
    <mergeCell ref="AK4:AM4"/>
  </mergeCells>
  <conditionalFormatting sqref="H18">
    <cfRule type="containsText" dxfId="5" priority="1" operator="containsText" text="EXTREMO">
      <formula>NOT(ISERROR(SEARCH(("EXTREMO"),(H18))))</formula>
    </cfRule>
    <cfRule type="containsText" dxfId="4" priority="2" operator="containsText" text="ALTO">
      <formula>NOT(ISERROR(SEARCH(("ALTO"),(H18))))</formula>
    </cfRule>
    <cfRule type="containsText" dxfId="3" priority="3" operator="containsText" text="MODERADO">
      <formula>NOT(ISERROR(SEARCH(("MODERADO"),(H18))))</formula>
    </cfRule>
  </conditionalFormatting>
  <conditionalFormatting sqref="Z18">
    <cfRule type="containsText" dxfId="2" priority="4" operator="containsText" text="EXTREMO">
      <formula>NOT(ISERROR(SEARCH(("EXTREMO"),(Z18))))</formula>
    </cfRule>
    <cfRule type="containsText" dxfId="1" priority="5" operator="containsText" text="ALTO">
      <formula>NOT(ISERROR(SEARCH(("ALTO"),(Z18))))</formula>
    </cfRule>
    <cfRule type="containsText" dxfId="0" priority="6" operator="containsText" text="MODERADO">
      <formula>NOT(ISERROR(SEARCH(("MODERADO"),(Z18))))</formula>
    </cfRule>
  </conditionalFormatting>
  <pageMargins left="0.70866141732283472" right="0.70866141732283472" top="0.74803149606299213" bottom="0.74803149606299213" header="0" footer="0"/>
  <pageSetup scale="14"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8efec78-3424-4c97-abf4-c2ff1d9e6d03" xsi:nil="true"/>
    <lcf76f155ced4ddcb4097134ff3c332f xmlns="8befd943-4f51-4e42-85af-a0705225944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32E6CC-02E7-45D2-9D3C-1B43E5296ED6}">
  <ds:schemaRefs>
    <ds:schemaRef ds:uri="http://schemas.microsoft.com/office/2006/metadata/properties"/>
    <ds:schemaRef ds:uri="http://schemas.microsoft.com/office/infopath/2007/PartnerControls"/>
    <ds:schemaRef ds:uri="d8efec78-3424-4c97-abf4-c2ff1d9e6d03"/>
    <ds:schemaRef ds:uri="8befd943-4f51-4e42-85af-a07052259448"/>
  </ds:schemaRefs>
</ds:datastoreItem>
</file>

<file path=customXml/itemProps2.xml><?xml version="1.0" encoding="utf-8"?>
<ds:datastoreItem xmlns:ds="http://schemas.openxmlformats.org/officeDocument/2006/customXml" ds:itemID="{1D1DD3E2-3DCC-46B3-852C-2A33958CB5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fd943-4f51-4e42-85af-a07052259448"/>
    <ds:schemaRef ds:uri="d8efec78-3424-4c97-abf4-c2ff1d9e6d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898899-A735-4C1B-B949-56A141166C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Datos</vt:lpstr>
      <vt:lpstr>Seguimiento y Mejoramiento G</vt:lpstr>
      <vt:lpstr>Evaluacion a la Gestion</vt:lpstr>
      <vt:lpstr>Instruccion y Juzgamiento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Betancour Garcia</dc:creator>
  <cp:keywords/>
  <dc:description/>
  <cp:lastModifiedBy>Carlos Andres Guerra Jimenez</cp:lastModifiedBy>
  <cp:revision/>
  <dcterms:created xsi:type="dcterms:W3CDTF">2020-01-16T20:08:19Z</dcterms:created>
  <dcterms:modified xsi:type="dcterms:W3CDTF">2026-06-24T15:54:24Z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4600</vt:r8>
  </property>
</Properties>
</file>