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C:\Users\user\Documents\carpeta sin título\Documents\IDIPRON\Evidencias contrato César Diaz\Formulación de Riesgos de Corrupción AÑO 2026\"/>
    </mc:Choice>
  </mc:AlternateContent>
  <xr:revisionPtr revIDLastSave="0" documentId="13_ncr:1_{A866900E-CD65-4D66-835C-5277A4F1A3CD}" xr6:coauthVersionLast="47" xr6:coauthVersionMax="47" xr10:uidLastSave="{00000000-0000-0000-0000-000000000000}"/>
  <bookViews>
    <workbookView xWindow="-108" yWindow="-108" windowWidth="23256" windowHeight="12456" tabRatio="949" firstSheet="1" activeTab="1" xr2:uid="{00000000-000D-0000-FFFF-FFFF00000000}"/>
  </bookViews>
  <sheets>
    <sheet name="Datos" sheetId="1" state="hidden" r:id="rId1"/>
    <sheet name="Riesgo 1" sheetId="3" r:id="rId2"/>
    <sheet name="ENCUESTA DE IMPACTO R1" sheetId="5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5" roundtripDataChecksum="TO5Njb1ymRmfSvPgHac4biArCwbEW0Zh7zPoSh1tALs="/>
    </ext>
  </extLst>
</workbook>
</file>

<file path=xl/calcChain.xml><?xml version="1.0" encoding="utf-8"?>
<calcChain xmlns="http://schemas.openxmlformats.org/spreadsheetml/2006/main">
  <c r="G18" i="3" l="1"/>
  <c r="H18" i="3" s="1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R32" i="3" l="1"/>
  <c r="R35" i="3" s="1"/>
  <c r="U32" i="3" s="1"/>
  <c r="R25" i="3"/>
  <c r="R28" i="3" s="1"/>
  <c r="T28" i="3" s="1"/>
  <c r="T25" i="3" s="1"/>
  <c r="R18" i="3"/>
  <c r="R21" i="3" s="1"/>
  <c r="U18" i="3" s="1"/>
  <c r="T21" i="3" l="1"/>
  <c r="T18" i="3" s="1"/>
  <c r="T35" i="3"/>
  <c r="T32" i="3" s="1"/>
  <c r="U25" i="3"/>
  <c r="V18" i="3" l="1" a="1"/>
  <c r="V18" i="3" s="1"/>
  <c r="W21" i="3" s="1"/>
  <c r="X18" i="3" s="1"/>
  <c r="Y18" i="3" s="1"/>
  <c r="Z18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<sst xmlns="http://schemas.openxmlformats.org/spreadsheetml/2006/main" count="247" uniqueCount="157">
  <si>
    <t>PROBABILIDAD INHERENTE</t>
  </si>
  <si>
    <t>IMPACTO INHERENTE</t>
  </si>
  <si>
    <t>CONDICIONES RIESGO INHERENTE</t>
  </si>
  <si>
    <t>¿Existe un responsable asignado a la ejecución del control?</t>
  </si>
  <si>
    <t>Asignado</t>
  </si>
  <si>
    <t>No Asignado</t>
  </si>
  <si>
    <t>MUY BAJA</t>
  </si>
  <si>
    <t>MODERADO</t>
  </si>
  <si>
    <t>MUY BAJA - MODERADO</t>
  </si>
  <si>
    <t>¿El responsable tiene la autoridad y adecuada segregación de funciones en la ejecución del control?</t>
  </si>
  <si>
    <t>Adecuado</t>
  </si>
  <si>
    <t>Inadecuado</t>
  </si>
  <si>
    <t>BAJA</t>
  </si>
  <si>
    <t>MAYOR</t>
  </si>
  <si>
    <t>MUY BAJA - MAYOR</t>
  </si>
  <si>
    <t>ALTO</t>
  </si>
  <si>
    <t>¿La oportunidad en que se ejecuta el control ayuda a prevenir la mitigación del riesgo o a detectar la materialización del riesgo de manera oportuna?</t>
  </si>
  <si>
    <t>Oportuna</t>
  </si>
  <si>
    <t>Inoportuna</t>
  </si>
  <si>
    <t>MEDIA</t>
  </si>
  <si>
    <t>CATASTRÓFICO</t>
  </si>
  <si>
    <t>MUY BAJA - CATASTRÓFICO</t>
  </si>
  <si>
    <t>EXTREMO</t>
  </si>
  <si>
    <t>¿Las actividades que se desarrollan en el
control realmente buscan por si sola prevenir o detectar las causas que pueden dar origen al riesgo, Ej.: verificar, validar, cotejar, comparar, revisar, etc.?</t>
  </si>
  <si>
    <t>Prevenir</t>
  </si>
  <si>
    <t>Detectar</t>
  </si>
  <si>
    <t>No es un control</t>
  </si>
  <si>
    <t>ALTA</t>
  </si>
  <si>
    <t>BAJA - MODERADO</t>
  </si>
  <si>
    <t>¿La fuente de información que se utiliza en el desarrollo del control es información confiable que permita mitigar el riesgo?</t>
  </si>
  <si>
    <t>Confiable</t>
  </si>
  <si>
    <t>No Confiable</t>
  </si>
  <si>
    <t>MUY ALTA</t>
  </si>
  <si>
    <t>BAJA - MAYOR</t>
  </si>
  <si>
    <t>¿Las observaciones, desviaciones o diferencias identificadas como resultados de la ejecución del control son investigadas y resueltas de manera oportuna?</t>
  </si>
  <si>
    <t>Se investigan y se resuelven oportunamente</t>
  </si>
  <si>
    <t>No se investigan, ni resuelven oportunamente</t>
  </si>
  <si>
    <t>BAJA - CATASTRÓFICO</t>
  </si>
  <si>
    <t>¿Se deja evidencia o rastro de la ejecución del control que permita a cualquier tercero con la evidencia llegar a la misma conclusión?</t>
  </si>
  <si>
    <t>Completa</t>
  </si>
  <si>
    <t>Incompleta</t>
  </si>
  <si>
    <t>No existe</t>
  </si>
  <si>
    <t>Opciones de Manejo</t>
  </si>
  <si>
    <t>MEDIA - MODERADO</t>
  </si>
  <si>
    <t>MEDIA - MAYOR</t>
  </si>
  <si>
    <t>REDUCIR EL RIESGO</t>
  </si>
  <si>
    <t>MEDIA - CATASTRÓFICO</t>
  </si>
  <si>
    <t>EVITAR EL RIESGO</t>
  </si>
  <si>
    <t>ALTA - MODERADO</t>
  </si>
  <si>
    <t>ALTA - MAYOR</t>
  </si>
  <si>
    <t>RANGO DE LA EJECUCION DE CADA CONTROL</t>
  </si>
  <si>
    <t>ALTA - CATASTRÓFICO</t>
  </si>
  <si>
    <r>
      <rPr>
        <b/>
        <sz val="11"/>
        <color theme="1"/>
        <rFont val="Calibri"/>
        <family val="2"/>
      </rPr>
      <t>FUERTE</t>
    </r>
    <r>
      <rPr>
        <sz val="11"/>
        <color theme="1"/>
        <rFont val="Calibri"/>
        <family val="2"/>
      </rPr>
      <t xml:space="preserve"> (Siempre se Ejecuta)</t>
    </r>
  </si>
  <si>
    <t>MUY ALTA - MODERADO</t>
  </si>
  <si>
    <r>
      <rPr>
        <b/>
        <sz val="11"/>
        <color theme="1"/>
        <rFont val="Calibri"/>
        <family val="2"/>
      </rPr>
      <t>MODERADO</t>
    </r>
    <r>
      <rPr>
        <sz val="11"/>
        <color theme="1"/>
        <rFont val="Calibri"/>
        <family val="2"/>
      </rPr>
      <t xml:space="preserve"> (Algunas Veces)</t>
    </r>
  </si>
  <si>
    <t>¿SE MATERIALIZO EL RIESGO DURANTE EL PERIODO?</t>
  </si>
  <si>
    <t>MUY ALTA - MAYOR</t>
  </si>
  <si>
    <r>
      <rPr>
        <b/>
        <sz val="11"/>
        <color theme="1"/>
        <rFont val="Calibri"/>
        <family val="2"/>
      </rPr>
      <t>DÉBIL</t>
    </r>
    <r>
      <rPr>
        <sz val="11"/>
        <color theme="1"/>
        <rFont val="Calibri"/>
        <family val="2"/>
      </rPr>
      <t xml:space="preserve"> (No se Ejecuta)</t>
    </r>
  </si>
  <si>
    <t>SI</t>
  </si>
  <si>
    <t>MUY ALTA - CATASTRÓFICO</t>
  </si>
  <si>
    <t>NO</t>
  </si>
  <si>
    <t>CONTROLES</t>
  </si>
  <si>
    <t>DIRECTAMENTE</t>
  </si>
  <si>
    <t>NO DISMINUYE</t>
  </si>
  <si>
    <t>DIRECCIONAMIENTO ESTRATÉGICO</t>
  </si>
  <si>
    <t>MAPA DE RIESGOS DE CORRUPCIÓN</t>
  </si>
  <si>
    <t>FECHA DE ACTUALIZACIÓN</t>
  </si>
  <si>
    <t>PROCESO</t>
  </si>
  <si>
    <t>Prestación de los Servicios Sociales en el marco del Modelo Pedagógico Institucional</t>
  </si>
  <si>
    <t>OBJETIVO DEL PROCESO</t>
  </si>
  <si>
    <t>Prestar los servicios sociales desde un modelo pedagógico basado en los principios de afecto, alegría y libertad a los niños, niñas, adolescentes y jóvenes en habitabilidad en calle y en riesgo de habitarla, vulnerabilidad, fragilidad social, victimas y en riesgo de explotación sexual comercial o en conflicto con la ley en la Ciudad, implementando estrategias, programas y modelos orientados a desarrollo de capacidades y generación de oportunidades contribuyendo en la construcción de su proyecto y sentido de vida</t>
  </si>
  <si>
    <t>ALCANCE DEL PROCESO</t>
  </si>
  <si>
    <t>Inicia con las acciones territoriales que permitan la atención y vinculación de los NNAJ pertenecientes a los grupos etarios y poblacionales sujetos de la atención institucional y termina con su desvinculación o egreso</t>
  </si>
  <si>
    <t>IDENTIFICACIÓN DEL RIESGO</t>
  </si>
  <si>
    <t>VALORACIÓN DEL RIESGO</t>
  </si>
  <si>
    <t>No. de Riesgo</t>
  </si>
  <si>
    <t>CAUSA</t>
  </si>
  <si>
    <t>RIESGO</t>
  </si>
  <si>
    <t>CONSECUENCIA</t>
  </si>
  <si>
    <t>ANÁLISIS DEL RIESGO</t>
  </si>
  <si>
    <t>EVALUACIÓN DEL RIESGO</t>
  </si>
  <si>
    <t>RIESGO RESIDUAL</t>
  </si>
  <si>
    <t>RIESGO INHERENTE</t>
  </si>
  <si>
    <t>RESPONSABLE DEL CONTROL
(Persona asignada para ejecutar el control. Debe tener la autoridad, competencias y conocimientos para ejecutar el control)</t>
  </si>
  <si>
    <t>PERIODICIDAD DEL CONTROL
(La periodicidad debe prevenir o detectar el riesgo de manera oportuna)</t>
  </si>
  <si>
    <t>PROPÓSITO DEL CONTROL
 (Validar, verificar, conciliar, comparar, revisar, cotejar…)
El control ayuda a mitigar las causas de los riesgos o detectar su materialización</t>
  </si>
  <si>
    <t>CÓMO SE REALIZA LA ACTIVIDAD DE CONTROL
(EL control debe indicar el cómo se realiza, de tal forma que se pueda evaluar si la fuente u origen de la información que sirve para ejecutar el control, es confiable para la mitigación del riesgo)</t>
  </si>
  <si>
    <t>CÓMO SE ACTÚA EN CASO DE OBSERVACIONES O DESVIACIONES 
(Qué se hace cuando se detectan observaciones o desviaciones como resultado de la ejecución de un control?)</t>
  </si>
  <si>
    <t>EVIDENCIA DE LA EJECUCIÓN DEL CONTROL
(El control debe dejar evidencia de su ejecución. Esta evidencia ayuda a que se pueda revisar la misma información por parte de un tercero y llegue a la misma conclusión de quien ejecutó el control)</t>
  </si>
  <si>
    <t xml:space="preserve">CARACTERISTICAS DEL CONTROL </t>
  </si>
  <si>
    <t>SÍ/NO</t>
  </si>
  <si>
    <t>Valor</t>
  </si>
  <si>
    <t>PESO DEL DISEÑO DE CADA CONTROL</t>
  </si>
  <si>
    <t>PESO DE LA EJECUCIÓN DE CADA CONTROL</t>
  </si>
  <si>
    <t>SOLIDEZ INDIVIDUAL DE CADA CONTROL</t>
  </si>
  <si>
    <t xml:space="preserve">DEBE ESTABLECER ACCIONES PARA FORTALECER EL CONTROL </t>
  </si>
  <si>
    <t>SOLIDEZ DEL CONJUNTO DE CONTROLES</t>
  </si>
  <si>
    <t>CONTROLES AYUDAN A DISMINUIR PROBABILIDAD</t>
  </si>
  <si>
    <t>PROBABILIDAD RESIDUAL</t>
  </si>
  <si>
    <t>ZONA DE RIESGO RESIDUAL</t>
  </si>
  <si>
    <t>OPCIÓN DE MANEJO</t>
  </si>
  <si>
    <t>ACCIONES DE CONTINGENCIA EN CASO DE MATERIALIZACIÓN DEL RIESGO</t>
  </si>
  <si>
    <t>ACCIONESPARA EL FORTALECIMIENTO DE LOS CONTROLES</t>
  </si>
  <si>
    <t>ZONA DE RIESGO INHERENTE</t>
  </si>
  <si>
    <t>ACCIONES A IMPLEMENTAR PARA EL FORTALECIMIENTO</t>
  </si>
  <si>
    <t>PERIODO DE EJECUCIÓN DE LAS ACCIONES A IMPLEMENTAR</t>
  </si>
  <si>
    <t>Cohesión a los/as servidores/as públicos responsables de emitir las certificaciónes y/o constancias
Amenazas a los/as servidores/as públicos responsables de emitir las certificaciones y/o constancias</t>
  </si>
  <si>
    <t>Manipulación y alteración de la información de los/as NNAJ por parte de los funcionarios/as y/o contratistas del proceso misional o de Administración del SIMI para generar el Certificado de asistencia y vinculación de los Niños, Niñas, Adolescentes y Jóvenes al IDIPRON, las Constancias de Asistencia de Cursos de Educación Informal de adolescentes y jóvenes, y/o Certificados de Asistencia de los NNAJ a Talleres de Formación Informal, a un NNAJ que no se encuentre vinculado al modelo pedagógico del Instituto.</t>
  </si>
  <si>
    <t>Emisión de certificados y/o constancias que no corresponden con la realidad del instituto
Afectación reputacional de la entidad por emisión de certificados y/o constancias a personas que no cumplen con los requisitos.</t>
  </si>
  <si>
    <t>Equipo Soporte SIMI o a quien delegue</t>
  </si>
  <si>
    <t>Mensual</t>
  </si>
  <si>
    <t>Verificar que las ventanas de oportunidad abiertas para cargue de asistencia se encuentren soportadas con las actas argumentativas</t>
  </si>
  <si>
    <t>Cuando se solicite algún ajuste en la información previamente cargada en las bases de datos SIMI, el/la delegado/a verifica que la solicitud contenga el acta argumentativa</t>
  </si>
  <si>
    <t xml:space="preserve">Si se identifica que hay solicitudes de ventana de oportunidad sin soporte, se remite correo electrónico al/a profesional de apoyo en UPI;con copia a la Gerencia Operativa y Subdirección Poblacional, escalando la novedad y haciendo solicitud de ajuste a la misma. </t>
  </si>
  <si>
    <t>FUERTE (Siempre se Ejecuta)</t>
  </si>
  <si>
    <t>Emitir una comunicación en donde se aclara que la certificación generada no corresponde a la realidad
Informar a las autoridades correspondientes sobre la falsedad de la documentación 
Informar a la Oficina de Control Disciplinario Interno para que tome las medidas a las que haya lugar.</t>
  </si>
  <si>
    <t>No. De columnas en la matriz de riesgo que se desplaza en el eje de la probabilidad.</t>
  </si>
  <si>
    <t>PRODUCTO O REGISTRO QUE QUEDA DE LA EJECUCIÓN DE LAS ACCIONES PARA FORTALECER EL RIESGO</t>
  </si>
  <si>
    <t>Lista de asistencia / acta de reunión</t>
  </si>
  <si>
    <t>Revisar los lineamientos establecidos para realizar la formulación de la planeación frente a la aplicación de los mismos con la formulación de la nueva plataforma estratégica y sise considera  necesario ajustar los documentos del proceso</t>
  </si>
  <si>
    <t>01/05/2024 al 30/07/2024</t>
  </si>
  <si>
    <t>ADECUADO</t>
  </si>
  <si>
    <t>Actas de reunión / Documentos ajustados</t>
  </si>
  <si>
    <t>FORMATO PARA DETERMINAR EL IMPACTO</t>
  </si>
  <si>
    <t xml:space="preserve">Nº </t>
  </si>
  <si>
    <t xml:space="preserve">PREGUNTA </t>
  </si>
  <si>
    <t>RESPUESTA</t>
  </si>
  <si>
    <t>SI EL RIESGO DE CORRUPCIÓN SE MATERIALIZA PODRÍA...</t>
  </si>
  <si>
    <t>¿Afectar al grupo de funcionarios del proceso?</t>
  </si>
  <si>
    <t>X</t>
  </si>
  <si>
    <t>¿Afectar el cumplimiento de metas y objetivos de la dependencia?</t>
  </si>
  <si>
    <t xml:space="preserve">¿Afectar el cumplimiento de misión de la Entidad? </t>
  </si>
  <si>
    <t>¿Afectar el cumplimiento de la misión del sector al que pertenece la Entidad?</t>
  </si>
  <si>
    <t>¿Generar pérdida de confianza de la Entidad, afectando su reputación?</t>
  </si>
  <si>
    <t>¿Generar pérdida de recursos económicos?</t>
  </si>
  <si>
    <t>¿Afectar la generación de los productos o la prestación de servicios?</t>
  </si>
  <si>
    <t>¿Dar lugar al detrimento de calidad de vida de la comunidad por la pérdida</t>
  </si>
  <si>
    <t>¿Generar pérdida de información de la Entidad?</t>
  </si>
  <si>
    <t>¿Generar intervención de los órganos de control, de la Fiscalía, u otro ente?</t>
  </si>
  <si>
    <t>¿Dar lugar a procesos sancionatorios?</t>
  </si>
  <si>
    <t>¿Dar lugar a procesos disciplinarios?</t>
  </si>
  <si>
    <t>¿Dar lugar a procesos fiscales?</t>
  </si>
  <si>
    <t>¿Dar lugar a procesos penales?</t>
  </si>
  <si>
    <t>¿Generar pérdida de credibilidad del sector?</t>
  </si>
  <si>
    <t>¿Ocasionar lesiones físicas o pérdida de vidas humanas?</t>
  </si>
  <si>
    <t>¿Afectar la imagen regional?</t>
  </si>
  <si>
    <t>¿Afectar la imagen nacional?</t>
  </si>
  <si>
    <t>¿Generar daño ambiental?</t>
  </si>
  <si>
    <t>TOTAL PREGUNTAS AFIRMATIVAS:                     
TOTAL PREGUNTAS NEGATIVAS:</t>
  </si>
  <si>
    <r>
      <t>·</t>
    </r>
    <r>
      <rPr>
        <sz val="7"/>
        <color theme="1"/>
        <rFont val="Times New Roman"/>
        <family val="1"/>
      </rPr>
      <t>  </t>
    </r>
    <r>
      <rPr>
        <sz val="11"/>
        <color theme="1"/>
        <rFont val="Times New Roman"/>
        <family val="1"/>
      </rPr>
      <t xml:space="preserve">Responder afirmativamente de </t>
    </r>
    <r>
      <rPr>
        <b/>
        <sz val="11"/>
        <color theme="1"/>
        <rFont val="Times New Roman"/>
        <family val="1"/>
      </rPr>
      <t>UNA a CINCO</t>
    </r>
    <r>
      <rPr>
        <sz val="11"/>
        <color theme="1"/>
        <rFont val="Times New Roman"/>
        <family val="1"/>
      </rPr>
      <t xml:space="preserve"> pregunta(s) genera un impacto </t>
    </r>
    <r>
      <rPr>
        <b/>
        <sz val="11"/>
        <color theme="1"/>
        <rFont val="Times New Roman"/>
        <family val="1"/>
      </rPr>
      <t>MODERADO.</t>
    </r>
  </si>
  <si>
    <r>
      <t>·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Times New Roman"/>
        <family val="1"/>
      </rPr>
      <t xml:space="preserve">Responder afirmativamente de </t>
    </r>
    <r>
      <rPr>
        <b/>
        <sz val="11"/>
        <color theme="1"/>
        <rFont val="Times New Roman"/>
        <family val="1"/>
      </rPr>
      <t>SEIS a ONCE</t>
    </r>
    <r>
      <rPr>
        <sz val="11"/>
        <color theme="1"/>
        <rFont val="Times New Roman"/>
        <family val="1"/>
      </rPr>
      <t xml:space="preserve"> preguntas genera un impacto </t>
    </r>
    <r>
      <rPr>
        <b/>
        <sz val="11"/>
        <color theme="1"/>
        <rFont val="Times New Roman"/>
        <family val="1"/>
      </rPr>
      <t>MAYOR.</t>
    </r>
  </si>
  <si>
    <r>
      <t>·</t>
    </r>
    <r>
      <rPr>
        <sz val="7"/>
        <color theme="1"/>
        <rFont val="Times New Roman"/>
        <family val="1"/>
      </rPr>
      <t>  </t>
    </r>
    <r>
      <rPr>
        <sz val="11"/>
        <color theme="1"/>
        <rFont val="Times New Roman"/>
        <family val="1"/>
      </rPr>
      <t xml:space="preserve">Responder afirmativamente de </t>
    </r>
    <r>
      <rPr>
        <b/>
        <sz val="11"/>
        <color theme="1"/>
        <rFont val="Times New Roman"/>
        <family val="1"/>
      </rPr>
      <t>DOCE a DIECINUEVE</t>
    </r>
    <r>
      <rPr>
        <sz val="11"/>
        <color theme="1"/>
        <rFont val="Times New Roman"/>
        <family val="1"/>
      </rPr>
      <t xml:space="preserve"> preguntas genera un impacto </t>
    </r>
    <r>
      <rPr>
        <b/>
        <sz val="11"/>
        <color theme="1"/>
        <rFont val="Times New Roman"/>
        <family val="1"/>
      </rPr>
      <t>CATASTRÓFICO.</t>
    </r>
  </si>
  <si>
    <r>
      <rPr>
        <b/>
        <sz val="11"/>
        <color theme="1"/>
        <rFont val="Times New Roman"/>
        <family val="1"/>
      </rPr>
      <t xml:space="preserve">MODERADO: </t>
    </r>
    <r>
      <rPr>
        <sz val="11"/>
        <color theme="1"/>
        <rFont val="Times New Roman"/>
        <family val="1"/>
      </rPr>
      <t>Genera medianas consecuencias sobre la entidad.</t>
    </r>
  </si>
  <si>
    <r>
      <rPr>
        <b/>
        <sz val="11"/>
        <color theme="1"/>
        <rFont val="Times New Roman"/>
        <family val="1"/>
      </rPr>
      <t xml:space="preserve">MAYOR: </t>
    </r>
    <r>
      <rPr>
        <sz val="11"/>
        <color theme="1"/>
        <rFont val="Times New Roman"/>
        <family val="1"/>
      </rPr>
      <t>Genera altas consecuencias sobre la entidad.</t>
    </r>
  </si>
  <si>
    <r>
      <rPr>
        <b/>
        <sz val="11"/>
        <color theme="1"/>
        <rFont val="Times New Roman"/>
        <family val="1"/>
      </rPr>
      <t xml:space="preserve">CATASTROFICO: </t>
    </r>
    <r>
      <rPr>
        <sz val="11"/>
        <color theme="1"/>
        <rFont val="Times New Roman"/>
        <family val="1"/>
      </rPr>
      <t>Genera consecuencias desastrosas para la entidad.</t>
    </r>
  </si>
  <si>
    <t>Actas argumentativas ventanas de oportunidades. 
 En caso de novedad Correo electrónico</t>
  </si>
  <si>
    <t>Realizar una capacitación al año a los profesionales de apoyo en UPI en el proceso y soportes frente a la apertura de ventanas de oportunidades para cargue de asistencia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</si>
</sst>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scheme val="minor"/>
    </font>
    <font>
      <sz val="11"/>
      <color theme="1"/>
      <name val="Calibri"/>
      <family val="2"/>
    </font>
    <font>
      <sz val="12"/>
      <color theme="1"/>
      <name val="Times New Roman"/>
      <family val="1"/>
    </font>
    <font>
      <sz val="1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20"/>
      <color theme="1"/>
      <name val="Times New Roman"/>
      <family val="1"/>
    </font>
    <font>
      <b/>
      <sz val="16"/>
      <color theme="1"/>
      <name val="Times New Roman"/>
      <family val="1"/>
    </font>
    <font>
      <b/>
      <sz val="11"/>
      <color theme="1"/>
      <name val="Times New Roman"/>
      <family val="1"/>
    </font>
    <font>
      <sz val="14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Symbol"/>
      <family val="1"/>
      <charset val="2"/>
    </font>
    <font>
      <sz val="7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name val="Times New Roman"/>
      <family val="1"/>
    </font>
    <font>
      <sz val="14"/>
      <name val="Times New Roman"/>
      <family val="1"/>
    </font>
    <font>
      <b/>
      <sz val="11"/>
      <color theme="1"/>
      <name val="Calibri"/>
      <family val="2"/>
      <scheme val="minor"/>
    </font>
    <font>
      <sz val="14"/>
      <color theme="3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7CAAC"/>
        <bgColor rgb="FFF7CAAC"/>
      </patternFill>
    </fill>
    <fill>
      <patternFill patternType="solid">
        <fgColor rgb="FFECECEC"/>
        <bgColor rgb="FFECECEC"/>
      </patternFill>
    </fill>
    <fill>
      <patternFill patternType="solid">
        <fgColor rgb="FFDEEAF6"/>
        <bgColor rgb="FFDEEAF6"/>
      </patternFill>
    </fill>
    <fill>
      <patternFill patternType="solid">
        <fgColor rgb="FFD8D8D8"/>
        <bgColor rgb="FFD8D8D8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rgb="FFBFBFBF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rgb="FFBFBFBF"/>
      </patternFill>
    </fill>
  </fills>
  <borders count="93">
    <border>
      <left/>
      <right/>
      <top/>
      <bottom/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thin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indexed="64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indexed="64"/>
      </bottom>
      <diagonal/>
    </border>
    <border>
      <left style="hair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/>
      <bottom style="thin">
        <color indexed="64"/>
      </bottom>
      <diagonal/>
    </border>
    <border>
      <left/>
      <right/>
      <top style="hair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210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wrapText="1"/>
    </xf>
    <xf numFmtId="0" fontId="2" fillId="0" borderId="3" xfId="0" applyFont="1" applyBorder="1" applyAlignment="1">
      <alignment horizontal="left" vertical="top" wrapText="1"/>
    </xf>
    <xf numFmtId="0" fontId="8" fillId="0" borderId="0" xfId="0" applyFont="1"/>
    <xf numFmtId="0" fontId="5" fillId="2" borderId="15" xfId="0" applyFont="1" applyFill="1" applyBorder="1" applyAlignment="1">
      <alignment horizontal="left" vertical="center"/>
    </xf>
    <xf numFmtId="0" fontId="5" fillId="2" borderId="16" xfId="0" applyFont="1" applyFill="1" applyBorder="1" applyAlignment="1">
      <alignment horizontal="center" vertical="center"/>
    </xf>
    <xf numFmtId="14" fontId="2" fillId="2" borderId="18" xfId="0" applyNumberFormat="1" applyFont="1" applyFill="1" applyBorder="1" applyAlignment="1">
      <alignment vertical="center"/>
    </xf>
    <xf numFmtId="0" fontId="5" fillId="2" borderId="16" xfId="0" applyFont="1" applyFill="1" applyBorder="1" applyAlignment="1">
      <alignment vertical="center"/>
    </xf>
    <xf numFmtId="0" fontId="5" fillId="2" borderId="16" xfId="0" applyFont="1" applyFill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2" fillId="2" borderId="16" xfId="0" applyFont="1" applyFill="1" applyBorder="1" applyAlignment="1">
      <alignment horizontal="left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35" xfId="0" applyFont="1" applyBorder="1" applyAlignment="1">
      <alignment horizontal="center" vertical="center" wrapText="1"/>
    </xf>
    <xf numFmtId="1" fontId="2" fillId="0" borderId="35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5" fillId="0" borderId="36" xfId="0" applyFont="1" applyBorder="1" applyAlignment="1">
      <alignment horizontal="center" vertical="center" wrapText="1"/>
    </xf>
    <xf numFmtId="1" fontId="2" fillId="0" borderId="36" xfId="0" applyNumberFormat="1" applyFont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 wrapText="1"/>
    </xf>
    <xf numFmtId="0" fontId="2" fillId="0" borderId="39" xfId="0" applyFont="1" applyBorder="1" applyAlignment="1">
      <alignment horizontal="left" vertical="center" wrapText="1"/>
    </xf>
    <xf numFmtId="0" fontId="5" fillId="0" borderId="40" xfId="0" applyFont="1" applyBorder="1" applyAlignment="1">
      <alignment horizontal="center" vertical="center" wrapText="1"/>
    </xf>
    <xf numFmtId="1" fontId="2" fillId="0" borderId="40" xfId="0" applyNumberFormat="1" applyFont="1" applyBorder="1" applyAlignment="1">
      <alignment horizontal="center" vertical="center"/>
    </xf>
    <xf numFmtId="0" fontId="13" fillId="0" borderId="56" xfId="0" applyFont="1" applyBorder="1" applyAlignment="1">
      <alignment horizontal="justify" vertical="center" wrapText="1"/>
    </xf>
    <xf numFmtId="0" fontId="0" fillId="8" borderId="57" xfId="0" applyFill="1" applyBorder="1"/>
    <xf numFmtId="0" fontId="16" fillId="8" borderId="57" xfId="0" applyFont="1" applyFill="1" applyBorder="1" applyAlignment="1">
      <alignment horizontal="center"/>
    </xf>
    <xf numFmtId="0" fontId="5" fillId="9" borderId="28" xfId="0" applyFont="1" applyFill="1" applyBorder="1" applyAlignment="1">
      <alignment horizontal="center"/>
    </xf>
    <xf numFmtId="0" fontId="5" fillId="9" borderId="31" xfId="0" applyFont="1" applyFill="1" applyBorder="1" applyAlignment="1">
      <alignment horizontal="center" vertical="center" wrapText="1"/>
    </xf>
    <xf numFmtId="0" fontId="5" fillId="9" borderId="33" xfId="0" applyFont="1" applyFill="1" applyBorder="1" applyAlignment="1">
      <alignment horizontal="center" vertical="center" wrapText="1"/>
    </xf>
    <xf numFmtId="0" fontId="5" fillId="9" borderId="31" xfId="0" applyFont="1" applyFill="1" applyBorder="1" applyAlignment="1">
      <alignment horizontal="center" vertical="center"/>
    </xf>
    <xf numFmtId="0" fontId="11" fillId="0" borderId="56" xfId="0" applyFont="1" applyBorder="1" applyAlignment="1">
      <alignment horizontal="center" vertical="center" wrapText="1"/>
    </xf>
    <xf numFmtId="0" fontId="19" fillId="8" borderId="57" xfId="0" applyFont="1" applyFill="1" applyBorder="1" applyAlignment="1">
      <alignment horizontal="center" vertical="center"/>
    </xf>
    <xf numFmtId="0" fontId="8" fillId="0" borderId="16" xfId="0" applyFont="1" applyBorder="1" applyAlignment="1">
      <alignment horizontal="center"/>
    </xf>
    <xf numFmtId="0" fontId="0" fillId="0" borderId="16" xfId="0" applyBorder="1"/>
    <xf numFmtId="0" fontId="11" fillId="0" borderId="16" xfId="0" applyFont="1" applyBorder="1" applyAlignment="1">
      <alignment vertical="top" wrapText="1"/>
    </xf>
    <xf numFmtId="0" fontId="7" fillId="9" borderId="31" xfId="0" applyFont="1" applyFill="1" applyBorder="1" applyAlignment="1">
      <alignment horizontal="center" vertical="center" wrapText="1"/>
    </xf>
    <xf numFmtId="0" fontId="2" fillId="0" borderId="69" xfId="0" applyFont="1" applyBorder="1" applyAlignment="1">
      <alignment horizontal="left" vertical="center" wrapText="1"/>
    </xf>
    <xf numFmtId="0" fontId="5" fillId="0" borderId="70" xfId="0" applyFont="1" applyBorder="1" applyAlignment="1">
      <alignment horizontal="center" vertical="center" wrapText="1"/>
    </xf>
    <xf numFmtId="1" fontId="2" fillId="0" borderId="70" xfId="0" applyNumberFormat="1" applyFont="1" applyBorder="1" applyAlignment="1">
      <alignment horizontal="center" vertical="center"/>
    </xf>
    <xf numFmtId="0" fontId="2" fillId="0" borderId="16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center" vertical="center" wrapText="1"/>
    </xf>
    <xf numFmtId="0" fontId="8" fillId="0" borderId="59" xfId="0" applyFont="1" applyBorder="1" applyAlignment="1">
      <alignment horizontal="center"/>
    </xf>
    <xf numFmtId="0" fontId="5" fillId="0" borderId="16" xfId="0" applyFont="1" applyBorder="1" applyAlignment="1">
      <alignment horizontal="left" vertical="center" wrapText="1"/>
    </xf>
    <xf numFmtId="0" fontId="11" fillId="0" borderId="74" xfId="0" applyFont="1" applyBorder="1" applyAlignment="1">
      <alignment vertical="top" wrapText="1"/>
    </xf>
    <xf numFmtId="0" fontId="8" fillId="0" borderId="64" xfId="0" applyFont="1" applyBorder="1" applyAlignment="1">
      <alignment horizontal="center"/>
    </xf>
    <xf numFmtId="0" fontId="12" fillId="0" borderId="47" xfId="0" applyFont="1" applyBorder="1" applyAlignment="1">
      <alignment horizontal="center" vertical="top" wrapText="1"/>
    </xf>
    <xf numFmtId="0" fontId="12" fillId="0" borderId="31" xfId="0" applyFont="1" applyBorder="1" applyAlignment="1">
      <alignment horizontal="center" vertical="top" wrapText="1"/>
    </xf>
    <xf numFmtId="0" fontId="12" fillId="0" borderId="34" xfId="0" applyFont="1" applyBorder="1" applyAlignment="1">
      <alignment horizontal="center" vertical="top" wrapText="1"/>
    </xf>
    <xf numFmtId="0" fontId="11" fillId="7" borderId="54" xfId="0" applyFont="1" applyFill="1" applyBorder="1" applyAlignment="1">
      <alignment horizontal="justify" vertical="center" wrapText="1"/>
    </xf>
    <xf numFmtId="0" fontId="11" fillId="7" borderId="56" xfId="0" applyFont="1" applyFill="1" applyBorder="1" applyAlignment="1">
      <alignment horizontal="justify" vertical="center" wrapText="1"/>
    </xf>
    <xf numFmtId="0" fontId="11" fillId="7" borderId="56" xfId="0" applyFont="1" applyFill="1" applyBorder="1" applyAlignment="1">
      <alignment horizontal="center" vertical="center" wrapText="1"/>
    </xf>
    <xf numFmtId="0" fontId="11" fillId="7" borderId="55" xfId="0" applyFont="1" applyFill="1" applyBorder="1" applyAlignment="1">
      <alignment horizontal="justify" vertical="center" wrapText="1"/>
    </xf>
    <xf numFmtId="0" fontId="11" fillId="7" borderId="57" xfId="0" applyFont="1" applyFill="1" applyBorder="1" applyAlignment="1">
      <alignment horizontal="justify" vertical="center" wrapText="1"/>
    </xf>
    <xf numFmtId="0" fontId="5" fillId="11" borderId="47" xfId="0" applyFont="1" applyFill="1" applyBorder="1" applyAlignment="1">
      <alignment horizontal="center" vertical="center" wrapText="1"/>
    </xf>
    <xf numFmtId="0" fontId="5" fillId="11" borderId="25" xfId="0" applyFont="1" applyFill="1" applyBorder="1" applyAlignment="1">
      <alignment horizontal="center" vertical="center" wrapText="1"/>
    </xf>
    <xf numFmtId="0" fontId="5" fillId="0" borderId="83" xfId="0" applyFont="1" applyBorder="1" applyAlignment="1">
      <alignment horizontal="center" vertical="center" wrapText="1"/>
    </xf>
    <xf numFmtId="1" fontId="2" fillId="0" borderId="83" xfId="0" applyNumberFormat="1" applyFont="1" applyBorder="1" applyAlignment="1">
      <alignment horizontal="center" vertical="center"/>
    </xf>
    <xf numFmtId="0" fontId="11" fillId="0" borderId="87" xfId="0" applyFont="1" applyBorder="1" applyAlignment="1">
      <alignment vertical="top" wrapText="1"/>
    </xf>
    <xf numFmtId="0" fontId="2" fillId="0" borderId="92" xfId="0" applyFont="1" applyBorder="1" applyAlignment="1">
      <alignment horizontal="left" vertical="center" wrapText="1"/>
    </xf>
    <xf numFmtId="0" fontId="10" fillId="0" borderId="82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81" xfId="0" applyFont="1" applyBorder="1" applyAlignment="1">
      <alignment horizontal="center" vertical="center" wrapText="1"/>
    </xf>
    <xf numFmtId="0" fontId="5" fillId="0" borderId="66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85" xfId="0" applyFont="1" applyBorder="1" applyAlignment="1">
      <alignment horizontal="center" vertical="center" wrapText="1"/>
    </xf>
    <xf numFmtId="0" fontId="7" fillId="2" borderId="66" xfId="0" applyFont="1" applyFill="1" applyBorder="1" applyAlignment="1">
      <alignment horizontal="center" vertical="top"/>
    </xf>
    <xf numFmtId="0" fontId="7" fillId="2" borderId="31" xfId="0" applyFont="1" applyFill="1" applyBorder="1" applyAlignment="1">
      <alignment horizontal="center" vertical="top"/>
    </xf>
    <xf numFmtId="0" fontId="7" fillId="2" borderId="85" xfId="0" applyFont="1" applyFill="1" applyBorder="1" applyAlignment="1">
      <alignment horizontal="center" vertical="top"/>
    </xf>
    <xf numFmtId="0" fontId="5" fillId="0" borderId="66" xfId="0" applyFont="1" applyBorder="1" applyAlignment="1">
      <alignment horizontal="center" vertical="top" wrapText="1"/>
    </xf>
    <xf numFmtId="0" fontId="5" fillId="0" borderId="31" xfId="0" applyFont="1" applyBorder="1" applyAlignment="1">
      <alignment horizontal="center" vertical="top" wrapText="1"/>
    </xf>
    <xf numFmtId="0" fontId="5" fillId="0" borderId="85" xfId="0" applyFont="1" applyBorder="1" applyAlignment="1">
      <alignment horizontal="center" vertical="top" wrapText="1"/>
    </xf>
    <xf numFmtId="0" fontId="17" fillId="9" borderId="47" xfId="0" applyFont="1" applyFill="1" applyBorder="1" applyAlignment="1">
      <alignment horizontal="center" vertical="center" wrapText="1"/>
    </xf>
    <xf numFmtId="0" fontId="17" fillId="9" borderId="31" xfId="0" applyFont="1" applyFill="1" applyBorder="1" applyAlignment="1">
      <alignment horizontal="center" vertical="center" wrapText="1"/>
    </xf>
    <xf numFmtId="0" fontId="18" fillId="0" borderId="67" xfId="0" applyFont="1" applyBorder="1" applyAlignment="1">
      <alignment horizontal="center" vertical="top" wrapText="1"/>
    </xf>
    <xf numFmtId="0" fontId="18" fillId="0" borderId="32" xfId="0" applyFont="1" applyBorder="1" applyAlignment="1">
      <alignment horizontal="center" vertical="top" wrapText="1"/>
    </xf>
    <xf numFmtId="0" fontId="18" fillId="0" borderId="88" xfId="0" applyFont="1" applyBorder="1" applyAlignment="1">
      <alignment horizontal="center" vertical="top" wrapText="1"/>
    </xf>
    <xf numFmtId="0" fontId="8" fillId="0" borderId="72" xfId="0" applyFont="1" applyBorder="1" applyAlignment="1">
      <alignment horizontal="center" vertical="top"/>
    </xf>
    <xf numFmtId="0" fontId="8" fillId="0" borderId="11" xfId="0" applyFont="1" applyBorder="1" applyAlignment="1">
      <alignment horizontal="center" vertical="top"/>
    </xf>
    <xf numFmtId="0" fontId="8" fillId="0" borderId="89" xfId="0" applyFont="1" applyBorder="1" applyAlignment="1">
      <alignment horizontal="center" vertical="top"/>
    </xf>
    <xf numFmtId="0" fontId="12" fillId="0" borderId="44" xfId="0" applyFont="1" applyBorder="1" applyAlignment="1">
      <alignment horizontal="left" vertical="center" wrapText="1"/>
    </xf>
    <xf numFmtId="0" fontId="12" fillId="0" borderId="33" xfId="0" applyFont="1" applyBorder="1" applyAlignment="1">
      <alignment horizontal="left" vertical="center" wrapText="1"/>
    </xf>
    <xf numFmtId="0" fontId="12" fillId="0" borderId="42" xfId="0" applyFont="1" applyBorder="1" applyAlignment="1">
      <alignment horizontal="left" vertical="center" wrapText="1"/>
    </xf>
    <xf numFmtId="0" fontId="12" fillId="0" borderId="77" xfId="0" applyFont="1" applyBorder="1" applyAlignment="1">
      <alignment horizontal="center" vertical="center" wrapText="1"/>
    </xf>
    <xf numFmtId="0" fontId="12" fillId="0" borderId="91" xfId="0" applyFont="1" applyBorder="1" applyAlignment="1">
      <alignment horizontal="center" vertical="center" wrapText="1"/>
    </xf>
    <xf numFmtId="0" fontId="5" fillId="6" borderId="77" xfId="0" applyFont="1" applyFill="1" applyBorder="1" applyAlignment="1">
      <alignment horizontal="left" vertical="center" wrapText="1"/>
    </xf>
    <xf numFmtId="0" fontId="5" fillId="6" borderId="76" xfId="0" applyFont="1" applyFill="1" applyBorder="1" applyAlignment="1">
      <alignment horizontal="left" vertical="center" wrapText="1"/>
    </xf>
    <xf numFmtId="0" fontId="12" fillId="0" borderId="79" xfId="0" applyFont="1" applyBorder="1" applyAlignment="1">
      <alignment horizontal="center" vertical="center" wrapText="1"/>
    </xf>
    <xf numFmtId="0" fontId="12" fillId="0" borderId="75" xfId="0" applyFont="1" applyBorder="1" applyAlignment="1">
      <alignment horizontal="center" vertical="center" wrapText="1"/>
    </xf>
    <xf numFmtId="0" fontId="12" fillId="0" borderId="76" xfId="0" applyFont="1" applyBorder="1" applyAlignment="1">
      <alignment horizontal="center" vertical="center" wrapText="1"/>
    </xf>
    <xf numFmtId="0" fontId="12" fillId="0" borderId="66" xfId="0" applyFont="1" applyBorder="1" applyAlignment="1">
      <alignment horizontal="left" vertical="center" wrapText="1"/>
    </xf>
    <xf numFmtId="0" fontId="12" fillId="0" borderId="31" xfId="0" applyFont="1" applyBorder="1" applyAlignment="1">
      <alignment horizontal="left" vertical="center" wrapText="1"/>
    </xf>
    <xf numFmtId="0" fontId="12" fillId="0" borderId="48" xfId="0" applyFont="1" applyBorder="1" applyAlignment="1">
      <alignment horizontal="left" vertical="center" wrapText="1"/>
    </xf>
    <xf numFmtId="0" fontId="20" fillId="0" borderId="77" xfId="0" applyFont="1" applyBorder="1" applyAlignment="1">
      <alignment horizontal="center" vertical="center" wrapText="1"/>
    </xf>
    <xf numFmtId="0" fontId="20" fillId="0" borderId="78" xfId="0" applyFont="1" applyBorder="1" applyAlignment="1">
      <alignment horizontal="center" vertical="center" wrapText="1"/>
    </xf>
    <xf numFmtId="14" fontId="20" fillId="0" borderId="73" xfId="0" applyNumberFormat="1" applyFont="1" applyBorder="1" applyAlignment="1">
      <alignment horizontal="center" vertical="center" wrapText="1"/>
    </xf>
    <xf numFmtId="0" fontId="20" fillId="0" borderId="75" xfId="0" applyFont="1" applyBorder="1" applyAlignment="1">
      <alignment horizontal="center" vertical="center" wrapText="1"/>
    </xf>
    <xf numFmtId="0" fontId="20" fillId="0" borderId="76" xfId="0" applyFont="1" applyBorder="1" applyAlignment="1">
      <alignment horizontal="center" vertical="center" wrapText="1"/>
    </xf>
    <xf numFmtId="0" fontId="12" fillId="0" borderId="47" xfId="0" applyFont="1" applyBorder="1" applyAlignment="1">
      <alignment horizontal="left" vertical="top" wrapText="1"/>
    </xf>
    <xf numFmtId="0" fontId="12" fillId="0" borderId="31" xfId="0" applyFont="1" applyBorder="1" applyAlignment="1">
      <alignment horizontal="left" vertical="top" wrapText="1"/>
    </xf>
    <xf numFmtId="0" fontId="12" fillId="0" borderId="85" xfId="0" applyFont="1" applyBorder="1" applyAlignment="1">
      <alignment horizontal="left" vertical="top" wrapText="1"/>
    </xf>
    <xf numFmtId="0" fontId="12" fillId="0" borderId="47" xfId="0" applyFont="1" applyBorder="1" applyAlignment="1">
      <alignment horizontal="center" vertical="top" wrapText="1"/>
    </xf>
    <xf numFmtId="0" fontId="12" fillId="0" borderId="31" xfId="0" applyFont="1" applyBorder="1" applyAlignment="1">
      <alignment horizontal="center" vertical="top" wrapText="1"/>
    </xf>
    <xf numFmtId="0" fontId="12" fillId="0" borderId="85" xfId="0" applyFont="1" applyBorder="1" applyAlignment="1">
      <alignment horizontal="center" vertical="top" wrapText="1"/>
    </xf>
    <xf numFmtId="0" fontId="7" fillId="0" borderId="46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7" fillId="0" borderId="85" xfId="0" applyFont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3" fillId="0" borderId="8" xfId="0" applyFont="1" applyBorder="1"/>
    <xf numFmtId="0" fontId="3" fillId="0" borderId="13" xfId="0" applyFont="1" applyBorder="1"/>
    <xf numFmtId="0" fontId="3" fillId="0" borderId="21" xfId="0" applyFont="1" applyBorder="1"/>
    <xf numFmtId="0" fontId="5" fillId="10" borderId="26" xfId="0" applyFont="1" applyFill="1" applyBorder="1" applyAlignment="1">
      <alignment horizontal="center"/>
    </xf>
    <xf numFmtId="0" fontId="3" fillId="10" borderId="28" xfId="0" applyFont="1" applyFill="1" applyBorder="1"/>
    <xf numFmtId="0" fontId="3" fillId="10" borderId="9" xfId="0" applyFont="1" applyFill="1" applyBorder="1"/>
    <xf numFmtId="0" fontId="5" fillId="9" borderId="29" xfId="0" applyFont="1" applyFill="1" applyBorder="1" applyAlignment="1">
      <alignment horizontal="center"/>
    </xf>
    <xf numFmtId="0" fontId="3" fillId="10" borderId="49" xfId="0" applyFont="1" applyFill="1" applyBorder="1"/>
    <xf numFmtId="0" fontId="3" fillId="10" borderId="30" xfId="0" applyFont="1" applyFill="1" applyBorder="1"/>
    <xf numFmtId="0" fontId="5" fillId="9" borderId="47" xfId="0" applyFont="1" applyFill="1" applyBorder="1" applyAlignment="1">
      <alignment horizontal="center" vertical="center"/>
    </xf>
    <xf numFmtId="0" fontId="3" fillId="10" borderId="31" xfId="0" applyFont="1" applyFill="1" applyBorder="1"/>
    <xf numFmtId="0" fontId="5" fillId="9" borderId="22" xfId="0" applyFont="1" applyFill="1" applyBorder="1" applyAlignment="1">
      <alignment horizontal="center"/>
    </xf>
    <xf numFmtId="0" fontId="3" fillId="10" borderId="23" xfId="0" applyFont="1" applyFill="1" applyBorder="1"/>
    <xf numFmtId="0" fontId="3" fillId="10" borderId="6" xfId="0" applyFont="1" applyFill="1" applyBorder="1"/>
    <xf numFmtId="0" fontId="5" fillId="9" borderId="47" xfId="0" applyFont="1" applyFill="1" applyBorder="1" applyAlignment="1">
      <alignment horizontal="center" vertical="center" wrapText="1"/>
    </xf>
    <xf numFmtId="0" fontId="12" fillId="0" borderId="90" xfId="0" applyFont="1" applyBorder="1" applyAlignment="1">
      <alignment horizontal="left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3" fillId="0" borderId="19" xfId="0" applyFont="1" applyBorder="1"/>
    <xf numFmtId="0" fontId="7" fillId="3" borderId="17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3" fillId="0" borderId="20" xfId="0" applyFont="1" applyBorder="1"/>
    <xf numFmtId="0" fontId="11" fillId="0" borderId="66" xfId="0" applyFont="1" applyBorder="1" applyAlignment="1">
      <alignment horizontal="center" vertical="top" wrapText="1"/>
    </xf>
    <xf numFmtId="0" fontId="11" fillId="0" borderId="31" xfId="0" applyFont="1" applyBorder="1" applyAlignment="1">
      <alignment horizontal="center" vertical="top" wrapText="1"/>
    </xf>
    <xf numFmtId="0" fontId="11" fillId="0" borderId="85" xfId="0" applyFont="1" applyBorder="1" applyAlignment="1">
      <alignment horizontal="center" vertical="top" wrapText="1"/>
    </xf>
    <xf numFmtId="0" fontId="10" fillId="4" borderId="46" xfId="0" applyFont="1" applyFill="1" applyBorder="1" applyAlignment="1">
      <alignment horizontal="center" vertical="center"/>
    </xf>
    <xf numFmtId="0" fontId="10" fillId="4" borderId="31" xfId="0" applyFont="1" applyFill="1" applyBorder="1" applyAlignment="1">
      <alignment horizontal="center" vertical="center"/>
    </xf>
    <xf numFmtId="0" fontId="10" fillId="4" borderId="34" xfId="0" applyFont="1" applyFill="1" applyBorder="1" applyAlignment="1">
      <alignment horizontal="center" vertical="center"/>
    </xf>
    <xf numFmtId="0" fontId="7" fillId="0" borderId="48" xfId="0" applyFont="1" applyBorder="1" applyAlignment="1">
      <alignment horizontal="center" vertical="center" wrapText="1"/>
    </xf>
    <xf numFmtId="0" fontId="6" fillId="4" borderId="47" xfId="0" applyFont="1" applyFill="1" applyBorder="1" applyAlignment="1">
      <alignment horizontal="center" vertical="center" wrapText="1"/>
    </xf>
    <xf numFmtId="0" fontId="6" fillId="4" borderId="31" xfId="0" applyFont="1" applyFill="1" applyBorder="1" applyAlignment="1">
      <alignment horizontal="center" vertical="center" wrapText="1"/>
    </xf>
    <xf numFmtId="0" fontId="6" fillId="4" borderId="48" xfId="0" applyFont="1" applyFill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10" fillId="5" borderId="47" xfId="0" applyFont="1" applyFill="1" applyBorder="1" applyAlignment="1">
      <alignment horizontal="center" vertical="center" wrapText="1"/>
    </xf>
    <xf numFmtId="0" fontId="10" fillId="5" borderId="31" xfId="0" applyFont="1" applyFill="1" applyBorder="1" applyAlignment="1">
      <alignment horizontal="center" vertical="center" wrapText="1"/>
    </xf>
    <xf numFmtId="0" fontId="10" fillId="5" borderId="85" xfId="0" applyFont="1" applyFill="1" applyBorder="1" applyAlignment="1">
      <alignment horizontal="center" vertical="center" wrapText="1"/>
    </xf>
    <xf numFmtId="1" fontId="10" fillId="0" borderId="71" xfId="0" applyNumberFormat="1" applyFont="1" applyBorder="1" applyAlignment="1">
      <alignment horizontal="center" vertical="center" wrapText="1"/>
    </xf>
    <xf numFmtId="1" fontId="10" fillId="0" borderId="37" xfId="0" applyNumberFormat="1" applyFont="1" applyBorder="1" applyAlignment="1">
      <alignment horizontal="center" vertical="center" wrapText="1"/>
    </xf>
    <xf numFmtId="1" fontId="10" fillId="0" borderId="45" xfId="0" applyNumberFormat="1" applyFont="1" applyBorder="1" applyAlignment="1">
      <alignment horizontal="center" vertical="center" wrapText="1"/>
    </xf>
    <xf numFmtId="0" fontId="7" fillId="0" borderId="66" xfId="0" applyFont="1" applyBorder="1" applyAlignment="1">
      <alignment horizontal="center" vertical="center" wrapText="1"/>
    </xf>
    <xf numFmtId="0" fontId="10" fillId="0" borderId="80" xfId="0" applyFont="1" applyBorder="1" applyAlignment="1">
      <alignment horizontal="center" vertical="center" wrapText="1"/>
    </xf>
    <xf numFmtId="0" fontId="11" fillId="0" borderId="66" xfId="0" applyFont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 wrapText="1"/>
    </xf>
    <xf numFmtId="0" fontId="6" fillId="4" borderId="85" xfId="0" applyFont="1" applyFill="1" applyBorder="1" applyAlignment="1">
      <alignment horizontal="center" vertical="center" wrapText="1"/>
    </xf>
    <xf numFmtId="0" fontId="10" fillId="0" borderId="86" xfId="0" applyFont="1" applyBorder="1" applyAlignment="1">
      <alignment horizontal="center" vertical="center" wrapText="1"/>
    </xf>
    <xf numFmtId="1" fontId="10" fillId="0" borderId="43" xfId="0" applyNumberFormat="1" applyFont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left" vertical="center" wrapText="1"/>
    </xf>
    <xf numFmtId="0" fontId="5" fillId="9" borderId="25" xfId="0" applyFont="1" applyFill="1" applyBorder="1" applyAlignment="1">
      <alignment horizontal="center" vertical="center" wrapText="1"/>
    </xf>
    <xf numFmtId="0" fontId="3" fillId="10" borderId="32" xfId="0" applyFont="1" applyFill="1" applyBorder="1"/>
    <xf numFmtId="0" fontId="5" fillId="2" borderId="4" xfId="0" applyFont="1" applyFill="1" applyBorder="1" applyAlignment="1">
      <alignment horizontal="center" vertical="center"/>
    </xf>
    <xf numFmtId="0" fontId="3" fillId="0" borderId="5" xfId="0" applyFont="1" applyBorder="1"/>
    <xf numFmtId="0" fontId="3" fillId="0" borderId="11" xfId="0" applyFont="1" applyBorder="1"/>
    <xf numFmtId="0" fontId="3" fillId="0" borderId="12" xfId="0" applyFont="1" applyBorder="1"/>
    <xf numFmtId="0" fontId="3" fillId="0" borderId="14" xfId="0" applyFont="1" applyBorder="1"/>
    <xf numFmtId="0" fontId="5" fillId="9" borderId="24" xfId="0" applyFont="1" applyFill="1" applyBorder="1" applyAlignment="1">
      <alignment horizontal="center" vertical="center" wrapText="1"/>
    </xf>
    <xf numFmtId="0" fontId="3" fillId="10" borderId="33" xfId="0" applyFont="1" applyFill="1" applyBorder="1"/>
    <xf numFmtId="0" fontId="5" fillId="9" borderId="27" xfId="0" applyFont="1" applyFill="1" applyBorder="1" applyAlignment="1">
      <alignment horizontal="center" vertical="center" wrapText="1"/>
    </xf>
    <xf numFmtId="0" fontId="3" fillId="10" borderId="7" xfId="0" applyFont="1" applyFill="1" applyBorder="1"/>
    <xf numFmtId="0" fontId="5" fillId="10" borderId="27" xfId="0" applyFont="1" applyFill="1" applyBorder="1" applyAlignment="1">
      <alignment horizontal="center"/>
    </xf>
    <xf numFmtId="0" fontId="5" fillId="9" borderId="31" xfId="0" applyFont="1" applyFill="1" applyBorder="1" applyAlignment="1">
      <alignment horizontal="center" vertical="center" wrapText="1"/>
    </xf>
    <xf numFmtId="0" fontId="12" fillId="0" borderId="78" xfId="0" applyFont="1" applyBorder="1" applyAlignment="1">
      <alignment horizontal="center" vertical="center" wrapText="1"/>
    </xf>
    <xf numFmtId="0" fontId="12" fillId="0" borderId="67" xfId="0" applyFont="1" applyBorder="1" applyAlignment="1">
      <alignment horizontal="center" vertical="top" wrapText="1"/>
    </xf>
    <xf numFmtId="0" fontId="12" fillId="0" borderId="32" xfId="0" applyFont="1" applyBorder="1" applyAlignment="1">
      <alignment horizontal="center" vertical="top" wrapText="1"/>
    </xf>
    <xf numFmtId="0" fontId="12" fillId="0" borderId="88" xfId="0" applyFont="1" applyBorder="1" applyAlignment="1">
      <alignment horizontal="center" vertical="top" wrapText="1"/>
    </xf>
    <xf numFmtId="0" fontId="12" fillId="0" borderId="66" xfId="0" applyFont="1" applyBorder="1" applyAlignment="1">
      <alignment horizontal="center" vertical="top" wrapText="1"/>
    </xf>
    <xf numFmtId="0" fontId="9" fillId="0" borderId="65" xfId="0" applyFont="1" applyBorder="1" applyAlignment="1">
      <alignment horizontal="center" vertical="top" wrapText="1"/>
    </xf>
    <xf numFmtId="0" fontId="9" fillId="0" borderId="74" xfId="0" applyFont="1" applyBorder="1" applyAlignment="1">
      <alignment horizontal="center" vertical="top" wrapText="1"/>
    </xf>
    <xf numFmtId="0" fontId="9" fillId="0" borderId="87" xfId="0" applyFont="1" applyBorder="1" applyAlignment="1">
      <alignment horizontal="center" vertical="top" wrapText="1"/>
    </xf>
    <xf numFmtId="0" fontId="5" fillId="0" borderId="68" xfId="0" applyFont="1" applyBorder="1" applyAlignment="1">
      <alignment horizontal="center" vertical="top" wrapText="1"/>
    </xf>
    <xf numFmtId="0" fontId="5" fillId="0" borderId="33" xfId="0" applyFont="1" applyBorder="1" applyAlignment="1">
      <alignment horizontal="center" vertical="top" wrapText="1"/>
    </xf>
    <xf numFmtId="0" fontId="5" fillId="0" borderId="90" xfId="0" applyFont="1" applyBorder="1" applyAlignment="1">
      <alignment horizontal="center" vertical="top" wrapText="1"/>
    </xf>
    <xf numFmtId="0" fontId="11" fillId="0" borderId="65" xfId="0" applyFont="1" applyBorder="1" applyAlignment="1">
      <alignment horizontal="center" vertical="top" wrapText="1"/>
    </xf>
    <xf numFmtId="0" fontId="11" fillId="0" borderId="74" xfId="0" applyFont="1" applyBorder="1" applyAlignment="1">
      <alignment horizontal="center" vertical="top" wrapText="1"/>
    </xf>
    <xf numFmtId="0" fontId="12" fillId="0" borderId="66" xfId="0" applyFont="1" applyBorder="1" applyAlignment="1">
      <alignment horizontal="left" vertical="top" wrapText="1"/>
    </xf>
    <xf numFmtId="0" fontId="12" fillId="0" borderId="34" xfId="0" applyFont="1" applyBorder="1" applyAlignment="1">
      <alignment horizontal="left" vertical="top" wrapText="1"/>
    </xf>
    <xf numFmtId="0" fontId="10" fillId="4" borderId="66" xfId="0" applyFont="1" applyFill="1" applyBorder="1" applyAlignment="1">
      <alignment horizontal="center" vertical="center"/>
    </xf>
    <xf numFmtId="0" fontId="12" fillId="0" borderId="34" xfId="0" applyFont="1" applyBorder="1" applyAlignment="1">
      <alignment horizontal="center" vertical="top" wrapText="1"/>
    </xf>
    <xf numFmtId="0" fontId="6" fillId="0" borderId="84" xfId="0" applyFont="1" applyBorder="1" applyAlignment="1">
      <alignment horizontal="center" vertical="center" wrapText="1"/>
    </xf>
    <xf numFmtId="0" fontId="13" fillId="8" borderId="50" xfId="0" applyFont="1" applyFill="1" applyBorder="1" applyAlignment="1">
      <alignment horizontal="left"/>
    </xf>
    <xf numFmtId="0" fontId="13" fillId="8" borderId="51" xfId="0" applyFont="1" applyFill="1" applyBorder="1" applyAlignment="1">
      <alignment horizontal="left"/>
    </xf>
    <xf numFmtId="0" fontId="13" fillId="8" borderId="52" xfId="0" applyFont="1" applyFill="1" applyBorder="1" applyAlignment="1">
      <alignment horizontal="left"/>
    </xf>
    <xf numFmtId="0" fontId="13" fillId="8" borderId="63" xfId="0" applyFont="1" applyFill="1" applyBorder="1" applyAlignment="1">
      <alignment horizontal="left"/>
    </xf>
    <xf numFmtId="0" fontId="13" fillId="8" borderId="64" xfId="0" applyFont="1" applyFill="1" applyBorder="1" applyAlignment="1">
      <alignment horizontal="left"/>
    </xf>
    <xf numFmtId="0" fontId="13" fillId="8" borderId="56" xfId="0" applyFont="1" applyFill="1" applyBorder="1" applyAlignment="1">
      <alignment horizontal="left"/>
    </xf>
    <xf numFmtId="0" fontId="11" fillId="7" borderId="50" xfId="0" applyFont="1" applyFill="1" applyBorder="1" applyAlignment="1">
      <alignment horizontal="center" vertical="center" wrapText="1"/>
    </xf>
    <xf numFmtId="0" fontId="11" fillId="7" borderId="51" xfId="0" applyFont="1" applyFill="1" applyBorder="1" applyAlignment="1">
      <alignment horizontal="center" vertical="center" wrapText="1"/>
    </xf>
    <xf numFmtId="0" fontId="11" fillId="7" borderId="52" xfId="0" applyFont="1" applyFill="1" applyBorder="1" applyAlignment="1">
      <alignment horizontal="center" vertical="center" wrapText="1"/>
    </xf>
    <xf numFmtId="0" fontId="11" fillId="7" borderId="53" xfId="0" applyFont="1" applyFill="1" applyBorder="1" applyAlignment="1">
      <alignment horizontal="justify" vertical="center" wrapText="1"/>
    </xf>
    <xf numFmtId="0" fontId="11" fillId="7" borderId="55" xfId="0" applyFont="1" applyFill="1" applyBorder="1" applyAlignment="1">
      <alignment horizontal="justify" vertical="center" wrapText="1"/>
    </xf>
    <xf numFmtId="0" fontId="14" fillId="7" borderId="61" xfId="0" applyFont="1" applyFill="1" applyBorder="1" applyAlignment="1">
      <alignment horizontal="left" vertical="center" wrapText="1"/>
    </xf>
    <xf numFmtId="0" fontId="14" fillId="7" borderId="61" xfId="0" applyFont="1" applyFill="1" applyBorder="1" applyAlignment="1">
      <alignment horizontal="justify" vertical="top" wrapText="1"/>
    </xf>
    <xf numFmtId="0" fontId="14" fillId="7" borderId="62" xfId="0" applyFont="1" applyFill="1" applyBorder="1" applyAlignment="1">
      <alignment horizontal="justify" vertical="top" wrapText="1"/>
    </xf>
    <xf numFmtId="0" fontId="11" fillId="7" borderId="58" xfId="0" applyFont="1" applyFill="1" applyBorder="1" applyAlignment="1">
      <alignment horizontal="justify" vertical="center" wrapText="1"/>
    </xf>
    <xf numFmtId="0" fontId="11" fillId="7" borderId="59" xfId="0" applyFont="1" applyFill="1" applyBorder="1" applyAlignment="1">
      <alignment horizontal="justify" vertical="center" wrapText="1"/>
    </xf>
    <xf numFmtId="0" fontId="11" fillId="7" borderId="60" xfId="0" applyFont="1" applyFill="1" applyBorder="1" applyAlignment="1">
      <alignment horizontal="justify" vertical="center" wrapText="1"/>
    </xf>
  </cellXfs>
  <cellStyles count="1">
    <cellStyle name="Normal" xfId="0" builtinId="0"/>
  </cellStyles>
  <dxfs count="6"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15" Type="http://customschemas.google.com/relationships/workbookmetadata" Target="metadata"/><Relationship Id="rId23" Type="http://schemas.openxmlformats.org/officeDocument/2006/relationships/customXml" Target="../customXml/item3.xml"/><Relationship Id="rId19" Type="http://schemas.openxmlformats.org/officeDocument/2006/relationships/sheetMetadata" Target="metadata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295275</xdr:colOff>
      <xdr:row>0</xdr:row>
      <xdr:rowOff>57150</xdr:rowOff>
    </xdr:from>
    <xdr:ext cx="1057275" cy="12001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1000"/>
  <sheetViews>
    <sheetView workbookViewId="0">
      <selection activeCell="E4" sqref="E4"/>
    </sheetView>
  </sheetViews>
  <sheetFormatPr baseColWidth="10" defaultColWidth="14.44140625" defaultRowHeight="15" customHeight="1" x14ac:dyDescent="0.3"/>
  <cols>
    <col min="1" max="1" width="30.6640625" customWidth="1"/>
    <col min="2" max="2" width="23" customWidth="1"/>
    <col min="3" max="3" width="11.44140625" customWidth="1"/>
    <col min="4" max="4" width="31" customWidth="1"/>
    <col min="5" max="8" width="11.44140625" customWidth="1"/>
    <col min="9" max="9" width="68.5546875" customWidth="1"/>
    <col min="10" max="12" width="17.109375" customWidth="1"/>
    <col min="13" max="26" width="11.44140625" customWidth="1"/>
  </cols>
  <sheetData>
    <row r="2" spans="1:12" ht="15.6" x14ac:dyDescent="0.3">
      <c r="A2" s="1" t="s">
        <v>0</v>
      </c>
      <c r="B2" s="1" t="s">
        <v>1</v>
      </c>
      <c r="D2" s="1" t="s">
        <v>2</v>
      </c>
      <c r="I2" s="2" t="s">
        <v>3</v>
      </c>
      <c r="J2" s="1" t="s">
        <v>4</v>
      </c>
      <c r="K2" s="1" t="s">
        <v>5</v>
      </c>
    </row>
    <row r="3" spans="1:12" ht="31.2" x14ac:dyDescent="0.3">
      <c r="A3" s="1" t="s">
        <v>6</v>
      </c>
      <c r="B3" s="1" t="s">
        <v>7</v>
      </c>
      <c r="D3" s="1" t="s">
        <v>8</v>
      </c>
      <c r="E3" s="1" t="s">
        <v>7</v>
      </c>
      <c r="I3" s="3" t="s">
        <v>9</v>
      </c>
      <c r="J3" s="1" t="s">
        <v>10</v>
      </c>
      <c r="K3" s="1" t="s">
        <v>11</v>
      </c>
    </row>
    <row r="4" spans="1:12" ht="31.2" x14ac:dyDescent="0.3">
      <c r="A4" s="1" t="s">
        <v>12</v>
      </c>
      <c r="B4" s="1" t="s">
        <v>13</v>
      </c>
      <c r="D4" s="1" t="s">
        <v>14</v>
      </c>
      <c r="E4" s="1" t="s">
        <v>15</v>
      </c>
      <c r="I4" s="4" t="s">
        <v>16</v>
      </c>
      <c r="J4" s="1" t="s">
        <v>17</v>
      </c>
      <c r="K4" s="1" t="s">
        <v>18</v>
      </c>
    </row>
    <row r="5" spans="1:12" ht="62.4" x14ac:dyDescent="0.3">
      <c r="A5" s="1" t="s">
        <v>19</v>
      </c>
      <c r="B5" s="1" t="s">
        <v>20</v>
      </c>
      <c r="D5" s="1" t="s">
        <v>21</v>
      </c>
      <c r="E5" s="1" t="s">
        <v>22</v>
      </c>
      <c r="I5" s="3" t="s">
        <v>23</v>
      </c>
      <c r="J5" s="1" t="s">
        <v>24</v>
      </c>
      <c r="K5" s="1" t="s">
        <v>25</v>
      </c>
      <c r="L5" s="1" t="s">
        <v>26</v>
      </c>
    </row>
    <row r="6" spans="1:12" ht="31.2" x14ac:dyDescent="0.3">
      <c r="A6" s="1" t="s">
        <v>27</v>
      </c>
      <c r="D6" s="1" t="s">
        <v>28</v>
      </c>
      <c r="E6" s="1" t="s">
        <v>7</v>
      </c>
      <c r="I6" s="3" t="s">
        <v>29</v>
      </c>
      <c r="J6" s="1" t="s">
        <v>30</v>
      </c>
      <c r="K6" s="1" t="s">
        <v>31</v>
      </c>
    </row>
    <row r="7" spans="1:12" ht="46.8" x14ac:dyDescent="0.3">
      <c r="A7" s="1" t="s">
        <v>32</v>
      </c>
      <c r="D7" s="1" t="s">
        <v>33</v>
      </c>
      <c r="E7" s="1" t="s">
        <v>15</v>
      </c>
      <c r="I7" s="3" t="s">
        <v>34</v>
      </c>
      <c r="J7" s="5" t="s">
        <v>35</v>
      </c>
      <c r="K7" s="5" t="s">
        <v>36</v>
      </c>
    </row>
    <row r="8" spans="1:12" ht="31.2" x14ac:dyDescent="0.3">
      <c r="D8" s="1" t="s">
        <v>37</v>
      </c>
      <c r="E8" s="1" t="s">
        <v>22</v>
      </c>
      <c r="I8" s="6" t="s">
        <v>38</v>
      </c>
      <c r="J8" s="1" t="s">
        <v>39</v>
      </c>
      <c r="K8" s="1" t="s">
        <v>40</v>
      </c>
      <c r="L8" s="1" t="s">
        <v>41</v>
      </c>
    </row>
    <row r="9" spans="1:12" ht="14.4" x14ac:dyDescent="0.3">
      <c r="A9" s="1" t="s">
        <v>42</v>
      </c>
      <c r="D9" s="1" t="s">
        <v>43</v>
      </c>
      <c r="E9" s="1" t="s">
        <v>7</v>
      </c>
    </row>
    <row r="10" spans="1:12" ht="14.4" x14ac:dyDescent="0.3">
      <c r="D10" s="1" t="s">
        <v>44</v>
      </c>
      <c r="E10" s="1" t="s">
        <v>15</v>
      </c>
    </row>
    <row r="11" spans="1:12" ht="14.4" x14ac:dyDescent="0.3">
      <c r="A11" s="1" t="s">
        <v>45</v>
      </c>
      <c r="D11" s="1" t="s">
        <v>46</v>
      </c>
      <c r="E11" s="1" t="s">
        <v>22</v>
      </c>
    </row>
    <row r="12" spans="1:12" ht="14.4" x14ac:dyDescent="0.3">
      <c r="A12" s="1" t="s">
        <v>47</v>
      </c>
      <c r="D12" s="1" t="s">
        <v>48</v>
      </c>
      <c r="E12" s="1" t="s">
        <v>15</v>
      </c>
    </row>
    <row r="13" spans="1:12" ht="14.4" x14ac:dyDescent="0.3">
      <c r="D13" s="1" t="s">
        <v>49</v>
      </c>
      <c r="E13" s="1" t="s">
        <v>15</v>
      </c>
      <c r="I13" s="1" t="s">
        <v>50</v>
      </c>
    </row>
    <row r="14" spans="1:12" ht="14.4" x14ac:dyDescent="0.3">
      <c r="D14" s="1" t="s">
        <v>51</v>
      </c>
      <c r="E14" s="1" t="s">
        <v>22</v>
      </c>
      <c r="I14" s="1" t="s">
        <v>52</v>
      </c>
    </row>
    <row r="15" spans="1:12" ht="14.4" x14ac:dyDescent="0.3">
      <c r="D15" s="1" t="s">
        <v>53</v>
      </c>
      <c r="E15" s="1" t="s">
        <v>15</v>
      </c>
      <c r="I15" s="1" t="s">
        <v>54</v>
      </c>
    </row>
    <row r="16" spans="1:12" ht="14.4" x14ac:dyDescent="0.3">
      <c r="A16" s="1" t="s">
        <v>55</v>
      </c>
      <c r="D16" s="1" t="s">
        <v>56</v>
      </c>
      <c r="E16" s="1" t="s">
        <v>15</v>
      </c>
      <c r="I16" s="1" t="s">
        <v>57</v>
      </c>
    </row>
    <row r="17" spans="1:9" ht="14.4" x14ac:dyDescent="0.3">
      <c r="A17" s="1" t="s">
        <v>58</v>
      </c>
      <c r="D17" s="1" t="s">
        <v>59</v>
      </c>
      <c r="E17" s="1" t="s">
        <v>22</v>
      </c>
    </row>
    <row r="18" spans="1:9" ht="14.4" x14ac:dyDescent="0.3">
      <c r="A18" s="1" t="s">
        <v>60</v>
      </c>
      <c r="I18" s="1" t="s">
        <v>61</v>
      </c>
    </row>
    <row r="19" spans="1:9" ht="14.4" x14ac:dyDescent="0.3">
      <c r="I19" s="1" t="s">
        <v>62</v>
      </c>
    </row>
    <row r="20" spans="1:9" ht="14.4" x14ac:dyDescent="0.3">
      <c r="I20" s="1" t="s">
        <v>63</v>
      </c>
    </row>
    <row r="21" spans="1:9" ht="15.75" customHeight="1" x14ac:dyDescent="0.3"/>
    <row r="22" spans="1:9" ht="15.75" customHeight="1" x14ac:dyDescent="0.3"/>
    <row r="23" spans="1:9" ht="15.75" customHeight="1" x14ac:dyDescent="0.3"/>
    <row r="24" spans="1:9" ht="15.75" customHeight="1" x14ac:dyDescent="0.3"/>
    <row r="25" spans="1:9" ht="15.75" customHeight="1" x14ac:dyDescent="0.3"/>
    <row r="26" spans="1:9" ht="15.75" customHeight="1" x14ac:dyDescent="0.3"/>
    <row r="27" spans="1:9" ht="15.75" customHeight="1" x14ac:dyDescent="0.3"/>
    <row r="28" spans="1:9" ht="15.75" customHeight="1" x14ac:dyDescent="0.3"/>
    <row r="29" spans="1:9" ht="15.75" customHeight="1" x14ac:dyDescent="0.3"/>
    <row r="30" spans="1:9" ht="15.75" customHeight="1" x14ac:dyDescent="0.3"/>
    <row r="31" spans="1:9" ht="15.75" customHeight="1" x14ac:dyDescent="0.3"/>
    <row r="32" spans="1:9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G971"/>
  <sheetViews>
    <sheetView showGridLines="0" tabSelected="1" topLeftCell="L11" zoomScale="70" zoomScaleNormal="70" workbookViewId="0">
      <selection activeCell="S18" sqref="S18:S24"/>
    </sheetView>
  </sheetViews>
  <sheetFormatPr baseColWidth="10" defaultColWidth="14.44140625" defaultRowHeight="15" customHeight="1" x14ac:dyDescent="0.3"/>
  <cols>
    <col min="1" max="1" width="9.44140625" customWidth="1"/>
    <col min="2" max="4" width="32.5546875" customWidth="1"/>
    <col min="5" max="6" width="20.88671875" customWidth="1"/>
    <col min="7" max="7" width="20.88671875" hidden="1" customWidth="1"/>
    <col min="8" max="8" width="25.44140625" customWidth="1"/>
    <col min="9" max="9" width="34.44140625" customWidth="1"/>
    <col min="10" max="10" width="30.44140625" customWidth="1"/>
    <col min="11" max="11" width="40.44140625" customWidth="1"/>
    <col min="12" max="12" width="41.5546875" customWidth="1"/>
    <col min="13" max="13" width="35.33203125" customWidth="1"/>
    <col min="14" max="14" width="38.44140625" customWidth="1"/>
    <col min="15" max="15" width="53.6640625" customWidth="1"/>
    <col min="16" max="16" width="24.5546875" customWidth="1"/>
    <col min="17" max="17" width="11.44140625" customWidth="1"/>
    <col min="18" max="20" width="24.5546875" customWidth="1"/>
    <col min="21" max="21" width="19.6640625" customWidth="1"/>
    <col min="22" max="24" width="25.109375" customWidth="1"/>
    <col min="25" max="25" width="25.109375" hidden="1" customWidth="1"/>
    <col min="26" max="26" width="25.109375" customWidth="1"/>
    <col min="27" max="27" width="16.5546875" customWidth="1"/>
    <col min="28" max="29" width="33.44140625" customWidth="1"/>
    <col min="30" max="30" width="38.5546875" customWidth="1"/>
    <col min="31" max="31" width="25.44140625" customWidth="1"/>
    <col min="32" max="32" width="1.6640625" customWidth="1"/>
    <col min="33" max="33" width="11.44140625" customWidth="1"/>
  </cols>
  <sheetData>
    <row r="1" spans="1:33" ht="27" customHeight="1" x14ac:dyDescent="0.3">
      <c r="A1" s="164"/>
      <c r="B1" s="165"/>
      <c r="C1" s="113" t="s">
        <v>64</v>
      </c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7"/>
    </row>
    <row r="2" spans="1:33" ht="27" customHeight="1" thickBot="1" x14ac:dyDescent="0.35">
      <c r="A2" s="166"/>
      <c r="B2" s="167"/>
      <c r="C2" s="115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7"/>
    </row>
    <row r="3" spans="1:33" ht="27" customHeight="1" x14ac:dyDescent="0.3">
      <c r="A3" s="166"/>
      <c r="B3" s="167"/>
      <c r="C3" s="113" t="s">
        <v>65</v>
      </c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7"/>
    </row>
    <row r="4" spans="1:33" ht="27" customHeight="1" thickBot="1" x14ac:dyDescent="0.35">
      <c r="A4" s="115"/>
      <c r="B4" s="168"/>
      <c r="C4" s="115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116"/>
      <c r="AA4" s="116"/>
      <c r="AB4" s="116"/>
      <c r="AC4" s="116"/>
      <c r="AD4" s="116"/>
      <c r="AE4" s="116"/>
      <c r="AF4" s="116"/>
      <c r="AG4" s="7"/>
    </row>
    <row r="5" spans="1:33" ht="27" customHeight="1" thickBot="1" x14ac:dyDescent="0.35">
      <c r="A5" s="8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7"/>
    </row>
    <row r="6" spans="1:33" ht="36" customHeight="1" thickBot="1" x14ac:dyDescent="0.35">
      <c r="A6" s="130" t="s">
        <v>66</v>
      </c>
      <c r="B6" s="131"/>
      <c r="C6" s="10">
        <v>45909</v>
      </c>
      <c r="D6" s="11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7"/>
    </row>
    <row r="7" spans="1:33" ht="17.25" customHeight="1" thickBot="1" x14ac:dyDescent="0.35">
      <c r="A7" s="12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7"/>
    </row>
    <row r="8" spans="1:33" ht="59.25" customHeight="1" thickBot="1" x14ac:dyDescent="0.35">
      <c r="A8" s="132" t="s">
        <v>67</v>
      </c>
      <c r="B8" s="131"/>
      <c r="C8" s="133" t="s">
        <v>68</v>
      </c>
      <c r="D8" s="131"/>
      <c r="E8" s="131"/>
      <c r="F8" s="131"/>
      <c r="G8" s="131"/>
      <c r="H8" s="134"/>
      <c r="I8" s="9"/>
      <c r="J8" s="9"/>
      <c r="K8" s="9"/>
      <c r="L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7"/>
    </row>
    <row r="9" spans="1:33" ht="13.5" customHeight="1" thickBot="1" x14ac:dyDescent="0.3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7"/>
    </row>
    <row r="10" spans="1:33" ht="59.25" customHeight="1" thickBot="1" x14ac:dyDescent="0.35">
      <c r="A10" s="132" t="s">
        <v>69</v>
      </c>
      <c r="B10" s="131"/>
      <c r="C10" s="161" t="s">
        <v>70</v>
      </c>
      <c r="D10" s="131"/>
      <c r="E10" s="131"/>
      <c r="F10" s="131"/>
      <c r="G10" s="131"/>
      <c r="H10" s="131"/>
      <c r="I10" s="134"/>
      <c r="J10" s="15"/>
      <c r="K10" s="15"/>
      <c r="L10" s="15"/>
      <c r="M10" s="15"/>
      <c r="N10" s="15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7"/>
    </row>
    <row r="11" spans="1:33" ht="59.25" customHeight="1" thickBot="1" x14ac:dyDescent="0.35">
      <c r="A11" s="132" t="s">
        <v>71</v>
      </c>
      <c r="B11" s="131"/>
      <c r="C11" s="161" t="s">
        <v>72</v>
      </c>
      <c r="D11" s="131"/>
      <c r="E11" s="131"/>
      <c r="F11" s="131"/>
      <c r="G11" s="131"/>
      <c r="H11" s="131"/>
      <c r="I11" s="134"/>
      <c r="J11" s="15"/>
      <c r="K11" s="15"/>
      <c r="L11" s="15"/>
      <c r="M11" s="15"/>
      <c r="N11" s="15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7"/>
    </row>
    <row r="12" spans="1:33" ht="15.75" customHeight="1" x14ac:dyDescent="0.3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7"/>
    </row>
    <row r="13" spans="1:33" ht="15.75" customHeight="1" thickBot="1" x14ac:dyDescent="0.35">
      <c r="A13" s="16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7"/>
    </row>
    <row r="14" spans="1:33" ht="14.4" x14ac:dyDescent="0.3">
      <c r="A14" s="125" t="s">
        <v>73</v>
      </c>
      <c r="B14" s="126"/>
      <c r="C14" s="126"/>
      <c r="D14" s="127"/>
      <c r="E14" s="125" t="s">
        <v>74</v>
      </c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6"/>
      <c r="AB14" s="126"/>
      <c r="AC14" s="126"/>
      <c r="AD14" s="126"/>
      <c r="AE14" s="127"/>
      <c r="AF14" s="17"/>
      <c r="AG14" s="7"/>
    </row>
    <row r="15" spans="1:33" ht="14.4" x14ac:dyDescent="0.3">
      <c r="A15" s="169" t="s">
        <v>75</v>
      </c>
      <c r="B15" s="128" t="s">
        <v>76</v>
      </c>
      <c r="C15" s="128" t="s">
        <v>77</v>
      </c>
      <c r="D15" s="162" t="s">
        <v>78</v>
      </c>
      <c r="E15" s="117" t="s">
        <v>79</v>
      </c>
      <c r="F15" s="118"/>
      <c r="G15" s="118"/>
      <c r="H15" s="119"/>
      <c r="I15" s="173" t="s">
        <v>80</v>
      </c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33"/>
      <c r="Y15" s="33"/>
      <c r="Z15" s="173" t="s">
        <v>81</v>
      </c>
      <c r="AA15" s="118"/>
      <c r="AB15" s="118"/>
      <c r="AC15" s="118"/>
      <c r="AD15" s="118"/>
      <c r="AE15" s="172"/>
      <c r="AF15" s="17"/>
      <c r="AG15" s="18"/>
    </row>
    <row r="16" spans="1:33" ht="32.25" customHeight="1" x14ac:dyDescent="0.3">
      <c r="A16" s="170"/>
      <c r="B16" s="124"/>
      <c r="C16" s="124"/>
      <c r="D16" s="163"/>
      <c r="E16" s="120" t="s">
        <v>82</v>
      </c>
      <c r="F16" s="121"/>
      <c r="G16" s="121"/>
      <c r="H16" s="122"/>
      <c r="I16" s="128" t="s">
        <v>83</v>
      </c>
      <c r="J16" s="128" t="s">
        <v>84</v>
      </c>
      <c r="K16" s="128" t="s">
        <v>85</v>
      </c>
      <c r="L16" s="128" t="s">
        <v>86</v>
      </c>
      <c r="M16" s="128" t="s">
        <v>87</v>
      </c>
      <c r="N16" s="128" t="s">
        <v>88</v>
      </c>
      <c r="O16" s="123" t="s">
        <v>89</v>
      </c>
      <c r="P16" s="123" t="s">
        <v>90</v>
      </c>
      <c r="Q16" s="123" t="s">
        <v>91</v>
      </c>
      <c r="R16" s="128" t="s">
        <v>92</v>
      </c>
      <c r="S16" s="174" t="s">
        <v>93</v>
      </c>
      <c r="T16" s="128" t="s">
        <v>94</v>
      </c>
      <c r="U16" s="128" t="s">
        <v>95</v>
      </c>
      <c r="V16" s="128" t="s">
        <v>96</v>
      </c>
      <c r="W16" s="128" t="s">
        <v>97</v>
      </c>
      <c r="X16" s="128" t="s">
        <v>98</v>
      </c>
      <c r="Y16" s="34"/>
      <c r="Z16" s="174" t="s">
        <v>99</v>
      </c>
      <c r="AA16" s="128" t="s">
        <v>100</v>
      </c>
      <c r="AB16" s="78" t="s">
        <v>101</v>
      </c>
      <c r="AC16" s="78" t="s">
        <v>55</v>
      </c>
      <c r="AD16" s="171" t="s">
        <v>102</v>
      </c>
      <c r="AE16" s="172"/>
      <c r="AF16" s="19"/>
      <c r="AG16" s="18"/>
    </row>
    <row r="17" spans="1:33" ht="102" customHeight="1" thickBot="1" x14ac:dyDescent="0.35">
      <c r="A17" s="170"/>
      <c r="B17" s="124"/>
      <c r="C17" s="124"/>
      <c r="D17" s="163"/>
      <c r="E17" s="35" t="s">
        <v>0</v>
      </c>
      <c r="F17" s="34" t="s">
        <v>1</v>
      </c>
      <c r="G17" s="36"/>
      <c r="H17" s="42" t="s">
        <v>103</v>
      </c>
      <c r="I17" s="124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34"/>
      <c r="Z17" s="124"/>
      <c r="AA17" s="124"/>
      <c r="AB17" s="124"/>
      <c r="AC17" s="79"/>
      <c r="AD17" s="60" t="s">
        <v>104</v>
      </c>
      <c r="AE17" s="61" t="s">
        <v>105</v>
      </c>
      <c r="AF17" s="47"/>
      <c r="AG17" s="18"/>
    </row>
    <row r="18" spans="1:33" ht="40.5" customHeight="1" x14ac:dyDescent="0.3">
      <c r="A18" s="180">
        <v>1</v>
      </c>
      <c r="B18" s="179" t="s">
        <v>106</v>
      </c>
      <c r="C18" s="179" t="s">
        <v>107</v>
      </c>
      <c r="D18" s="176" t="s">
        <v>108</v>
      </c>
      <c r="E18" s="183" t="s">
        <v>6</v>
      </c>
      <c r="F18" s="75" t="s">
        <v>7</v>
      </c>
      <c r="G18" s="69" t="str">
        <f>+CONCATENATE(E18," - ",F18)</f>
        <v>MUY BAJA - MODERADO</v>
      </c>
      <c r="H18" s="72" t="str">
        <f>+VLOOKUP(G18,Datos!D3:E17,2,FALSE)</f>
        <v>MODERADO</v>
      </c>
      <c r="I18" s="188" t="s">
        <v>109</v>
      </c>
      <c r="J18" s="188" t="s">
        <v>110</v>
      </c>
      <c r="K18" s="188" t="s">
        <v>111</v>
      </c>
      <c r="L18" s="188" t="s">
        <v>112</v>
      </c>
      <c r="M18" s="188" t="s">
        <v>113</v>
      </c>
      <c r="N18" s="188" t="s">
        <v>155</v>
      </c>
      <c r="O18" s="43" t="s">
        <v>3</v>
      </c>
      <c r="P18" s="44" t="s">
        <v>4</v>
      </c>
      <c r="Q18" s="45">
        <f>IF(P18="ASIGNADO",15,IF(P18="NO ASIGNADO",0,"0"))</f>
        <v>15</v>
      </c>
      <c r="R18" s="151">
        <f>SUM(Q18:Q24)</f>
        <v>100</v>
      </c>
      <c r="S18" s="154" t="s">
        <v>114</v>
      </c>
      <c r="T18" s="190">
        <f>IF(T21="DÉBIL",0,IF(T21="MODERADO",50,IF(T21="FUERTE",100,"")))</f>
        <v>100</v>
      </c>
      <c r="U18" s="155" t="str">
        <f>IF(AND(R21="FUERTE",S18="FUERTE (SIEMPRE SE EJECUTA)"),"NO","SÍ")</f>
        <v>NO</v>
      </c>
      <c r="V18" s="186" t="str" cm="1">
        <f t="array" ref="V18">_xlfn.IFS(AVERAGE(T18,T25,T32,T39,T46,T53)=100,"FUERTE",AVERAGE(T18,T25,T32,T39,T46,T53)&lt;50,"DÉBIL",AVERAGE(T18,T25,T32,T39,T46,T53)&gt;=50,"MODERADO")</f>
        <v>FUERTE</v>
      </c>
      <c r="W18" s="156" t="s">
        <v>62</v>
      </c>
      <c r="X18" s="135" t="str">
        <f>IF(AND(E18="MUY BAJA",W21=2),"MUY BAJA",IF(AND(E18="BAJA",W21=2),"MUY BAJA",IF(AND(E18="MEDIA",W21=2),"MUY BAJA",IF(AND(E18="ALTA",W21=2),"BAJA",IF(AND(E18="MUY ALTA",W21=2),"MEDIA",IF(AND(E18="MUY BAJA",W21=1),"MUY BAJA",IF(AND(E18="BAJA",W21=1),"MUY BAJA",IF(AND(E18="MEDIA",W21=1),"BAJA",IF(AND(E18="ALTA",W21=1),"MEDIA",IF(AND(E18="MUY ALTA",W21=1),"ALTA",E18))))))))))</f>
        <v>MUY BAJA</v>
      </c>
      <c r="Y18" s="69" t="str">
        <f>+CONCATENATE(X18," - ",F18)</f>
        <v>MUY BAJA - MODERADO</v>
      </c>
      <c r="Z18" s="72" t="str">
        <f>+VLOOKUP(Y18,Datos!$D$3:$E$17,2,FALSE)</f>
        <v>MODERADO</v>
      </c>
      <c r="AA18" s="75" t="s">
        <v>45</v>
      </c>
      <c r="AB18" s="80" t="s">
        <v>115</v>
      </c>
      <c r="AC18" s="83" t="s">
        <v>60</v>
      </c>
      <c r="AD18" s="96" t="s">
        <v>156</v>
      </c>
      <c r="AE18" s="101">
        <v>46371</v>
      </c>
      <c r="AF18" s="48"/>
      <c r="AG18" s="7"/>
    </row>
    <row r="19" spans="1:33" ht="44.25" customHeight="1" x14ac:dyDescent="0.3">
      <c r="A19" s="181"/>
      <c r="B19" s="108"/>
      <c r="C19" s="108"/>
      <c r="D19" s="177"/>
      <c r="E19" s="184"/>
      <c r="F19" s="76"/>
      <c r="G19" s="70"/>
      <c r="H19" s="73"/>
      <c r="I19" s="105"/>
      <c r="J19" s="105"/>
      <c r="K19" s="105"/>
      <c r="L19" s="105"/>
      <c r="M19" s="105"/>
      <c r="N19" s="105"/>
      <c r="O19" s="23" t="s">
        <v>9</v>
      </c>
      <c r="P19" s="24" t="s">
        <v>10</v>
      </c>
      <c r="Q19" s="25">
        <f>IF(P19="ADECUADO",15,IF(P19="INADECUADO",0,"0"))</f>
        <v>15</v>
      </c>
      <c r="R19" s="152"/>
      <c r="S19" s="111"/>
      <c r="T19" s="139"/>
      <c r="U19" s="67"/>
      <c r="V19" s="187"/>
      <c r="W19" s="157"/>
      <c r="X19" s="136"/>
      <c r="Y19" s="70"/>
      <c r="Z19" s="73"/>
      <c r="AA19" s="76"/>
      <c r="AB19" s="81"/>
      <c r="AC19" s="84"/>
      <c r="AD19" s="97"/>
      <c r="AE19" s="102"/>
      <c r="AF19" s="39"/>
      <c r="AG19" s="7"/>
    </row>
    <row r="20" spans="1:33" ht="60" customHeight="1" x14ac:dyDescent="0.3">
      <c r="A20" s="181"/>
      <c r="B20" s="108"/>
      <c r="C20" s="108"/>
      <c r="D20" s="177"/>
      <c r="E20" s="184"/>
      <c r="F20" s="76"/>
      <c r="G20" s="70"/>
      <c r="H20" s="73"/>
      <c r="I20" s="105"/>
      <c r="J20" s="105"/>
      <c r="K20" s="105"/>
      <c r="L20" s="105"/>
      <c r="M20" s="105"/>
      <c r="N20" s="105"/>
      <c r="O20" s="46" t="s">
        <v>16</v>
      </c>
      <c r="P20" s="24" t="s">
        <v>17</v>
      </c>
      <c r="Q20" s="25">
        <f>IF(P20="OPORTUNA",15,IF(P20="INOPORTUNA",0,"0"))</f>
        <v>15</v>
      </c>
      <c r="R20" s="153"/>
      <c r="S20" s="111"/>
      <c r="T20" s="140"/>
      <c r="U20" s="67"/>
      <c r="V20" s="187"/>
      <c r="W20" s="26" t="s">
        <v>116</v>
      </c>
      <c r="X20" s="136"/>
      <c r="Y20" s="70"/>
      <c r="Z20" s="73"/>
      <c r="AA20" s="76"/>
      <c r="AB20" s="81"/>
      <c r="AC20" s="84"/>
      <c r="AD20" s="97"/>
      <c r="AE20" s="103"/>
      <c r="AF20" s="39"/>
      <c r="AG20" s="7"/>
    </row>
    <row r="21" spans="1:33" ht="72" customHeight="1" x14ac:dyDescent="0.3">
      <c r="A21" s="181"/>
      <c r="B21" s="108"/>
      <c r="C21" s="108"/>
      <c r="D21" s="177"/>
      <c r="E21" s="184"/>
      <c r="F21" s="76"/>
      <c r="G21" s="70"/>
      <c r="H21" s="73"/>
      <c r="I21" s="105"/>
      <c r="J21" s="105"/>
      <c r="K21" s="105"/>
      <c r="L21" s="105"/>
      <c r="M21" s="105"/>
      <c r="N21" s="105"/>
      <c r="O21" s="23" t="s">
        <v>23</v>
      </c>
      <c r="P21" s="24" t="s">
        <v>24</v>
      </c>
      <c r="Q21" s="25">
        <f>IF(P21="PREVENIR",15,IF(P21="DETECTAR",10,IF(P21="NO ES UN CONTROL",0,"0")))</f>
        <v>15</v>
      </c>
      <c r="R21" s="145" t="str">
        <f>IF(R18&lt;86,"DÉBIL",IF(R18&lt;96,"MODERADO",IF(R18&lt;101,"FUERTE","")))</f>
        <v>FUERTE</v>
      </c>
      <c r="S21" s="111"/>
      <c r="T21" s="142" t="str">
        <f>IF(AND(R21="FUERTE",S18="FUERTE (SIEMPRE SE EJECUTA)"),"FUERTE",IF(OR(R21="DÉBIL",S18="DÉBIL (NO SE EJECUTA)"),"DÉBIL",IF(OR(R21="MODERADO",S18="MODERADO (ALGUNAS VECES)"),"MODERADO")))</f>
        <v>FUERTE</v>
      </c>
      <c r="U21" s="67"/>
      <c r="V21" s="187"/>
      <c r="W21" s="148">
        <f>IF(AND($V$18="FUERTE",$W$18="DIRECTAMENTE"),2,IF(AND($V$18="FUERTE",$W$18="DIRECTAMENTE"),2,IF(AND($V$18="FUERTE",$W$18="DIRECTAMENTE"),2,IF(AND($V$18="FUERTE",$W$18="NO DISMINUYE"),0,IF(AND($V$18="MODERADO",$W$18="DIRECTAMENTE"),1,IF(AND($V$18="MODERADO",$W$18="DIRECTAMENTE"),1,IF(AND($V$18="MODERADO",$W$18="DIRECTAMENTE"),1,IF(AND($V$18="MODERADO",$W$18="NO DISMINUYE"),0,"N/A"))))))))</f>
        <v>2</v>
      </c>
      <c r="X21" s="136"/>
      <c r="Y21" s="70"/>
      <c r="Z21" s="73"/>
      <c r="AA21" s="76"/>
      <c r="AB21" s="81"/>
      <c r="AC21" s="84"/>
      <c r="AD21" s="97"/>
      <c r="AE21" s="91" t="s">
        <v>117</v>
      </c>
      <c r="AF21" s="49"/>
      <c r="AG21" s="7"/>
    </row>
    <row r="22" spans="1:33" ht="61.5" customHeight="1" x14ac:dyDescent="0.3">
      <c r="A22" s="181"/>
      <c r="B22" s="108"/>
      <c r="C22" s="108"/>
      <c r="D22" s="177"/>
      <c r="E22" s="184"/>
      <c r="F22" s="76"/>
      <c r="G22" s="70"/>
      <c r="H22" s="73"/>
      <c r="I22" s="105"/>
      <c r="J22" s="105"/>
      <c r="K22" s="105"/>
      <c r="L22" s="105"/>
      <c r="M22" s="105"/>
      <c r="N22" s="105"/>
      <c r="O22" s="23" t="s">
        <v>29</v>
      </c>
      <c r="P22" s="24" t="s">
        <v>30</v>
      </c>
      <c r="Q22" s="25">
        <f>IF(P22="CONFIABLE",15,IF(P22="NO CONFIABLE",0,"0"))</f>
        <v>15</v>
      </c>
      <c r="R22" s="146"/>
      <c r="S22" s="111"/>
      <c r="T22" s="143"/>
      <c r="U22" s="67"/>
      <c r="V22" s="187"/>
      <c r="W22" s="149"/>
      <c r="X22" s="136"/>
      <c r="Y22" s="70"/>
      <c r="Z22" s="73"/>
      <c r="AA22" s="76"/>
      <c r="AB22" s="81"/>
      <c r="AC22" s="84"/>
      <c r="AD22" s="97"/>
      <c r="AE22" s="92"/>
      <c r="AF22" s="49"/>
      <c r="AG22" s="7"/>
    </row>
    <row r="23" spans="1:33" ht="57" customHeight="1" x14ac:dyDescent="0.3">
      <c r="A23" s="181"/>
      <c r="B23" s="108"/>
      <c r="C23" s="108"/>
      <c r="D23" s="177"/>
      <c r="E23" s="184"/>
      <c r="F23" s="76"/>
      <c r="G23" s="70"/>
      <c r="H23" s="73"/>
      <c r="I23" s="105"/>
      <c r="J23" s="105"/>
      <c r="K23" s="105"/>
      <c r="L23" s="105"/>
      <c r="M23" s="105"/>
      <c r="N23" s="105"/>
      <c r="O23" s="23" t="s">
        <v>34</v>
      </c>
      <c r="P23" s="24" t="s">
        <v>35</v>
      </c>
      <c r="Q23" s="25">
        <f>IF(P23="SE INVESTIGAN Y SE RESUELVEN OPORTUNAMENTE",15,IF(P23="NO SE INVESTIGAN Y SE RESUELVEN OPORTUNAMENTE",0,"0"))</f>
        <v>15</v>
      </c>
      <c r="R23" s="146"/>
      <c r="S23" s="111"/>
      <c r="T23" s="143"/>
      <c r="U23" s="67"/>
      <c r="V23" s="187"/>
      <c r="W23" s="149"/>
      <c r="X23" s="136"/>
      <c r="Y23" s="70"/>
      <c r="Z23" s="73"/>
      <c r="AA23" s="76"/>
      <c r="AB23" s="81"/>
      <c r="AC23" s="84"/>
      <c r="AD23" s="97"/>
      <c r="AE23" s="99" t="s">
        <v>118</v>
      </c>
      <c r="AF23" s="39"/>
      <c r="AG23" s="7"/>
    </row>
    <row r="24" spans="1:33" ht="54.75" customHeight="1" thickBot="1" x14ac:dyDescent="0.35">
      <c r="A24" s="181"/>
      <c r="B24" s="108"/>
      <c r="C24" s="108"/>
      <c r="D24" s="177"/>
      <c r="E24" s="184"/>
      <c r="F24" s="76"/>
      <c r="G24" s="70"/>
      <c r="H24" s="73"/>
      <c r="I24" s="189"/>
      <c r="J24" s="189"/>
      <c r="K24" s="189"/>
      <c r="L24" s="189"/>
      <c r="M24" s="189"/>
      <c r="N24" s="189"/>
      <c r="O24" s="27" t="s">
        <v>38</v>
      </c>
      <c r="P24" s="28" t="s">
        <v>39</v>
      </c>
      <c r="Q24" s="29">
        <f>IF(P24="COMPLETA",10,IF(P24="INCOMPLETA",5,IF(P24="NO EXISTE",0,"0")))</f>
        <v>10</v>
      </c>
      <c r="R24" s="147"/>
      <c r="S24" s="141"/>
      <c r="T24" s="144"/>
      <c r="U24" s="68"/>
      <c r="V24" s="187"/>
      <c r="W24" s="149"/>
      <c r="X24" s="136"/>
      <c r="Y24" s="70"/>
      <c r="Z24" s="73"/>
      <c r="AA24" s="76"/>
      <c r="AB24" s="81"/>
      <c r="AC24" s="84"/>
      <c r="AD24" s="98"/>
      <c r="AE24" s="100"/>
      <c r="AF24" s="39"/>
      <c r="AG24" s="7"/>
    </row>
    <row r="25" spans="1:33" ht="38.25" hidden="1" customHeight="1" thickBot="1" x14ac:dyDescent="0.35">
      <c r="A25" s="181"/>
      <c r="B25" s="108"/>
      <c r="C25" s="108"/>
      <c r="D25" s="177"/>
      <c r="E25" s="184"/>
      <c r="F25" s="76"/>
      <c r="G25" s="70"/>
      <c r="H25" s="73"/>
      <c r="I25" s="104"/>
      <c r="J25" s="107"/>
      <c r="K25" s="107"/>
      <c r="L25" s="52"/>
      <c r="M25" s="52"/>
      <c r="N25" s="107"/>
      <c r="O25" s="20" t="s">
        <v>3</v>
      </c>
      <c r="P25" s="21" t="s">
        <v>4</v>
      </c>
      <c r="Q25" s="22">
        <f>IF(P25="ASIGNADO",15,IF(P25="NO ASIGNADO",0,"0"))</f>
        <v>15</v>
      </c>
      <c r="R25" s="160">
        <f>SUM(Q25:Q31)</f>
        <v>100</v>
      </c>
      <c r="S25" s="110" t="s">
        <v>114</v>
      </c>
      <c r="T25" s="138">
        <f>IF(T28="DÉBIL",0,IF(T28="MODERADO",50,IF(T28="FUERTE",100,"")))</f>
        <v>100</v>
      </c>
      <c r="U25" s="66" t="str">
        <f>IF(AND(R28="FUERTE",S25="FUERTE (SIEMPRE SE EJECUTA)"),"NO","SÍ")</f>
        <v>NO</v>
      </c>
      <c r="V25" s="50"/>
      <c r="W25" s="149"/>
      <c r="X25" s="136"/>
      <c r="Y25" s="70"/>
      <c r="Z25" s="73"/>
      <c r="AA25" s="76"/>
      <c r="AB25" s="81"/>
      <c r="AC25" s="84"/>
      <c r="AD25" s="86" t="s">
        <v>119</v>
      </c>
      <c r="AE25" s="93" t="s">
        <v>120</v>
      </c>
      <c r="AF25" s="39"/>
      <c r="AG25" s="7"/>
    </row>
    <row r="26" spans="1:33" ht="38.25" hidden="1" customHeight="1" x14ac:dyDescent="0.3">
      <c r="A26" s="181"/>
      <c r="B26" s="108"/>
      <c r="C26" s="108"/>
      <c r="D26" s="177"/>
      <c r="E26" s="184"/>
      <c r="F26" s="76"/>
      <c r="G26" s="70"/>
      <c r="H26" s="73"/>
      <c r="I26" s="105"/>
      <c r="J26" s="108"/>
      <c r="K26" s="108"/>
      <c r="L26" s="53"/>
      <c r="M26" s="53"/>
      <c r="N26" s="108"/>
      <c r="O26" s="23" t="s">
        <v>9</v>
      </c>
      <c r="P26" s="24" t="s">
        <v>121</v>
      </c>
      <c r="Q26" s="25">
        <f>IF(P26="ADECUADO",15,IF(P26="INADECUADO",0,"0"))</f>
        <v>15</v>
      </c>
      <c r="R26" s="152"/>
      <c r="S26" s="111"/>
      <c r="T26" s="139"/>
      <c r="U26" s="67"/>
      <c r="V26" s="50"/>
      <c r="W26" s="149"/>
      <c r="X26" s="136"/>
      <c r="Y26" s="70"/>
      <c r="Z26" s="73"/>
      <c r="AA26" s="76"/>
      <c r="AB26" s="81"/>
      <c r="AC26" s="84"/>
      <c r="AD26" s="87"/>
      <c r="AE26" s="94"/>
      <c r="AF26" s="39"/>
      <c r="AG26" s="7"/>
    </row>
    <row r="27" spans="1:33" ht="38.25" hidden="1" customHeight="1" x14ac:dyDescent="0.3">
      <c r="A27" s="181"/>
      <c r="B27" s="108"/>
      <c r="C27" s="108"/>
      <c r="D27" s="177"/>
      <c r="E27" s="184"/>
      <c r="F27" s="76"/>
      <c r="G27" s="70"/>
      <c r="H27" s="73"/>
      <c r="I27" s="105"/>
      <c r="J27" s="108"/>
      <c r="K27" s="108"/>
      <c r="L27" s="53"/>
      <c r="M27" s="53"/>
      <c r="N27" s="108"/>
      <c r="O27" s="46" t="s">
        <v>16</v>
      </c>
      <c r="P27" s="24" t="s">
        <v>17</v>
      </c>
      <c r="Q27" s="25">
        <f>IF(P27="OPORTUNA",15,IF(P27="INOPORTUNA",0,"0"))</f>
        <v>15</v>
      </c>
      <c r="R27" s="153"/>
      <c r="S27" s="111"/>
      <c r="T27" s="140"/>
      <c r="U27" s="67"/>
      <c r="V27" s="50"/>
      <c r="W27" s="149"/>
      <c r="X27" s="136"/>
      <c r="Y27" s="70"/>
      <c r="Z27" s="73"/>
      <c r="AA27" s="76"/>
      <c r="AB27" s="81"/>
      <c r="AC27" s="84"/>
      <c r="AD27" s="87"/>
      <c r="AE27" s="95"/>
      <c r="AF27" s="39"/>
      <c r="AG27" s="7"/>
    </row>
    <row r="28" spans="1:33" ht="38.25" hidden="1" customHeight="1" x14ac:dyDescent="0.3">
      <c r="A28" s="181"/>
      <c r="B28" s="108"/>
      <c r="C28" s="108"/>
      <c r="D28" s="177"/>
      <c r="E28" s="184"/>
      <c r="F28" s="76"/>
      <c r="G28" s="70"/>
      <c r="H28" s="73"/>
      <c r="I28" s="105"/>
      <c r="J28" s="108"/>
      <c r="K28" s="108"/>
      <c r="L28" s="53"/>
      <c r="M28" s="53"/>
      <c r="N28" s="108"/>
      <c r="O28" s="23" t="s">
        <v>23</v>
      </c>
      <c r="P28" s="24" t="s">
        <v>24</v>
      </c>
      <c r="Q28" s="25">
        <f>IF(P28="PREVENIR",15,IF(P28="DETECTAR",10,IF(P28="NO ES UN CONTROL",0,"0")))</f>
        <v>15</v>
      </c>
      <c r="R28" s="145" t="str">
        <f>IF(R25&lt;86,"DÉBIL",IF(R25&lt;96,"MODERADO",IF(R25&lt;101,"FUERTE","")))</f>
        <v>FUERTE</v>
      </c>
      <c r="S28" s="111"/>
      <c r="T28" s="142" t="str">
        <f>IF(AND(R28="FUERTE",S25="FUERTE (SIEMPRE SE EJECUTA)"),"FUERTE",IF(OR(R28="DÉBIL",S25="DÉBIL (NO SE EJECUTA)"),"DÉBIL",IF(OR(R28="MODERADO",S25="MODERADO (ALGUNAS VECES)"),"MODERADO")))</f>
        <v>FUERTE</v>
      </c>
      <c r="U28" s="67"/>
      <c r="V28" s="50"/>
      <c r="W28" s="149"/>
      <c r="X28" s="136"/>
      <c r="Y28" s="70"/>
      <c r="Z28" s="73"/>
      <c r="AA28" s="76"/>
      <c r="AB28" s="81"/>
      <c r="AC28" s="84"/>
      <c r="AD28" s="87"/>
      <c r="AE28" s="91" t="s">
        <v>117</v>
      </c>
      <c r="AF28" s="49"/>
      <c r="AG28" s="7"/>
    </row>
    <row r="29" spans="1:33" ht="38.25" hidden="1" customHeight="1" x14ac:dyDescent="0.3">
      <c r="A29" s="181"/>
      <c r="B29" s="108"/>
      <c r="C29" s="108"/>
      <c r="D29" s="177"/>
      <c r="E29" s="184"/>
      <c r="F29" s="76"/>
      <c r="G29" s="70"/>
      <c r="H29" s="73"/>
      <c r="I29" s="105"/>
      <c r="J29" s="108"/>
      <c r="K29" s="108"/>
      <c r="L29" s="53"/>
      <c r="M29" s="53"/>
      <c r="N29" s="108"/>
      <c r="O29" s="23" t="s">
        <v>29</v>
      </c>
      <c r="P29" s="24" t="s">
        <v>30</v>
      </c>
      <c r="Q29" s="25">
        <f>IF(P29="CONFIABLE",15,IF(P29="NO CONFIABLE",0,"0"))</f>
        <v>15</v>
      </c>
      <c r="R29" s="146"/>
      <c r="S29" s="111"/>
      <c r="T29" s="143"/>
      <c r="U29" s="67"/>
      <c r="V29" s="50"/>
      <c r="W29" s="149"/>
      <c r="X29" s="136"/>
      <c r="Y29" s="70"/>
      <c r="Z29" s="73"/>
      <c r="AA29" s="76"/>
      <c r="AB29" s="81"/>
      <c r="AC29" s="84"/>
      <c r="AD29" s="87"/>
      <c r="AE29" s="92"/>
      <c r="AF29" s="49"/>
      <c r="AG29" s="7"/>
    </row>
    <row r="30" spans="1:33" ht="38.25" hidden="1" customHeight="1" x14ac:dyDescent="0.3">
      <c r="A30" s="181"/>
      <c r="B30" s="108"/>
      <c r="C30" s="108"/>
      <c r="D30" s="177"/>
      <c r="E30" s="184"/>
      <c r="F30" s="76"/>
      <c r="G30" s="70"/>
      <c r="H30" s="73"/>
      <c r="I30" s="105"/>
      <c r="J30" s="108"/>
      <c r="K30" s="108"/>
      <c r="L30" s="53"/>
      <c r="M30" s="53"/>
      <c r="N30" s="108"/>
      <c r="O30" s="23" t="s">
        <v>34</v>
      </c>
      <c r="P30" s="24" t="s">
        <v>35</v>
      </c>
      <c r="Q30" s="25">
        <f>IF(P30="SE INVESTIGAN Y SE RESUELVEN OPORTUNAMENTE",15,IF(P30="NO SE INVESTIGAN Y SE RESUELVEN OPORTUNAMENTE",0,"0"))</f>
        <v>15</v>
      </c>
      <c r="R30" s="146"/>
      <c r="S30" s="111"/>
      <c r="T30" s="143"/>
      <c r="U30" s="67"/>
      <c r="V30" s="50"/>
      <c r="W30" s="149"/>
      <c r="X30" s="136"/>
      <c r="Y30" s="70"/>
      <c r="Z30" s="73"/>
      <c r="AA30" s="76"/>
      <c r="AB30" s="81"/>
      <c r="AC30" s="84"/>
      <c r="AD30" s="87"/>
      <c r="AE30" s="89" t="s">
        <v>122</v>
      </c>
      <c r="AF30" s="39"/>
      <c r="AG30" s="7"/>
    </row>
    <row r="31" spans="1:33" ht="38.25" hidden="1" customHeight="1" x14ac:dyDescent="0.3">
      <c r="A31" s="181"/>
      <c r="B31" s="108"/>
      <c r="C31" s="108"/>
      <c r="D31" s="177"/>
      <c r="E31" s="184"/>
      <c r="F31" s="76"/>
      <c r="G31" s="70"/>
      <c r="H31" s="73"/>
      <c r="I31" s="189"/>
      <c r="J31" s="191"/>
      <c r="K31" s="191"/>
      <c r="L31" s="54"/>
      <c r="M31" s="54"/>
      <c r="N31" s="191"/>
      <c r="O31" s="27" t="s">
        <v>38</v>
      </c>
      <c r="P31" s="28" t="s">
        <v>39</v>
      </c>
      <c r="Q31" s="29">
        <f>IF(P31="COMPLETA",10,IF(P31="INCOMPLETA",5,IF(P31="NO EXISTE",0,"0")))</f>
        <v>10</v>
      </c>
      <c r="R31" s="147"/>
      <c r="S31" s="141"/>
      <c r="T31" s="144"/>
      <c r="U31" s="68"/>
      <c r="V31" s="50"/>
      <c r="W31" s="149"/>
      <c r="X31" s="136"/>
      <c r="Y31" s="70"/>
      <c r="Z31" s="73"/>
      <c r="AA31" s="76"/>
      <c r="AB31" s="81"/>
      <c r="AC31" s="84"/>
      <c r="AD31" s="88"/>
      <c r="AE31" s="175"/>
      <c r="AF31" s="39"/>
      <c r="AG31" s="7"/>
    </row>
    <row r="32" spans="1:33" ht="15.75" hidden="1" customHeight="1" x14ac:dyDescent="0.3">
      <c r="A32" s="181"/>
      <c r="B32" s="108"/>
      <c r="C32" s="108"/>
      <c r="D32" s="177"/>
      <c r="E32" s="184"/>
      <c r="F32" s="76"/>
      <c r="G32" s="70"/>
      <c r="H32" s="73"/>
      <c r="I32" s="104"/>
      <c r="J32" s="107"/>
      <c r="K32" s="107"/>
      <c r="L32" s="107"/>
      <c r="M32" s="107"/>
      <c r="N32" s="107"/>
      <c r="O32" s="20" t="s">
        <v>3</v>
      </c>
      <c r="P32" s="21" t="s">
        <v>4</v>
      </c>
      <c r="Q32" s="22">
        <f>IF(P32="ASIGNADO",15,IF(P32="NO ASIGNADO",0,"0"))</f>
        <v>15</v>
      </c>
      <c r="R32" s="160">
        <f>SUM(Q32:Q38)</f>
        <v>100</v>
      </c>
      <c r="S32" s="110" t="s">
        <v>114</v>
      </c>
      <c r="T32" s="138">
        <f>IF(T35="DÉBIL",0,IF(T35="MODERADO",50,IF(T35="FUERTE",100,"")))</f>
        <v>100</v>
      </c>
      <c r="U32" s="66" t="str">
        <f>IF(AND(R35="FUERTE",S32="FUERTE (SIEMPRE SE EJECUTA)"),"NO","SÍ")</f>
        <v>NO</v>
      </c>
      <c r="V32" s="50"/>
      <c r="W32" s="149"/>
      <c r="X32" s="136"/>
      <c r="Y32" s="70"/>
      <c r="Z32" s="73"/>
      <c r="AA32" s="76"/>
      <c r="AB32" s="81"/>
      <c r="AC32" s="84"/>
      <c r="AD32" s="86" t="s">
        <v>119</v>
      </c>
      <c r="AE32" s="93" t="s">
        <v>120</v>
      </c>
      <c r="AF32" s="39"/>
    </row>
    <row r="33" spans="1:32" ht="31.5" hidden="1" customHeight="1" x14ac:dyDescent="0.3">
      <c r="A33" s="181"/>
      <c r="B33" s="108"/>
      <c r="C33" s="108"/>
      <c r="D33" s="177"/>
      <c r="E33" s="184"/>
      <c r="F33" s="76"/>
      <c r="G33" s="70"/>
      <c r="H33" s="73"/>
      <c r="I33" s="105"/>
      <c r="J33" s="108"/>
      <c r="K33" s="108"/>
      <c r="L33" s="108"/>
      <c r="M33" s="108"/>
      <c r="N33" s="108"/>
      <c r="O33" s="23" t="s">
        <v>9</v>
      </c>
      <c r="P33" s="24" t="s">
        <v>10</v>
      </c>
      <c r="Q33" s="25">
        <f>IF(P33="ADECUADO",15,IF(P33="INADECUADO",0,"0"))</f>
        <v>15</v>
      </c>
      <c r="R33" s="152"/>
      <c r="S33" s="111"/>
      <c r="T33" s="139"/>
      <c r="U33" s="67"/>
      <c r="V33" s="50"/>
      <c r="W33" s="149"/>
      <c r="X33" s="136"/>
      <c r="Y33" s="70"/>
      <c r="Z33" s="73"/>
      <c r="AA33" s="76"/>
      <c r="AB33" s="81"/>
      <c r="AC33" s="84"/>
      <c r="AD33" s="87"/>
      <c r="AE33" s="94"/>
      <c r="AF33" s="39"/>
    </row>
    <row r="34" spans="1:32" ht="47.25" hidden="1" customHeight="1" x14ac:dyDescent="0.3">
      <c r="A34" s="181"/>
      <c r="B34" s="108"/>
      <c r="C34" s="108"/>
      <c r="D34" s="177"/>
      <c r="E34" s="184"/>
      <c r="F34" s="76"/>
      <c r="G34" s="70"/>
      <c r="H34" s="73"/>
      <c r="I34" s="105"/>
      <c r="J34" s="108"/>
      <c r="K34" s="108"/>
      <c r="L34" s="108"/>
      <c r="M34" s="108"/>
      <c r="N34" s="108"/>
      <c r="O34" s="46" t="s">
        <v>16</v>
      </c>
      <c r="P34" s="24" t="s">
        <v>17</v>
      </c>
      <c r="Q34" s="25">
        <f>IF(P34="OPORTUNA",15,IF(P34="INOPORTUNA",0,"0"))</f>
        <v>15</v>
      </c>
      <c r="R34" s="153"/>
      <c r="S34" s="111"/>
      <c r="T34" s="140"/>
      <c r="U34" s="67"/>
      <c r="V34" s="50"/>
      <c r="W34" s="149"/>
      <c r="X34" s="136"/>
      <c r="Y34" s="70"/>
      <c r="Z34" s="73"/>
      <c r="AA34" s="76"/>
      <c r="AB34" s="81"/>
      <c r="AC34" s="84"/>
      <c r="AD34" s="87"/>
      <c r="AE34" s="95"/>
      <c r="AF34" s="39"/>
    </row>
    <row r="35" spans="1:32" ht="63" hidden="1" customHeight="1" x14ac:dyDescent="0.3">
      <c r="A35" s="181"/>
      <c r="B35" s="108"/>
      <c r="C35" s="108"/>
      <c r="D35" s="177"/>
      <c r="E35" s="184"/>
      <c r="F35" s="76"/>
      <c r="G35" s="70"/>
      <c r="H35" s="73"/>
      <c r="I35" s="105"/>
      <c r="J35" s="108"/>
      <c r="K35" s="108"/>
      <c r="L35" s="108"/>
      <c r="M35" s="108"/>
      <c r="N35" s="108"/>
      <c r="O35" s="23" t="s">
        <v>23</v>
      </c>
      <c r="P35" s="24" t="s">
        <v>24</v>
      </c>
      <c r="Q35" s="25">
        <f>IF(P35="PREVENIR",15,IF(P35="DETECTAR",10,IF(P35="NO ES UN CONTROL",0,"0")))</f>
        <v>15</v>
      </c>
      <c r="R35" s="145" t="str">
        <f>IF(R32&lt;86,"DÉBIL",IF(R32&lt;96,"MODERADO",IF(R32&lt;101,"FUERTE","")))</f>
        <v>FUERTE</v>
      </c>
      <c r="S35" s="111"/>
      <c r="T35" s="142" t="str">
        <f>IF(AND(R35="FUERTE",S32="FUERTE (SIEMPRE SE EJECUTA)"),"FUERTE",IF(OR(R35="DÉBIL",S32="DÉBIL (NO SE EJECUTA)"),"DÉBIL",IF(OR(R35="MODERADO",S32="MODERADO (ALGUNAS VECES)"),"MODERADO")))</f>
        <v>FUERTE</v>
      </c>
      <c r="U35" s="67"/>
      <c r="V35" s="50"/>
      <c r="W35" s="149"/>
      <c r="X35" s="136"/>
      <c r="Y35" s="70"/>
      <c r="Z35" s="73"/>
      <c r="AA35" s="76"/>
      <c r="AB35" s="81"/>
      <c r="AC35" s="84"/>
      <c r="AD35" s="87"/>
      <c r="AE35" s="91" t="s">
        <v>117</v>
      </c>
      <c r="AF35" s="49"/>
    </row>
    <row r="36" spans="1:32" ht="47.25" hidden="1" customHeight="1" x14ac:dyDescent="0.3">
      <c r="A36" s="181"/>
      <c r="B36" s="108"/>
      <c r="C36" s="108"/>
      <c r="D36" s="177"/>
      <c r="E36" s="184"/>
      <c r="F36" s="76"/>
      <c r="G36" s="70"/>
      <c r="H36" s="73"/>
      <c r="I36" s="105"/>
      <c r="J36" s="108"/>
      <c r="K36" s="108"/>
      <c r="L36" s="108"/>
      <c r="M36" s="108"/>
      <c r="N36" s="108"/>
      <c r="O36" s="23" t="s">
        <v>29</v>
      </c>
      <c r="P36" s="24" t="s">
        <v>30</v>
      </c>
      <c r="Q36" s="25">
        <f>IF(P36="CONFIABLE",15,IF(P36="NO CONFIABLE",0,"0"))</f>
        <v>15</v>
      </c>
      <c r="R36" s="146"/>
      <c r="S36" s="111"/>
      <c r="T36" s="143"/>
      <c r="U36" s="67"/>
      <c r="V36" s="50"/>
      <c r="W36" s="149"/>
      <c r="X36" s="136"/>
      <c r="Y36" s="70"/>
      <c r="Z36" s="73"/>
      <c r="AA36" s="76"/>
      <c r="AB36" s="81"/>
      <c r="AC36" s="84"/>
      <c r="AD36" s="87"/>
      <c r="AE36" s="92"/>
      <c r="AF36" s="49"/>
    </row>
    <row r="37" spans="1:32" ht="47.25" hidden="1" customHeight="1" x14ac:dyDescent="0.3">
      <c r="A37" s="181"/>
      <c r="B37" s="108"/>
      <c r="C37" s="108"/>
      <c r="D37" s="177"/>
      <c r="E37" s="184"/>
      <c r="F37" s="76"/>
      <c r="G37" s="70"/>
      <c r="H37" s="73"/>
      <c r="I37" s="105"/>
      <c r="J37" s="108"/>
      <c r="K37" s="108"/>
      <c r="L37" s="108"/>
      <c r="M37" s="108"/>
      <c r="N37" s="108"/>
      <c r="O37" s="23" t="s">
        <v>34</v>
      </c>
      <c r="P37" s="24" t="s">
        <v>35</v>
      </c>
      <c r="Q37" s="25">
        <f>IF(P37="SE INVESTIGAN Y SE RESUELVEN OPORTUNAMENTE",15,IF(P37="NO SE INVESTIGAN Y SE RESUELVEN OPORTUNAMENTE",0,"0"))</f>
        <v>15</v>
      </c>
      <c r="R37" s="146"/>
      <c r="S37" s="111"/>
      <c r="T37" s="143"/>
      <c r="U37" s="67"/>
      <c r="V37" s="50"/>
      <c r="W37" s="149"/>
      <c r="X37" s="136"/>
      <c r="Y37" s="70"/>
      <c r="Z37" s="73"/>
      <c r="AA37" s="76"/>
      <c r="AB37" s="81"/>
      <c r="AC37" s="84"/>
      <c r="AD37" s="87"/>
      <c r="AE37" s="89" t="s">
        <v>122</v>
      </c>
      <c r="AF37" s="39"/>
    </row>
    <row r="38" spans="1:32" s="40" customFormat="1" ht="48" hidden="1" customHeight="1" x14ac:dyDescent="0.3">
      <c r="A38" s="182"/>
      <c r="B38" s="109"/>
      <c r="C38" s="109"/>
      <c r="D38" s="178"/>
      <c r="E38" s="185"/>
      <c r="F38" s="77"/>
      <c r="G38" s="71"/>
      <c r="H38" s="74"/>
      <c r="I38" s="106"/>
      <c r="J38" s="109"/>
      <c r="K38" s="109"/>
      <c r="L38" s="109"/>
      <c r="M38" s="109"/>
      <c r="N38" s="109"/>
      <c r="O38" s="65" t="s">
        <v>38</v>
      </c>
      <c r="P38" s="62" t="s">
        <v>39</v>
      </c>
      <c r="Q38" s="63">
        <f>IF(P38="COMPLETA",10,IF(P38="INCOMPLETA",5,IF(P38="NO EXISTE",0,"0")))</f>
        <v>10</v>
      </c>
      <c r="R38" s="192"/>
      <c r="S38" s="112"/>
      <c r="T38" s="158"/>
      <c r="U38" s="159"/>
      <c r="V38" s="64"/>
      <c r="W38" s="150"/>
      <c r="X38" s="137"/>
      <c r="Y38" s="71"/>
      <c r="Z38" s="74"/>
      <c r="AA38" s="77"/>
      <c r="AB38" s="82"/>
      <c r="AC38" s="85"/>
      <c r="AD38" s="129"/>
      <c r="AE38" s="90"/>
      <c r="AF38" s="51"/>
    </row>
    <row r="39" spans="1:32" s="40" customFormat="1" ht="15.75" customHeight="1" x14ac:dyDescent="0.3">
      <c r="V39" s="41"/>
    </row>
    <row r="40" spans="1:32" s="40" customFormat="1" ht="15.75" customHeight="1" x14ac:dyDescent="0.3">
      <c r="V40" s="41"/>
    </row>
    <row r="41" spans="1:32" s="40" customFormat="1" ht="15.75" customHeight="1" x14ac:dyDescent="0.3">
      <c r="V41" s="41"/>
    </row>
    <row r="42" spans="1:32" s="40" customFormat="1" ht="15.75" customHeight="1" x14ac:dyDescent="0.3">
      <c r="V42" s="41"/>
    </row>
    <row r="43" spans="1:32" s="40" customFormat="1" ht="15.75" customHeight="1" x14ac:dyDescent="0.3">
      <c r="V43" s="41"/>
    </row>
    <row r="44" spans="1:32" s="40" customFormat="1" ht="15.75" customHeight="1" x14ac:dyDescent="0.3">
      <c r="V44" s="41"/>
    </row>
    <row r="45" spans="1:32" s="40" customFormat="1" ht="15.75" customHeight="1" x14ac:dyDescent="0.3">
      <c r="V45" s="41"/>
    </row>
    <row r="46" spans="1:32" s="40" customFormat="1" ht="15.75" customHeight="1" x14ac:dyDescent="0.3">
      <c r="V46" s="41"/>
    </row>
    <row r="47" spans="1:32" s="40" customFormat="1" ht="15.75" customHeight="1" x14ac:dyDescent="0.3">
      <c r="V47" s="41"/>
    </row>
    <row r="48" spans="1:32" s="40" customFormat="1" ht="15.75" customHeight="1" x14ac:dyDescent="0.3">
      <c r="V48" s="41"/>
    </row>
    <row r="49" spans="22:22" s="40" customFormat="1" ht="15.75" customHeight="1" x14ac:dyDescent="0.3">
      <c r="V49" s="41"/>
    </row>
    <row r="50" spans="22:22" s="40" customFormat="1" ht="15.75" customHeight="1" x14ac:dyDescent="0.3">
      <c r="V50" s="41"/>
    </row>
    <row r="51" spans="22:22" s="40" customFormat="1" ht="15.75" customHeight="1" x14ac:dyDescent="0.3">
      <c r="V51" s="41"/>
    </row>
    <row r="52" spans="22:22" s="40" customFormat="1" ht="15.75" customHeight="1" x14ac:dyDescent="0.3">
      <c r="V52" s="41"/>
    </row>
    <row r="53" spans="22:22" s="40" customFormat="1" ht="15.75" customHeight="1" x14ac:dyDescent="0.3">
      <c r="V53" s="41"/>
    </row>
    <row r="54" spans="22:22" s="40" customFormat="1" ht="15.75" customHeight="1" x14ac:dyDescent="0.3">
      <c r="V54" s="41"/>
    </row>
    <row r="55" spans="22:22" s="40" customFormat="1" ht="15.75" customHeight="1" x14ac:dyDescent="0.3">
      <c r="V55" s="41"/>
    </row>
    <row r="56" spans="22:22" s="40" customFormat="1" ht="15.75" customHeight="1" x14ac:dyDescent="0.3">
      <c r="V56" s="41"/>
    </row>
    <row r="57" spans="22:22" s="40" customFormat="1" ht="15.75" customHeight="1" x14ac:dyDescent="0.3">
      <c r="V57" s="41"/>
    </row>
    <row r="58" spans="22:22" s="40" customFormat="1" ht="15.75" customHeight="1" x14ac:dyDescent="0.3">
      <c r="V58" s="41"/>
    </row>
    <row r="59" spans="22:22" s="40" customFormat="1" ht="15.75" customHeight="1" x14ac:dyDescent="0.3">
      <c r="V59" s="41"/>
    </row>
    <row r="60" spans="22:22" ht="15.75" customHeight="1" x14ac:dyDescent="0.3"/>
    <row r="61" spans="22:22" ht="15.75" customHeight="1" x14ac:dyDescent="0.3"/>
    <row r="62" spans="22:22" ht="15.75" customHeight="1" x14ac:dyDescent="0.3"/>
    <row r="63" spans="22:22" ht="15.75" customHeight="1" x14ac:dyDescent="0.3"/>
    <row r="64" spans="22:22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</sheetData>
  <mergeCells count="104">
    <mergeCell ref="N25:N31"/>
    <mergeCell ref="R25:R27"/>
    <mergeCell ref="R35:R38"/>
    <mergeCell ref="AE25:AE27"/>
    <mergeCell ref="AE28:AE29"/>
    <mergeCell ref="AE30:AE31"/>
    <mergeCell ref="D18:D38"/>
    <mergeCell ref="C18:C38"/>
    <mergeCell ref="B18:B38"/>
    <mergeCell ref="A18:A38"/>
    <mergeCell ref="H18:H38"/>
    <mergeCell ref="G18:G38"/>
    <mergeCell ref="F18:F38"/>
    <mergeCell ref="E18:E38"/>
    <mergeCell ref="V18:V24"/>
    <mergeCell ref="J18:J24"/>
    <mergeCell ref="K18:K24"/>
    <mergeCell ref="L18:L24"/>
    <mergeCell ref="M18:M24"/>
    <mergeCell ref="N18:N24"/>
    <mergeCell ref="I18:I24"/>
    <mergeCell ref="R21:R24"/>
    <mergeCell ref="T21:T24"/>
    <mergeCell ref="T18:T20"/>
    <mergeCell ref="I25:I31"/>
    <mergeCell ref="J25:J31"/>
    <mergeCell ref="K25:K31"/>
    <mergeCell ref="Z15:AE15"/>
    <mergeCell ref="Q16:Q17"/>
    <mergeCell ref="R16:R17"/>
    <mergeCell ref="S16:S17"/>
    <mergeCell ref="T16:T17"/>
    <mergeCell ref="U16:U17"/>
    <mergeCell ref="I16:I17"/>
    <mergeCell ref="M16:M17"/>
    <mergeCell ref="N16:N17"/>
    <mergeCell ref="K16:K17"/>
    <mergeCell ref="L16:L17"/>
    <mergeCell ref="X16:X17"/>
    <mergeCell ref="Z16:Z17"/>
    <mergeCell ref="AA16:AA17"/>
    <mergeCell ref="AB16:AB17"/>
    <mergeCell ref="O16:O17"/>
    <mergeCell ref="C3:AF4"/>
    <mergeCell ref="E15:H15"/>
    <mergeCell ref="E16:H16"/>
    <mergeCell ref="P16:P17"/>
    <mergeCell ref="A14:D14"/>
    <mergeCell ref="E14:AE14"/>
    <mergeCell ref="J16:J17"/>
    <mergeCell ref="V16:V17"/>
    <mergeCell ref="W16:W17"/>
    <mergeCell ref="A6:B6"/>
    <mergeCell ref="A8:B8"/>
    <mergeCell ref="C8:H8"/>
    <mergeCell ref="A10:B10"/>
    <mergeCell ref="C10:I10"/>
    <mergeCell ref="A11:B11"/>
    <mergeCell ref="C11:I11"/>
    <mergeCell ref="D15:D17"/>
    <mergeCell ref="A1:B4"/>
    <mergeCell ref="C1:AF2"/>
    <mergeCell ref="A15:A17"/>
    <mergeCell ref="B15:B17"/>
    <mergeCell ref="C15:C17"/>
    <mergeCell ref="AD16:AE16"/>
    <mergeCell ref="I15:W15"/>
    <mergeCell ref="AD25:AD31"/>
    <mergeCell ref="AE37:AE38"/>
    <mergeCell ref="AE35:AE36"/>
    <mergeCell ref="AE32:AE34"/>
    <mergeCell ref="AD18:AD24"/>
    <mergeCell ref="AE23:AE24"/>
    <mergeCell ref="AE21:AE22"/>
    <mergeCell ref="AE18:AE20"/>
    <mergeCell ref="I32:I38"/>
    <mergeCell ref="J32:J38"/>
    <mergeCell ref="K32:K38"/>
    <mergeCell ref="L32:L38"/>
    <mergeCell ref="M32:M38"/>
    <mergeCell ref="N32:N38"/>
    <mergeCell ref="S32:S38"/>
    <mergeCell ref="AD32:AD38"/>
    <mergeCell ref="X18:X38"/>
    <mergeCell ref="T25:T27"/>
    <mergeCell ref="S25:S31"/>
    <mergeCell ref="T28:T31"/>
    <mergeCell ref="R28:R31"/>
    <mergeCell ref="W21:W38"/>
    <mergeCell ref="R18:R20"/>
    <mergeCell ref="S18:S24"/>
    <mergeCell ref="U25:U31"/>
    <mergeCell ref="Y18:Y38"/>
    <mergeCell ref="Z18:Z38"/>
    <mergeCell ref="AA18:AA38"/>
    <mergeCell ref="AC16:AC17"/>
    <mergeCell ref="AB18:AB38"/>
    <mergeCell ref="AC18:AC38"/>
    <mergeCell ref="U18:U24"/>
    <mergeCell ref="W18:W19"/>
    <mergeCell ref="T35:T38"/>
    <mergeCell ref="U32:U38"/>
    <mergeCell ref="T32:T34"/>
    <mergeCell ref="R32:R34"/>
  </mergeCells>
  <conditionalFormatting sqref="H18">
    <cfRule type="containsText" dxfId="5" priority="1" operator="containsText" text="EXTREMO">
      <formula>NOT(ISERROR(SEARCH(("EXTREMO"),(H18))))</formula>
    </cfRule>
    <cfRule type="containsText" dxfId="4" priority="2" operator="containsText" text="ALTO">
      <formula>NOT(ISERROR(SEARCH(("ALTO"),(H18))))</formula>
    </cfRule>
    <cfRule type="containsText" dxfId="3" priority="3" operator="containsText" text="MODERADO">
      <formula>NOT(ISERROR(SEARCH(("MODERADO"),(H18))))</formula>
    </cfRule>
  </conditionalFormatting>
  <conditionalFormatting sqref="Z18">
    <cfRule type="containsText" dxfId="2" priority="4" operator="containsText" text="EXTREMO">
      <formula>NOT(ISERROR(SEARCH(("EXTREMO"),(Z18))))</formula>
    </cfRule>
    <cfRule type="containsText" dxfId="1" priority="5" operator="containsText" text="ALTO">
      <formula>NOT(ISERROR(SEARCH(("ALTO"),(Z18))))</formula>
    </cfRule>
    <cfRule type="containsText" dxfId="0" priority="6" operator="containsText" text="MODERADO">
      <formula>NOT(ISERROR(SEARCH(("MODERADO"),(Z18))))</formula>
    </cfRule>
  </conditionalFormatting>
  <pageMargins left="0.70866141732283472" right="0.70866141732283472" top="0.74803149606299213" bottom="0.74803149606299213" header="0" footer="0"/>
  <pageSetup scale="1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ErrorMessage="1" xr:uid="{00000000-0002-0000-0100-000000000000}">
          <x14:formula1>
            <xm:f>Datos!$J$2:$K$2</xm:f>
          </x14:formula1>
          <xm:sqref>P18 P25 P32</xm:sqref>
        </x14:dataValidation>
        <x14:dataValidation type="list" allowBlank="1" showErrorMessage="1" xr:uid="{00000000-0002-0000-0100-000001000000}">
          <x14:formula1>
            <xm:f>Datos!$B$3:$B$5</xm:f>
          </x14:formula1>
          <xm:sqref>F18</xm:sqref>
        </x14:dataValidation>
        <x14:dataValidation type="list" allowBlank="1" showErrorMessage="1" xr:uid="{00000000-0002-0000-0100-000002000000}">
          <x14:formula1>
            <xm:f>Datos!$A$11:$A$13</xm:f>
          </x14:formula1>
          <xm:sqref>AA18</xm:sqref>
        </x14:dataValidation>
        <x14:dataValidation type="list" allowBlank="1" showErrorMessage="1" xr:uid="{00000000-0002-0000-0100-000003000000}">
          <x14:formula1>
            <xm:f>Datos!$J$4:$K$4</xm:f>
          </x14:formula1>
          <xm:sqref>P20 P27 P34</xm:sqref>
        </x14:dataValidation>
        <x14:dataValidation type="list" allowBlank="1" showErrorMessage="1" xr:uid="{00000000-0002-0000-0100-000004000000}">
          <x14:formula1>
            <xm:f>Datos!$J$5:$L$5</xm:f>
          </x14:formula1>
          <xm:sqref>P35 P28 P21</xm:sqref>
        </x14:dataValidation>
        <x14:dataValidation type="list" allowBlank="1" showErrorMessage="1" xr:uid="{00000000-0002-0000-0100-000005000000}">
          <x14:formula1>
            <xm:f>Datos!$A$3:$A$7</xm:f>
          </x14:formula1>
          <xm:sqref>E18</xm:sqref>
        </x14:dataValidation>
        <x14:dataValidation type="list" allowBlank="1" showErrorMessage="1" xr:uid="{00000000-0002-0000-0100-000006000000}">
          <x14:formula1>
            <xm:f>Datos!$J$3:$K$3</xm:f>
          </x14:formula1>
          <xm:sqref>P19 P26 P33</xm:sqref>
        </x14:dataValidation>
        <x14:dataValidation type="list" allowBlank="1" showErrorMessage="1" xr:uid="{00000000-0002-0000-0100-000007000000}">
          <x14:formula1>
            <xm:f>Datos!$J$7:$K$7</xm:f>
          </x14:formula1>
          <xm:sqref>P23 P30 P37</xm:sqref>
        </x14:dataValidation>
        <x14:dataValidation type="list" allowBlank="1" showErrorMessage="1" xr:uid="{00000000-0002-0000-0100-000008000000}">
          <x14:formula1>
            <xm:f>Datos!$A$17:$A$18</xm:f>
          </x14:formula1>
          <xm:sqref>AC18</xm:sqref>
        </x14:dataValidation>
        <x14:dataValidation type="list" allowBlank="1" showErrorMessage="1" xr:uid="{00000000-0002-0000-0100-000009000000}">
          <x14:formula1>
            <xm:f>Datos!$I$19:$I$20</xm:f>
          </x14:formula1>
          <xm:sqref>W18</xm:sqref>
        </x14:dataValidation>
        <x14:dataValidation type="list" allowBlank="1" showErrorMessage="1" xr:uid="{00000000-0002-0000-0100-00000A000000}">
          <x14:formula1>
            <xm:f>Datos!$I$14:$I$16</xm:f>
          </x14:formula1>
          <xm:sqref>S18 S32 S25</xm:sqref>
        </x14:dataValidation>
        <x14:dataValidation type="list" allowBlank="1" showErrorMessage="1" xr:uid="{00000000-0002-0000-0100-00000B000000}">
          <x14:formula1>
            <xm:f>Datos!$J$8:$L$8</xm:f>
          </x14:formula1>
          <xm:sqref>P24 P31 P38</xm:sqref>
        </x14:dataValidation>
        <x14:dataValidation type="list" allowBlank="1" showErrorMessage="1" xr:uid="{00000000-0002-0000-0100-00000C000000}">
          <x14:formula1>
            <xm:f>Datos!$J$6:$K$6</xm:f>
          </x14:formula1>
          <xm:sqref>P22 P36 P29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000"/>
  <sheetViews>
    <sheetView topLeftCell="A3" zoomScale="110" zoomScaleNormal="110" workbookViewId="0">
      <selection activeCell="F26" sqref="F26"/>
    </sheetView>
  </sheetViews>
  <sheetFormatPr baseColWidth="10" defaultColWidth="14.44140625" defaultRowHeight="15" customHeight="1" x14ac:dyDescent="0.3"/>
  <cols>
    <col min="1" max="1" width="4.88671875" customWidth="1"/>
    <col min="2" max="2" width="77.44140625" customWidth="1"/>
    <col min="3" max="4" width="30.6640625" customWidth="1"/>
    <col min="5" max="26" width="11.44140625" customWidth="1"/>
  </cols>
  <sheetData>
    <row r="1" spans="1:4" ht="15" customHeight="1" thickBot="1" x14ac:dyDescent="0.35">
      <c r="A1" s="199" t="s">
        <v>123</v>
      </c>
      <c r="B1" s="200"/>
      <c r="C1" s="200"/>
      <c r="D1" s="201"/>
    </row>
    <row r="2" spans="1:4" thickBot="1" x14ac:dyDescent="0.35">
      <c r="A2" s="202" t="s">
        <v>124</v>
      </c>
      <c r="B2" s="55" t="s">
        <v>125</v>
      </c>
      <c r="C2" s="199" t="s">
        <v>126</v>
      </c>
      <c r="D2" s="201"/>
    </row>
    <row r="3" spans="1:4" thickBot="1" x14ac:dyDescent="0.35">
      <c r="A3" s="203"/>
      <c r="B3" s="56" t="s">
        <v>127</v>
      </c>
      <c r="C3" s="57" t="s">
        <v>58</v>
      </c>
      <c r="D3" s="57" t="s">
        <v>60</v>
      </c>
    </row>
    <row r="4" spans="1:4" thickBot="1" x14ac:dyDescent="0.35">
      <c r="A4" s="58">
        <v>1</v>
      </c>
      <c r="B4" s="30" t="s">
        <v>128</v>
      </c>
      <c r="C4" s="37" t="s">
        <v>129</v>
      </c>
      <c r="D4" s="37"/>
    </row>
    <row r="5" spans="1:4" thickBot="1" x14ac:dyDescent="0.35">
      <c r="A5" s="58">
        <v>2</v>
      </c>
      <c r="B5" s="30" t="s">
        <v>130</v>
      </c>
      <c r="C5" s="37"/>
      <c r="D5" s="37" t="s">
        <v>129</v>
      </c>
    </row>
    <row r="6" spans="1:4" thickBot="1" x14ac:dyDescent="0.35">
      <c r="A6" s="58">
        <v>3</v>
      </c>
      <c r="B6" s="30" t="s">
        <v>131</v>
      </c>
      <c r="C6" s="37"/>
      <c r="D6" s="37" t="s">
        <v>129</v>
      </c>
    </row>
    <row r="7" spans="1:4" thickBot="1" x14ac:dyDescent="0.35">
      <c r="A7" s="58">
        <v>4</v>
      </c>
      <c r="B7" s="30" t="s">
        <v>132</v>
      </c>
      <c r="C7" s="37"/>
      <c r="D7" s="37" t="s">
        <v>129</v>
      </c>
    </row>
    <row r="8" spans="1:4" thickBot="1" x14ac:dyDescent="0.35">
      <c r="A8" s="58">
        <v>5</v>
      </c>
      <c r="B8" s="30" t="s">
        <v>133</v>
      </c>
      <c r="C8" s="37" t="s">
        <v>129</v>
      </c>
      <c r="D8" s="37"/>
    </row>
    <row r="9" spans="1:4" thickBot="1" x14ac:dyDescent="0.35">
      <c r="A9" s="58">
        <v>6</v>
      </c>
      <c r="B9" s="30" t="s">
        <v>134</v>
      </c>
      <c r="C9" s="37"/>
      <c r="D9" s="37" t="s">
        <v>129</v>
      </c>
    </row>
    <row r="10" spans="1:4" thickBot="1" x14ac:dyDescent="0.35">
      <c r="A10" s="58">
        <v>7</v>
      </c>
      <c r="B10" s="30" t="s">
        <v>135</v>
      </c>
      <c r="C10" s="37"/>
      <c r="D10" s="37" t="s">
        <v>129</v>
      </c>
    </row>
    <row r="11" spans="1:4" thickBot="1" x14ac:dyDescent="0.35">
      <c r="A11" s="58">
        <v>8</v>
      </c>
      <c r="B11" s="30" t="s">
        <v>136</v>
      </c>
      <c r="C11" s="37"/>
      <c r="D11" s="37" t="s">
        <v>129</v>
      </c>
    </row>
    <row r="12" spans="1:4" thickBot="1" x14ac:dyDescent="0.35">
      <c r="A12" s="58">
        <v>9</v>
      </c>
      <c r="B12" s="30" t="s">
        <v>137</v>
      </c>
      <c r="C12" s="37"/>
      <c r="D12" s="37" t="s">
        <v>129</v>
      </c>
    </row>
    <row r="13" spans="1:4" thickBot="1" x14ac:dyDescent="0.35">
      <c r="A13" s="58">
        <v>10</v>
      </c>
      <c r="B13" s="30" t="s">
        <v>138</v>
      </c>
      <c r="C13" s="37"/>
      <c r="D13" s="37" t="s">
        <v>129</v>
      </c>
    </row>
    <row r="14" spans="1:4" thickBot="1" x14ac:dyDescent="0.35">
      <c r="A14" s="58">
        <v>11</v>
      </c>
      <c r="B14" s="30" t="s">
        <v>139</v>
      </c>
      <c r="C14" s="37" t="s">
        <v>129</v>
      </c>
      <c r="D14" s="37"/>
    </row>
    <row r="15" spans="1:4" thickBot="1" x14ac:dyDescent="0.35">
      <c r="A15" s="58">
        <v>12</v>
      </c>
      <c r="B15" s="30" t="s">
        <v>140</v>
      </c>
      <c r="C15" s="37" t="s">
        <v>129</v>
      </c>
      <c r="D15" s="37"/>
    </row>
    <row r="16" spans="1:4" thickBot="1" x14ac:dyDescent="0.35">
      <c r="A16" s="58">
        <v>13</v>
      </c>
      <c r="B16" s="30" t="s">
        <v>141</v>
      </c>
      <c r="C16" s="37"/>
      <c r="D16" s="37" t="s">
        <v>129</v>
      </c>
    </row>
    <row r="17" spans="1:4" thickBot="1" x14ac:dyDescent="0.35">
      <c r="A17" s="58">
        <v>14</v>
      </c>
      <c r="B17" s="30" t="s">
        <v>142</v>
      </c>
      <c r="C17" s="37"/>
      <c r="D17" s="37" t="s">
        <v>129</v>
      </c>
    </row>
    <row r="18" spans="1:4" thickBot="1" x14ac:dyDescent="0.35">
      <c r="A18" s="58">
        <v>15</v>
      </c>
      <c r="B18" s="30" t="s">
        <v>143</v>
      </c>
      <c r="C18" s="37"/>
      <c r="D18" s="37" t="s">
        <v>129</v>
      </c>
    </row>
    <row r="19" spans="1:4" thickBot="1" x14ac:dyDescent="0.35">
      <c r="A19" s="58">
        <v>16</v>
      </c>
      <c r="B19" s="30" t="s">
        <v>144</v>
      </c>
      <c r="C19" s="37"/>
      <c r="D19" s="37" t="s">
        <v>129</v>
      </c>
    </row>
    <row r="20" spans="1:4" thickBot="1" x14ac:dyDescent="0.35">
      <c r="A20" s="58">
        <v>17</v>
      </c>
      <c r="B20" s="30" t="s">
        <v>145</v>
      </c>
      <c r="C20" s="37"/>
      <c r="D20" s="37" t="s">
        <v>129</v>
      </c>
    </row>
    <row r="21" spans="1:4" ht="15.75" customHeight="1" thickBot="1" x14ac:dyDescent="0.35">
      <c r="A21" s="58">
        <v>18</v>
      </c>
      <c r="B21" s="30" t="s">
        <v>146</v>
      </c>
      <c r="C21" s="37"/>
      <c r="D21" s="37" t="s">
        <v>129</v>
      </c>
    </row>
    <row r="22" spans="1:4" ht="15.75" customHeight="1" thickBot="1" x14ac:dyDescent="0.35">
      <c r="A22" s="59">
        <v>19</v>
      </c>
      <c r="B22" s="30" t="s">
        <v>147</v>
      </c>
      <c r="C22" s="37"/>
      <c r="D22" s="37" t="s">
        <v>129</v>
      </c>
    </row>
    <row r="23" spans="1:4" ht="15" customHeight="1" x14ac:dyDescent="0.3">
      <c r="A23" s="207" t="s">
        <v>148</v>
      </c>
      <c r="B23" s="208"/>
      <c r="C23" s="208"/>
      <c r="D23" s="209"/>
    </row>
    <row r="24" spans="1:4" ht="15.75" customHeight="1" x14ac:dyDescent="0.3">
      <c r="A24" s="204" t="s">
        <v>149</v>
      </c>
      <c r="B24" s="204"/>
      <c r="C24" s="204"/>
      <c r="D24" s="204"/>
    </row>
    <row r="25" spans="1:4" ht="15.75" customHeight="1" x14ac:dyDescent="0.3">
      <c r="A25" s="205" t="s">
        <v>150</v>
      </c>
      <c r="B25" s="205"/>
      <c r="C25" s="205"/>
      <c r="D25" s="205"/>
    </row>
    <row r="26" spans="1:4" ht="15.75" customHeight="1" thickBot="1" x14ac:dyDescent="0.35">
      <c r="A26" s="206" t="s">
        <v>151</v>
      </c>
      <c r="B26" s="206"/>
      <c r="C26" s="206"/>
      <c r="D26" s="206"/>
    </row>
    <row r="27" spans="1:4" ht="15.75" customHeight="1" thickBot="1" x14ac:dyDescent="0.35">
      <c r="A27" s="193" t="s">
        <v>152</v>
      </c>
      <c r="B27" s="194"/>
      <c r="C27" s="195"/>
      <c r="D27" s="38" t="s">
        <v>129</v>
      </c>
    </row>
    <row r="28" spans="1:4" ht="15.75" customHeight="1" thickBot="1" x14ac:dyDescent="0.4">
      <c r="A28" s="193" t="s">
        <v>153</v>
      </c>
      <c r="B28" s="194"/>
      <c r="C28" s="195"/>
      <c r="D28" s="32"/>
    </row>
    <row r="29" spans="1:4" ht="15.75" customHeight="1" thickBot="1" x14ac:dyDescent="0.35">
      <c r="A29" s="196" t="s">
        <v>154</v>
      </c>
      <c r="B29" s="197"/>
      <c r="C29" s="198"/>
      <c r="D29" s="31"/>
    </row>
    <row r="30" spans="1:4" ht="15.75" customHeight="1" x14ac:dyDescent="0.3"/>
    <row r="31" spans="1:4" ht="15.75" customHeight="1" x14ac:dyDescent="0.3"/>
    <row r="32" spans="1:4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10">
    <mergeCell ref="A27:C27"/>
    <mergeCell ref="A28:C28"/>
    <mergeCell ref="A29:C29"/>
    <mergeCell ref="A1:D1"/>
    <mergeCell ref="A2:A3"/>
    <mergeCell ref="C2:D2"/>
    <mergeCell ref="A24:D24"/>
    <mergeCell ref="A25:D25"/>
    <mergeCell ref="A26:D26"/>
    <mergeCell ref="A23:D23"/>
  </mergeCells>
  <pageMargins left="0.7" right="0.7" top="0.75" bottom="0.75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3127F491CCD824BAC26CEA85991CC46" ma:contentTypeVersion="12" ma:contentTypeDescription="Crear nuevo documento." ma:contentTypeScope="" ma:versionID="31d493ee70cfa79b8b138d9efa392624">
  <xsd:schema xmlns:xsd="http://www.w3.org/2001/XMLSchema" xmlns:xs="http://www.w3.org/2001/XMLSchema" xmlns:p="http://schemas.microsoft.com/office/2006/metadata/properties" xmlns:ns2="69ffd51f-a06d-4f0f-87ac-55c62b142ad8" xmlns:ns3="df179880-570b-4291-85b9-3eb4d53758e0" targetNamespace="http://schemas.microsoft.com/office/2006/metadata/properties" ma:root="true" ma:fieldsID="cf2d8a875d0ee156abb086875b5da193" ns2:_="" ns3:_="">
    <xsd:import namespace="69ffd51f-a06d-4f0f-87ac-55c62b142ad8"/>
    <xsd:import namespace="df179880-570b-4291-85b9-3eb4d53758e0"/>
    <xsd:element name="properties">
      <xsd:complexType>
        <xsd:sequence>
          <xsd:element name="documentManagement">
            <xsd:complexType>
              <xsd:all>
                <xsd:element ref="ns2:MigrationSource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ffd51f-a06d-4f0f-87ac-55c62b142ad8" elementFormDefault="qualified">
    <xsd:import namespace="http://schemas.microsoft.com/office/2006/documentManagement/types"/>
    <xsd:import namespace="http://schemas.microsoft.com/office/infopath/2007/PartnerControls"/>
    <xsd:element name="MigrationSourceID" ma:index="8" nillable="true" ma:displayName="MigrationSourceID" ma:internalName="MigrationSourceID" ma:readOnly="true">
      <xsd:simpleType>
        <xsd:restriction base="dms:Text"/>
      </xsd:simpleType>
    </xsd:element>
    <xsd:element name="TaxCatchAll" ma:index="18" nillable="true" ma:displayName="Taxonomy Catch All Column" ma:hidden="true" ma:list="{d5b1ec21-29e8-408f-af24-75ce0e1dac5c}" ma:internalName="TaxCatchAll" ma:showField="CatchAllData" ma:web="69ffd51f-a06d-4f0f-87ac-55c62b142a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179880-570b-4291-85b9-3eb4d53758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904da8cf-b498-4bad-bc31-691a461637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9ffd51f-a06d-4f0f-87ac-55c62b142ad8" xsi:nil="true"/>
    <lcf76f155ced4ddcb4097134ff3c332f xmlns="df179880-570b-4291-85b9-3eb4d53758e0">
      <Terms xmlns="http://schemas.microsoft.com/office/infopath/2007/PartnerControls"/>
    </lcf76f155ced4ddcb4097134ff3c332f>
    <MigrationSourceID xmlns="69ffd51f-a06d-4f0f-87ac-55c62b142ad8">14LB9-3yi18c0nrFPAbmXaIKbea9AyJDA</MigrationSourceID>
  </documentManagement>
</p:properties>
</file>

<file path=customXml/itemProps1.xml><?xml version="1.0" encoding="utf-8"?>
<ds:datastoreItem xmlns:ds="http://schemas.openxmlformats.org/officeDocument/2006/customXml" ds:itemID="{612FE227-3F1D-4E17-AEB4-1A6C979BF1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ffd51f-a06d-4f0f-87ac-55c62b142ad8"/>
    <ds:schemaRef ds:uri="df179880-570b-4291-85b9-3eb4d53758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E30239B-9B31-45CA-901A-D4E6D1E1648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12BC490-B92A-4CFB-A301-A7A743DCED3F}">
  <ds:schemaRefs>
    <ds:schemaRef ds:uri="http://schemas.microsoft.com/office/2006/metadata/properties"/>
    <ds:schemaRef ds:uri="http://schemas.microsoft.com/office/infopath/2007/PartnerControls"/>
    <ds:schemaRef ds:uri="69ffd51f-a06d-4f0f-87ac-55c62b142ad8"/>
    <ds:schemaRef ds:uri="df179880-570b-4291-85b9-3eb4d53758e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Datos</vt:lpstr>
      <vt:lpstr>Riesgo 1</vt:lpstr>
      <vt:lpstr>ENCUESTA DE IMPACTO R1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Katherine Betancour Garcia</dc:creator>
  <cp:keywords/>
  <dc:description/>
  <cp:lastModifiedBy>user</cp:lastModifiedBy>
  <cp:revision/>
  <dcterms:created xsi:type="dcterms:W3CDTF">2020-01-16T20:08:19Z</dcterms:created>
  <dcterms:modified xsi:type="dcterms:W3CDTF">2026-01-14T03:29:15Z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0x01010003127F491CCD824BAC26CEA85991CC46</vt:lpwstr>
  </property>
  <property fmtid="{D5CDD505-2E9C-101B-9397-08002B2CF9AE}" pid="3" name="MediaServiceImageTags">
    <vt:lpwstr/>
  </property>
  <property fmtid="{D5CDD505-2E9C-101B-9397-08002B2CF9AE}" pid="4" name="Order">
    <vt:r8>4200</vt:r8>
  </property>
</Properties>
</file>