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64700BB8-4E0D-4AA4-BDD3-7962021FFB30}" xr6:coauthVersionLast="47" xr6:coauthVersionMax="47" xr10:uidLastSave="{00000000-0000-0000-0000-000000000000}"/>
  <bookViews>
    <workbookView xWindow="-108" yWindow="-108" windowWidth="23256" windowHeight="12456" tabRatio="949" firstSheet="1" activeTab="1" xr2:uid="{00000000-000D-0000-FFFF-FFFF00000000}"/>
  </bookViews>
  <sheets>
    <sheet name="Datos" sheetId="1" state="hidden" r:id="rId1"/>
    <sheet name="Riesgo 1" sheetId="13" r:id="rId2"/>
    <sheet name="ENCUESTA DE IMPACTO " sheetId="15" r:id="rId3"/>
    <sheet name="Instructivo"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5" roundtripDataChecksum="TO5Njb1ymRmfSvPgHac4biArCwbEW0Zh7zPoSh1tALs="/>
    </ext>
  </extLst>
</workbook>
</file>

<file path=xl/calcChain.xml><?xml version="1.0" encoding="utf-8"?>
<calcChain xmlns="http://schemas.openxmlformats.org/spreadsheetml/2006/main">
  <c r="Q59" i="13" l="1"/>
  <c r="Q58" i="13"/>
  <c r="Q57" i="13"/>
  <c r="Q56" i="13"/>
  <c r="Q55" i="13"/>
  <c r="Q54" i="13"/>
  <c r="Q53" i="13"/>
  <c r="Q52" i="13"/>
  <c r="Q51" i="13"/>
  <c r="Q50" i="13"/>
  <c r="Q49" i="13"/>
  <c r="Q48" i="13"/>
  <c r="Q47" i="13"/>
  <c r="Q46" i="13"/>
  <c r="Q45" i="13"/>
  <c r="Q44" i="13"/>
  <c r="Q43" i="13"/>
  <c r="Q42" i="13"/>
  <c r="Q41" i="13"/>
  <c r="Q40" i="13"/>
  <c r="Q39" i="13"/>
  <c r="Q38" i="13"/>
  <c r="Q37" i="13"/>
  <c r="Q36" i="13"/>
  <c r="Q35" i="13"/>
  <c r="Q34" i="13"/>
  <c r="Q33" i="13"/>
  <c r="Q32" i="13"/>
  <c r="Q31" i="13"/>
  <c r="Q30" i="13"/>
  <c r="Q29" i="13"/>
  <c r="Q28" i="13"/>
  <c r="Q27" i="13"/>
  <c r="Q26" i="13"/>
  <c r="Q25" i="13"/>
  <c r="Q24" i="13"/>
  <c r="Q23" i="13"/>
  <c r="Q22" i="13"/>
  <c r="Q21" i="13"/>
  <c r="Q20" i="13"/>
  <c r="Q19" i="13"/>
  <c r="Q18" i="13"/>
  <c r="G18" i="13"/>
  <c r="H18" i="13" s="1"/>
  <c r="R25" i="13" l="1"/>
  <c r="R28" i="13" s="1"/>
  <c r="R39" i="13"/>
  <c r="R42" i="13" s="1"/>
  <c r="T42" i="13" s="1"/>
  <c r="T39" i="13" s="1"/>
  <c r="R18" i="13"/>
  <c r="R21" i="13" s="1"/>
  <c r="T21" i="13" s="1"/>
  <c r="T18" i="13" s="1"/>
  <c r="R32" i="13"/>
  <c r="R35" i="13" s="1"/>
  <c r="T35" i="13" s="1"/>
  <c r="T32" i="13" s="1"/>
  <c r="R46" i="13"/>
  <c r="R49" i="13" s="1"/>
  <c r="T49" i="13" s="1"/>
  <c r="T46" i="13" s="1"/>
  <c r="R53" i="13"/>
  <c r="R56" i="13" s="1"/>
  <c r="T56" i="13" s="1"/>
  <c r="T53" i="13" s="1"/>
  <c r="T28" i="13"/>
  <c r="T25" i="13" s="1"/>
  <c r="U25" i="13"/>
  <c r="U39" i="13" l="1"/>
  <c r="U32" i="13"/>
  <c r="U18" i="13"/>
  <c r="U53" i="13"/>
  <c r="U46" i="13"/>
  <c r="V18" i="13" a="1"/>
  <c r="V18" i="13" s="1"/>
  <c r="W21" i="13" s="1"/>
  <c r="X18" i="13" s="1"/>
  <c r="Y18" i="13" s="1"/>
  <c r="Z1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<sst xmlns="http://schemas.openxmlformats.org/spreadsheetml/2006/main" count="345" uniqueCount="192">
  <si>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</si>
  <si>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</si>
  <si>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</si>
  <si>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</si>
  <si>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</si>
  <si>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</si>
  <si>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</si>
  <si>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</si>
  <si>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</si>
  <si>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</si>
  <si>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</si>
  <si>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</si>
  <si>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</si>
  <si>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</si>
  <si>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</si>
  <si>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</si>
  <si>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</si>
  <si>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</si>
  <si>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</si>
  <si>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</si>
  <si>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</si>
  <si>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</si>
  <si>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</si>
  <si>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</si>
  <si>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</si>
  <si>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</si>
  <si>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</si>
  <si>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</si>
  <si>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</si>
  <si>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</si>
  <si>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</si>
  <si>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</si>
  <si>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</si>
  <si>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</si>
  <si>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</si>
  <si>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</si>
  <si>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</si>
  <si>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</si>
  <si>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</si>
  <si>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</si>
  <si>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</si>
  <si>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</si>
  <si>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</si>
  <si>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</si>
  <si>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</si>
  <si>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</si>
  <si>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</si>
  <si>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</si>
  <si>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</si>
  <si>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</si>
  <si>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</si>
  <si>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</si>
  <si>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</si>
  <si>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</si>
  <si>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</si>
  <si>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</si>
  <si>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</si>
  <si>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</si>
  <si>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</si>
  <si>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</si>
  <si>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</si>
  <si>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</si>
  <si>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</si>
  <si>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</si>
  <si>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</si>
  <si>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MAPA DE RIESGOS DE CORRUPCIÓN</t>
  </si>
  <si>
    <t>FECHA DE ACTUALIZACIÓN</t>
  </si>
  <si>
    <t>PROCESO</t>
  </si>
  <si>
    <t>Mejoramiento de los servicios sociales en el marco del Modelo pedagógico Institucional</t>
  </si>
  <si>
    <t>OBJETIVO DEL PROCESO</t>
  </si>
  <si>
    <t>Promover la calidad en la gestion misional, mediante el monitoreo y verificacion del cumplimiento de los lineamientos establecidos para el mejoramiento de los servicios sociales y la satisfacción de los/as NNAJ en el instituto.</t>
  </si>
  <si>
    <t>ALCANCE DEL PROCESO</t>
  </si>
  <si>
    <t>Inicia con la proyección de las actividades para la mejora de la calidad e innovación para la prestación de los servicios sociales y finaliza con la evaluación de la calidad de los servicios sociales</t>
  </si>
  <si>
    <t>IDENTIFICACIÓN DEL RIESGO</t>
  </si>
  <si>
    <t>VALORACIÓN DEL RIESGO</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</si>
  <si>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</si>
  <si>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</si>
  <si>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</si>
  <si>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</si>
  <si>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</si>
  <si>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</si>
  <si>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</si>
  <si>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</si>
  <si>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</si>
  <si>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</si>
  <si>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</si>
  <si>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</si>
  <si>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</si>
  <si>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</si>
  <si>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</si>
  <si>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</si>
  <si>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</si>
  <si>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</si>
  <si>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</si>
  <si>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</si>
  <si>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</si>
  <si>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</si>
  <si>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</si>
  <si>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</si>
  <si>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</si>
  <si>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</si>
  <si>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</si>
  <si>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</si>
  <si>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</si>
  <si>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</si>
  <si>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</si>
  <si>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r>
      <rPr>
        <sz val="14"/>
        <color theme="1"/>
        <rFont val="Times New Roman"/>
        <family val="1"/>
      </rPr>
      <t xml:space="preserve">Deficiencia en la ejecuciòn de los procesos que no permitan contar con la información adecuada para los reportes
Incumplimiento en las gestiones administrativas y/o de articulación para la obtención de la información
Existencia de intereses personales, políticos, entre otros, que puedan incidir en la entrega y manipulación de la información.     </t>
    </r>
    <r>
      <rPr>
        <sz val="14"/>
        <color rgb="FFFF0000"/>
        <rFont val="Times New Roman"/>
        <family val="1"/>
      </rPr>
      <t xml:space="preserve"> </t>
    </r>
  </si>
  <si>
    <t>Posibilidad de manipulación de la información de los Informes de Gestión por parte de la Subdirección, gerencias o equipo de herramientas que pertenecen al proceso para demostrar resultados específicos en beneficio propio o de un tercero</t>
  </si>
  <si>
    <t>Incumplimiento normativo
Toma de decisiones incorrectas
Intervención de entes de Control
Afectación de la imagen institucional y del cumplimiento de la misión.</t>
  </si>
  <si>
    <t>Subdirector de lineamientos o quien este delegue en apoyo al proceso</t>
  </si>
  <si>
    <t>FUERTE (Siempre se Ejecuta)</t>
  </si>
  <si>
    <t>Dar aviso internamente a la Subdirección y/o gerencia (dependiendo del caso) para revisión
Generar alertas a la Oficina Asesora de Planeación nivel directivo, control disciplinario interno y control interno</t>
  </si>
  <si>
    <t>No. De columnas en la matriz de riesgo que se desplaza en el eje de la probabilidad.</t>
  </si>
  <si>
    <t>PRODUCTO O REGISTRO QUE QUEDA DE LA EJECUCIÓN DE LAS ACCIONES PARA FORTALECER EL RIESGO</t>
  </si>
  <si>
    <t>ADECUADO</t>
  </si>
  <si>
    <t>COMPLETA</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</si>
  <si>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</si>
  <si>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</si>
  <si>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</si>
  <si>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</si>
  <si>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</si>
  <si>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</si>
  <si>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</si>
  <si>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</si>
  <si>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</si>
  <si>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</si>
  <si>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</si>
  <si>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</si>
  <si>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</si>
  <si>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</si>
  <si>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</si>
  <si>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</si>
  <si>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</si>
  <si>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</si>
  <si>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</si>
  <si>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</si>
  <si>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</si>
  <si>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</si>
  <si>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</si>
  <si>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</si>
  <si>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</si>
  <si>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</si>
  <si>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</si>
  <si>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</si>
  <si>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</si>
  <si>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</si>
  <si>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</si>
  <si>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</si>
  <si>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</si>
  <si>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</si>
  <si>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</si>
  <si>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</si>
  <si>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</si>
  <si>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</si>
  <si>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</si>
  <si>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</si>
  <si>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</si>
  <si>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</si>
  <si>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</si>
  <si>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</si>
  <si>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</si>
  <si>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</si>
  <si>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</si>
  <si>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</si>
  <si>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</si>
  <si>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</si>
  <si>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</si>
  <si>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</si>
  <si>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</si>
  <si>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</si>
  <si>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</si>
  <si>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</si>
  <si>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</si>
  <si>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</si>
  <si>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</si>
  <si>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</si>
  <si>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</si>
  <si>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</si>
  <si>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</si>
  <si>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</si>
  <si>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</si>
  <si>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</si>
  <si>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</si>
  <si>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</si>
  <si>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</si>
  <si>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 xml:space="preserve">Cada vez que se genere un informe de gestión final </t>
  </si>
  <si>
    <t xml:space="preserve">Validar que la información aprobada para el informe final se encuentre acorde con el lider del proceso </t>
  </si>
  <si>
    <t xml:space="preserve">Realizar una jornada con el lider del proceso de verificacion del progreso de los parametros del informe de gestion final </t>
  </si>
  <si>
    <t>Acta de reunión / Listado de asistencia</t>
  </si>
  <si>
    <t xml:space="preserve">Se verifica que la informacion aprobada para ser registrada en el formato del informe de gestion  final, se encuentre validada por el lider del proceso, para lo cual  se elabora acta de reunion. </t>
  </si>
  <si>
    <t xml:space="preserve">Si la información no corresponde se solicita ajuste a través de correo electrónico </t>
  </si>
  <si>
    <t xml:space="preserve">Acta de validación  de la información.
Cuando se requiera: Correo electrónico solicitando ajustes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</si>
</sst>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scheme val="minor"/>
    </font>
    <font>
      <sz val="11"/>
      <color theme="1"/>
      <name val="Calibri"/>
      <family val="2"/>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sz val="14"/>
      <color rgb="FFFF0000"/>
      <name val="Times New Roman"/>
      <family val="1"/>
    </font>
    <font>
      <b/>
      <sz val="16"/>
      <color theme="1"/>
      <name val="Times New Roman"/>
      <family val="1"/>
    </font>
    <font>
      <b/>
      <sz val="11"/>
      <color theme="1"/>
      <name val="Times New Roman"/>
      <family val="1"/>
    </font>
    <font>
      <sz val="14"/>
      <color theme="1"/>
      <name val="Times New Roman"/>
      <family val="1"/>
    </font>
    <font>
      <sz val="11"/>
      <color rgb="FFFF0000"/>
      <name val="Calibri"/>
      <family val="2"/>
    </font>
    <font>
      <sz val="11"/>
      <color theme="1"/>
      <name val="Times New Roman"/>
      <family val="1"/>
    </font>
    <font>
      <b/>
      <sz val="11"/>
      <color rgb="FFFF0000"/>
      <name val="Times New Roman"/>
      <family val="1"/>
    </font>
    <font>
      <sz val="11"/>
      <color theme="1"/>
      <name val="Symbol"/>
      <family val="1"/>
      <charset val="2"/>
    </font>
    <font>
      <sz val="7"/>
      <color theme="1"/>
      <name val="Times New Roman"/>
      <family val="1"/>
    </font>
    <font>
      <b/>
      <sz val="14"/>
      <color theme="1"/>
      <name val="Calibri"/>
      <family val="2"/>
      <scheme val="minor"/>
    </font>
    <font>
      <b/>
      <sz val="11"/>
      <name val="Times New Roman"/>
      <family val="1"/>
    </font>
    <font>
      <b/>
      <sz val="10"/>
      <name val="Times New Roman"/>
      <family val="1"/>
    </font>
    <font>
      <sz val="14"/>
      <name val="Times New Roman"/>
      <family val="1"/>
    </font>
    <font>
      <b/>
      <sz val="18"/>
      <color theme="1"/>
      <name val="Calibri"/>
      <family val="2"/>
      <scheme val="minor"/>
    </font>
    <font>
      <sz val="16"/>
      <color theme="1"/>
      <name val="Calibri"/>
      <family val="2"/>
      <scheme val="minor"/>
    </font>
    <font>
      <b/>
      <sz val="11"/>
      <color theme="1"/>
      <name val="Calibri"/>
      <family val="2"/>
      <scheme val="minor"/>
    </font>
    <font>
      <b/>
      <sz val="11"/>
      <color rgb="FF000000"/>
      <name val="Times New Roman"/>
      <family val="1"/>
    </font>
    <font>
      <sz val="14"/>
      <color theme="3"/>
      <name val="Times New Roman"/>
      <family val="1"/>
    </font>
    <font>
      <sz val="11"/>
      <color theme="3"/>
      <name val="Calibri"/>
      <family val="2"/>
    </font>
  </fonts>
  <fills count="23">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indexed="64"/>
      </patternFill>
    </fill>
    <fill>
      <patternFill patternType="solid">
        <fgColor theme="0" tint="-0.14999847407452621"/>
        <bgColor indexed="64"/>
      </patternFill>
    </fill>
    <fill>
      <patternFill patternType="solid">
        <fgColor theme="2"/>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rgb="FFBFBFBF"/>
      </patternFill>
    </fill>
    <fill>
      <patternFill patternType="solid">
        <fgColor theme="5" tint="0.59999389629810485"/>
        <bgColor indexed="64"/>
      </patternFill>
    </fill>
    <fill>
      <patternFill patternType="solid">
        <fgColor theme="4" tint="0.39997558519241921"/>
        <bgColor rgb="FFBFBFBF"/>
      </patternFill>
    </fill>
  </fills>
  <borders count="98">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rgb="FF000000"/>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medium">
        <color rgb="FF000000"/>
      </right>
      <top/>
      <bottom style="thin">
        <color indexed="64"/>
      </bottom>
      <diagonal/>
    </border>
    <border>
      <left style="thin">
        <color rgb="FF000000"/>
      </left>
      <right style="thin">
        <color rgb="FF000000"/>
      </right>
      <top/>
      <bottom style="thin">
        <color indexed="64"/>
      </bottom>
      <diagonal/>
    </border>
    <border>
      <left/>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thin">
        <color rgb="FF000000"/>
      </right>
      <top/>
      <bottom style="thin">
        <color indexed="64"/>
      </bottom>
      <diagonal/>
    </border>
    <border>
      <left style="medium">
        <color rgb="FF000000"/>
      </left>
      <right/>
      <top/>
      <bottom style="thin">
        <color indexed="64"/>
      </bottom>
      <diagonal/>
    </border>
    <border>
      <left style="medium">
        <color rgb="FF000000"/>
      </left>
      <right style="thin">
        <color rgb="FF000000"/>
      </right>
      <top/>
      <bottom style="thin">
        <color indexed="64"/>
      </bottom>
      <diagonal/>
    </border>
  </borders>
  <cellStyleXfs count="1">
    <xf numFmtId="0" fontId="0" fillId="0" borderId="0"/>
  </cellStyleXfs>
  <cellXfs count="250">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6" borderId="11" xfId="0" applyFont="1" applyFill="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7" fillId="7" borderId="21" xfId="0" applyFont="1" applyFill="1" applyBorder="1" applyAlignment="1">
      <alignment horizontal="left" vertical="center"/>
    </xf>
    <xf numFmtId="0" fontId="7" fillId="7" borderId="22" xfId="0" applyFont="1" applyFill="1" applyBorder="1" applyAlignment="1">
      <alignment horizontal="center" vertical="center"/>
    </xf>
    <xf numFmtId="14" fontId="3" fillId="7" borderId="24" xfId="0" applyNumberFormat="1" applyFont="1" applyFill="1" applyBorder="1" applyAlignment="1">
      <alignment vertical="center"/>
    </xf>
    <xf numFmtId="0" fontId="7" fillId="7" borderId="22" xfId="0" applyFont="1" applyFill="1" applyBorder="1" applyAlignment="1">
      <alignment vertical="center"/>
    </xf>
    <xf numFmtId="0" fontId="7" fillId="7" borderId="22" xfId="0" applyFont="1" applyFill="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center" vertical="center"/>
    </xf>
    <xf numFmtId="0" fontId="3" fillId="7" borderId="22" xfId="0" applyFont="1" applyFill="1" applyBorder="1" applyAlignment="1">
      <alignment horizontal="left" vertical="center" wrapText="1"/>
    </xf>
    <xf numFmtId="0" fontId="7" fillId="7" borderId="21" xfId="0" applyFont="1" applyFill="1" applyBorder="1" applyAlignment="1">
      <alignment horizontal="center" vertical="center"/>
    </xf>
    <xf numFmtId="0" fontId="7" fillId="0" borderId="0" xfId="0" applyFont="1" applyAlignment="1">
      <alignment horizontal="center"/>
    </xf>
    <xf numFmtId="0" fontId="7" fillId="0" borderId="0" xfId="0" applyFont="1" applyAlignment="1">
      <alignment horizontal="center" vertical="center" wrapText="1"/>
    </xf>
    <xf numFmtId="0" fontId="3" fillId="0" borderId="1" xfId="0" applyFont="1" applyBorder="1" applyAlignment="1">
      <alignment horizontal="left" vertical="center" wrapText="1"/>
    </xf>
    <xf numFmtId="0" fontId="7" fillId="0" borderId="42" xfId="0" applyFont="1" applyBorder="1" applyAlignment="1">
      <alignment horizontal="center" vertical="center" wrapText="1"/>
    </xf>
    <xf numFmtId="1" fontId="3" fillId="0" borderId="42" xfId="0" applyNumberFormat="1" applyFont="1" applyBorder="1" applyAlignment="1">
      <alignment horizontal="center" vertical="center"/>
    </xf>
    <xf numFmtId="0" fontId="10" fillId="0" borderId="0" xfId="0" applyFont="1" applyAlignment="1">
      <alignment horizontal="center"/>
    </xf>
    <xf numFmtId="0" fontId="3" fillId="0" borderId="2" xfId="0" applyFont="1" applyBorder="1" applyAlignment="1">
      <alignment horizontal="left" vertical="center" wrapText="1"/>
    </xf>
    <xf numFmtId="0" fontId="7" fillId="0" borderId="44" xfId="0" applyFont="1" applyBorder="1" applyAlignment="1">
      <alignment horizontal="center" vertical="center" wrapText="1"/>
    </xf>
    <xf numFmtId="1" fontId="3" fillId="0" borderId="44" xfId="0" applyNumberFormat="1" applyFont="1" applyBorder="1" applyAlignment="1">
      <alignment horizontal="center" vertical="center"/>
    </xf>
    <xf numFmtId="0" fontId="3" fillId="10" borderId="16" xfId="0" applyFont="1" applyFill="1" applyBorder="1" applyAlignment="1">
      <alignment horizontal="center" vertical="center" wrapText="1"/>
    </xf>
    <xf numFmtId="0" fontId="7" fillId="0" borderId="0" xfId="0" applyFont="1" applyAlignment="1">
      <alignment horizontal="left" vertical="center" wrapText="1"/>
    </xf>
    <xf numFmtId="0" fontId="3" fillId="0" borderId="48" xfId="0" applyFont="1" applyBorder="1" applyAlignment="1">
      <alignment horizontal="left" vertical="center" wrapText="1"/>
    </xf>
    <xf numFmtId="0" fontId="7" fillId="0" borderId="49" xfId="0" applyFont="1" applyBorder="1" applyAlignment="1">
      <alignment horizontal="center" vertical="center" wrapText="1"/>
    </xf>
    <xf numFmtId="1" fontId="3" fillId="0" borderId="49" xfId="0" applyNumberFormat="1" applyFont="1" applyBorder="1" applyAlignment="1">
      <alignment horizontal="center" vertical="center"/>
    </xf>
    <xf numFmtId="0" fontId="17" fillId="0" borderId="67" xfId="0" applyFont="1" applyBorder="1" applyAlignment="1">
      <alignment horizontal="justify" vertical="center" wrapText="1"/>
    </xf>
    <xf numFmtId="0" fontId="18" fillId="0" borderId="67" xfId="0" applyFont="1" applyBorder="1" applyAlignment="1">
      <alignment horizontal="center" vertical="center" wrapText="1"/>
    </xf>
    <xf numFmtId="0" fontId="0" fillId="13" borderId="68" xfId="0" applyFill="1" applyBorder="1"/>
    <xf numFmtId="0" fontId="21" fillId="13" borderId="68" xfId="0" applyFont="1" applyFill="1" applyBorder="1" applyAlignment="1">
      <alignment horizontal="center"/>
    </xf>
    <xf numFmtId="0" fontId="22" fillId="0" borderId="67" xfId="0" applyFont="1" applyBorder="1" applyAlignment="1">
      <alignment horizontal="center" vertical="center" wrapText="1"/>
    </xf>
    <xf numFmtId="0" fontId="5" fillId="0" borderId="22" xfId="0" applyFont="1" applyBorder="1"/>
    <xf numFmtId="0" fontId="6" fillId="0" borderId="22" xfId="0" applyFont="1" applyBorder="1" applyAlignment="1">
      <alignment horizontal="center"/>
    </xf>
    <xf numFmtId="0" fontId="2" fillId="0" borderId="22" xfId="0" applyFont="1" applyBorder="1" applyAlignment="1">
      <alignment horizontal="left" vertical="center" wrapText="1"/>
    </xf>
    <xf numFmtId="0" fontId="2" fillId="2" borderId="72" xfId="0" applyFont="1" applyFill="1" applyBorder="1" applyAlignment="1">
      <alignment horizontal="left" vertical="center" wrapText="1"/>
    </xf>
    <xf numFmtId="0" fontId="2" fillId="3" borderId="72" xfId="0" applyFont="1" applyFill="1" applyBorder="1" applyAlignment="1">
      <alignment horizontal="left" vertical="center" wrapText="1"/>
    </xf>
    <xf numFmtId="0" fontId="2" fillId="4" borderId="72" xfId="0" applyFont="1" applyFill="1" applyBorder="1" applyAlignment="1">
      <alignment horizontal="left" vertical="center" wrapText="1"/>
    </xf>
    <xf numFmtId="0" fontId="2" fillId="5" borderId="72" xfId="0" applyFont="1" applyFill="1" applyBorder="1" applyAlignment="1">
      <alignment horizontal="left" vertical="center" wrapText="1"/>
    </xf>
    <xf numFmtId="0" fontId="2" fillId="6" borderId="72" xfId="0" applyFont="1" applyFill="1" applyBorder="1" applyAlignment="1">
      <alignment horizontal="left" vertical="center" wrapText="1"/>
    </xf>
    <xf numFmtId="0" fontId="0" fillId="15" borderId="72" xfId="0" applyFill="1" applyBorder="1" applyAlignment="1">
      <alignment horizontal="center"/>
    </xf>
    <xf numFmtId="0" fontId="0" fillId="16" borderId="72" xfId="0" applyFill="1" applyBorder="1" applyAlignment="1">
      <alignment horizontal="center"/>
    </xf>
    <xf numFmtId="0" fontId="0" fillId="17" borderId="72" xfId="0" applyFill="1" applyBorder="1" applyAlignment="1">
      <alignment horizontal="center"/>
    </xf>
    <xf numFmtId="0" fontId="0" fillId="18" borderId="72" xfId="0" applyFill="1" applyBorder="1" applyAlignment="1">
      <alignment horizontal="center"/>
    </xf>
    <xf numFmtId="0" fontId="0" fillId="19" borderId="72" xfId="0" applyFill="1" applyBorder="1" applyAlignment="1">
      <alignment horizontal="center"/>
    </xf>
    <xf numFmtId="0" fontId="27" fillId="0" borderId="88" xfId="0" applyFont="1" applyBorder="1" applyAlignment="1">
      <alignment horizontal="center" vertical="center"/>
    </xf>
    <xf numFmtId="0" fontId="27" fillId="0" borderId="89" xfId="0" applyFont="1" applyBorder="1" applyAlignment="1">
      <alignment horizontal="center" vertical="center"/>
    </xf>
    <xf numFmtId="0" fontId="27" fillId="0" borderId="90" xfId="0" applyFont="1" applyBorder="1" applyAlignment="1">
      <alignment horizontal="center" vertical="center"/>
    </xf>
    <xf numFmtId="0" fontId="27" fillId="13" borderId="68" xfId="0" applyFont="1" applyFill="1" applyBorder="1" applyAlignment="1">
      <alignment vertical="center"/>
    </xf>
    <xf numFmtId="0" fontId="2" fillId="2" borderId="28" xfId="0" applyFont="1" applyFill="1" applyBorder="1" applyAlignment="1">
      <alignment horizontal="left" vertical="center" wrapText="1"/>
    </xf>
    <xf numFmtId="0" fontId="1" fillId="19" borderId="72" xfId="0" applyFont="1" applyFill="1" applyBorder="1" applyAlignment="1">
      <alignment horizontal="center" vertical="center"/>
    </xf>
    <xf numFmtId="0" fontId="2" fillId="3" borderId="32" xfId="0" applyFont="1" applyFill="1" applyBorder="1" applyAlignment="1">
      <alignment horizontal="left" vertical="center" wrapText="1"/>
    </xf>
    <xf numFmtId="0" fontId="1" fillId="18" borderId="72" xfId="0" applyFont="1" applyFill="1" applyBorder="1" applyAlignment="1">
      <alignment horizontal="center" vertical="center"/>
    </xf>
    <xf numFmtId="0" fontId="2" fillId="4" borderId="32" xfId="0" applyFont="1" applyFill="1" applyBorder="1" applyAlignment="1">
      <alignment horizontal="left" vertical="center" wrapText="1"/>
    </xf>
    <xf numFmtId="0" fontId="2" fillId="5" borderId="32" xfId="0" applyFont="1" applyFill="1" applyBorder="1" applyAlignment="1">
      <alignment horizontal="left" vertical="center" wrapText="1"/>
    </xf>
    <xf numFmtId="0" fontId="1" fillId="17" borderId="72" xfId="0" applyFont="1" applyFill="1" applyBorder="1" applyAlignment="1">
      <alignment horizontal="center" vertical="center"/>
    </xf>
    <xf numFmtId="0" fontId="1" fillId="19" borderId="82" xfId="0" applyFont="1" applyFill="1" applyBorder="1" applyAlignment="1">
      <alignment horizontal="center" vertical="center"/>
    </xf>
    <xf numFmtId="0" fontId="1" fillId="18" borderId="83" xfId="0" applyFont="1" applyFill="1" applyBorder="1" applyAlignment="1">
      <alignment horizontal="center" vertical="center"/>
    </xf>
    <xf numFmtId="0" fontId="1" fillId="17" borderId="84" xfId="0" applyFont="1" applyFill="1" applyBorder="1" applyAlignment="1">
      <alignment horizontal="center" vertical="center"/>
    </xf>
    <xf numFmtId="0" fontId="15" fillId="0" borderId="37" xfId="0" applyFont="1" applyBorder="1" applyAlignment="1">
      <alignment horizontal="center" vertical="top" wrapText="1"/>
    </xf>
    <xf numFmtId="0" fontId="15" fillId="0" borderId="40" xfId="0" applyFont="1" applyBorder="1" applyAlignment="1">
      <alignment horizontal="center" vertical="top" wrapText="1"/>
    </xf>
    <xf numFmtId="0" fontId="28" fillId="0" borderId="67" xfId="0" applyFont="1" applyBorder="1" applyAlignment="1">
      <alignment horizontal="center" vertical="center" wrapText="1"/>
    </xf>
    <xf numFmtId="0" fontId="14" fillId="0" borderId="67" xfId="0" applyFont="1" applyBorder="1" applyAlignment="1">
      <alignment horizontal="center" vertical="center" wrapText="1"/>
    </xf>
    <xf numFmtId="0" fontId="7" fillId="20" borderId="34" xfId="0" applyFont="1" applyFill="1" applyBorder="1" applyAlignment="1">
      <alignment horizontal="center"/>
    </xf>
    <xf numFmtId="0" fontId="7" fillId="20" borderId="37" xfId="0" applyFont="1" applyFill="1" applyBorder="1" applyAlignment="1">
      <alignment horizontal="center" vertical="center" wrapText="1"/>
    </xf>
    <xf numFmtId="0" fontId="7" fillId="20" borderId="39" xfId="0" applyFont="1" applyFill="1" applyBorder="1" applyAlignment="1">
      <alignment horizontal="center" vertical="center" wrapText="1"/>
    </xf>
    <xf numFmtId="0" fontId="7" fillId="20" borderId="37" xfId="0" applyFont="1" applyFill="1" applyBorder="1" applyAlignment="1">
      <alignment horizontal="center" vertical="center"/>
    </xf>
    <xf numFmtId="0" fontId="9" fillId="20" borderId="40" xfId="0" applyFont="1" applyFill="1" applyBorder="1" applyAlignment="1">
      <alignment horizontal="center" vertical="center" wrapText="1"/>
    </xf>
    <xf numFmtId="0" fontId="7" fillId="20" borderId="40" xfId="0" applyFont="1" applyFill="1" applyBorder="1" applyAlignment="1">
      <alignment horizontal="center" vertical="center" wrapText="1"/>
    </xf>
    <xf numFmtId="0" fontId="14" fillId="12" borderId="65" xfId="0" applyFont="1" applyFill="1" applyBorder="1" applyAlignment="1">
      <alignment horizontal="justify" vertical="center" wrapText="1"/>
    </xf>
    <xf numFmtId="0" fontId="14" fillId="12" borderId="66" xfId="0" applyFont="1" applyFill="1" applyBorder="1" applyAlignment="1">
      <alignment horizontal="justify" vertical="center" wrapText="1"/>
    </xf>
    <xf numFmtId="0" fontId="14" fillId="12" borderId="67" xfId="0" applyFont="1" applyFill="1" applyBorder="1" applyAlignment="1">
      <alignment horizontal="justify" vertical="center" wrapText="1"/>
    </xf>
    <xf numFmtId="0" fontId="14" fillId="12" borderId="67" xfId="0" applyFont="1" applyFill="1" applyBorder="1" applyAlignment="1">
      <alignment horizontal="center" vertical="center" wrapText="1"/>
    </xf>
    <xf numFmtId="0" fontId="14" fillId="12" borderId="68" xfId="0" applyFont="1" applyFill="1" applyBorder="1" applyAlignment="1">
      <alignment horizontal="justify" vertical="center" wrapText="1"/>
    </xf>
    <xf numFmtId="0" fontId="15" fillId="0" borderId="58" xfId="0" applyFont="1" applyBorder="1" applyAlignment="1">
      <alignment horizontal="center" vertical="top" wrapText="1"/>
    </xf>
    <xf numFmtId="0" fontId="7" fillId="22" borderId="16" xfId="0" applyFont="1" applyFill="1" applyBorder="1" applyAlignment="1">
      <alignment horizontal="center" vertical="center" wrapText="1"/>
    </xf>
    <xf numFmtId="0" fontId="7" fillId="22" borderId="41" xfId="0" applyFont="1" applyFill="1" applyBorder="1" applyAlignment="1">
      <alignment horizontal="center" vertical="center" wrapText="1"/>
    </xf>
    <xf numFmtId="0" fontId="3" fillId="0" borderId="22" xfId="0" applyFont="1" applyBorder="1" applyAlignment="1">
      <alignment horizontal="left" vertical="center" wrapText="1"/>
    </xf>
    <xf numFmtId="0" fontId="3" fillId="0" borderId="93" xfId="0" applyFont="1" applyBorder="1" applyAlignment="1">
      <alignment horizontal="left" vertical="center" wrapText="1"/>
    </xf>
    <xf numFmtId="0" fontId="7" fillId="0" borderId="94" xfId="0" applyFont="1" applyBorder="1" applyAlignment="1">
      <alignment horizontal="center" vertical="center" wrapText="1"/>
    </xf>
    <xf numFmtId="1" fontId="3" fillId="0" borderId="94" xfId="0" applyNumberFormat="1" applyFont="1" applyBorder="1" applyAlignment="1">
      <alignment horizontal="center" vertical="center"/>
    </xf>
    <xf numFmtId="0" fontId="7" fillId="21" borderId="33" xfId="0" applyFont="1" applyFill="1" applyBorder="1" applyAlignment="1">
      <alignment horizontal="center"/>
    </xf>
    <xf numFmtId="0" fontId="5" fillId="21" borderId="34" xfId="0" applyFont="1" applyFill="1" applyBorder="1"/>
    <xf numFmtId="0" fontId="5" fillId="21" borderId="10" xfId="0" applyFont="1" applyFill="1" applyBorder="1"/>
    <xf numFmtId="0" fontId="7" fillId="20" borderId="35" xfId="0" applyFont="1" applyFill="1" applyBorder="1" applyAlignment="1">
      <alignment horizontal="center"/>
    </xf>
    <xf numFmtId="0" fontId="5" fillId="21" borderId="60" xfId="0" applyFont="1" applyFill="1" applyBorder="1"/>
    <xf numFmtId="0" fontId="5" fillId="21" borderId="36" xfId="0" applyFont="1" applyFill="1" applyBorder="1"/>
    <xf numFmtId="0" fontId="7" fillId="20" borderId="58" xfId="0" applyFont="1" applyFill="1" applyBorder="1" applyAlignment="1">
      <alignment horizontal="center" vertical="center" wrapText="1"/>
    </xf>
    <xf numFmtId="0" fontId="5" fillId="21" borderId="40" xfId="0" applyFont="1" applyFill="1" applyBorder="1"/>
    <xf numFmtId="0" fontId="7" fillId="20" borderId="58" xfId="0" applyFont="1" applyFill="1" applyBorder="1" applyAlignment="1">
      <alignment horizontal="center" vertical="center"/>
    </xf>
    <xf numFmtId="0" fontId="7" fillId="20" borderId="33" xfId="0" applyFont="1" applyFill="1" applyBorder="1" applyAlignment="1">
      <alignment horizontal="center" vertical="center" wrapText="1"/>
    </xf>
    <xf numFmtId="0" fontId="7" fillId="20" borderId="37" xfId="0" applyFont="1" applyFill="1" applyBorder="1" applyAlignment="1">
      <alignment horizontal="center" vertical="center" wrapText="1"/>
    </xf>
    <xf numFmtId="0" fontId="23" fillId="20" borderId="58" xfId="0" applyFont="1" applyFill="1" applyBorder="1" applyAlignment="1">
      <alignment horizontal="center" vertical="center" wrapText="1"/>
    </xf>
    <xf numFmtId="0" fontId="23" fillId="20" borderId="40" xfId="0" applyFont="1" applyFill="1" applyBorder="1" applyAlignment="1">
      <alignment horizontal="center" vertical="center" wrapText="1"/>
    </xf>
    <xf numFmtId="0" fontId="9" fillId="8" borderId="23" xfId="0" applyFont="1" applyFill="1" applyBorder="1" applyAlignment="1">
      <alignment horizontal="center" vertical="center"/>
    </xf>
    <xf numFmtId="0" fontId="5" fillId="0" borderId="25" xfId="0" applyFont="1" applyBorder="1"/>
    <xf numFmtId="0" fontId="3" fillId="7" borderId="23" xfId="0" applyFont="1" applyFill="1" applyBorder="1" applyAlignment="1">
      <alignment horizontal="left" vertical="center" wrapText="1"/>
    </xf>
    <xf numFmtId="0" fontId="5" fillId="0" borderId="26" xfId="0" applyFont="1" applyBorder="1"/>
    <xf numFmtId="0" fontId="7" fillId="7" borderId="4" xfId="0" applyFont="1" applyFill="1" applyBorder="1" applyAlignment="1">
      <alignment horizontal="center" vertical="center"/>
    </xf>
    <xf numFmtId="0" fontId="5" fillId="0" borderId="6" xfId="0" applyFont="1" applyBorder="1"/>
    <xf numFmtId="0" fontId="5" fillId="0" borderId="17" xfId="0" applyFont="1" applyBorder="1"/>
    <xf numFmtId="0" fontId="5" fillId="0" borderId="18" xfId="0" applyFont="1" applyBorder="1"/>
    <xf numFmtId="0" fontId="5" fillId="0" borderId="19" xfId="0" applyFont="1" applyBorder="1"/>
    <xf numFmtId="0" fontId="5" fillId="0" borderId="20" xfId="0" applyFont="1" applyBorder="1"/>
    <xf numFmtId="0" fontId="8" fillId="7" borderId="4" xfId="0" applyFont="1" applyFill="1" applyBorder="1" applyAlignment="1">
      <alignment horizontal="center" vertical="center"/>
    </xf>
    <xf numFmtId="0" fontId="5" fillId="0" borderId="14" xfId="0" applyFont="1" applyBorder="1"/>
    <xf numFmtId="0" fontId="5" fillId="0" borderId="27" xfId="0" applyFont="1" applyBorder="1"/>
    <xf numFmtId="0" fontId="7" fillId="20" borderId="28" xfId="0" applyFont="1" applyFill="1" applyBorder="1" applyAlignment="1">
      <alignment horizontal="center"/>
    </xf>
    <xf numFmtId="0" fontId="5" fillId="21" borderId="29" xfId="0" applyFont="1" applyFill="1" applyBorder="1"/>
    <xf numFmtId="0" fontId="5" fillId="21" borderId="8" xfId="0" applyFont="1" applyFill="1" applyBorder="1"/>
    <xf numFmtId="0" fontId="9" fillId="8" borderId="23" xfId="0" applyFont="1" applyFill="1" applyBorder="1" applyAlignment="1">
      <alignment horizontal="center" vertical="center" wrapText="1"/>
    </xf>
    <xf numFmtId="0" fontId="9" fillId="7" borderId="23" xfId="0" applyFont="1" applyFill="1" applyBorder="1" applyAlignment="1">
      <alignment horizontal="center" vertical="center"/>
    </xf>
    <xf numFmtId="0" fontId="7" fillId="20" borderId="30" xfId="0" applyFont="1" applyFill="1" applyBorder="1" applyAlignment="1">
      <alignment horizontal="center" vertical="center" wrapText="1"/>
    </xf>
    <xf numFmtId="0" fontId="5" fillId="21" borderId="39" xfId="0" applyFont="1" applyFill="1" applyBorder="1"/>
    <xf numFmtId="0" fontId="5" fillId="21" borderId="37" xfId="0" applyFont="1" applyFill="1" applyBorder="1"/>
    <xf numFmtId="0" fontId="7" fillId="20" borderId="31" xfId="0" applyFont="1" applyFill="1" applyBorder="1" applyAlignment="1">
      <alignment horizontal="center" vertical="center" wrapText="1"/>
    </xf>
    <xf numFmtId="0" fontId="5" fillId="21" borderId="38" xfId="0" applyFont="1" applyFill="1" applyBorder="1"/>
    <xf numFmtId="0" fontId="7" fillId="21" borderId="32" xfId="0" applyFont="1" applyFill="1" applyBorder="1" applyAlignment="1">
      <alignment horizontal="center"/>
    </xf>
    <xf numFmtId="0" fontId="5" fillId="21" borderId="15" xfId="0" applyFont="1" applyFill="1" applyBorder="1"/>
    <xf numFmtId="0" fontId="11" fillId="0" borderId="30" xfId="0" applyFont="1" applyBorder="1" applyAlignment="1">
      <alignment horizontal="center" vertical="top" wrapText="1"/>
    </xf>
    <xf numFmtId="0" fontId="5" fillId="0" borderId="39" xfId="0" applyFont="1" applyBorder="1"/>
    <xf numFmtId="0" fontId="5" fillId="0" borderId="52" xfId="0" applyFont="1" applyBorder="1"/>
    <xf numFmtId="0" fontId="12" fillId="0" borderId="58" xfId="0" applyFont="1" applyBorder="1" applyAlignment="1">
      <alignment horizontal="center" vertical="top" wrapText="1"/>
    </xf>
    <xf numFmtId="0" fontId="5" fillId="0" borderId="37" xfId="0" applyFont="1" applyBorder="1"/>
    <xf numFmtId="0" fontId="5" fillId="0" borderId="59" xfId="0" applyFont="1" applyBorder="1"/>
    <xf numFmtId="0" fontId="15" fillId="0" borderId="58" xfId="0" applyFont="1" applyBorder="1" applyAlignment="1">
      <alignment horizontal="center" vertical="top" wrapText="1"/>
    </xf>
    <xf numFmtId="0" fontId="2" fillId="0" borderId="37" xfId="0" applyFont="1" applyBorder="1"/>
    <xf numFmtId="0" fontId="2" fillId="0" borderId="59" xfId="0" applyFont="1" applyBorder="1"/>
    <xf numFmtId="0" fontId="15" fillId="0" borderId="31" xfId="0" applyFont="1" applyBorder="1" applyAlignment="1">
      <alignment horizontal="center" vertical="top" wrapText="1"/>
    </xf>
    <xf numFmtId="0" fontId="2" fillId="0" borderId="38" xfId="0" applyFont="1" applyBorder="1"/>
    <xf numFmtId="0" fontId="2" fillId="0" borderId="51" xfId="0" applyFont="1" applyBorder="1"/>
    <xf numFmtId="0" fontId="7" fillId="0" borderId="30" xfId="0" applyFont="1" applyBorder="1" applyAlignment="1">
      <alignment horizontal="center" vertical="top" wrapText="1"/>
    </xf>
    <xf numFmtId="0" fontId="7" fillId="0" borderId="58" xfId="0" applyFont="1" applyBorder="1" applyAlignment="1">
      <alignment horizontal="center" vertical="top" wrapText="1"/>
    </xf>
    <xf numFmtId="0" fontId="7" fillId="0" borderId="58" xfId="0" applyFont="1" applyBorder="1" applyAlignment="1">
      <alignment horizontal="center" vertical="center" wrapText="1"/>
    </xf>
    <xf numFmtId="0" fontId="9" fillId="7" borderId="58" xfId="0" applyFont="1" applyFill="1" applyBorder="1" applyAlignment="1">
      <alignment horizontal="center" vertical="top"/>
    </xf>
    <xf numFmtId="0" fontId="15" fillId="0" borderId="58" xfId="0" applyFont="1" applyBorder="1" applyAlignment="1">
      <alignment horizontal="left" vertical="top" wrapText="1"/>
    </xf>
    <xf numFmtId="0" fontId="2" fillId="0" borderId="37" xfId="0" applyFont="1" applyBorder="1" applyAlignment="1">
      <alignment vertical="top"/>
    </xf>
    <xf numFmtId="0" fontId="2" fillId="0" borderId="40" xfId="0" applyFont="1" applyBorder="1" applyAlignment="1">
      <alignment vertical="top"/>
    </xf>
    <xf numFmtId="0" fontId="16" fillId="0" borderId="37" xfId="0" applyFont="1" applyBorder="1" applyAlignment="1">
      <alignment vertical="top"/>
    </xf>
    <xf numFmtId="0" fontId="16" fillId="0" borderId="40" xfId="0" applyFont="1" applyBorder="1" applyAlignment="1">
      <alignment vertical="top"/>
    </xf>
    <xf numFmtId="0" fontId="12" fillId="0" borderId="58" xfId="0" applyFont="1" applyBorder="1" applyAlignment="1">
      <alignment horizontal="left" vertical="top" wrapText="1"/>
    </xf>
    <xf numFmtId="0" fontId="5" fillId="0" borderId="37" xfId="0" applyFont="1" applyBorder="1" applyAlignment="1">
      <alignment vertical="top"/>
    </xf>
    <xf numFmtId="0" fontId="5" fillId="0" borderId="40" xfId="0" applyFont="1" applyBorder="1" applyAlignment="1">
      <alignment vertical="top"/>
    </xf>
    <xf numFmtId="0" fontId="5" fillId="0" borderId="92" xfId="0" applyFont="1" applyBorder="1" applyAlignment="1">
      <alignment vertical="top"/>
    </xf>
    <xf numFmtId="1" fontId="13" fillId="0" borderId="43" xfId="0" applyNumberFormat="1" applyFont="1" applyBorder="1" applyAlignment="1">
      <alignment horizontal="center" vertical="center" wrapText="1"/>
    </xf>
    <xf numFmtId="0" fontId="5" fillId="0" borderId="45" xfId="0" applyFont="1" applyBorder="1"/>
    <xf numFmtId="0" fontId="9" fillId="0" borderId="58" xfId="0" applyFont="1" applyBorder="1" applyAlignment="1">
      <alignment horizontal="center" vertical="center" wrapText="1"/>
    </xf>
    <xf numFmtId="0" fontId="13" fillId="9" borderId="57" xfId="0" applyFont="1" applyFill="1" applyBorder="1" applyAlignment="1">
      <alignment horizontal="center" vertical="center"/>
    </xf>
    <xf numFmtId="0" fontId="5" fillId="0" borderId="40" xfId="0" applyFont="1" applyBorder="1"/>
    <xf numFmtId="0" fontId="13" fillId="0" borderId="57" xfId="0" applyFont="1" applyBorder="1" applyAlignment="1">
      <alignment horizontal="center" vertical="center" wrapText="1"/>
    </xf>
    <xf numFmtId="0" fontId="8" fillId="0" borderId="46" xfId="0" applyFont="1" applyBorder="1" applyAlignment="1">
      <alignment horizontal="center" vertical="center" wrapText="1"/>
    </xf>
    <xf numFmtId="0" fontId="5" fillId="0" borderId="50" xfId="0" applyFont="1" applyBorder="1"/>
    <xf numFmtId="0" fontId="8" fillId="9" borderId="58" xfId="0" applyFont="1" applyFill="1" applyBorder="1" applyAlignment="1">
      <alignment horizontal="center" vertical="center" wrapText="1"/>
    </xf>
    <xf numFmtId="0" fontId="13" fillId="10" borderId="58" xfId="0" applyFont="1" applyFill="1" applyBorder="1" applyAlignment="1">
      <alignment horizontal="center" vertical="center" wrapText="1"/>
    </xf>
    <xf numFmtId="0" fontId="13" fillId="10" borderId="37" xfId="0" applyFont="1" applyFill="1" applyBorder="1" applyAlignment="1">
      <alignment horizontal="center" vertical="center" wrapText="1"/>
    </xf>
    <xf numFmtId="0" fontId="13" fillId="10" borderId="92" xfId="0" applyFont="1" applyFill="1" applyBorder="1" applyAlignment="1">
      <alignment horizontal="center" vertical="center" wrapText="1"/>
    </xf>
    <xf numFmtId="0" fontId="7" fillId="11" borderId="31" xfId="0" applyFont="1" applyFill="1" applyBorder="1" applyAlignment="1">
      <alignment horizontal="left" vertical="center" wrapText="1"/>
    </xf>
    <xf numFmtId="0" fontId="5" fillId="0" borderId="47" xfId="0" applyFont="1" applyBorder="1"/>
    <xf numFmtId="0" fontId="29" fillId="0" borderId="31" xfId="0" applyFont="1" applyBorder="1" applyAlignment="1">
      <alignment horizontal="center" vertical="center" wrapText="1"/>
    </xf>
    <xf numFmtId="0" fontId="30" fillId="0" borderId="51" xfId="0" applyFont="1" applyBorder="1"/>
    <xf numFmtId="1" fontId="13" fillId="0" borderId="53" xfId="0" applyNumberFormat="1" applyFont="1" applyBorder="1" applyAlignment="1">
      <alignment horizontal="center" vertical="center" wrapText="1"/>
    </xf>
    <xf numFmtId="0" fontId="5" fillId="0" borderId="56" xfId="0" applyFont="1" applyBorder="1"/>
    <xf numFmtId="0" fontId="9" fillId="0" borderId="57" xfId="0" applyFont="1" applyBorder="1" applyAlignment="1">
      <alignment horizontal="center" vertical="center" wrapText="1"/>
    </xf>
    <xf numFmtId="14" fontId="29" fillId="0" borderId="31" xfId="0" applyNumberFormat="1" applyFont="1" applyBorder="1" applyAlignment="1">
      <alignment horizontal="center" vertical="center" wrapText="1"/>
    </xf>
    <xf numFmtId="0" fontId="30" fillId="0" borderId="38" xfId="0" applyFont="1" applyBorder="1"/>
    <xf numFmtId="0" fontId="7" fillId="0" borderId="37" xfId="0" applyFont="1" applyBorder="1" applyAlignment="1">
      <alignment horizontal="center" vertical="center" wrapText="1"/>
    </xf>
    <xf numFmtId="0" fontId="7" fillId="0" borderId="92" xfId="0" applyFont="1" applyBorder="1" applyAlignment="1">
      <alignment horizontal="center" vertical="center" wrapText="1"/>
    </xf>
    <xf numFmtId="0" fontId="9" fillId="7" borderId="37" xfId="0" applyFont="1" applyFill="1" applyBorder="1" applyAlignment="1">
      <alignment horizontal="center" vertical="top"/>
    </xf>
    <xf numFmtId="0" fontId="9" fillId="7" borderId="92" xfId="0" applyFont="1" applyFill="1" applyBorder="1" applyAlignment="1">
      <alignment horizontal="center" vertical="top"/>
    </xf>
    <xf numFmtId="0" fontId="15" fillId="0" borderId="31" xfId="0" applyFont="1" applyBorder="1" applyAlignment="1">
      <alignment horizontal="center" vertical="center" wrapText="1"/>
    </xf>
    <xf numFmtId="0" fontId="5" fillId="0" borderId="51" xfId="0" applyFont="1" applyBorder="1"/>
    <xf numFmtId="0" fontId="7" fillId="0" borderId="37" xfId="0" applyFont="1" applyBorder="1" applyAlignment="1">
      <alignment horizontal="center" vertical="top" wrapText="1"/>
    </xf>
    <xf numFmtId="0" fontId="7" fillId="0" borderId="92" xfId="0" applyFont="1" applyBorder="1" applyAlignment="1">
      <alignment horizontal="center" vertical="top" wrapText="1"/>
    </xf>
    <xf numFmtId="0" fontId="24" fillId="0" borderId="31" xfId="0" applyFont="1" applyBorder="1" applyAlignment="1">
      <alignment horizontal="center" vertical="top" wrapText="1"/>
    </xf>
    <xf numFmtId="0" fontId="24" fillId="0" borderId="38" xfId="0" applyFont="1" applyBorder="1" applyAlignment="1">
      <alignment horizontal="center" vertical="top" wrapText="1"/>
    </xf>
    <xf numFmtId="0" fontId="24" fillId="0" borderId="91" xfId="0" applyFont="1" applyBorder="1" applyAlignment="1">
      <alignment horizontal="center" vertical="top" wrapText="1"/>
    </xf>
    <xf numFmtId="0" fontId="10" fillId="0" borderId="76" xfId="0" applyFont="1" applyBorder="1" applyAlignment="1">
      <alignment horizontal="center" vertical="top"/>
    </xf>
    <xf numFmtId="0" fontId="10" fillId="0" borderId="17" xfId="0" applyFont="1" applyBorder="1" applyAlignment="1">
      <alignment horizontal="center" vertical="top"/>
    </xf>
    <xf numFmtId="0" fontId="10" fillId="0" borderId="96" xfId="0" applyFont="1" applyBorder="1" applyAlignment="1">
      <alignment horizontal="center" vertical="top"/>
    </xf>
    <xf numFmtId="0" fontId="12" fillId="0" borderId="55" xfId="0" applyFont="1" applyBorder="1" applyAlignment="1">
      <alignment horizontal="left" vertical="center" wrapText="1"/>
    </xf>
    <xf numFmtId="0" fontId="16" fillId="0" borderId="39" xfId="0" applyFont="1" applyBorder="1"/>
    <xf numFmtId="0" fontId="16" fillId="0" borderId="52" xfId="0" applyFont="1" applyBorder="1"/>
    <xf numFmtId="0" fontId="15" fillId="0" borderId="55" xfId="0" applyFont="1" applyBorder="1" applyAlignment="1">
      <alignment horizontal="left" vertical="center" wrapText="1"/>
    </xf>
    <xf numFmtId="0" fontId="15" fillId="0" borderId="54" xfId="0" applyFont="1" applyBorder="1" applyAlignment="1">
      <alignment horizontal="center" vertical="center" wrapText="1"/>
    </xf>
    <xf numFmtId="0" fontId="5" fillId="0" borderId="38" xfId="0" applyFont="1" applyBorder="1"/>
    <xf numFmtId="0" fontId="14" fillId="0" borderId="58" xfId="0" applyFont="1" applyBorder="1" applyAlignment="1">
      <alignment horizontal="center" vertical="top" wrapText="1"/>
    </xf>
    <xf numFmtId="0" fontId="14" fillId="0" borderId="37" xfId="0" applyFont="1" applyBorder="1" applyAlignment="1">
      <alignment horizontal="center" vertical="top" wrapText="1"/>
    </xf>
    <xf numFmtId="0" fontId="14" fillId="0" borderId="92" xfId="0" applyFont="1" applyBorder="1" applyAlignment="1">
      <alignment horizontal="center" vertical="top" wrapText="1"/>
    </xf>
    <xf numFmtId="0" fontId="14" fillId="0" borderId="58" xfId="0" applyFont="1" applyBorder="1" applyAlignment="1">
      <alignment horizontal="center" vertical="center" wrapText="1"/>
    </xf>
    <xf numFmtId="0" fontId="12" fillId="0" borderId="54" xfId="0" applyFont="1" applyBorder="1" applyAlignment="1">
      <alignment horizontal="center" vertical="center" wrapText="1"/>
    </xf>
    <xf numFmtId="0" fontId="16" fillId="0" borderId="38" xfId="0" applyFont="1" applyBorder="1"/>
    <xf numFmtId="0" fontId="16" fillId="0" borderId="47" xfId="0" applyFont="1" applyBorder="1"/>
    <xf numFmtId="0" fontId="13" fillId="9" borderId="37" xfId="0" applyFont="1" applyFill="1" applyBorder="1" applyAlignment="1">
      <alignment horizontal="center" vertical="center"/>
    </xf>
    <xf numFmtId="0" fontId="13" fillId="9" borderId="40" xfId="0" applyFont="1" applyFill="1" applyBorder="1" applyAlignment="1">
      <alignment horizontal="center" vertical="center"/>
    </xf>
    <xf numFmtId="0" fontId="5" fillId="0" borderId="92" xfId="0" applyFont="1" applyBorder="1"/>
    <xf numFmtId="0" fontId="5" fillId="0" borderId="97" xfId="0" applyFont="1" applyBorder="1"/>
    <xf numFmtId="0" fontId="8" fillId="0" borderId="45" xfId="0" applyFont="1" applyBorder="1" applyAlignment="1">
      <alignment horizontal="center" vertical="center" wrapText="1"/>
    </xf>
    <xf numFmtId="0" fontId="8" fillId="0" borderId="50" xfId="0" applyFont="1" applyBorder="1" applyAlignment="1">
      <alignment horizontal="center" vertical="center" wrapText="1"/>
    </xf>
    <xf numFmtId="0" fontId="5" fillId="0" borderId="95" xfId="0" applyFont="1" applyBorder="1"/>
    <xf numFmtId="0" fontId="5" fillId="0" borderId="91" xfId="0" applyFont="1" applyBorder="1"/>
    <xf numFmtId="0" fontId="19" fillId="12" borderId="73" xfId="0" applyFont="1" applyFill="1" applyBorder="1" applyAlignment="1">
      <alignment horizontal="justify" vertical="top" wrapText="1"/>
    </xf>
    <xf numFmtId="0" fontId="17" fillId="13" borderId="61" xfId="0" applyFont="1" applyFill="1" applyBorder="1" applyAlignment="1">
      <alignment horizontal="left"/>
    </xf>
    <xf numFmtId="0" fontId="17" fillId="13" borderId="62" xfId="0" applyFont="1" applyFill="1" applyBorder="1" applyAlignment="1">
      <alignment horizontal="left"/>
    </xf>
    <xf numFmtId="0" fontId="17" fillId="13" borderId="63" xfId="0" applyFont="1" applyFill="1" applyBorder="1" applyAlignment="1">
      <alignment horizontal="left"/>
    </xf>
    <xf numFmtId="0" fontId="17" fillId="13" borderId="74" xfId="0" applyFont="1" applyFill="1" applyBorder="1" applyAlignment="1">
      <alignment horizontal="left"/>
    </xf>
    <xf numFmtId="0" fontId="17" fillId="13" borderId="75" xfId="0" applyFont="1" applyFill="1" applyBorder="1" applyAlignment="1">
      <alignment horizontal="left"/>
    </xf>
    <xf numFmtId="0" fontId="17" fillId="13" borderId="67" xfId="0" applyFont="1" applyFill="1" applyBorder="1" applyAlignment="1">
      <alignment horizontal="left"/>
    </xf>
    <xf numFmtId="0" fontId="14" fillId="12" borderId="61"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63" xfId="0" applyFont="1" applyFill="1" applyBorder="1" applyAlignment="1">
      <alignment horizontal="center" vertical="center" wrapText="1"/>
    </xf>
    <xf numFmtId="0" fontId="14" fillId="12" borderId="64" xfId="0" applyFont="1" applyFill="1" applyBorder="1" applyAlignment="1">
      <alignment horizontal="justify" vertical="center" wrapText="1"/>
    </xf>
    <xf numFmtId="0" fontId="14" fillId="12" borderId="66" xfId="0" applyFont="1" applyFill="1" applyBorder="1" applyAlignment="1">
      <alignment horizontal="justify" vertical="center" wrapText="1"/>
    </xf>
    <xf numFmtId="0" fontId="14" fillId="12" borderId="69" xfId="0" applyFont="1" applyFill="1" applyBorder="1" applyAlignment="1">
      <alignment horizontal="justify" vertical="center" wrapText="1"/>
    </xf>
    <xf numFmtId="0" fontId="14" fillId="12" borderId="70" xfId="0" applyFont="1" applyFill="1" applyBorder="1" applyAlignment="1">
      <alignment horizontal="justify" vertical="center" wrapText="1"/>
    </xf>
    <xf numFmtId="0" fontId="14" fillId="12" borderId="71" xfId="0" applyFont="1" applyFill="1" applyBorder="1" applyAlignment="1">
      <alignment horizontal="justify" vertical="center" wrapText="1"/>
    </xf>
    <xf numFmtId="0" fontId="19" fillId="12" borderId="72" xfId="0" applyFont="1" applyFill="1" applyBorder="1" applyAlignment="1">
      <alignment horizontal="left" vertical="center" wrapText="1"/>
    </xf>
    <xf numFmtId="0" fontId="19" fillId="12" borderId="72" xfId="0" applyFont="1" applyFill="1" applyBorder="1" applyAlignment="1">
      <alignment horizontal="justify" vertical="top" wrapText="1"/>
    </xf>
    <xf numFmtId="0" fontId="1" fillId="0" borderId="85" xfId="0" applyFont="1" applyBorder="1" applyAlignment="1">
      <alignment horizontal="justify" vertical="center" wrapText="1"/>
    </xf>
    <xf numFmtId="0" fontId="1" fillId="0" borderId="77" xfId="0" applyFont="1" applyBorder="1" applyAlignment="1">
      <alignment horizontal="justify" vertical="center" wrapText="1"/>
    </xf>
    <xf numFmtId="0" fontId="1" fillId="0" borderId="78" xfId="0" applyFont="1" applyBorder="1" applyAlignment="1">
      <alignment horizontal="justify" vertical="center" wrapText="1"/>
    </xf>
    <xf numFmtId="0" fontId="1" fillId="0" borderId="86" xfId="0" applyFont="1" applyBorder="1" applyAlignment="1">
      <alignment horizontal="justify" vertical="center" wrapText="1"/>
    </xf>
    <xf numFmtId="0" fontId="1" fillId="0" borderId="72" xfId="0" applyFont="1" applyBorder="1" applyAlignment="1">
      <alignment horizontal="justify" vertical="center" wrapText="1"/>
    </xf>
    <xf numFmtId="0" fontId="1" fillId="0" borderId="79" xfId="0" applyFont="1" applyBorder="1" applyAlignment="1">
      <alignment horizontal="justify" vertical="center" wrapText="1"/>
    </xf>
    <xf numFmtId="0" fontId="1" fillId="0" borderId="87" xfId="0" applyFont="1" applyBorder="1" applyAlignment="1">
      <alignment horizontal="justify" vertical="center" wrapText="1"/>
    </xf>
    <xf numFmtId="0" fontId="1" fillId="0" borderId="80" xfId="0" applyFont="1" applyBorder="1" applyAlignment="1">
      <alignment horizontal="justify" vertical="center" wrapText="1"/>
    </xf>
    <xf numFmtId="0" fontId="1" fillId="0" borderId="81" xfId="0" applyFont="1" applyBorder="1" applyAlignment="1">
      <alignment horizontal="justify" vertical="center" wrapText="1"/>
    </xf>
    <xf numFmtId="0" fontId="0" fillId="0" borderId="0" xfId="0" applyAlignment="1">
      <alignment horizontal="center"/>
    </xf>
    <xf numFmtId="0" fontId="26" fillId="0" borderId="72" xfId="0" applyFont="1" applyBorder="1" applyAlignment="1">
      <alignment horizontal="center" vertical="center" wrapText="1"/>
    </xf>
    <xf numFmtId="0" fontId="4" fillId="0" borderId="27" xfId="0" applyFont="1" applyBorder="1" applyAlignment="1">
      <alignment horizontal="center" wrapText="1"/>
    </xf>
    <xf numFmtId="0" fontId="4" fillId="0" borderId="22" xfId="0" applyFont="1" applyBorder="1" applyAlignment="1">
      <alignment horizontal="center" wrapText="1"/>
    </xf>
    <xf numFmtId="0" fontId="5" fillId="0" borderId="22" xfId="0" applyFont="1" applyBorder="1"/>
    <xf numFmtId="0" fontId="25" fillId="0" borderId="22" xfId="0" applyFont="1" applyBorder="1" applyAlignment="1">
      <alignment horizontal="center" vertical="center" textRotation="90"/>
    </xf>
    <xf numFmtId="0" fontId="2" fillId="0" borderId="22" xfId="0" applyFont="1" applyBorder="1" applyAlignment="1">
      <alignment horizontal="center" vertical="center" wrapText="1"/>
    </xf>
    <xf numFmtId="0" fontId="25" fillId="0" borderId="0" xfId="0" applyFont="1" applyAlignment="1">
      <alignment horizontal="center" vertical="center"/>
    </xf>
    <xf numFmtId="0" fontId="15" fillId="14" borderId="58" xfId="0" applyFont="1" applyFill="1" applyBorder="1" applyAlignment="1">
      <alignment horizontal="left" vertical="center" wrapText="1"/>
    </xf>
    <xf numFmtId="0" fontId="2" fillId="14" borderId="37" xfId="0" applyFont="1" applyFill="1" applyBorder="1" applyAlignment="1">
      <alignment vertical="center"/>
    </xf>
    <xf numFmtId="0" fontId="2" fillId="14" borderId="59" xfId="0" applyFont="1" applyFill="1" applyBorder="1" applyAlignment="1">
      <alignment vertical="center"/>
    </xf>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15" Type="http://customschemas.google.com/relationships/workbookmetadata" Target="metadata"/><Relationship Id="rId23" Type="http://schemas.openxmlformats.org/officeDocument/2006/relationships/customXml" Target="../customXml/item3.xml"/><Relationship Id="rId19" Type="http://schemas.openxmlformats.org/officeDocument/2006/relationships/sheetMetadata" Target="metadata.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BCD8C72D-844C-429C-B641-CFC5CC7F21BB}"/>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7</xdr:col>
      <xdr:colOff>127775</xdr:colOff>
      <xdr:row>2</xdr:row>
      <xdr:rowOff>209085</xdr:rowOff>
    </xdr:from>
    <xdr:to>
      <xdr:col>7</xdr:col>
      <xdr:colOff>394939</xdr:colOff>
      <xdr:row>6</xdr:row>
      <xdr:rowOff>371707</xdr:rowOff>
    </xdr:to>
    <xdr:sp macro="" textlink="">
      <xdr:nvSpPr>
        <xdr:cNvPr id="2" name="Flecha: hacia arriba 1">
          <a:extLst>
            <a:ext uri="{FF2B5EF4-FFF2-40B4-BE49-F238E27FC236}">
              <a16:creationId xmlns:a16="http://schemas.microsoft.com/office/drawing/2014/main" id="{73321E8A-6316-800D-297A-5F740D86AE20}"/>
            </a:ext>
          </a:extLst>
        </xdr:cNvPr>
        <xdr:cNvSpPr/>
      </xdr:nvSpPr>
      <xdr:spPr>
        <a:xfrm>
          <a:off x="6772043" y="604024"/>
          <a:ext cx="267164" cy="1695915"/>
        </a:xfrm>
        <a:prstGeom prs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twoCellAnchor>
    <xdr:from>
      <xdr:col>10</xdr:col>
      <xdr:colOff>580792</xdr:colOff>
      <xdr:row>9</xdr:row>
      <xdr:rowOff>46462</xdr:rowOff>
    </xdr:from>
    <xdr:to>
      <xdr:col>14</xdr:col>
      <xdr:colOff>302013</xdr:colOff>
      <xdr:row>9</xdr:row>
      <xdr:rowOff>302011</xdr:rowOff>
    </xdr:to>
    <xdr:sp macro="" textlink="">
      <xdr:nvSpPr>
        <xdr:cNvPr id="3" name="Flecha: a la derecha 2">
          <a:extLst>
            <a:ext uri="{FF2B5EF4-FFF2-40B4-BE49-F238E27FC236}">
              <a16:creationId xmlns:a16="http://schemas.microsoft.com/office/drawing/2014/main" id="{43218171-1612-07DE-0A98-FE4C738F132E}"/>
            </a:ext>
          </a:extLst>
        </xdr:cNvPr>
        <xdr:cNvSpPr/>
      </xdr:nvSpPr>
      <xdr:spPr>
        <a:xfrm>
          <a:off x="9013902" y="3089816"/>
          <a:ext cx="3159513" cy="255549"/>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4140625" defaultRowHeight="15" customHeight="1" x14ac:dyDescent="0.3"/>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x14ac:dyDescent="0.3">
      <c r="A2" s="1" t="s">
        <v>0</v>
      </c>
      <c r="B2" s="1" t="s">
        <v>1</v>
      </c>
      <c r="D2" s="1" t="s">
        <v>2</v>
      </c>
      <c r="I2" s="2" t="s">
        <v>3</v>
      </c>
      <c r="J2" s="1" t="s">
        <v>4</v>
      </c>
      <c r="K2" s="1" t="s">
        <v>5</v>
      </c>
    </row>
    <row r="3" spans="1:12" ht="31.2" x14ac:dyDescent="0.3">
      <c r="A3" s="1" t="s">
        <v>6</v>
      </c>
      <c r="B3" s="1" t="s">
        <v>7</v>
      </c>
      <c r="D3" s="1" t="s">
        <v>8</v>
      </c>
      <c r="E3" s="1" t="s">
        <v>7</v>
      </c>
      <c r="I3" s="3" t="s">
        <v>9</v>
      </c>
      <c r="J3" s="1" t="s">
        <v>10</v>
      </c>
      <c r="K3" s="1" t="s">
        <v>11</v>
      </c>
    </row>
    <row r="4" spans="1:12" ht="31.2" x14ac:dyDescent="0.3">
      <c r="A4" s="1" t="s">
        <v>12</v>
      </c>
      <c r="B4" s="1" t="s">
        <v>13</v>
      </c>
      <c r="D4" s="1" t="s">
        <v>14</v>
      </c>
      <c r="E4" s="1" t="s">
        <v>15</v>
      </c>
      <c r="I4" s="4" t="s">
        <v>16</v>
      </c>
      <c r="J4" s="1" t="s">
        <v>17</v>
      </c>
      <c r="K4" s="1" t="s">
        <v>18</v>
      </c>
    </row>
    <row r="5" spans="1:12" ht="62.4" x14ac:dyDescent="0.3">
      <c r="A5" s="1" t="s">
        <v>19</v>
      </c>
      <c r="B5" s="1" t="s">
        <v>20</v>
      </c>
      <c r="D5" s="1" t="s">
        <v>21</v>
      </c>
      <c r="E5" s="1" t="s">
        <v>22</v>
      </c>
      <c r="I5" s="3" t="s">
        <v>23</v>
      </c>
      <c r="J5" s="1" t="s">
        <v>24</v>
      </c>
      <c r="K5" s="1" t="s">
        <v>25</v>
      </c>
      <c r="L5" s="1" t="s">
        <v>26</v>
      </c>
    </row>
    <row r="6" spans="1:12" ht="31.2" x14ac:dyDescent="0.3">
      <c r="A6" s="1" t="s">
        <v>27</v>
      </c>
      <c r="D6" s="1" t="s">
        <v>28</v>
      </c>
      <c r="E6" s="1" t="s">
        <v>7</v>
      </c>
      <c r="I6" s="3" t="s">
        <v>29</v>
      </c>
      <c r="J6" s="1" t="s">
        <v>30</v>
      </c>
      <c r="K6" s="1" t="s">
        <v>31</v>
      </c>
    </row>
    <row r="7" spans="1:12" ht="46.8" x14ac:dyDescent="0.3">
      <c r="A7" s="1" t="s">
        <v>32</v>
      </c>
      <c r="D7" s="1" t="s">
        <v>33</v>
      </c>
      <c r="E7" s="1" t="s">
        <v>15</v>
      </c>
      <c r="I7" s="3" t="s">
        <v>34</v>
      </c>
      <c r="J7" s="5" t="s">
        <v>35</v>
      </c>
      <c r="K7" s="5" t="s">
        <v>36</v>
      </c>
    </row>
    <row r="8" spans="1:12" ht="31.2" x14ac:dyDescent="0.3">
      <c r="D8" s="1" t="s">
        <v>37</v>
      </c>
      <c r="E8" s="1" t="s">
        <v>22</v>
      </c>
      <c r="I8" s="6" t="s">
        <v>38</v>
      </c>
      <c r="J8" s="1" t="s">
        <v>39</v>
      </c>
      <c r="K8" s="1" t="s">
        <v>40</v>
      </c>
      <c r="L8" s="1" t="s">
        <v>41</v>
      </c>
    </row>
    <row r="9" spans="1:12" ht="14.4" x14ac:dyDescent="0.3">
      <c r="A9" s="1" t="s">
        <v>42</v>
      </c>
      <c r="D9" s="1" t="s">
        <v>43</v>
      </c>
      <c r="E9" s="1" t="s">
        <v>7</v>
      </c>
    </row>
    <row r="10" spans="1:12" ht="14.4" x14ac:dyDescent="0.3">
      <c r="D10" s="1" t="s">
        <v>44</v>
      </c>
      <c r="E10" s="1" t="s">
        <v>15</v>
      </c>
    </row>
    <row r="11" spans="1:12" ht="14.4" x14ac:dyDescent="0.3">
      <c r="A11" s="1" t="s">
        <v>45</v>
      </c>
      <c r="D11" s="1" t="s">
        <v>46</v>
      </c>
      <c r="E11" s="1" t="s">
        <v>22</v>
      </c>
    </row>
    <row r="12" spans="1:12" ht="14.4" x14ac:dyDescent="0.3">
      <c r="A12" s="1" t="s">
        <v>47</v>
      </c>
      <c r="D12" s="1" t="s">
        <v>48</v>
      </c>
      <c r="E12" s="1" t="s">
        <v>15</v>
      </c>
    </row>
    <row r="13" spans="1:12" ht="14.4" x14ac:dyDescent="0.3">
      <c r="D13" s="1" t="s">
        <v>49</v>
      </c>
      <c r="E13" s="1" t="s">
        <v>15</v>
      </c>
      <c r="I13" s="1" t="s">
        <v>50</v>
      </c>
    </row>
    <row r="14" spans="1:12" ht="14.4" x14ac:dyDescent="0.3">
      <c r="D14" s="1" t="s">
        <v>51</v>
      </c>
      <c r="E14" s="1" t="s">
        <v>22</v>
      </c>
      <c r="I14" s="1" t="s">
        <v>52</v>
      </c>
    </row>
    <row r="15" spans="1:12" ht="14.4" x14ac:dyDescent="0.3">
      <c r="D15" s="1" t="s">
        <v>53</v>
      </c>
      <c r="E15" s="1" t="s">
        <v>15</v>
      </c>
      <c r="I15" s="1" t="s">
        <v>54</v>
      </c>
    </row>
    <row r="16" spans="1:12" ht="14.4" x14ac:dyDescent="0.3">
      <c r="A16" s="1" t="s">
        <v>55</v>
      </c>
      <c r="D16" s="1" t="s">
        <v>56</v>
      </c>
      <c r="E16" s="1" t="s">
        <v>15</v>
      </c>
      <c r="I16" s="1" t="s">
        <v>57</v>
      </c>
    </row>
    <row r="17" spans="1:9" ht="14.4" x14ac:dyDescent="0.3">
      <c r="A17" s="1" t="s">
        <v>58</v>
      </c>
      <c r="D17" s="1" t="s">
        <v>59</v>
      </c>
      <c r="E17" s="1" t="s">
        <v>22</v>
      </c>
    </row>
    <row r="18" spans="1:9" ht="14.4" x14ac:dyDescent="0.3">
      <c r="A18" s="1" t="s">
        <v>60</v>
      </c>
      <c r="I18" s="1" t="s">
        <v>61</v>
      </c>
    </row>
    <row r="19" spans="1:9" ht="14.4" x14ac:dyDescent="0.3">
      <c r="I19" s="1" t="s">
        <v>62</v>
      </c>
    </row>
    <row r="20" spans="1:9" ht="14.4" x14ac:dyDescent="0.3">
      <c r="I20" s="1" t="s">
        <v>63</v>
      </c>
    </row>
    <row r="21" spans="1:9" ht="15.75" customHeight="1" x14ac:dyDescent="0.3"/>
    <row r="22" spans="1:9" ht="15.75" customHeight="1" x14ac:dyDescent="0.3"/>
    <row r="23" spans="1:9" ht="15.75" customHeight="1" x14ac:dyDescent="0.3"/>
    <row r="24" spans="1:9" ht="15.75" customHeight="1" x14ac:dyDescent="0.3"/>
    <row r="25" spans="1:9" ht="15.75" customHeight="1" x14ac:dyDescent="0.3"/>
    <row r="26" spans="1:9" ht="15.75" customHeight="1" x14ac:dyDescent="0.3"/>
    <row r="27" spans="1:9" ht="15.75" customHeight="1" x14ac:dyDescent="0.3"/>
    <row r="28" spans="1:9" ht="15.75" customHeight="1" x14ac:dyDescent="0.3"/>
    <row r="29" spans="1:9" ht="15.75" customHeight="1" x14ac:dyDescent="0.3"/>
    <row r="30" spans="1:9" ht="15.75" customHeight="1" x14ac:dyDescent="0.3"/>
    <row r="31" spans="1:9" ht="15.75" customHeight="1" x14ac:dyDescent="0.3"/>
    <row r="32" spans="1:9"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31A82-549F-45ED-A7AA-4664765CF6D9}">
  <sheetPr>
    <tabColor theme="0"/>
  </sheetPr>
  <dimension ref="A1:AF995"/>
  <sheetViews>
    <sheetView showGridLines="0" tabSelected="1" topLeftCell="I17" zoomScale="70" zoomScaleNormal="70" workbookViewId="0">
      <selection activeCell="J18" sqref="J18:J24"/>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s>
  <sheetData>
    <row r="1" spans="1:32" ht="27" customHeight="1" x14ac:dyDescent="0.3">
      <c r="A1" s="111"/>
      <c r="B1" s="112"/>
      <c r="C1" s="117" t="s">
        <v>64</v>
      </c>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row>
    <row r="2" spans="1:32" ht="27" customHeight="1" thickBot="1" x14ac:dyDescent="0.35">
      <c r="A2" s="113"/>
      <c r="B2" s="114"/>
      <c r="C2" s="115"/>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row>
    <row r="3" spans="1:32" ht="27" customHeight="1" x14ac:dyDescent="0.3">
      <c r="A3" s="113"/>
      <c r="B3" s="114"/>
      <c r="C3" s="117" t="s">
        <v>65</v>
      </c>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row>
    <row r="4" spans="1:32" ht="27" customHeight="1" thickBot="1" x14ac:dyDescent="0.35">
      <c r="A4" s="115"/>
      <c r="B4" s="116"/>
      <c r="C4" s="115"/>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row>
    <row r="5" spans="1:32" ht="27" customHeight="1" thickBot="1" x14ac:dyDescent="0.35">
      <c r="A5" s="17"/>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36" customHeight="1" thickBot="1" x14ac:dyDescent="0.35">
      <c r="A6" s="123" t="s">
        <v>66</v>
      </c>
      <c r="B6" s="108"/>
      <c r="C6" s="19">
        <v>45616</v>
      </c>
      <c r="D6" s="20"/>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t="17.25" customHeight="1" thickBot="1" x14ac:dyDescent="0.35">
      <c r="A7" s="21"/>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t="59.25" customHeight="1" thickBot="1" x14ac:dyDescent="0.35">
      <c r="A8" s="107" t="s">
        <v>67</v>
      </c>
      <c r="B8" s="108"/>
      <c r="C8" s="124" t="s">
        <v>68</v>
      </c>
      <c r="D8" s="108"/>
      <c r="E8" s="108"/>
      <c r="F8" s="108"/>
      <c r="G8" s="108"/>
      <c r="H8" s="110"/>
      <c r="I8" s="18"/>
      <c r="J8" s="18"/>
      <c r="K8" s="18"/>
      <c r="L8" s="18"/>
      <c r="T8" s="18"/>
      <c r="U8" s="18"/>
      <c r="V8" s="18"/>
      <c r="W8" s="18"/>
      <c r="X8" s="18"/>
      <c r="Y8" s="18"/>
      <c r="Z8" s="18"/>
      <c r="AA8" s="18"/>
      <c r="AB8" s="18"/>
      <c r="AC8" s="18"/>
      <c r="AD8" s="18"/>
      <c r="AE8" s="18"/>
      <c r="AF8" s="18"/>
    </row>
    <row r="9" spans="1:32" ht="13.5" customHeight="1" thickBot="1" x14ac:dyDescent="0.35">
      <c r="A9" s="22"/>
      <c r="B9" s="23"/>
      <c r="C9" s="23"/>
      <c r="D9" s="23"/>
      <c r="E9" s="23"/>
      <c r="F9" s="23"/>
      <c r="G9" s="23"/>
      <c r="H9" s="23"/>
      <c r="I9" s="23"/>
      <c r="J9" s="23"/>
      <c r="K9" s="23"/>
      <c r="L9" s="23"/>
      <c r="M9" s="23"/>
      <c r="N9" s="23"/>
      <c r="O9" s="23"/>
      <c r="P9" s="23"/>
      <c r="Q9" s="23"/>
      <c r="R9" s="23"/>
      <c r="S9" s="23"/>
      <c r="T9" s="18"/>
      <c r="U9" s="18"/>
      <c r="V9" s="18"/>
      <c r="W9" s="18"/>
      <c r="X9" s="18"/>
      <c r="Y9" s="18"/>
      <c r="Z9" s="18"/>
      <c r="AA9" s="18"/>
      <c r="AB9" s="18"/>
      <c r="AC9" s="18"/>
      <c r="AD9" s="18"/>
      <c r="AE9" s="18"/>
      <c r="AF9" s="18"/>
    </row>
    <row r="10" spans="1:32" ht="59.25" customHeight="1" thickBot="1" x14ac:dyDescent="0.35">
      <c r="A10" s="107" t="s">
        <v>69</v>
      </c>
      <c r="B10" s="108"/>
      <c r="C10" s="109" t="s">
        <v>70</v>
      </c>
      <c r="D10" s="108"/>
      <c r="E10" s="108"/>
      <c r="F10" s="108"/>
      <c r="G10" s="108"/>
      <c r="H10" s="108"/>
      <c r="I10" s="110"/>
      <c r="J10" s="24"/>
      <c r="K10" s="24"/>
      <c r="L10" s="24"/>
      <c r="M10" s="24"/>
      <c r="N10" s="24"/>
      <c r="O10" s="18"/>
      <c r="P10" s="18"/>
      <c r="Q10" s="18"/>
      <c r="R10" s="18"/>
      <c r="S10" s="18"/>
      <c r="T10" s="18"/>
      <c r="U10" s="18"/>
      <c r="V10" s="18"/>
      <c r="W10" s="18"/>
      <c r="X10" s="18"/>
      <c r="Y10" s="18"/>
      <c r="Z10" s="18"/>
      <c r="AA10" s="18"/>
      <c r="AB10" s="18"/>
      <c r="AC10" s="18"/>
      <c r="AD10" s="18"/>
      <c r="AE10" s="18"/>
      <c r="AF10" s="18"/>
    </row>
    <row r="11" spans="1:32" ht="59.25" customHeight="1" thickBot="1" x14ac:dyDescent="0.35">
      <c r="A11" s="107" t="s">
        <v>71</v>
      </c>
      <c r="B11" s="108"/>
      <c r="C11" s="109" t="s">
        <v>72</v>
      </c>
      <c r="D11" s="108"/>
      <c r="E11" s="108"/>
      <c r="F11" s="108"/>
      <c r="G11" s="108"/>
      <c r="H11" s="108"/>
      <c r="I11" s="110"/>
      <c r="J11" s="24"/>
      <c r="K11" s="24"/>
      <c r="L11" s="24"/>
      <c r="M11" s="24"/>
      <c r="N11" s="24"/>
      <c r="O11" s="18"/>
      <c r="P11" s="18"/>
      <c r="Q11" s="18"/>
      <c r="R11" s="18"/>
      <c r="S11" s="18"/>
      <c r="T11" s="18"/>
      <c r="U11" s="18"/>
      <c r="V11" s="18"/>
      <c r="W11" s="18"/>
      <c r="X11" s="18"/>
      <c r="Y11" s="18"/>
      <c r="Z11" s="18"/>
      <c r="AA11" s="18"/>
      <c r="AB11" s="18"/>
      <c r="AC11" s="18"/>
      <c r="AD11" s="18"/>
      <c r="AE11" s="18"/>
      <c r="AF11" s="18"/>
    </row>
    <row r="12" spans="1:32" ht="15.75" customHeight="1" x14ac:dyDescent="0.3">
      <c r="A12" s="18"/>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row>
    <row r="13" spans="1:32" ht="15.75" customHeight="1" thickBot="1" x14ac:dyDescent="0.35">
      <c r="A13" s="25"/>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row>
    <row r="14" spans="1:32" ht="14.4" x14ac:dyDescent="0.3">
      <c r="A14" s="120" t="s">
        <v>73</v>
      </c>
      <c r="B14" s="121"/>
      <c r="C14" s="121"/>
      <c r="D14" s="122"/>
      <c r="E14" s="120" t="s">
        <v>74</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2"/>
      <c r="AF14" s="26"/>
    </row>
    <row r="15" spans="1:32" ht="14.4" x14ac:dyDescent="0.3">
      <c r="A15" s="125" t="s">
        <v>75</v>
      </c>
      <c r="B15" s="100" t="s">
        <v>76</v>
      </c>
      <c r="C15" s="100" t="s">
        <v>77</v>
      </c>
      <c r="D15" s="128" t="s">
        <v>78</v>
      </c>
      <c r="E15" s="130" t="s">
        <v>79</v>
      </c>
      <c r="F15" s="95"/>
      <c r="G15" s="95"/>
      <c r="H15" s="131"/>
      <c r="I15" s="94" t="s">
        <v>80</v>
      </c>
      <c r="J15" s="95"/>
      <c r="K15" s="95"/>
      <c r="L15" s="95"/>
      <c r="M15" s="95"/>
      <c r="N15" s="95"/>
      <c r="O15" s="95"/>
      <c r="P15" s="95"/>
      <c r="Q15" s="95"/>
      <c r="R15" s="95"/>
      <c r="S15" s="95"/>
      <c r="T15" s="95"/>
      <c r="U15" s="95"/>
      <c r="V15" s="95"/>
      <c r="W15" s="95"/>
      <c r="X15" s="76"/>
      <c r="Y15" s="76"/>
      <c r="Z15" s="94" t="s">
        <v>81</v>
      </c>
      <c r="AA15" s="95"/>
      <c r="AB15" s="95"/>
      <c r="AC15" s="95"/>
      <c r="AD15" s="95"/>
      <c r="AE15" s="96"/>
      <c r="AF15" s="26"/>
    </row>
    <row r="16" spans="1:32" ht="32.25" customHeight="1" x14ac:dyDescent="0.3">
      <c r="A16" s="126"/>
      <c r="B16" s="127"/>
      <c r="C16" s="127"/>
      <c r="D16" s="129"/>
      <c r="E16" s="97" t="s">
        <v>82</v>
      </c>
      <c r="F16" s="98"/>
      <c r="G16" s="98"/>
      <c r="H16" s="99"/>
      <c r="I16" s="100" t="s">
        <v>83</v>
      </c>
      <c r="J16" s="100" t="s">
        <v>84</v>
      </c>
      <c r="K16" s="100" t="s">
        <v>85</v>
      </c>
      <c r="L16" s="100" t="s">
        <v>86</v>
      </c>
      <c r="M16" s="100" t="s">
        <v>87</v>
      </c>
      <c r="N16" s="100" t="s">
        <v>88</v>
      </c>
      <c r="O16" s="102" t="s">
        <v>89</v>
      </c>
      <c r="P16" s="102" t="s">
        <v>90</v>
      </c>
      <c r="Q16" s="102" t="s">
        <v>91</v>
      </c>
      <c r="R16" s="100" t="s">
        <v>92</v>
      </c>
      <c r="S16" s="104" t="s">
        <v>93</v>
      </c>
      <c r="T16" s="100" t="s">
        <v>94</v>
      </c>
      <c r="U16" s="100" t="s">
        <v>95</v>
      </c>
      <c r="V16" s="100" t="s">
        <v>96</v>
      </c>
      <c r="W16" s="100" t="s">
        <v>97</v>
      </c>
      <c r="X16" s="100" t="s">
        <v>98</v>
      </c>
      <c r="Y16" s="77"/>
      <c r="Z16" s="104" t="s">
        <v>99</v>
      </c>
      <c r="AA16" s="100" t="s">
        <v>100</v>
      </c>
      <c r="AB16" s="105" t="s">
        <v>101</v>
      </c>
      <c r="AC16" s="105" t="s">
        <v>55</v>
      </c>
      <c r="AD16" s="103" t="s">
        <v>102</v>
      </c>
      <c r="AE16" s="96"/>
      <c r="AF16" s="27"/>
    </row>
    <row r="17" spans="1:32" ht="102" customHeight="1" thickBot="1" x14ac:dyDescent="0.35">
      <c r="A17" s="126"/>
      <c r="B17" s="127"/>
      <c r="C17" s="127"/>
      <c r="D17" s="129"/>
      <c r="E17" s="78" t="s">
        <v>0</v>
      </c>
      <c r="F17" s="77" t="s">
        <v>1</v>
      </c>
      <c r="G17" s="79"/>
      <c r="H17" s="80" t="s">
        <v>103</v>
      </c>
      <c r="I17" s="101"/>
      <c r="J17" s="101"/>
      <c r="K17" s="101"/>
      <c r="L17" s="101"/>
      <c r="M17" s="101"/>
      <c r="N17" s="101"/>
      <c r="O17" s="101"/>
      <c r="P17" s="101"/>
      <c r="Q17" s="101"/>
      <c r="R17" s="101"/>
      <c r="S17" s="101"/>
      <c r="T17" s="101"/>
      <c r="U17" s="101"/>
      <c r="V17" s="101"/>
      <c r="W17" s="101"/>
      <c r="X17" s="101"/>
      <c r="Y17" s="81"/>
      <c r="Z17" s="101"/>
      <c r="AA17" s="101"/>
      <c r="AB17" s="101"/>
      <c r="AC17" s="106"/>
      <c r="AD17" s="88" t="s">
        <v>104</v>
      </c>
      <c r="AE17" s="89" t="s">
        <v>105</v>
      </c>
      <c r="AF17" s="27"/>
    </row>
    <row r="18" spans="1:32" ht="51" customHeight="1" x14ac:dyDescent="0.3">
      <c r="A18" s="132">
        <v>1</v>
      </c>
      <c r="B18" s="135" t="s">
        <v>106</v>
      </c>
      <c r="C18" s="138" t="s">
        <v>107</v>
      </c>
      <c r="D18" s="141" t="s">
        <v>108</v>
      </c>
      <c r="E18" s="144" t="s">
        <v>6</v>
      </c>
      <c r="F18" s="145" t="s">
        <v>13</v>
      </c>
      <c r="G18" s="146" t="str">
        <f>+CONCATENATE(E18," - ",F18)</f>
        <v>MUY BAJA - MAYOR</v>
      </c>
      <c r="H18" s="147" t="str">
        <f>+VLOOKUP(G18,Datos!D3:E17,2,FALSE)</f>
        <v>ALTO</v>
      </c>
      <c r="I18" s="148" t="s">
        <v>109</v>
      </c>
      <c r="J18" s="148" t="s">
        <v>185</v>
      </c>
      <c r="K18" s="148" t="s">
        <v>186</v>
      </c>
      <c r="L18" s="148" t="s">
        <v>189</v>
      </c>
      <c r="M18" s="148" t="s">
        <v>190</v>
      </c>
      <c r="N18" s="148" t="s">
        <v>191</v>
      </c>
      <c r="O18" s="28" t="s">
        <v>3</v>
      </c>
      <c r="P18" s="29" t="s">
        <v>4</v>
      </c>
      <c r="Q18" s="30">
        <f>IF(P18="ASIGNADO",15,IF(P18="NO ASIGNADO",0,"0"))</f>
        <v>15</v>
      </c>
      <c r="R18" s="157">
        <f>SUM(Q18:Q24)</f>
        <v>100</v>
      </c>
      <c r="S18" s="159" t="s">
        <v>110</v>
      </c>
      <c r="T18" s="160">
        <f>IF(T21="DÉBIL",0,IF(T21="MODERADO",50,IF(T21="FUERTE",100,"")))</f>
        <v>100</v>
      </c>
      <c r="U18" s="162" t="str">
        <f>IF(AND(R21="FUERTE",S18="FUERTE (SIEMPRE SE EJECUTA)"),"NO","SÍ")</f>
        <v>NO</v>
      </c>
      <c r="V18" s="198" t="str" cm="1">
        <f t="array" ref="V18">_xlfn.IFS(AVERAGE(T18,T25,T32,T39,T46,T53)=100,"FUERTE",AVERAGE(T18,T25,T32,T39,T46,T53)&lt;50,"DÉBIL",AVERAGE(T18,T25,T32,T39,T46,T53)&gt;=50,"MODERADO")</f>
        <v>FUERTE</v>
      </c>
      <c r="W18" s="201" t="s">
        <v>62</v>
      </c>
      <c r="X18" s="198" t="str">
        <f>IF(AND(E18="MUY BAJA",W21=2),"MUY BAJA",IF(AND(E18="BAJA",W21=2),"MUY BAJA",IF(AND(E18="MEDIA",W21=2),"MUY BAJA",IF(AND(E18="ALTA",W21=2),"BAJA",IF(AND(E18="MUY ALTA",W21=2),"MEDIA",IF(AND(E18="MUY BAJA",W21=1),"MUY BAJA",IF(AND(E18="BAJA",W21=1),"MUY BAJA",IF(AND(E18="MEDIA",W21=1),"BAJA",IF(AND(E18="ALTA",W21=1),"MEDIA",IF(AND(E18="MUY ALTA",W21=1),"ALTA",E18))))))))))</f>
        <v>MUY BAJA</v>
      </c>
      <c r="Y18" s="146" t="str">
        <f>+CONCATENATE(X18," - ",F18)</f>
        <v>MUY BAJA - MAYOR</v>
      </c>
      <c r="Z18" s="147" t="str">
        <f>+VLOOKUP(Y18,Datos!$D$3:$E$17,2,FALSE)</f>
        <v>ALTO</v>
      </c>
      <c r="AA18" s="145" t="s">
        <v>45</v>
      </c>
      <c r="AB18" s="186" t="s">
        <v>111</v>
      </c>
      <c r="AC18" s="189"/>
      <c r="AD18" s="247" t="s">
        <v>187</v>
      </c>
      <c r="AE18" s="176">
        <v>46264</v>
      </c>
      <c r="AF18" s="31"/>
    </row>
    <row r="19" spans="1:32" ht="62.25" customHeight="1" x14ac:dyDescent="0.3">
      <c r="A19" s="133"/>
      <c r="B19" s="136"/>
      <c r="C19" s="139"/>
      <c r="D19" s="142"/>
      <c r="E19" s="133"/>
      <c r="F19" s="136"/>
      <c r="G19" s="136"/>
      <c r="H19" s="136"/>
      <c r="I19" s="149"/>
      <c r="J19" s="149"/>
      <c r="K19" s="149"/>
      <c r="L19" s="149"/>
      <c r="M19" s="149"/>
      <c r="N19" s="149"/>
      <c r="O19" s="32" t="s">
        <v>9</v>
      </c>
      <c r="P19" s="33" t="s">
        <v>10</v>
      </c>
      <c r="Q19" s="34">
        <f>IF(P19="ADECUADO",15,IF(P19="INADECUADO",0,"0"))</f>
        <v>15</v>
      </c>
      <c r="R19" s="158"/>
      <c r="S19" s="136"/>
      <c r="T19" s="136"/>
      <c r="U19" s="136"/>
      <c r="V19" s="199"/>
      <c r="W19" s="161"/>
      <c r="X19" s="199"/>
      <c r="Y19" s="178"/>
      <c r="Z19" s="180"/>
      <c r="AA19" s="184"/>
      <c r="AB19" s="187"/>
      <c r="AC19" s="190"/>
      <c r="AD19" s="248"/>
      <c r="AE19" s="177"/>
      <c r="AF19" s="31"/>
    </row>
    <row r="20" spans="1:32" ht="75.75" customHeight="1" x14ac:dyDescent="0.3">
      <c r="A20" s="133"/>
      <c r="B20" s="136"/>
      <c r="C20" s="139"/>
      <c r="D20" s="142"/>
      <c r="E20" s="133"/>
      <c r="F20" s="136"/>
      <c r="G20" s="136"/>
      <c r="H20" s="136"/>
      <c r="I20" s="149"/>
      <c r="J20" s="149"/>
      <c r="K20" s="149"/>
      <c r="L20" s="149"/>
      <c r="M20" s="149"/>
      <c r="N20" s="149"/>
      <c r="O20" s="90" t="s">
        <v>16</v>
      </c>
      <c r="P20" s="33" t="s">
        <v>17</v>
      </c>
      <c r="Q20" s="34">
        <f>IF(P20="OPORTUNA",15,IF(P20="INOPORTUNA",0,"0"))</f>
        <v>15</v>
      </c>
      <c r="R20" s="158"/>
      <c r="S20" s="136"/>
      <c r="T20" s="161"/>
      <c r="U20" s="136"/>
      <c r="V20" s="199"/>
      <c r="W20" s="35" t="s">
        <v>112</v>
      </c>
      <c r="X20" s="199"/>
      <c r="Y20" s="178"/>
      <c r="Z20" s="180"/>
      <c r="AA20" s="184"/>
      <c r="AB20" s="187"/>
      <c r="AC20" s="190"/>
      <c r="AD20" s="248"/>
      <c r="AE20" s="177"/>
      <c r="AF20" s="31"/>
    </row>
    <row r="21" spans="1:32" ht="90.75" customHeight="1" x14ac:dyDescent="0.3">
      <c r="A21" s="133"/>
      <c r="B21" s="136"/>
      <c r="C21" s="139"/>
      <c r="D21" s="142"/>
      <c r="E21" s="133"/>
      <c r="F21" s="136"/>
      <c r="G21" s="136"/>
      <c r="H21" s="136"/>
      <c r="I21" s="149"/>
      <c r="J21" s="149"/>
      <c r="K21" s="149"/>
      <c r="L21" s="149"/>
      <c r="M21" s="149"/>
      <c r="N21" s="149"/>
      <c r="O21" s="32" t="s">
        <v>23</v>
      </c>
      <c r="P21" s="33" t="s">
        <v>24</v>
      </c>
      <c r="Q21" s="34">
        <f>IF(P21="PREVENIR",15,IF(P21="DETECTAR",10,IF(P21="NO ES UN CONTROL",0,"0")))</f>
        <v>15</v>
      </c>
      <c r="R21" s="163" t="str">
        <f>IF(R18&lt;86,"DÉBIL",IF(R18&lt;96,"MODERADO",IF(R18&lt;101,"FUERTE","")))</f>
        <v>FUERTE</v>
      </c>
      <c r="S21" s="136"/>
      <c r="T21" s="165" t="str">
        <f>IF(AND(R21="FUERTE",S18="FUERTE (SIEMPRE SE EJECUTA)"),"FUERTE",IF(OR(R21="DÉBIL",S18="DÉBIL (NO SE EJECUTA)"),"DÉBIL",IF(OR(R21="MODERADO",S18="MODERADO (ALGUNAS VECES)"),"MODERADO")))</f>
        <v>FUERTE</v>
      </c>
      <c r="U21" s="136"/>
      <c r="V21" s="199"/>
      <c r="W21" s="166">
        <f>IF(AND($V$18="FUERTE",$W$18="DIRECTAMENTE"),2,IF(AND($V$18="FUERTE",$W$18="DIRECTAMENTE"),2,IF(AND($V$18="FUERTE",$W$18="DIRECTAMENTE"),2,IF(AND($V$18="FUERTE",$W$18="NO DISMINUYE"),0,IF(AND($V$18="MODERADO",$W$18="DIRECTAMENTE"),1,IF(AND($V$18="MODERADO",$W$18="DIRECTAMENTE"),1,IF(AND($V$18="MODERADO",$W$18="DIRECTAMENTE"),1,IF(AND($V$18="MODERADO",$W$18="NO DISMINUYE"),0,"N/A"))))))))</f>
        <v>2</v>
      </c>
      <c r="X21" s="199"/>
      <c r="Y21" s="178"/>
      <c r="Z21" s="180"/>
      <c r="AA21" s="184"/>
      <c r="AB21" s="187"/>
      <c r="AC21" s="190"/>
      <c r="AD21" s="248"/>
      <c r="AE21" s="169" t="s">
        <v>113</v>
      </c>
      <c r="AF21" s="36"/>
    </row>
    <row r="22" spans="1:32" ht="111" customHeight="1" x14ac:dyDescent="0.3">
      <c r="A22" s="133"/>
      <c r="B22" s="136"/>
      <c r="C22" s="139"/>
      <c r="D22" s="142"/>
      <c r="E22" s="133"/>
      <c r="F22" s="136"/>
      <c r="G22" s="136"/>
      <c r="H22" s="136"/>
      <c r="I22" s="149"/>
      <c r="J22" s="149"/>
      <c r="K22" s="149"/>
      <c r="L22" s="149"/>
      <c r="M22" s="149"/>
      <c r="N22" s="149"/>
      <c r="O22" s="32" t="s">
        <v>29</v>
      </c>
      <c r="P22" s="33" t="s">
        <v>30</v>
      </c>
      <c r="Q22" s="34">
        <f>IF(P22="CONFIABLE",15,IF(P22="NO CONFIABLE",0,"0"))</f>
        <v>15</v>
      </c>
      <c r="R22" s="158"/>
      <c r="S22" s="136"/>
      <c r="T22" s="136"/>
      <c r="U22" s="136"/>
      <c r="V22" s="199"/>
      <c r="W22" s="167"/>
      <c r="X22" s="199"/>
      <c r="Y22" s="178"/>
      <c r="Z22" s="180"/>
      <c r="AA22" s="184"/>
      <c r="AB22" s="187"/>
      <c r="AC22" s="190"/>
      <c r="AD22" s="248"/>
      <c r="AE22" s="170"/>
      <c r="AF22" s="36"/>
    </row>
    <row r="23" spans="1:32" ht="84" customHeight="1" x14ac:dyDescent="0.3">
      <c r="A23" s="133"/>
      <c r="B23" s="136"/>
      <c r="C23" s="139"/>
      <c r="D23" s="142"/>
      <c r="E23" s="133"/>
      <c r="F23" s="136"/>
      <c r="G23" s="136"/>
      <c r="H23" s="136"/>
      <c r="I23" s="149"/>
      <c r="J23" s="149"/>
      <c r="K23" s="149"/>
      <c r="L23" s="149"/>
      <c r="M23" s="149"/>
      <c r="N23" s="149"/>
      <c r="O23" s="32" t="s">
        <v>34</v>
      </c>
      <c r="P23" s="33" t="s">
        <v>35</v>
      </c>
      <c r="Q23" s="34">
        <f>IF(P23="SE INVESTIGAN Y SE RESUELVEN OPORTUNAMENTE",15,IF(P23="NO SE INVESTIGAN Y SE RESUELVEN OPORTUNAMENTE",0,"0"))</f>
        <v>15</v>
      </c>
      <c r="R23" s="158"/>
      <c r="S23" s="136"/>
      <c r="T23" s="136"/>
      <c r="U23" s="136"/>
      <c r="V23" s="199"/>
      <c r="W23" s="167"/>
      <c r="X23" s="199"/>
      <c r="Y23" s="178"/>
      <c r="Z23" s="180"/>
      <c r="AA23" s="184"/>
      <c r="AB23" s="187"/>
      <c r="AC23" s="190"/>
      <c r="AD23" s="248"/>
      <c r="AE23" s="171" t="s">
        <v>188</v>
      </c>
      <c r="AF23" s="31"/>
    </row>
    <row r="24" spans="1:32" ht="80.25" customHeight="1" thickBot="1" x14ac:dyDescent="0.35">
      <c r="A24" s="133"/>
      <c r="B24" s="136"/>
      <c r="C24" s="139"/>
      <c r="D24" s="142"/>
      <c r="E24" s="133"/>
      <c r="F24" s="136"/>
      <c r="G24" s="136"/>
      <c r="H24" s="136"/>
      <c r="I24" s="150"/>
      <c r="J24" s="150"/>
      <c r="K24" s="150"/>
      <c r="L24" s="150"/>
      <c r="M24" s="150"/>
      <c r="N24" s="150"/>
      <c r="O24" s="37" t="s">
        <v>38</v>
      </c>
      <c r="P24" s="38" t="s">
        <v>39</v>
      </c>
      <c r="Q24" s="39">
        <f>IF(P24="COMPLETA",10,IF(P24="INCOMPLETA",5,IF(P24="NO EXISTE",0,"0")))</f>
        <v>10</v>
      </c>
      <c r="R24" s="164"/>
      <c r="S24" s="137"/>
      <c r="T24" s="137"/>
      <c r="U24" s="137"/>
      <c r="V24" s="199"/>
      <c r="W24" s="167"/>
      <c r="X24" s="199"/>
      <c r="Y24" s="178"/>
      <c r="Z24" s="180"/>
      <c r="AA24" s="184"/>
      <c r="AB24" s="187"/>
      <c r="AC24" s="190"/>
      <c r="AD24" s="249"/>
      <c r="AE24" s="172"/>
      <c r="AF24" s="31"/>
    </row>
    <row r="25" spans="1:32" ht="38.25" hidden="1" customHeight="1" thickBot="1" x14ac:dyDescent="0.35">
      <c r="A25" s="133"/>
      <c r="B25" s="136"/>
      <c r="C25" s="139"/>
      <c r="D25" s="142"/>
      <c r="E25" s="133"/>
      <c r="F25" s="136"/>
      <c r="G25" s="136"/>
      <c r="H25" s="136"/>
      <c r="I25" s="135"/>
      <c r="J25" s="135"/>
      <c r="K25" s="135"/>
      <c r="L25" s="135"/>
      <c r="M25" s="135"/>
      <c r="N25" s="135"/>
      <c r="O25" s="28" t="s">
        <v>3</v>
      </c>
      <c r="P25" s="29" t="s">
        <v>4</v>
      </c>
      <c r="Q25" s="30">
        <f>IF(P25="ASIGNADO",15,IF(P25="NO ASIGNADO",0,"0"))</f>
        <v>15</v>
      </c>
      <c r="R25" s="173">
        <f>SUM(Q25:Q31)</f>
        <v>100</v>
      </c>
      <c r="S25" s="175" t="s">
        <v>110</v>
      </c>
      <c r="T25" s="160">
        <f>IF(T28="DÉBIL",0,IF(T28="MODERADO",50,IF(T28="FUERTE",100,"")))</f>
        <v>100</v>
      </c>
      <c r="U25" s="162" t="str">
        <f>IF(AND(R28="FUERTE",S25="FUERTE (SIEMPRE SE EJECUTA)"),"NO","SÍ")</f>
        <v>NO</v>
      </c>
      <c r="V25" s="199"/>
      <c r="W25" s="167"/>
      <c r="X25" s="199"/>
      <c r="Y25" s="178"/>
      <c r="Z25" s="180"/>
      <c r="AA25" s="184"/>
      <c r="AB25" s="187"/>
      <c r="AC25" s="190"/>
      <c r="AD25" s="192"/>
      <c r="AE25" s="202"/>
      <c r="AF25" s="31"/>
    </row>
    <row r="26" spans="1:32" ht="55.5" hidden="1" customHeight="1" x14ac:dyDescent="0.3">
      <c r="A26" s="133"/>
      <c r="B26" s="136"/>
      <c r="C26" s="139"/>
      <c r="D26" s="142"/>
      <c r="E26" s="133"/>
      <c r="F26" s="136"/>
      <c r="G26" s="136"/>
      <c r="H26" s="136"/>
      <c r="I26" s="151"/>
      <c r="J26" s="151"/>
      <c r="K26" s="151"/>
      <c r="L26" s="151"/>
      <c r="M26" s="151"/>
      <c r="N26" s="151"/>
      <c r="O26" s="32" t="s">
        <v>9</v>
      </c>
      <c r="P26" s="33" t="s">
        <v>114</v>
      </c>
      <c r="Q26" s="34">
        <f>IF(P26="ADECUADO",15,IF(P26="INADECUADO",0,"0"))</f>
        <v>15</v>
      </c>
      <c r="R26" s="158"/>
      <c r="S26" s="136"/>
      <c r="T26" s="136"/>
      <c r="U26" s="136"/>
      <c r="V26" s="199"/>
      <c r="W26" s="167"/>
      <c r="X26" s="199"/>
      <c r="Y26" s="178"/>
      <c r="Z26" s="180"/>
      <c r="AA26" s="184"/>
      <c r="AB26" s="187"/>
      <c r="AC26" s="190"/>
      <c r="AD26" s="193"/>
      <c r="AE26" s="203"/>
      <c r="AF26" s="31"/>
    </row>
    <row r="27" spans="1:32" ht="85.5" hidden="1" customHeight="1" x14ac:dyDescent="0.3">
      <c r="A27" s="133"/>
      <c r="B27" s="136"/>
      <c r="C27" s="139"/>
      <c r="D27" s="142"/>
      <c r="E27" s="133"/>
      <c r="F27" s="136"/>
      <c r="G27" s="136"/>
      <c r="H27" s="136"/>
      <c r="I27" s="151"/>
      <c r="J27" s="151"/>
      <c r="K27" s="151"/>
      <c r="L27" s="151"/>
      <c r="M27" s="151"/>
      <c r="N27" s="151"/>
      <c r="O27" s="90" t="s">
        <v>16</v>
      </c>
      <c r="P27" s="33" t="s">
        <v>17</v>
      </c>
      <c r="Q27" s="34">
        <f>IF(P27="OPORTUNA",15,IF(P27="INOPORTUNA",0,"0"))</f>
        <v>15</v>
      </c>
      <c r="R27" s="174"/>
      <c r="S27" s="136"/>
      <c r="T27" s="161"/>
      <c r="U27" s="136"/>
      <c r="V27" s="199"/>
      <c r="W27" s="167"/>
      <c r="X27" s="199"/>
      <c r="Y27" s="178"/>
      <c r="Z27" s="180"/>
      <c r="AA27" s="184"/>
      <c r="AB27" s="187"/>
      <c r="AC27" s="190"/>
      <c r="AD27" s="193"/>
      <c r="AE27" s="204"/>
      <c r="AF27" s="31"/>
    </row>
    <row r="28" spans="1:32" ht="96.75" hidden="1" customHeight="1" x14ac:dyDescent="0.3">
      <c r="A28" s="133"/>
      <c r="B28" s="136"/>
      <c r="C28" s="139"/>
      <c r="D28" s="142"/>
      <c r="E28" s="133"/>
      <c r="F28" s="136"/>
      <c r="G28" s="136"/>
      <c r="H28" s="136"/>
      <c r="I28" s="151"/>
      <c r="J28" s="151"/>
      <c r="K28" s="151"/>
      <c r="L28" s="151"/>
      <c r="M28" s="151"/>
      <c r="N28" s="151"/>
      <c r="O28" s="32" t="s">
        <v>23</v>
      </c>
      <c r="P28" s="33" t="s">
        <v>24</v>
      </c>
      <c r="Q28" s="34">
        <f>IF(P28="PREVENIR",15,IF(P28="DETECTAR",10,IF(P28="NO ES UN CONTROL",0,"0")))</f>
        <v>15</v>
      </c>
      <c r="R28" s="163" t="str">
        <f>IF(R25&lt;86,"DÉBIL",IF(R25&lt;96,"MODERADO",IF(R25&lt;101,"FUERTE","")))</f>
        <v>FUERTE</v>
      </c>
      <c r="S28" s="136"/>
      <c r="T28" s="165" t="str">
        <f>IF(AND(R28="FUERTE",S25="FUERTE (SIEMPRE SE EJECUTA)"),"FUERTE",IF(OR(R28="DÉBIL",S25="DÉBIL (NO SE EJECUTA)"),"DÉBIL",IF(OR(R28="MODERADO",S25="MODERADO (ALGUNAS VECES)"),"MODERADO")))</f>
        <v>FUERTE</v>
      </c>
      <c r="U28" s="136"/>
      <c r="V28" s="199"/>
      <c r="W28" s="167"/>
      <c r="X28" s="199"/>
      <c r="Y28" s="178"/>
      <c r="Z28" s="180"/>
      <c r="AA28" s="184"/>
      <c r="AB28" s="187"/>
      <c r="AC28" s="190"/>
      <c r="AD28" s="193"/>
      <c r="AE28" s="169" t="s">
        <v>113</v>
      </c>
      <c r="AF28" s="36"/>
    </row>
    <row r="29" spans="1:32" ht="69.75" hidden="1" customHeight="1" x14ac:dyDescent="0.3">
      <c r="A29" s="133"/>
      <c r="B29" s="136"/>
      <c r="C29" s="139"/>
      <c r="D29" s="142"/>
      <c r="E29" s="133"/>
      <c r="F29" s="136"/>
      <c r="G29" s="136"/>
      <c r="H29" s="136"/>
      <c r="I29" s="151"/>
      <c r="J29" s="151"/>
      <c r="K29" s="151"/>
      <c r="L29" s="151"/>
      <c r="M29" s="151"/>
      <c r="N29" s="151"/>
      <c r="O29" s="32" t="s">
        <v>29</v>
      </c>
      <c r="P29" s="33" t="s">
        <v>30</v>
      </c>
      <c r="Q29" s="34">
        <f>IF(P29="CONFIABLE",15,IF(P29="NO CONFIABLE",0,"0"))</f>
        <v>15</v>
      </c>
      <c r="R29" s="158"/>
      <c r="S29" s="136"/>
      <c r="T29" s="136"/>
      <c r="U29" s="136"/>
      <c r="V29" s="199"/>
      <c r="W29" s="167"/>
      <c r="X29" s="199"/>
      <c r="Y29" s="178"/>
      <c r="Z29" s="180"/>
      <c r="AA29" s="184"/>
      <c r="AB29" s="187"/>
      <c r="AC29" s="190"/>
      <c r="AD29" s="193"/>
      <c r="AE29" s="170"/>
      <c r="AF29" s="36"/>
    </row>
    <row r="30" spans="1:32" ht="86.25" hidden="1" customHeight="1" x14ac:dyDescent="0.3">
      <c r="A30" s="133"/>
      <c r="B30" s="136"/>
      <c r="C30" s="139"/>
      <c r="D30" s="142"/>
      <c r="E30" s="133"/>
      <c r="F30" s="136"/>
      <c r="G30" s="136"/>
      <c r="H30" s="136"/>
      <c r="I30" s="151"/>
      <c r="J30" s="151"/>
      <c r="K30" s="151"/>
      <c r="L30" s="151"/>
      <c r="M30" s="151"/>
      <c r="N30" s="151"/>
      <c r="O30" s="32" t="s">
        <v>34</v>
      </c>
      <c r="P30" s="33" t="s">
        <v>35</v>
      </c>
      <c r="Q30" s="34">
        <f>IF(P30="SE INVESTIGAN Y SE RESUELVEN OPORTUNAMENTE",15,IF(P30="NO SE INVESTIGAN Y SE RESUELVEN OPORTUNAMENTE",0,"0"))</f>
        <v>15</v>
      </c>
      <c r="R30" s="158"/>
      <c r="S30" s="136"/>
      <c r="T30" s="136"/>
      <c r="U30" s="136"/>
      <c r="V30" s="199"/>
      <c r="W30" s="167"/>
      <c r="X30" s="199"/>
      <c r="Y30" s="178"/>
      <c r="Z30" s="180"/>
      <c r="AA30" s="184"/>
      <c r="AB30" s="187"/>
      <c r="AC30" s="190"/>
      <c r="AD30" s="193"/>
      <c r="AE30" s="182"/>
      <c r="AF30" s="31"/>
    </row>
    <row r="31" spans="1:32" ht="69.75" hidden="1" customHeight="1" x14ac:dyDescent="0.3">
      <c r="A31" s="133"/>
      <c r="B31" s="136"/>
      <c r="C31" s="139"/>
      <c r="D31" s="142"/>
      <c r="E31" s="133"/>
      <c r="F31" s="136"/>
      <c r="G31" s="136"/>
      <c r="H31" s="136"/>
      <c r="I31" s="152"/>
      <c r="J31" s="152"/>
      <c r="K31" s="152"/>
      <c r="L31" s="152"/>
      <c r="M31" s="152"/>
      <c r="N31" s="152"/>
      <c r="O31" s="37" t="s">
        <v>38</v>
      </c>
      <c r="P31" s="38" t="s">
        <v>115</v>
      </c>
      <c r="Q31" s="39">
        <f>IF(P31="COMPLETA",10,IF(P31="INCOMPLETA",5,IF(P31="NO EXISTE",0,"0")))</f>
        <v>10</v>
      </c>
      <c r="R31" s="164"/>
      <c r="S31" s="137"/>
      <c r="T31" s="137"/>
      <c r="U31" s="137"/>
      <c r="V31" s="199"/>
      <c r="W31" s="167"/>
      <c r="X31" s="199"/>
      <c r="Y31" s="178"/>
      <c r="Z31" s="180"/>
      <c r="AA31" s="184"/>
      <c r="AB31" s="187"/>
      <c r="AC31" s="190"/>
      <c r="AD31" s="194"/>
      <c r="AE31" s="183"/>
      <c r="AF31" s="31"/>
    </row>
    <row r="32" spans="1:32" ht="38.25" hidden="1" customHeight="1" x14ac:dyDescent="0.3">
      <c r="A32" s="133"/>
      <c r="B32" s="136"/>
      <c r="C32" s="139"/>
      <c r="D32" s="142"/>
      <c r="E32" s="133"/>
      <c r="F32" s="136"/>
      <c r="G32" s="136"/>
      <c r="H32" s="136"/>
      <c r="I32" s="153"/>
      <c r="J32" s="153"/>
      <c r="K32" s="153"/>
      <c r="L32" s="153"/>
      <c r="M32" s="138"/>
      <c r="N32" s="135"/>
      <c r="O32" s="28" t="s">
        <v>3</v>
      </c>
      <c r="P32" s="29" t="s">
        <v>4</v>
      </c>
      <c r="Q32" s="30">
        <f>IF(P32="ASIGNADO",15,IF(P32="NO ASIGNADO",0,"0"))</f>
        <v>15</v>
      </c>
      <c r="R32" s="173">
        <f>SUM(Q32:Q38)</f>
        <v>100</v>
      </c>
      <c r="S32" s="175" t="s">
        <v>110</v>
      </c>
      <c r="T32" s="160">
        <f>IF(T35="DÉBIL",0,IF(T35="MODERADO",50,IF(T35="FUERTE",100,"")))</f>
        <v>100</v>
      </c>
      <c r="U32" s="162" t="str">
        <f>IF(AND(R35="FUERTE",S32="FUERTE (SIEMPRE SE EJECUTA)"),"NO","SÍ")</f>
        <v>NO</v>
      </c>
      <c r="V32" s="199"/>
      <c r="W32" s="167"/>
      <c r="X32" s="199"/>
      <c r="Y32" s="178"/>
      <c r="Z32" s="180"/>
      <c r="AA32" s="184"/>
      <c r="AB32" s="187"/>
      <c r="AC32" s="190"/>
      <c r="AD32" s="195"/>
      <c r="AE32" s="196"/>
      <c r="AF32" s="31"/>
    </row>
    <row r="33" spans="1:32" ht="38.25" hidden="1" customHeight="1" x14ac:dyDescent="0.3">
      <c r="A33" s="133"/>
      <c r="B33" s="136"/>
      <c r="C33" s="139"/>
      <c r="D33" s="142"/>
      <c r="E33" s="133"/>
      <c r="F33" s="136"/>
      <c r="G33" s="136"/>
      <c r="H33" s="136"/>
      <c r="I33" s="154"/>
      <c r="J33" s="154"/>
      <c r="K33" s="154"/>
      <c r="L33" s="154"/>
      <c r="M33" s="154"/>
      <c r="N33" s="151"/>
      <c r="O33" s="32" t="s">
        <v>9</v>
      </c>
      <c r="P33" s="33" t="s">
        <v>114</v>
      </c>
      <c r="Q33" s="34">
        <f>IF(P33="ADECUADO",15,IF(P33="INADECUADO",0,"0"))</f>
        <v>15</v>
      </c>
      <c r="R33" s="158"/>
      <c r="S33" s="136"/>
      <c r="T33" s="136"/>
      <c r="U33" s="136"/>
      <c r="V33" s="199"/>
      <c r="W33" s="167"/>
      <c r="X33" s="199"/>
      <c r="Y33" s="178"/>
      <c r="Z33" s="180"/>
      <c r="AA33" s="184"/>
      <c r="AB33" s="187"/>
      <c r="AC33" s="190"/>
      <c r="AD33" s="133"/>
      <c r="AE33" s="197"/>
      <c r="AF33" s="31"/>
    </row>
    <row r="34" spans="1:32" ht="38.25" hidden="1" customHeight="1" x14ac:dyDescent="0.3">
      <c r="A34" s="133"/>
      <c r="B34" s="136"/>
      <c r="C34" s="139"/>
      <c r="D34" s="142"/>
      <c r="E34" s="133"/>
      <c r="F34" s="136"/>
      <c r="G34" s="136"/>
      <c r="H34" s="136"/>
      <c r="I34" s="154"/>
      <c r="J34" s="154"/>
      <c r="K34" s="154"/>
      <c r="L34" s="154"/>
      <c r="M34" s="154"/>
      <c r="N34" s="151"/>
      <c r="O34" s="90" t="s">
        <v>16</v>
      </c>
      <c r="P34" s="33" t="s">
        <v>17</v>
      </c>
      <c r="Q34" s="34">
        <f>IF(P34="OPORTUNA",15,IF(P34="INOPORTUNA",0,"0"))</f>
        <v>15</v>
      </c>
      <c r="R34" s="174"/>
      <c r="S34" s="136"/>
      <c r="T34" s="161"/>
      <c r="U34" s="136"/>
      <c r="V34" s="199"/>
      <c r="W34" s="167"/>
      <c r="X34" s="199"/>
      <c r="Y34" s="178"/>
      <c r="Z34" s="180"/>
      <c r="AA34" s="184"/>
      <c r="AB34" s="187"/>
      <c r="AC34" s="190"/>
      <c r="AD34" s="133"/>
      <c r="AE34" s="170"/>
      <c r="AF34" s="31"/>
    </row>
    <row r="35" spans="1:32" ht="38.25" hidden="1" customHeight="1" x14ac:dyDescent="0.3">
      <c r="A35" s="133"/>
      <c r="B35" s="136"/>
      <c r="C35" s="139"/>
      <c r="D35" s="142"/>
      <c r="E35" s="133"/>
      <c r="F35" s="136"/>
      <c r="G35" s="136"/>
      <c r="H35" s="136"/>
      <c r="I35" s="154"/>
      <c r="J35" s="154"/>
      <c r="K35" s="154"/>
      <c r="L35" s="154"/>
      <c r="M35" s="154"/>
      <c r="N35" s="151"/>
      <c r="O35" s="32" t="s">
        <v>23</v>
      </c>
      <c r="P35" s="33" t="s">
        <v>24</v>
      </c>
      <c r="Q35" s="34">
        <f>IF(P35="PREVENIR",15,IF(P35="DETECTAR",10,IF(P35="NO ES UN CONTROL",0,"0")))</f>
        <v>15</v>
      </c>
      <c r="R35" s="163" t="str">
        <f>IF(R32&lt;86,"DÉBIL",IF(R32&lt;96,"MODERADO",IF(R32&lt;101,"FUERTE","")))</f>
        <v>FUERTE</v>
      </c>
      <c r="S35" s="136"/>
      <c r="T35" s="165" t="str">
        <f>IF(AND(R35="FUERTE",S32="FUERTE (SIEMPRE SE EJECUTA)"),"FUERTE",IF(OR(R35="DÉBIL",S32="DÉBIL (NO SE EJECUTA)"),"DÉBIL",IF(OR(R35="MODERADO",S32="MODERADO (ALGUNAS VECES)"),"MODERADO")))</f>
        <v>FUERTE</v>
      </c>
      <c r="U35" s="136"/>
      <c r="V35" s="199"/>
      <c r="W35" s="167"/>
      <c r="X35" s="199"/>
      <c r="Y35" s="178"/>
      <c r="Z35" s="180"/>
      <c r="AA35" s="184"/>
      <c r="AB35" s="187"/>
      <c r="AC35" s="190"/>
      <c r="AD35" s="133"/>
      <c r="AE35" s="169" t="s">
        <v>113</v>
      </c>
      <c r="AF35" s="36"/>
    </row>
    <row r="36" spans="1:32" ht="38.25" hidden="1" customHeight="1" x14ac:dyDescent="0.3">
      <c r="A36" s="133"/>
      <c r="B36" s="136"/>
      <c r="C36" s="139"/>
      <c r="D36" s="142"/>
      <c r="E36" s="133"/>
      <c r="F36" s="136"/>
      <c r="G36" s="136"/>
      <c r="H36" s="136"/>
      <c r="I36" s="154"/>
      <c r="J36" s="154"/>
      <c r="K36" s="154"/>
      <c r="L36" s="154"/>
      <c r="M36" s="154"/>
      <c r="N36" s="151"/>
      <c r="O36" s="32" t="s">
        <v>29</v>
      </c>
      <c r="P36" s="33" t="s">
        <v>30</v>
      </c>
      <c r="Q36" s="34">
        <f>IF(P36="CONFIABLE",15,IF(P36="NO CONFIABLE",0,"0"))</f>
        <v>15</v>
      </c>
      <c r="R36" s="158"/>
      <c r="S36" s="136"/>
      <c r="T36" s="136"/>
      <c r="U36" s="136"/>
      <c r="V36" s="199"/>
      <c r="W36" s="167"/>
      <c r="X36" s="199"/>
      <c r="Y36" s="178"/>
      <c r="Z36" s="180"/>
      <c r="AA36" s="184"/>
      <c r="AB36" s="187"/>
      <c r="AC36" s="190"/>
      <c r="AD36" s="133"/>
      <c r="AE36" s="170"/>
      <c r="AF36" s="36"/>
    </row>
    <row r="37" spans="1:32" ht="38.25" hidden="1" customHeight="1" x14ac:dyDescent="0.3">
      <c r="A37" s="133"/>
      <c r="B37" s="136"/>
      <c r="C37" s="139"/>
      <c r="D37" s="142"/>
      <c r="E37" s="133"/>
      <c r="F37" s="136"/>
      <c r="G37" s="136"/>
      <c r="H37" s="136"/>
      <c r="I37" s="154"/>
      <c r="J37" s="154"/>
      <c r="K37" s="154"/>
      <c r="L37" s="154"/>
      <c r="M37" s="154"/>
      <c r="N37" s="151"/>
      <c r="O37" s="32" t="s">
        <v>34</v>
      </c>
      <c r="P37" s="33" t="s">
        <v>35</v>
      </c>
      <c r="Q37" s="34">
        <f>IF(P37="SE INVESTIGAN Y SE RESUELVEN OPORTUNAMENTE",15,IF(P37="NO SE INVESTIGAN Y SE RESUELVEN OPORTUNAMENTE",0,"0"))</f>
        <v>15</v>
      </c>
      <c r="R37" s="158"/>
      <c r="S37" s="136"/>
      <c r="T37" s="136"/>
      <c r="U37" s="136"/>
      <c r="V37" s="199"/>
      <c r="W37" s="167"/>
      <c r="X37" s="199"/>
      <c r="Y37" s="178"/>
      <c r="Z37" s="180"/>
      <c r="AA37" s="184"/>
      <c r="AB37" s="187"/>
      <c r="AC37" s="190"/>
      <c r="AD37" s="133"/>
      <c r="AE37" s="182"/>
      <c r="AF37" s="31"/>
    </row>
    <row r="38" spans="1:32" ht="38.25" hidden="1" customHeight="1" x14ac:dyDescent="0.3">
      <c r="A38" s="133"/>
      <c r="B38" s="136"/>
      <c r="C38" s="139"/>
      <c r="D38" s="142"/>
      <c r="E38" s="133"/>
      <c r="F38" s="136"/>
      <c r="G38" s="136"/>
      <c r="H38" s="136"/>
      <c r="I38" s="155"/>
      <c r="J38" s="155"/>
      <c r="K38" s="155"/>
      <c r="L38" s="155"/>
      <c r="M38" s="155"/>
      <c r="N38" s="152"/>
      <c r="O38" s="37" t="s">
        <v>38</v>
      </c>
      <c r="P38" s="38" t="s">
        <v>115</v>
      </c>
      <c r="Q38" s="39">
        <f>IF(P38="COMPLETA",10,IF(P38="INCOMPLETA",5,IF(P38="NO EXISTE",0,"0")))</f>
        <v>10</v>
      </c>
      <c r="R38" s="164"/>
      <c r="S38" s="137"/>
      <c r="T38" s="137"/>
      <c r="U38" s="137"/>
      <c r="V38" s="199"/>
      <c r="W38" s="167"/>
      <c r="X38" s="199"/>
      <c r="Y38" s="178"/>
      <c r="Z38" s="180"/>
      <c r="AA38" s="184"/>
      <c r="AB38" s="187"/>
      <c r="AC38" s="190"/>
      <c r="AD38" s="134"/>
      <c r="AE38" s="183"/>
      <c r="AF38" s="31"/>
    </row>
    <row r="39" spans="1:32" ht="38.25" hidden="1" customHeight="1" x14ac:dyDescent="0.3">
      <c r="A39" s="133"/>
      <c r="B39" s="136"/>
      <c r="C39" s="139"/>
      <c r="D39" s="142"/>
      <c r="E39" s="133"/>
      <c r="F39" s="136"/>
      <c r="G39" s="136"/>
      <c r="H39" s="136"/>
      <c r="I39" s="153"/>
      <c r="J39" s="135"/>
      <c r="K39" s="135"/>
      <c r="L39" s="135"/>
      <c r="M39" s="135"/>
      <c r="N39" s="135"/>
      <c r="O39" s="28" t="s">
        <v>3</v>
      </c>
      <c r="P39" s="29" t="s">
        <v>4</v>
      </c>
      <c r="Q39" s="30">
        <f>IF(P39="ASIGNADO",15,IF(P39="NO ASIGNADO",0,"0"))</f>
        <v>15</v>
      </c>
      <c r="R39" s="173">
        <f>SUM(Q39:Q45)</f>
        <v>100</v>
      </c>
      <c r="S39" s="175" t="s">
        <v>110</v>
      </c>
      <c r="T39" s="160">
        <f>IF(T42="DÉBIL",0,IF(T42="MODERADO",50,IF(T42="FUERTE",100,"")))</f>
        <v>100</v>
      </c>
      <c r="U39" s="162" t="str">
        <f>IF(AND(R42="FUERTE",S39="FUERTE (SIEMPRE SE EJECUTA)"),"NO","SÍ")</f>
        <v>NO</v>
      </c>
      <c r="V39" s="199"/>
      <c r="W39" s="167"/>
      <c r="X39" s="199"/>
      <c r="Y39" s="178"/>
      <c r="Z39" s="180"/>
      <c r="AA39" s="184"/>
      <c r="AB39" s="187"/>
      <c r="AC39" s="190"/>
      <c r="AD39" s="195"/>
      <c r="AE39" s="196"/>
      <c r="AF39" s="31"/>
    </row>
    <row r="40" spans="1:32" ht="38.25" hidden="1" customHeight="1" x14ac:dyDescent="0.3">
      <c r="A40" s="133"/>
      <c r="B40" s="136"/>
      <c r="C40" s="139"/>
      <c r="D40" s="142"/>
      <c r="E40" s="133"/>
      <c r="F40" s="136"/>
      <c r="G40" s="136"/>
      <c r="H40" s="136"/>
      <c r="I40" s="151"/>
      <c r="J40" s="151"/>
      <c r="K40" s="151"/>
      <c r="L40" s="151"/>
      <c r="M40" s="151"/>
      <c r="N40" s="151"/>
      <c r="O40" s="32" t="s">
        <v>9</v>
      </c>
      <c r="P40" s="33" t="s">
        <v>114</v>
      </c>
      <c r="Q40" s="34">
        <f>IF(P40="ADECUADO",15,IF(P40="INADECUADO",0,"0"))</f>
        <v>15</v>
      </c>
      <c r="R40" s="158"/>
      <c r="S40" s="136"/>
      <c r="T40" s="136"/>
      <c r="U40" s="136"/>
      <c r="V40" s="199"/>
      <c r="W40" s="167"/>
      <c r="X40" s="199"/>
      <c r="Y40" s="178"/>
      <c r="Z40" s="180"/>
      <c r="AA40" s="184"/>
      <c r="AB40" s="187"/>
      <c r="AC40" s="190"/>
      <c r="AD40" s="133"/>
      <c r="AE40" s="197"/>
      <c r="AF40" s="31"/>
    </row>
    <row r="41" spans="1:32" ht="38.25" hidden="1" customHeight="1" x14ac:dyDescent="0.3">
      <c r="A41" s="133"/>
      <c r="B41" s="136"/>
      <c r="C41" s="139"/>
      <c r="D41" s="142"/>
      <c r="E41" s="133"/>
      <c r="F41" s="136"/>
      <c r="G41" s="136"/>
      <c r="H41" s="136"/>
      <c r="I41" s="151"/>
      <c r="J41" s="151"/>
      <c r="K41" s="151"/>
      <c r="L41" s="151"/>
      <c r="M41" s="151"/>
      <c r="N41" s="151"/>
      <c r="O41" s="90" t="s">
        <v>16</v>
      </c>
      <c r="P41" s="33" t="s">
        <v>17</v>
      </c>
      <c r="Q41" s="34">
        <f>IF(P41="OPORTUNA",15,IF(P41="INOPORTUNA",0,"0"))</f>
        <v>15</v>
      </c>
      <c r="R41" s="174"/>
      <c r="S41" s="136"/>
      <c r="T41" s="161"/>
      <c r="U41" s="136"/>
      <c r="V41" s="199"/>
      <c r="W41" s="167"/>
      <c r="X41" s="199"/>
      <c r="Y41" s="178"/>
      <c r="Z41" s="180"/>
      <c r="AA41" s="184"/>
      <c r="AB41" s="187"/>
      <c r="AC41" s="190"/>
      <c r="AD41" s="133"/>
      <c r="AE41" s="170"/>
      <c r="AF41" s="31"/>
    </row>
    <row r="42" spans="1:32" ht="38.25" hidden="1" customHeight="1" x14ac:dyDescent="0.3">
      <c r="A42" s="133"/>
      <c r="B42" s="136"/>
      <c r="C42" s="139"/>
      <c r="D42" s="142"/>
      <c r="E42" s="133"/>
      <c r="F42" s="136"/>
      <c r="G42" s="136"/>
      <c r="H42" s="136"/>
      <c r="I42" s="151"/>
      <c r="J42" s="151"/>
      <c r="K42" s="151"/>
      <c r="L42" s="151"/>
      <c r="M42" s="151"/>
      <c r="N42" s="151"/>
      <c r="O42" s="32" t="s">
        <v>23</v>
      </c>
      <c r="P42" s="33" t="s">
        <v>24</v>
      </c>
      <c r="Q42" s="34">
        <f>IF(P42="PREVENIR",15,IF(P42="DETECTAR",10,IF(P42="NO ES UN CONTROL",0,"0")))</f>
        <v>15</v>
      </c>
      <c r="R42" s="163" t="str">
        <f>IF(R39&lt;86,"DÉBIL",IF(R39&lt;96,"MODERADO",IF(R39&lt;101,"FUERTE","")))</f>
        <v>FUERTE</v>
      </c>
      <c r="S42" s="136"/>
      <c r="T42" s="165" t="str">
        <f>IF(AND(R42="FUERTE",S39="FUERTE (SIEMPRE SE EJECUTA)"),"FUERTE",IF(OR(R42="DÉBIL",S39="DÉBIL (NO SE EJECUTA)"),"DÉBIL",IF(OR(R42="MODERADO",S39="MODERADO (ALGUNAS VECES)"),"MODERADO")))</f>
        <v>FUERTE</v>
      </c>
      <c r="U42" s="136"/>
      <c r="V42" s="199"/>
      <c r="W42" s="167"/>
      <c r="X42" s="199"/>
      <c r="Y42" s="178"/>
      <c r="Z42" s="180"/>
      <c r="AA42" s="184"/>
      <c r="AB42" s="187"/>
      <c r="AC42" s="190"/>
      <c r="AD42" s="133"/>
      <c r="AE42" s="169" t="s">
        <v>113</v>
      </c>
      <c r="AF42" s="36"/>
    </row>
    <row r="43" spans="1:32" ht="38.25" hidden="1" customHeight="1" x14ac:dyDescent="0.3">
      <c r="A43" s="133"/>
      <c r="B43" s="136"/>
      <c r="C43" s="139"/>
      <c r="D43" s="142"/>
      <c r="E43" s="133"/>
      <c r="F43" s="136"/>
      <c r="G43" s="136"/>
      <c r="H43" s="136"/>
      <c r="I43" s="151"/>
      <c r="J43" s="151"/>
      <c r="K43" s="151"/>
      <c r="L43" s="151"/>
      <c r="M43" s="151"/>
      <c r="N43" s="151"/>
      <c r="O43" s="32" t="s">
        <v>29</v>
      </c>
      <c r="P43" s="33" t="s">
        <v>30</v>
      </c>
      <c r="Q43" s="34">
        <f>IF(P43="CONFIABLE",15,IF(P43="NO CONFIABLE",0,"0"))</f>
        <v>15</v>
      </c>
      <c r="R43" s="158"/>
      <c r="S43" s="136"/>
      <c r="T43" s="136"/>
      <c r="U43" s="136"/>
      <c r="V43" s="199"/>
      <c r="W43" s="167"/>
      <c r="X43" s="199"/>
      <c r="Y43" s="178"/>
      <c r="Z43" s="180"/>
      <c r="AA43" s="184"/>
      <c r="AB43" s="187"/>
      <c r="AC43" s="190"/>
      <c r="AD43" s="133"/>
      <c r="AE43" s="170"/>
      <c r="AF43" s="36"/>
    </row>
    <row r="44" spans="1:32" ht="38.25" hidden="1" customHeight="1" x14ac:dyDescent="0.3">
      <c r="A44" s="133"/>
      <c r="B44" s="136"/>
      <c r="C44" s="139"/>
      <c r="D44" s="142"/>
      <c r="E44" s="133"/>
      <c r="F44" s="136"/>
      <c r="G44" s="136"/>
      <c r="H44" s="136"/>
      <c r="I44" s="151"/>
      <c r="J44" s="151"/>
      <c r="K44" s="151"/>
      <c r="L44" s="151"/>
      <c r="M44" s="151"/>
      <c r="N44" s="151"/>
      <c r="O44" s="32" t="s">
        <v>34</v>
      </c>
      <c r="P44" s="33" t="s">
        <v>35</v>
      </c>
      <c r="Q44" s="34">
        <f>IF(P44="SE INVESTIGAN Y SE RESUELVEN OPORTUNAMENTE",15,IF(P44="NO SE INVESTIGAN Y SE RESUELVEN OPORTUNAMENTE",0,"0"))</f>
        <v>15</v>
      </c>
      <c r="R44" s="158"/>
      <c r="S44" s="136"/>
      <c r="T44" s="136"/>
      <c r="U44" s="136"/>
      <c r="V44" s="199"/>
      <c r="W44" s="167"/>
      <c r="X44" s="199"/>
      <c r="Y44" s="178"/>
      <c r="Z44" s="180"/>
      <c r="AA44" s="184"/>
      <c r="AB44" s="187"/>
      <c r="AC44" s="190"/>
      <c r="AD44" s="133"/>
      <c r="AE44" s="182"/>
      <c r="AF44" s="31"/>
    </row>
    <row r="45" spans="1:32" ht="38.25" hidden="1" customHeight="1" x14ac:dyDescent="0.3">
      <c r="A45" s="133"/>
      <c r="B45" s="136"/>
      <c r="C45" s="139"/>
      <c r="D45" s="142"/>
      <c r="E45" s="133"/>
      <c r="F45" s="136"/>
      <c r="G45" s="136"/>
      <c r="H45" s="136"/>
      <c r="I45" s="152"/>
      <c r="J45" s="152"/>
      <c r="K45" s="152"/>
      <c r="L45" s="152"/>
      <c r="M45" s="152"/>
      <c r="N45" s="152"/>
      <c r="O45" s="37" t="s">
        <v>38</v>
      </c>
      <c r="P45" s="38" t="s">
        <v>115</v>
      </c>
      <c r="Q45" s="39">
        <f>IF(P45="COMPLETA",10,IF(P45="INCOMPLETA",5,IF(P45="NO EXISTE",0,"0")))</f>
        <v>10</v>
      </c>
      <c r="R45" s="164"/>
      <c r="S45" s="137"/>
      <c r="T45" s="137"/>
      <c r="U45" s="137"/>
      <c r="V45" s="199"/>
      <c r="W45" s="167"/>
      <c r="X45" s="199"/>
      <c r="Y45" s="178"/>
      <c r="Z45" s="180"/>
      <c r="AA45" s="184"/>
      <c r="AB45" s="187"/>
      <c r="AC45" s="190"/>
      <c r="AD45" s="134"/>
      <c r="AE45" s="183"/>
      <c r="AF45" s="31"/>
    </row>
    <row r="46" spans="1:32" ht="38.25" hidden="1" customHeight="1" x14ac:dyDescent="0.3">
      <c r="A46" s="133"/>
      <c r="B46" s="136"/>
      <c r="C46" s="139"/>
      <c r="D46" s="142"/>
      <c r="E46" s="133"/>
      <c r="F46" s="136"/>
      <c r="G46" s="136"/>
      <c r="H46" s="136"/>
      <c r="I46" s="148"/>
      <c r="J46" s="138"/>
      <c r="K46" s="138"/>
      <c r="L46" s="87"/>
      <c r="M46" s="87"/>
      <c r="N46" s="138"/>
      <c r="O46" s="28" t="s">
        <v>3</v>
      </c>
      <c r="P46" s="29" t="s">
        <v>4</v>
      </c>
      <c r="Q46" s="30">
        <f>IF(P46="ASIGNADO",15,IF(P46="NO ASIGNADO",0,"0"))</f>
        <v>15</v>
      </c>
      <c r="R46" s="173">
        <f>SUM(Q46:Q52)</f>
        <v>100</v>
      </c>
      <c r="S46" s="175" t="s">
        <v>110</v>
      </c>
      <c r="T46" s="160">
        <f>IF(T49="DÉBIL",0,IF(T49="MODERADO",50,IF(T49="FUERTE",100,"")))</f>
        <v>100</v>
      </c>
      <c r="U46" s="162" t="str">
        <f>IF(AND(R49="FUERTE",S46="FUERTE (SIEMPRE SE EJECUTA)"),"NO","SÍ")</f>
        <v>NO</v>
      </c>
      <c r="V46" s="199"/>
      <c r="W46" s="167"/>
      <c r="X46" s="199"/>
      <c r="Y46" s="178"/>
      <c r="Z46" s="180"/>
      <c r="AA46" s="184"/>
      <c r="AB46" s="187"/>
      <c r="AC46" s="190"/>
      <c r="AD46" s="195"/>
      <c r="AE46" s="196"/>
      <c r="AF46" s="31"/>
    </row>
    <row r="47" spans="1:32" ht="38.25" hidden="1" customHeight="1" x14ac:dyDescent="0.3">
      <c r="A47" s="133"/>
      <c r="B47" s="136"/>
      <c r="C47" s="139"/>
      <c r="D47" s="142"/>
      <c r="E47" s="133"/>
      <c r="F47" s="136"/>
      <c r="G47" s="136"/>
      <c r="H47" s="136"/>
      <c r="I47" s="154"/>
      <c r="J47" s="154"/>
      <c r="K47" s="154"/>
      <c r="L47" s="72"/>
      <c r="M47" s="72"/>
      <c r="N47" s="154"/>
      <c r="O47" s="32" t="s">
        <v>9</v>
      </c>
      <c r="P47" s="33" t="s">
        <v>114</v>
      </c>
      <c r="Q47" s="34">
        <f>IF(P47="ADECUADO",15,IF(P47="INADECUADO",0,"0"))</f>
        <v>15</v>
      </c>
      <c r="R47" s="158"/>
      <c r="S47" s="136"/>
      <c r="T47" s="205"/>
      <c r="U47" s="136"/>
      <c r="V47" s="199"/>
      <c r="W47" s="167"/>
      <c r="X47" s="199"/>
      <c r="Y47" s="178"/>
      <c r="Z47" s="180"/>
      <c r="AA47" s="184"/>
      <c r="AB47" s="187"/>
      <c r="AC47" s="190"/>
      <c r="AD47" s="133"/>
      <c r="AE47" s="197"/>
      <c r="AF47" s="31"/>
    </row>
    <row r="48" spans="1:32" ht="38.25" hidden="1" customHeight="1" x14ac:dyDescent="0.3">
      <c r="A48" s="133"/>
      <c r="B48" s="136"/>
      <c r="C48" s="139"/>
      <c r="D48" s="142"/>
      <c r="E48" s="133"/>
      <c r="F48" s="136"/>
      <c r="G48" s="136"/>
      <c r="H48" s="136"/>
      <c r="I48" s="154"/>
      <c r="J48" s="154"/>
      <c r="K48" s="154"/>
      <c r="L48" s="72"/>
      <c r="M48" s="72"/>
      <c r="N48" s="154"/>
      <c r="O48" s="90" t="s">
        <v>16</v>
      </c>
      <c r="P48" s="33" t="s">
        <v>17</v>
      </c>
      <c r="Q48" s="34">
        <f>IF(P48="OPORTUNA",15,IF(P48="INOPORTUNA",0,"0"))</f>
        <v>15</v>
      </c>
      <c r="R48" s="174"/>
      <c r="S48" s="136"/>
      <c r="T48" s="206"/>
      <c r="U48" s="136"/>
      <c r="V48" s="199"/>
      <c r="W48" s="167"/>
      <c r="X48" s="199"/>
      <c r="Y48" s="178"/>
      <c r="Z48" s="180"/>
      <c r="AA48" s="184"/>
      <c r="AB48" s="187"/>
      <c r="AC48" s="190"/>
      <c r="AD48" s="133"/>
      <c r="AE48" s="170"/>
      <c r="AF48" s="31"/>
    </row>
    <row r="49" spans="1:32" ht="38.25" hidden="1" customHeight="1" x14ac:dyDescent="0.3">
      <c r="A49" s="133"/>
      <c r="B49" s="136"/>
      <c r="C49" s="139"/>
      <c r="D49" s="142"/>
      <c r="E49" s="133"/>
      <c r="F49" s="136"/>
      <c r="G49" s="136"/>
      <c r="H49" s="136"/>
      <c r="I49" s="154"/>
      <c r="J49" s="154"/>
      <c r="K49" s="154"/>
      <c r="L49" s="72"/>
      <c r="M49" s="72"/>
      <c r="N49" s="154"/>
      <c r="O49" s="32" t="s">
        <v>23</v>
      </c>
      <c r="P49" s="33" t="s">
        <v>24</v>
      </c>
      <c r="Q49" s="34">
        <f>IF(P49="PREVENIR",15,IF(P49="DETECTAR",10,IF(P49="NO ES UN CONTROL",0,"0")))</f>
        <v>15</v>
      </c>
      <c r="R49" s="163" t="str">
        <f>IF(R46&lt;86,"DÉBIL",IF(R46&lt;96,"MODERADO",IF(R46&lt;101,"FUERTE","")))</f>
        <v>FUERTE</v>
      </c>
      <c r="S49" s="136"/>
      <c r="T49" s="165" t="str">
        <f>IF(AND(R49="FUERTE",S46="FUERTE (SIEMPRE SE EJECUTA)"),"FUERTE",IF(OR(R49="DÉBIL",S46="DÉBIL (NO SE EJECUTA)"),"DÉBIL",IF(OR(R49="MODERADO",S46="MODERADO (ALGUNAS VECES)"),"MODERADO")))</f>
        <v>FUERTE</v>
      </c>
      <c r="U49" s="136"/>
      <c r="V49" s="199"/>
      <c r="W49" s="167"/>
      <c r="X49" s="199"/>
      <c r="Y49" s="178"/>
      <c r="Z49" s="180"/>
      <c r="AA49" s="184"/>
      <c r="AB49" s="187"/>
      <c r="AC49" s="190"/>
      <c r="AD49" s="133"/>
      <c r="AE49" s="169" t="s">
        <v>113</v>
      </c>
      <c r="AF49" s="36"/>
    </row>
    <row r="50" spans="1:32" ht="38.25" hidden="1" customHeight="1" x14ac:dyDescent="0.3">
      <c r="A50" s="133"/>
      <c r="B50" s="136"/>
      <c r="C50" s="139"/>
      <c r="D50" s="142"/>
      <c r="E50" s="133"/>
      <c r="F50" s="136"/>
      <c r="G50" s="136"/>
      <c r="H50" s="136"/>
      <c r="I50" s="154"/>
      <c r="J50" s="154"/>
      <c r="K50" s="154"/>
      <c r="L50" s="72"/>
      <c r="M50" s="72"/>
      <c r="N50" s="154"/>
      <c r="O50" s="32" t="s">
        <v>29</v>
      </c>
      <c r="P50" s="33" t="s">
        <v>30</v>
      </c>
      <c r="Q50" s="34">
        <f>IF(P50="CONFIABLE",15,IF(P50="NO CONFIABLE",0,"0"))</f>
        <v>15</v>
      </c>
      <c r="R50" s="209"/>
      <c r="S50" s="136"/>
      <c r="T50" s="136"/>
      <c r="U50" s="136"/>
      <c r="V50" s="199"/>
      <c r="W50" s="167"/>
      <c r="X50" s="199"/>
      <c r="Y50" s="178"/>
      <c r="Z50" s="180"/>
      <c r="AA50" s="184"/>
      <c r="AB50" s="187"/>
      <c r="AC50" s="190"/>
      <c r="AD50" s="133"/>
      <c r="AE50" s="170"/>
      <c r="AF50" s="36"/>
    </row>
    <row r="51" spans="1:32" ht="38.25" hidden="1" customHeight="1" x14ac:dyDescent="0.3">
      <c r="A51" s="133"/>
      <c r="B51" s="136"/>
      <c r="C51" s="139"/>
      <c r="D51" s="142"/>
      <c r="E51" s="133"/>
      <c r="F51" s="136"/>
      <c r="G51" s="136"/>
      <c r="H51" s="136"/>
      <c r="I51" s="154"/>
      <c r="J51" s="154"/>
      <c r="K51" s="154"/>
      <c r="L51" s="72"/>
      <c r="M51" s="72"/>
      <c r="N51" s="154"/>
      <c r="O51" s="32" t="s">
        <v>34</v>
      </c>
      <c r="P51" s="33" t="s">
        <v>35</v>
      </c>
      <c r="Q51" s="34">
        <f>IF(P51="SE INVESTIGAN Y SE RESUELVEN OPORTUNAMENTE",15,IF(P51="NO SE INVESTIGAN Y SE RESUELVEN OPORTUNAMENTE",0,"0"))</f>
        <v>15</v>
      </c>
      <c r="R51" s="209"/>
      <c r="S51" s="136"/>
      <c r="T51" s="136"/>
      <c r="U51" s="136"/>
      <c r="V51" s="199"/>
      <c r="W51" s="167"/>
      <c r="X51" s="199"/>
      <c r="Y51" s="178"/>
      <c r="Z51" s="180"/>
      <c r="AA51" s="184"/>
      <c r="AB51" s="187"/>
      <c r="AC51" s="190"/>
      <c r="AD51" s="133"/>
      <c r="AE51" s="182"/>
      <c r="AF51" s="31"/>
    </row>
    <row r="52" spans="1:32" ht="38.25" hidden="1" customHeight="1" x14ac:dyDescent="0.3">
      <c r="A52" s="133"/>
      <c r="B52" s="136"/>
      <c r="C52" s="139"/>
      <c r="D52" s="142"/>
      <c r="E52" s="133"/>
      <c r="F52" s="136"/>
      <c r="G52" s="136"/>
      <c r="H52" s="136"/>
      <c r="I52" s="155"/>
      <c r="J52" s="155"/>
      <c r="K52" s="155"/>
      <c r="L52" s="73"/>
      <c r="M52" s="73"/>
      <c r="N52" s="155"/>
      <c r="O52" s="37" t="s">
        <v>38</v>
      </c>
      <c r="P52" s="38" t="s">
        <v>39</v>
      </c>
      <c r="Q52" s="39">
        <f>IF(P52="COMPLETA",10,IF(P52="INCOMPLETA",5,IF(P52="NO EXISTE",0,"0")))</f>
        <v>10</v>
      </c>
      <c r="R52" s="210"/>
      <c r="S52" s="137"/>
      <c r="T52" s="137"/>
      <c r="U52" s="137"/>
      <c r="V52" s="199"/>
      <c r="W52" s="167"/>
      <c r="X52" s="199"/>
      <c r="Y52" s="178"/>
      <c r="Z52" s="180"/>
      <c r="AA52" s="184"/>
      <c r="AB52" s="187"/>
      <c r="AC52" s="190"/>
      <c r="AD52" s="134"/>
      <c r="AE52" s="183"/>
      <c r="AF52" s="31"/>
    </row>
    <row r="53" spans="1:32" ht="15.75" hidden="1" customHeight="1" x14ac:dyDescent="0.3">
      <c r="A53" s="133"/>
      <c r="B53" s="136"/>
      <c r="C53" s="139"/>
      <c r="D53" s="142"/>
      <c r="E53" s="133"/>
      <c r="F53" s="136"/>
      <c r="G53" s="136"/>
      <c r="H53" s="136"/>
      <c r="I53" s="148"/>
      <c r="J53" s="138"/>
      <c r="K53" s="138"/>
      <c r="L53" s="138"/>
      <c r="M53" s="138"/>
      <c r="N53" s="138"/>
      <c r="O53" s="28" t="s">
        <v>3</v>
      </c>
      <c r="P53" s="29" t="s">
        <v>4</v>
      </c>
      <c r="Q53" s="30">
        <f>IF(P53="ASIGNADO",15,IF(P53="NO ASIGNADO",0,"0"))</f>
        <v>15</v>
      </c>
      <c r="R53" s="173">
        <f>SUM(Q53:Q59)</f>
        <v>100</v>
      </c>
      <c r="S53" s="175" t="s">
        <v>110</v>
      </c>
      <c r="T53" s="160">
        <f>IF(T56="DÉBIL",0,IF(T56="MODERADO",50,IF(T56="FUERTE",100,"")))</f>
        <v>100</v>
      </c>
      <c r="U53" s="162" t="str">
        <f>IF(AND(R56="FUERTE",S53="FUERTE (SIEMPRE SE EJECUTA)"),"NO","SÍ")</f>
        <v>NO</v>
      </c>
      <c r="V53" s="199"/>
      <c r="W53" s="167"/>
      <c r="X53" s="199"/>
      <c r="Y53" s="178"/>
      <c r="Z53" s="180"/>
      <c r="AA53" s="184"/>
      <c r="AB53" s="187"/>
      <c r="AC53" s="190"/>
      <c r="AD53" s="195"/>
      <c r="AE53" s="196"/>
      <c r="AF53" s="31"/>
    </row>
    <row r="54" spans="1:32" ht="31.2" hidden="1" x14ac:dyDescent="0.3">
      <c r="A54" s="133"/>
      <c r="B54" s="136"/>
      <c r="C54" s="139"/>
      <c r="D54" s="142"/>
      <c r="E54" s="133"/>
      <c r="F54" s="136"/>
      <c r="G54" s="136"/>
      <c r="H54" s="136"/>
      <c r="I54" s="154"/>
      <c r="J54" s="154"/>
      <c r="K54" s="154"/>
      <c r="L54" s="154"/>
      <c r="M54" s="154"/>
      <c r="N54" s="154"/>
      <c r="O54" s="32" t="s">
        <v>9</v>
      </c>
      <c r="P54" s="33" t="s">
        <v>10</v>
      </c>
      <c r="Q54" s="34">
        <f>IF(P54="ADECUADO",15,IF(P54="INADECUADO",0,"0"))</f>
        <v>15</v>
      </c>
      <c r="R54" s="158"/>
      <c r="S54" s="136"/>
      <c r="T54" s="136"/>
      <c r="U54" s="136"/>
      <c r="V54" s="199"/>
      <c r="W54" s="167"/>
      <c r="X54" s="199"/>
      <c r="Y54" s="178"/>
      <c r="Z54" s="180"/>
      <c r="AA54" s="184"/>
      <c r="AB54" s="187"/>
      <c r="AC54" s="190"/>
      <c r="AD54" s="133"/>
      <c r="AE54" s="197"/>
      <c r="AF54" s="31"/>
    </row>
    <row r="55" spans="1:32" ht="46.8" hidden="1" x14ac:dyDescent="0.3">
      <c r="A55" s="133"/>
      <c r="B55" s="136"/>
      <c r="C55" s="139"/>
      <c r="D55" s="142"/>
      <c r="E55" s="133"/>
      <c r="F55" s="136"/>
      <c r="G55" s="136"/>
      <c r="H55" s="136"/>
      <c r="I55" s="154"/>
      <c r="J55" s="154"/>
      <c r="K55" s="154"/>
      <c r="L55" s="154"/>
      <c r="M55" s="154"/>
      <c r="N55" s="154"/>
      <c r="O55" s="90" t="s">
        <v>16</v>
      </c>
      <c r="P55" s="33" t="s">
        <v>17</v>
      </c>
      <c r="Q55" s="34">
        <f>IF(P55="OPORTUNA",15,IF(P55="INOPORTUNA",0,"0"))</f>
        <v>15</v>
      </c>
      <c r="R55" s="174"/>
      <c r="S55" s="136"/>
      <c r="T55" s="161"/>
      <c r="U55" s="136"/>
      <c r="V55" s="199"/>
      <c r="W55" s="167"/>
      <c r="X55" s="199"/>
      <c r="Y55" s="178"/>
      <c r="Z55" s="180"/>
      <c r="AA55" s="184"/>
      <c r="AB55" s="187"/>
      <c r="AC55" s="190"/>
      <c r="AD55" s="133"/>
      <c r="AE55" s="170"/>
      <c r="AF55" s="31"/>
    </row>
    <row r="56" spans="1:32" ht="62.4" hidden="1" x14ac:dyDescent="0.3">
      <c r="A56" s="133"/>
      <c r="B56" s="136"/>
      <c r="C56" s="139"/>
      <c r="D56" s="142"/>
      <c r="E56" s="133"/>
      <c r="F56" s="136"/>
      <c r="G56" s="136"/>
      <c r="H56" s="136"/>
      <c r="I56" s="154"/>
      <c r="J56" s="154"/>
      <c r="K56" s="154"/>
      <c r="L56" s="154"/>
      <c r="M56" s="154"/>
      <c r="N56" s="154"/>
      <c r="O56" s="32" t="s">
        <v>23</v>
      </c>
      <c r="P56" s="33" t="s">
        <v>24</v>
      </c>
      <c r="Q56" s="34">
        <f>IF(P56="PREVENIR",15,IF(P56="DETECTAR",10,IF(P56="NO ES UN CONTROL",0,"0")))</f>
        <v>15</v>
      </c>
      <c r="R56" s="163" t="str">
        <f>IF(R53&lt;86,"DÉBIL",IF(R53&lt;96,"MODERADO",IF(R53&lt;101,"FUERTE","")))</f>
        <v>FUERTE</v>
      </c>
      <c r="S56" s="136"/>
      <c r="T56" s="165" t="str">
        <f>IF(AND(R56="FUERTE",S53="FUERTE (SIEMPRE SE EJECUTA)"),"FUERTE",IF(OR(R56="DÉBIL",S53="DÉBIL (NO SE EJECUTA)"),"DÉBIL",IF(OR(R56="MODERADO",S53="MODERADO (ALGUNAS VECES)"),"MODERADO")))</f>
        <v>FUERTE</v>
      </c>
      <c r="U56" s="136"/>
      <c r="V56" s="199"/>
      <c r="W56" s="167"/>
      <c r="X56" s="199"/>
      <c r="Y56" s="178"/>
      <c r="Z56" s="180"/>
      <c r="AA56" s="184"/>
      <c r="AB56" s="187"/>
      <c r="AC56" s="190"/>
      <c r="AD56" s="133"/>
      <c r="AE56" s="169" t="s">
        <v>113</v>
      </c>
      <c r="AF56" s="36"/>
    </row>
    <row r="57" spans="1:32" ht="46.8" hidden="1" x14ac:dyDescent="0.3">
      <c r="A57" s="133"/>
      <c r="B57" s="136"/>
      <c r="C57" s="139"/>
      <c r="D57" s="142"/>
      <c r="E57" s="133"/>
      <c r="F57" s="136"/>
      <c r="G57" s="136"/>
      <c r="H57" s="136"/>
      <c r="I57" s="154"/>
      <c r="J57" s="154"/>
      <c r="K57" s="154"/>
      <c r="L57" s="154"/>
      <c r="M57" s="154"/>
      <c r="N57" s="154"/>
      <c r="O57" s="32" t="s">
        <v>29</v>
      </c>
      <c r="P57" s="33" t="s">
        <v>30</v>
      </c>
      <c r="Q57" s="34">
        <f>IF(P57="CONFIABLE",15,IF(P57="NO CONFIABLE",0,"0"))</f>
        <v>15</v>
      </c>
      <c r="R57" s="158"/>
      <c r="S57" s="136"/>
      <c r="T57" s="136"/>
      <c r="U57" s="136"/>
      <c r="V57" s="199"/>
      <c r="W57" s="167"/>
      <c r="X57" s="199"/>
      <c r="Y57" s="178"/>
      <c r="Z57" s="180"/>
      <c r="AA57" s="184"/>
      <c r="AB57" s="187"/>
      <c r="AC57" s="190"/>
      <c r="AD57" s="133"/>
      <c r="AE57" s="170"/>
      <c r="AF57" s="36"/>
    </row>
    <row r="58" spans="1:32" ht="47.25" hidden="1" customHeight="1" x14ac:dyDescent="0.3">
      <c r="A58" s="133"/>
      <c r="B58" s="136"/>
      <c r="C58" s="139"/>
      <c r="D58" s="142"/>
      <c r="E58" s="133"/>
      <c r="F58" s="136"/>
      <c r="G58" s="136"/>
      <c r="H58" s="136"/>
      <c r="I58" s="154"/>
      <c r="J58" s="154"/>
      <c r="K58" s="154"/>
      <c r="L58" s="154"/>
      <c r="M58" s="154"/>
      <c r="N58" s="154"/>
      <c r="O58" s="32" t="s">
        <v>34</v>
      </c>
      <c r="P58" s="33" t="s">
        <v>35</v>
      </c>
      <c r="Q58" s="34">
        <f>IF(P58="SE INVESTIGAN Y SE RESUELVEN OPORTUNAMENTE",15,IF(P58="NO SE INVESTIGAN Y SE RESUELVEN OPORTUNAMENTE",0,"0"))</f>
        <v>15</v>
      </c>
      <c r="R58" s="158"/>
      <c r="S58" s="136"/>
      <c r="T58" s="136"/>
      <c r="U58" s="136"/>
      <c r="V58" s="199"/>
      <c r="W58" s="167"/>
      <c r="X58" s="199"/>
      <c r="Y58" s="178"/>
      <c r="Z58" s="180"/>
      <c r="AA58" s="184"/>
      <c r="AB58" s="187"/>
      <c r="AC58" s="190"/>
      <c r="AD58" s="133"/>
      <c r="AE58" s="182"/>
      <c r="AF58" s="31"/>
    </row>
    <row r="59" spans="1:32" ht="47.4" hidden="1" thickBot="1" x14ac:dyDescent="0.35">
      <c r="A59" s="134"/>
      <c r="B59" s="137"/>
      <c r="C59" s="140"/>
      <c r="D59" s="143"/>
      <c r="E59" s="134"/>
      <c r="F59" s="137"/>
      <c r="G59" s="137"/>
      <c r="H59" s="137"/>
      <c r="I59" s="156"/>
      <c r="J59" s="156"/>
      <c r="K59" s="156"/>
      <c r="L59" s="156"/>
      <c r="M59" s="156"/>
      <c r="N59" s="156"/>
      <c r="O59" s="91" t="s">
        <v>38</v>
      </c>
      <c r="P59" s="92" t="s">
        <v>39</v>
      </c>
      <c r="Q59" s="93">
        <f>IF(P59="COMPLETA",10,IF(P59="INCOMPLETA",5,IF(P59="NO EXISTE",0,"0")))</f>
        <v>10</v>
      </c>
      <c r="R59" s="211"/>
      <c r="S59" s="207"/>
      <c r="T59" s="207"/>
      <c r="U59" s="207"/>
      <c r="V59" s="200"/>
      <c r="W59" s="168"/>
      <c r="X59" s="200"/>
      <c r="Y59" s="179"/>
      <c r="Z59" s="181"/>
      <c r="AA59" s="185"/>
      <c r="AB59" s="188"/>
      <c r="AC59" s="191"/>
      <c r="AD59" s="208"/>
      <c r="AE59" s="212"/>
      <c r="AF59" s="31"/>
    </row>
    <row r="60" spans="1:32" ht="15.75" customHeight="1" x14ac:dyDescent="0.3"/>
    <row r="61" spans="1:32" ht="15.75" customHeight="1" x14ac:dyDescent="0.3"/>
    <row r="62" spans="1:32" ht="15.75" customHeight="1" x14ac:dyDescent="0.3"/>
    <row r="63" spans="1:32" ht="15.75" customHeight="1" x14ac:dyDescent="0.3"/>
    <row r="64" spans="1:3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152">
    <mergeCell ref="J53:J59"/>
    <mergeCell ref="K53:K59"/>
    <mergeCell ref="L53:L59"/>
    <mergeCell ref="M53:M59"/>
    <mergeCell ref="AE46:AE48"/>
    <mergeCell ref="I46:I52"/>
    <mergeCell ref="J46:J52"/>
    <mergeCell ref="K46:K52"/>
    <mergeCell ref="N46:N52"/>
    <mergeCell ref="R46:R48"/>
    <mergeCell ref="S46:S52"/>
    <mergeCell ref="N53:N59"/>
    <mergeCell ref="R53:R55"/>
    <mergeCell ref="S53:S59"/>
    <mergeCell ref="T53:T55"/>
    <mergeCell ref="U53:U59"/>
    <mergeCell ref="AD53:AD59"/>
    <mergeCell ref="U46:U52"/>
    <mergeCell ref="R49:R52"/>
    <mergeCell ref="T49:T52"/>
    <mergeCell ref="AE49:AE50"/>
    <mergeCell ref="AE51:AE52"/>
    <mergeCell ref="R56:R59"/>
    <mergeCell ref="T56:T59"/>
    <mergeCell ref="AE44:AE45"/>
    <mergeCell ref="AE39:AE41"/>
    <mergeCell ref="V18:V59"/>
    <mergeCell ref="W18:W19"/>
    <mergeCell ref="X18:X59"/>
    <mergeCell ref="AE25:AE27"/>
    <mergeCell ref="U25:U31"/>
    <mergeCell ref="T46:T48"/>
    <mergeCell ref="T39:T41"/>
    <mergeCell ref="U39:U45"/>
    <mergeCell ref="AE56:AE57"/>
    <mergeCell ref="AE58:AE59"/>
    <mergeCell ref="AE53:AE55"/>
    <mergeCell ref="J39:J45"/>
    <mergeCell ref="K39:K45"/>
    <mergeCell ref="L39:L45"/>
    <mergeCell ref="M39:M45"/>
    <mergeCell ref="R32:R34"/>
    <mergeCell ref="S32:S38"/>
    <mergeCell ref="T32:T34"/>
    <mergeCell ref="U32:U38"/>
    <mergeCell ref="AD32:AD38"/>
    <mergeCell ref="J32:J38"/>
    <mergeCell ref="K32:K38"/>
    <mergeCell ref="L32:L38"/>
    <mergeCell ref="M32:M38"/>
    <mergeCell ref="N32:N38"/>
    <mergeCell ref="N39:N45"/>
    <mergeCell ref="R39:R41"/>
    <mergeCell ref="S39:S45"/>
    <mergeCell ref="R35:R38"/>
    <mergeCell ref="T35:T38"/>
    <mergeCell ref="R42:R45"/>
    <mergeCell ref="T42:T45"/>
    <mergeCell ref="W21:W59"/>
    <mergeCell ref="AE21:AE22"/>
    <mergeCell ref="AE23:AE24"/>
    <mergeCell ref="R25:R27"/>
    <mergeCell ref="S25:S31"/>
    <mergeCell ref="T25:T27"/>
    <mergeCell ref="AE18:AE20"/>
    <mergeCell ref="Y18:Y59"/>
    <mergeCell ref="Z18:Z59"/>
    <mergeCell ref="R28:R31"/>
    <mergeCell ref="T28:T31"/>
    <mergeCell ref="AE28:AE29"/>
    <mergeCell ref="AE30:AE31"/>
    <mergeCell ref="AA18:AA59"/>
    <mergeCell ref="AB18:AB59"/>
    <mergeCell ref="AC18:AC59"/>
    <mergeCell ref="AD18:AD24"/>
    <mergeCell ref="AD25:AD31"/>
    <mergeCell ref="AD46:AD52"/>
    <mergeCell ref="AD39:AD45"/>
    <mergeCell ref="AE32:AE34"/>
    <mergeCell ref="AE35:AE36"/>
    <mergeCell ref="AE37:AE38"/>
    <mergeCell ref="AE42:AE43"/>
    <mergeCell ref="R18:R20"/>
    <mergeCell ref="S18:S24"/>
    <mergeCell ref="T18:T20"/>
    <mergeCell ref="U18:U24"/>
    <mergeCell ref="J25:J31"/>
    <mergeCell ref="K25:K31"/>
    <mergeCell ref="L25:L31"/>
    <mergeCell ref="M25:M31"/>
    <mergeCell ref="N25:N31"/>
    <mergeCell ref="R21:R24"/>
    <mergeCell ref="T21:T24"/>
    <mergeCell ref="A15:A17"/>
    <mergeCell ref="B15:B17"/>
    <mergeCell ref="C15:C17"/>
    <mergeCell ref="D15:D17"/>
    <mergeCell ref="E15:H15"/>
    <mergeCell ref="I15:W15"/>
    <mergeCell ref="A18:A59"/>
    <mergeCell ref="B18:B59"/>
    <mergeCell ref="C18:C59"/>
    <mergeCell ref="D18:D59"/>
    <mergeCell ref="E18:E59"/>
    <mergeCell ref="F18:F59"/>
    <mergeCell ref="G18:G59"/>
    <mergeCell ref="H18:H59"/>
    <mergeCell ref="I18:I24"/>
    <mergeCell ref="I25:I31"/>
    <mergeCell ref="I39:I45"/>
    <mergeCell ref="I32:I38"/>
    <mergeCell ref="I53:I59"/>
    <mergeCell ref="J18:J24"/>
    <mergeCell ref="K18:K24"/>
    <mergeCell ref="L18:L24"/>
    <mergeCell ref="M18:M24"/>
    <mergeCell ref="N18:N24"/>
    <mergeCell ref="A11:B11"/>
    <mergeCell ref="C11:I11"/>
    <mergeCell ref="A1:B4"/>
    <mergeCell ref="C1:AF2"/>
    <mergeCell ref="A14:D14"/>
    <mergeCell ref="E14:AE14"/>
    <mergeCell ref="C3:AF4"/>
    <mergeCell ref="A6:B6"/>
    <mergeCell ref="A8:B8"/>
    <mergeCell ref="C8:H8"/>
    <mergeCell ref="A10:B10"/>
    <mergeCell ref="C10:I10"/>
    <mergeCell ref="Z15:AE15"/>
    <mergeCell ref="E16:H16"/>
    <mergeCell ref="I16:I17"/>
    <mergeCell ref="J16:J17"/>
    <mergeCell ref="K16:K17"/>
    <mergeCell ref="L16:L17"/>
    <mergeCell ref="M16:M17"/>
    <mergeCell ref="N16:N17"/>
    <mergeCell ref="O16:O17"/>
    <mergeCell ref="P16:P17"/>
    <mergeCell ref="T16:T17"/>
    <mergeCell ref="U16:U17"/>
    <mergeCell ref="V16:V17"/>
    <mergeCell ref="AD16:AE16"/>
    <mergeCell ref="W16:W17"/>
    <mergeCell ref="X16:X17"/>
    <mergeCell ref="Z16:Z17"/>
    <mergeCell ref="AA16:AA17"/>
    <mergeCell ref="AB16:AB17"/>
    <mergeCell ref="AC16:AC17"/>
    <mergeCell ref="Q16:Q17"/>
    <mergeCell ref="R16:R17"/>
    <mergeCell ref="S16:S17"/>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r:id="rId1"/>
  <drawing r:id="rId2"/>
  <extLst>
    <ext xmlns:x14="http://schemas.microsoft.com/office/spreadsheetml/2009/9/main" uri="{CCE6A557-97BC-4b89-ADB6-D9C93CAAB3DF}">
      <x14:dataValidations xmlns:xm="http://schemas.microsoft.com/office/excel/2006/main" count="13">
        <x14:dataValidation type="list" allowBlank="1" showErrorMessage="1" xr:uid="{2F80E7E1-7E22-448C-8AA7-34F46CE600AB}">
          <x14:formula1>
            <xm:f>Datos!$J$6:$K$6</xm:f>
          </x14:formula1>
          <xm:sqref>P22 P57 P29 P43 P50 P36</xm:sqref>
        </x14:dataValidation>
        <x14:dataValidation type="list" allowBlank="1" showErrorMessage="1" xr:uid="{EB4EB3C3-2ED3-424F-9A33-3FE99F80CCD6}">
          <x14:formula1>
            <xm:f>Datos!$J$8:$L$8</xm:f>
          </x14:formula1>
          <xm:sqref>P24 P31 P38 P45 P52 P59</xm:sqref>
        </x14:dataValidation>
        <x14:dataValidation type="list" allowBlank="1" showErrorMessage="1" xr:uid="{ED4B4D80-6DFF-42D1-BDE9-D13F43154107}">
          <x14:formula1>
            <xm:f>Datos!$I$14:$I$16</xm:f>
          </x14:formula1>
          <xm:sqref>S18 S25 S32 S39 S53 S46</xm:sqref>
        </x14:dataValidation>
        <x14:dataValidation type="list" allowBlank="1" showErrorMessage="1" xr:uid="{3B895853-8BBF-4A47-9D2E-2956C7A5EE73}">
          <x14:formula1>
            <xm:f>Datos!$I$19:$I$20</xm:f>
          </x14:formula1>
          <xm:sqref>W18</xm:sqref>
        </x14:dataValidation>
        <x14:dataValidation type="list" allowBlank="1" showErrorMessage="1" xr:uid="{03B8F8BD-1DD2-48C1-81C3-F2C3452AD464}">
          <x14:formula1>
            <xm:f>Datos!$A$17:$A$18</xm:f>
          </x14:formula1>
          <xm:sqref>AC18</xm:sqref>
        </x14:dataValidation>
        <x14:dataValidation type="list" allowBlank="1" showErrorMessage="1" xr:uid="{FEF9B1AA-1751-40AD-8453-BABBD3220927}">
          <x14:formula1>
            <xm:f>Datos!$J$7:$K$7</xm:f>
          </x14:formula1>
          <xm:sqref>P23 P30 P37 P44 P51 P58</xm:sqref>
        </x14:dataValidation>
        <x14:dataValidation type="list" allowBlank="1" showErrorMessage="1" xr:uid="{907C8F67-01D7-4330-8CFC-87F2B906D2EA}">
          <x14:formula1>
            <xm:f>Datos!$J$3:$K$3</xm:f>
          </x14:formula1>
          <xm:sqref>P19 P26 P33 P40 P47 P54</xm:sqref>
        </x14:dataValidation>
        <x14:dataValidation type="list" allowBlank="1" showErrorMessage="1" xr:uid="{3F590AD3-73D3-4FB4-8D35-372168FEC837}">
          <x14:formula1>
            <xm:f>Datos!$A$3:$A$7</xm:f>
          </x14:formula1>
          <xm:sqref>E18</xm:sqref>
        </x14:dataValidation>
        <x14:dataValidation type="list" allowBlank="1" showErrorMessage="1" xr:uid="{03DDCEE6-EEB9-4852-8C4C-F31BD34C61BE}">
          <x14:formula1>
            <xm:f>Datos!$J$5:$L$5</xm:f>
          </x14:formula1>
          <xm:sqref>P56 P28 P35 P42 P49 P21</xm:sqref>
        </x14:dataValidation>
        <x14:dataValidation type="list" allowBlank="1" showErrorMessage="1" xr:uid="{D855011A-F4EA-420E-9599-828280A83276}">
          <x14:formula1>
            <xm:f>Datos!$J$4:$K$4</xm:f>
          </x14:formula1>
          <xm:sqref>P20 P27 P34 P41 P48 P55</xm:sqref>
        </x14:dataValidation>
        <x14:dataValidation type="list" allowBlank="1" showErrorMessage="1" xr:uid="{84E42F36-C1E7-4359-9B82-E20B93AABCDE}">
          <x14:formula1>
            <xm:f>Datos!$A$11:$A$13</xm:f>
          </x14:formula1>
          <xm:sqref>AA18</xm:sqref>
        </x14:dataValidation>
        <x14:dataValidation type="list" allowBlank="1" showErrorMessage="1" xr:uid="{9FD001A1-7DC0-449A-A2DE-5289C754270B}">
          <x14:formula1>
            <xm:f>Datos!$B$3:$B$5</xm:f>
          </x14:formula1>
          <xm:sqref>F18</xm:sqref>
        </x14:dataValidation>
        <x14:dataValidation type="list" allowBlank="1" showErrorMessage="1" xr:uid="{6037F15C-7E82-496F-9E3A-DC0E0D8ED0B8}">
          <x14:formula1>
            <xm:f>Datos!$J$2:$K$2</xm:f>
          </x14:formula1>
          <xm:sqref>P18 P25 P32 P39 P46 P53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61D05-2E6E-4E1D-A73A-1F7C899A441C}">
  <dimension ref="A1:D1000"/>
  <sheetViews>
    <sheetView topLeftCell="A21" zoomScale="110" zoomScaleNormal="110" workbookViewId="0">
      <selection activeCell="B41" sqref="B41"/>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x14ac:dyDescent="0.3">
      <c r="A1" s="220" t="s">
        <v>116</v>
      </c>
      <c r="B1" s="221"/>
      <c r="C1" s="221"/>
      <c r="D1" s="222"/>
    </row>
    <row r="2" spans="1:4" ht="14.4" x14ac:dyDescent="0.3">
      <c r="A2" s="223" t="s">
        <v>117</v>
      </c>
      <c r="B2" s="82" t="s">
        <v>118</v>
      </c>
      <c r="C2" s="220" t="s">
        <v>119</v>
      </c>
      <c r="D2" s="222"/>
    </row>
    <row r="3" spans="1:4" ht="14.4" x14ac:dyDescent="0.3">
      <c r="A3" s="224"/>
      <c r="B3" s="84" t="s">
        <v>120</v>
      </c>
      <c r="C3" s="85" t="s">
        <v>58</v>
      </c>
      <c r="D3" s="85" t="s">
        <v>60</v>
      </c>
    </row>
    <row r="4" spans="1:4" ht="14.4" x14ac:dyDescent="0.3">
      <c r="A4" s="83">
        <v>1</v>
      </c>
      <c r="B4" s="40" t="s">
        <v>121</v>
      </c>
      <c r="C4" s="75"/>
      <c r="D4" s="75" t="s">
        <v>122</v>
      </c>
    </row>
    <row r="5" spans="1:4" ht="14.4" x14ac:dyDescent="0.3">
      <c r="A5" s="83">
        <v>2</v>
      </c>
      <c r="B5" s="40" t="s">
        <v>123</v>
      </c>
      <c r="C5" s="44" t="s">
        <v>122</v>
      </c>
      <c r="D5" s="75"/>
    </row>
    <row r="6" spans="1:4" ht="14.4" x14ac:dyDescent="0.3">
      <c r="A6" s="83">
        <v>3</v>
      </c>
      <c r="B6" s="40" t="s">
        <v>124</v>
      </c>
      <c r="C6" s="75" t="s">
        <v>122</v>
      </c>
      <c r="D6" s="75"/>
    </row>
    <row r="7" spans="1:4" ht="14.4" x14ac:dyDescent="0.3">
      <c r="A7" s="83">
        <v>4</v>
      </c>
      <c r="B7" s="40" t="s">
        <v>125</v>
      </c>
      <c r="C7" s="75"/>
      <c r="D7" s="75" t="s">
        <v>122</v>
      </c>
    </row>
    <row r="8" spans="1:4" ht="14.4" x14ac:dyDescent="0.3">
      <c r="A8" s="83">
        <v>5</v>
      </c>
      <c r="B8" s="40" t="s">
        <v>126</v>
      </c>
      <c r="C8" s="44" t="s">
        <v>122</v>
      </c>
      <c r="D8" s="75"/>
    </row>
    <row r="9" spans="1:4" ht="14.4" x14ac:dyDescent="0.3">
      <c r="A9" s="83">
        <v>6</v>
      </c>
      <c r="B9" s="40" t="s">
        <v>127</v>
      </c>
      <c r="C9" s="75"/>
      <c r="D9" s="75" t="s">
        <v>122</v>
      </c>
    </row>
    <row r="10" spans="1:4" ht="14.4" x14ac:dyDescent="0.3">
      <c r="A10" s="83">
        <v>7</v>
      </c>
      <c r="B10" s="40" t="s">
        <v>128</v>
      </c>
      <c r="C10" s="75"/>
      <c r="D10" s="75" t="s">
        <v>122</v>
      </c>
    </row>
    <row r="11" spans="1:4" ht="14.4" x14ac:dyDescent="0.3">
      <c r="A11" s="83">
        <v>8</v>
      </c>
      <c r="B11" s="40" t="s">
        <v>129</v>
      </c>
      <c r="C11" s="75"/>
      <c r="D11" s="75" t="s">
        <v>122</v>
      </c>
    </row>
    <row r="12" spans="1:4" ht="14.4" x14ac:dyDescent="0.3">
      <c r="A12" s="83">
        <v>9</v>
      </c>
      <c r="B12" s="40" t="s">
        <v>130</v>
      </c>
      <c r="C12" s="74" t="s">
        <v>122</v>
      </c>
      <c r="D12" s="75"/>
    </row>
    <row r="13" spans="1:4" ht="14.4" x14ac:dyDescent="0.3">
      <c r="A13" s="83">
        <v>10</v>
      </c>
      <c r="B13" s="40" t="s">
        <v>131</v>
      </c>
      <c r="C13" s="75" t="s">
        <v>122</v>
      </c>
      <c r="D13" s="75"/>
    </row>
    <row r="14" spans="1:4" ht="14.4" x14ac:dyDescent="0.3">
      <c r="A14" s="83">
        <v>11</v>
      </c>
      <c r="B14" s="40" t="s">
        <v>132</v>
      </c>
      <c r="C14" s="41"/>
      <c r="D14" s="75" t="s">
        <v>122</v>
      </c>
    </row>
    <row r="15" spans="1:4" ht="14.4" x14ac:dyDescent="0.3">
      <c r="A15" s="83">
        <v>12</v>
      </c>
      <c r="B15" s="40" t="s">
        <v>133</v>
      </c>
      <c r="C15" s="75" t="s">
        <v>122</v>
      </c>
      <c r="D15" s="75"/>
    </row>
    <row r="16" spans="1:4" ht="14.4" x14ac:dyDescent="0.3">
      <c r="A16" s="83">
        <v>13</v>
      </c>
      <c r="B16" s="40" t="s">
        <v>134</v>
      </c>
      <c r="C16" s="75"/>
      <c r="D16" s="75" t="s">
        <v>122</v>
      </c>
    </row>
    <row r="17" spans="1:4" ht="14.4" x14ac:dyDescent="0.3">
      <c r="A17" s="83">
        <v>14</v>
      </c>
      <c r="B17" s="40" t="s">
        <v>135</v>
      </c>
      <c r="C17" s="75"/>
      <c r="D17" s="75" t="s">
        <v>122</v>
      </c>
    </row>
    <row r="18" spans="1:4" ht="14.4" x14ac:dyDescent="0.3">
      <c r="A18" s="83">
        <v>15</v>
      </c>
      <c r="B18" s="40" t="s">
        <v>136</v>
      </c>
      <c r="C18" s="41"/>
      <c r="D18" s="75" t="s">
        <v>122</v>
      </c>
    </row>
    <row r="19" spans="1:4" ht="14.4" x14ac:dyDescent="0.3">
      <c r="A19" s="83">
        <v>16</v>
      </c>
      <c r="B19" s="40" t="s">
        <v>137</v>
      </c>
      <c r="C19" s="75"/>
      <c r="D19" s="75" t="s">
        <v>122</v>
      </c>
    </row>
    <row r="20" spans="1:4" ht="14.4" x14ac:dyDescent="0.3">
      <c r="A20" s="83">
        <v>17</v>
      </c>
      <c r="B20" s="40" t="s">
        <v>138</v>
      </c>
      <c r="C20" s="75"/>
      <c r="D20" s="75" t="s">
        <v>122</v>
      </c>
    </row>
    <row r="21" spans="1:4" ht="15.75" customHeight="1" x14ac:dyDescent="0.3">
      <c r="A21" s="83">
        <v>18</v>
      </c>
      <c r="B21" s="40" t="s">
        <v>139</v>
      </c>
      <c r="C21" s="75"/>
      <c r="D21" s="75" t="s">
        <v>122</v>
      </c>
    </row>
    <row r="22" spans="1:4" ht="15.75" customHeight="1" x14ac:dyDescent="0.3">
      <c r="A22" s="86">
        <v>19</v>
      </c>
      <c r="B22" s="40" t="s">
        <v>140</v>
      </c>
      <c r="C22" s="75"/>
      <c r="D22" s="75" t="s">
        <v>122</v>
      </c>
    </row>
    <row r="23" spans="1:4" ht="15" customHeight="1" x14ac:dyDescent="0.3">
      <c r="A23" s="225" t="s">
        <v>141</v>
      </c>
      <c r="B23" s="226"/>
      <c r="C23" s="226"/>
      <c r="D23" s="227"/>
    </row>
    <row r="24" spans="1:4" ht="15.75" customHeight="1" x14ac:dyDescent="0.3">
      <c r="A24" s="228" t="s">
        <v>142</v>
      </c>
      <c r="B24" s="228"/>
      <c r="C24" s="228"/>
      <c r="D24" s="228"/>
    </row>
    <row r="25" spans="1:4" ht="15.75" customHeight="1" x14ac:dyDescent="0.3">
      <c r="A25" s="229" t="s">
        <v>143</v>
      </c>
      <c r="B25" s="229"/>
      <c r="C25" s="229"/>
      <c r="D25" s="229"/>
    </row>
    <row r="26" spans="1:4" ht="15.75" customHeight="1" x14ac:dyDescent="0.3">
      <c r="A26" s="213" t="s">
        <v>144</v>
      </c>
      <c r="B26" s="213"/>
      <c r="C26" s="213"/>
      <c r="D26" s="213"/>
    </row>
    <row r="27" spans="1:4" ht="15.75" customHeight="1" x14ac:dyDescent="0.3">
      <c r="A27" s="214" t="s">
        <v>145</v>
      </c>
      <c r="B27" s="215"/>
      <c r="C27" s="216"/>
      <c r="D27" s="61"/>
    </row>
    <row r="28" spans="1:4" ht="15.75" customHeight="1" x14ac:dyDescent="0.35">
      <c r="A28" s="214" t="s">
        <v>146</v>
      </c>
      <c r="B28" s="215"/>
      <c r="C28" s="216"/>
      <c r="D28" s="43" t="s">
        <v>122</v>
      </c>
    </row>
    <row r="29" spans="1:4" ht="15.75" customHeight="1" x14ac:dyDescent="0.3">
      <c r="A29" s="217" t="s">
        <v>147</v>
      </c>
      <c r="B29" s="218"/>
      <c r="C29" s="219"/>
      <c r="D29" s="42"/>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zoomScale="90" zoomScaleNormal="90" workbookViewId="0">
      <selection activeCell="C7" sqref="C7"/>
    </sheetView>
  </sheetViews>
  <sheetFormatPr baseColWidth="10" defaultColWidth="14.44140625" defaultRowHeight="15" customHeight="1" x14ac:dyDescent="0.3"/>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30" width="10.6640625" customWidth="1"/>
  </cols>
  <sheetData>
    <row r="1" spans="2:15" thickBot="1" x14ac:dyDescent="0.35">
      <c r="B1" s="241" t="s">
        <v>148</v>
      </c>
      <c r="C1" s="119"/>
      <c r="D1" s="119"/>
      <c r="E1" s="45"/>
      <c r="F1" s="45"/>
      <c r="G1" s="45"/>
      <c r="H1" s="45"/>
      <c r="J1" s="242" t="s">
        <v>149</v>
      </c>
      <c r="K1" s="243"/>
      <c r="L1" s="243"/>
    </row>
    <row r="2" spans="2:15" thickBot="1" x14ac:dyDescent="0.35">
      <c r="B2" s="7" t="s">
        <v>150</v>
      </c>
      <c r="C2" s="8" t="s">
        <v>151</v>
      </c>
      <c r="D2" s="9" t="s">
        <v>152</v>
      </c>
      <c r="E2" s="46"/>
      <c r="F2" s="46"/>
      <c r="G2" s="46"/>
      <c r="H2" s="46"/>
      <c r="J2" s="46"/>
      <c r="K2" s="46"/>
      <c r="L2" s="46"/>
    </row>
    <row r="3" spans="2:15" ht="28.8" x14ac:dyDescent="0.3">
      <c r="B3" s="62" t="s">
        <v>153</v>
      </c>
      <c r="C3" s="10" t="s">
        <v>154</v>
      </c>
      <c r="D3" s="11" t="s">
        <v>155</v>
      </c>
      <c r="E3" s="47"/>
      <c r="F3" s="47"/>
      <c r="G3" s="47"/>
      <c r="H3" s="245"/>
      <c r="I3" s="244" t="s">
        <v>156</v>
      </c>
      <c r="J3" s="48" t="s">
        <v>153</v>
      </c>
      <c r="K3" s="240" t="s">
        <v>157</v>
      </c>
      <c r="L3" s="240"/>
      <c r="M3" s="63" t="s">
        <v>158</v>
      </c>
      <c r="N3" s="63" t="s">
        <v>158</v>
      </c>
      <c r="O3" s="63" t="s">
        <v>158</v>
      </c>
    </row>
    <row r="4" spans="2:15" ht="28.8" x14ac:dyDescent="0.3">
      <c r="B4" s="64" t="s">
        <v>159</v>
      </c>
      <c r="C4" s="12" t="s">
        <v>160</v>
      </c>
      <c r="D4" s="13" t="s">
        <v>161</v>
      </c>
      <c r="E4" s="47"/>
      <c r="F4" s="47"/>
      <c r="G4" s="47"/>
      <c r="H4" s="245"/>
      <c r="I4" s="244"/>
      <c r="J4" s="49" t="s">
        <v>159</v>
      </c>
      <c r="K4" s="240"/>
      <c r="L4" s="240"/>
      <c r="M4" s="65" t="s">
        <v>162</v>
      </c>
      <c r="N4" s="63" t="s">
        <v>158</v>
      </c>
      <c r="O4" s="63" t="s">
        <v>158</v>
      </c>
    </row>
    <row r="5" spans="2:15" ht="28.8" x14ac:dyDescent="0.3">
      <c r="B5" s="66" t="s">
        <v>163</v>
      </c>
      <c r="C5" s="12" t="s">
        <v>164</v>
      </c>
      <c r="D5" s="13" t="s">
        <v>165</v>
      </c>
      <c r="E5" s="47"/>
      <c r="F5" s="47"/>
      <c r="G5" s="47"/>
      <c r="H5" s="245"/>
      <c r="I5" s="244"/>
      <c r="J5" s="50" t="s">
        <v>163</v>
      </c>
      <c r="K5" s="240"/>
      <c r="L5" s="240"/>
      <c r="M5" s="65" t="s">
        <v>162</v>
      </c>
      <c r="N5" s="63" t="s">
        <v>158</v>
      </c>
      <c r="O5" s="63" t="s">
        <v>158</v>
      </c>
    </row>
    <row r="6" spans="2:15" ht="28.8" x14ac:dyDescent="0.3">
      <c r="B6" s="67" t="s">
        <v>166</v>
      </c>
      <c r="C6" s="12" t="s">
        <v>167</v>
      </c>
      <c r="D6" s="13" t="s">
        <v>168</v>
      </c>
      <c r="E6" s="47"/>
      <c r="F6" s="47"/>
      <c r="G6" s="47"/>
      <c r="H6" s="245"/>
      <c r="I6" s="244"/>
      <c r="J6" s="51" t="s">
        <v>166</v>
      </c>
      <c r="K6" s="240"/>
      <c r="L6" s="240"/>
      <c r="M6" s="68" t="s">
        <v>169</v>
      </c>
      <c r="N6" s="65" t="s">
        <v>162</v>
      </c>
      <c r="O6" s="63" t="s">
        <v>158</v>
      </c>
    </row>
    <row r="7" spans="2:15" ht="43.8" thickBot="1" x14ac:dyDescent="0.35">
      <c r="B7" s="14" t="s">
        <v>170</v>
      </c>
      <c r="C7" s="15" t="s">
        <v>171</v>
      </c>
      <c r="D7" s="16" t="s">
        <v>172</v>
      </c>
      <c r="E7" s="47"/>
      <c r="F7" s="47"/>
      <c r="G7" s="47"/>
      <c r="H7" s="245"/>
      <c r="I7" s="244"/>
      <c r="J7" s="52" t="s">
        <v>170</v>
      </c>
      <c r="K7" s="240"/>
      <c r="L7" s="240"/>
      <c r="M7" s="68" t="s">
        <v>169</v>
      </c>
      <c r="N7" s="65" t="s">
        <v>162</v>
      </c>
      <c r="O7" s="65" t="s">
        <v>162</v>
      </c>
    </row>
    <row r="8" spans="2:15" ht="15" customHeight="1" x14ac:dyDescent="0.3">
      <c r="K8" s="53" t="s">
        <v>173</v>
      </c>
      <c r="L8" s="54" t="s">
        <v>174</v>
      </c>
      <c r="M8" s="55" t="s">
        <v>175</v>
      </c>
      <c r="N8" s="56" t="s">
        <v>176</v>
      </c>
      <c r="O8" s="57" t="s">
        <v>177</v>
      </c>
    </row>
    <row r="9" spans="2:15" ht="27" customHeight="1" x14ac:dyDescent="0.3">
      <c r="K9" s="246" t="s">
        <v>178</v>
      </c>
      <c r="L9" s="246"/>
      <c r="M9" s="246"/>
      <c r="N9" s="246"/>
      <c r="O9" s="246"/>
    </row>
    <row r="10" spans="2:15" ht="27.75" customHeight="1" x14ac:dyDescent="0.3">
      <c r="K10" s="239"/>
      <c r="L10" s="239"/>
      <c r="M10" s="239"/>
      <c r="N10" s="239"/>
      <c r="O10" s="239"/>
    </row>
    <row r="12" spans="2:15" ht="15" customHeight="1" thickBot="1" x14ac:dyDescent="0.35"/>
    <row r="13" spans="2:15" ht="67.5" customHeight="1" x14ac:dyDescent="0.3">
      <c r="I13" s="69" t="s">
        <v>158</v>
      </c>
      <c r="J13" s="58" t="s">
        <v>179</v>
      </c>
      <c r="K13" s="230" t="s">
        <v>180</v>
      </c>
      <c r="L13" s="231"/>
      <c r="M13" s="231"/>
      <c r="N13" s="231"/>
      <c r="O13" s="232"/>
    </row>
    <row r="14" spans="2:15" ht="52.5" customHeight="1" x14ac:dyDescent="0.3">
      <c r="I14" s="70" t="s">
        <v>162</v>
      </c>
      <c r="J14" s="59" t="s">
        <v>181</v>
      </c>
      <c r="K14" s="233" t="s">
        <v>182</v>
      </c>
      <c r="L14" s="234"/>
      <c r="M14" s="234"/>
      <c r="N14" s="234"/>
      <c r="O14" s="235"/>
    </row>
    <row r="15" spans="2:15" ht="81.75" customHeight="1" thickBot="1" x14ac:dyDescent="0.35">
      <c r="I15" s="71" t="s">
        <v>169</v>
      </c>
      <c r="J15" s="60" t="s">
        <v>183</v>
      </c>
      <c r="K15" s="236" t="s">
        <v>184</v>
      </c>
      <c r="L15" s="237"/>
      <c r="M15" s="237"/>
      <c r="N15" s="237"/>
      <c r="O15" s="238"/>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B1:D1"/>
    <mergeCell ref="J1:L1"/>
    <mergeCell ref="I3:I7"/>
    <mergeCell ref="H3:H7"/>
    <mergeCell ref="K9:O9"/>
    <mergeCell ref="K13:O13"/>
    <mergeCell ref="K14:O14"/>
    <mergeCell ref="K15:O15"/>
    <mergeCell ref="K10:O10"/>
    <mergeCell ref="K3:L7"/>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60F8A4-0F30-4A45-8AD8-3F93A06BA8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672BDA-70B2-44FD-9BBF-2D6F3AFBF848}">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715CEC35-5C95-4C70-8F41-06175F2EB4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Riesgo 1</vt:lpstr>
      <vt:lpstr>ENCUESTA DE IMPACTO </vt:lpstr>
      <vt:lpstr>Instructivo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2026-01-14T03:25:29Z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4100</vt:r8>
  </property>
</Properties>
</file>